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1F9236A4-D65B-4D16-B253-CBC75AD2F8B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명단'!$A$13:$R$31</definedName>
    <definedName name="_xlnm._FilterDatabase" localSheetId="4" hidden="1">운전자별!$A$4:$BR$72</definedName>
    <definedName name="_xlnm._FilterDatabase" localSheetId="3" hidden="1">차량별!$A$4:$AY$4</definedName>
    <definedName name="_xlnm.Print_Area" localSheetId="4">운전자별!$A$1:$R$72</definedName>
    <definedName name="_xlnm.Print_Area" localSheetId="1">종합!$A$1:$L$159</definedName>
    <definedName name="_xlnm.Print_Area" localSheetId="3">차량별!$A$1:$T$35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7" i="12" l="1"/>
  <c r="H148" i="12"/>
  <c r="H149" i="12"/>
  <c r="H150" i="12"/>
  <c r="H151" i="12"/>
  <c r="H146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B151" i="12"/>
  <c r="B6" i="60" l="1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5" i="60"/>
  <c r="J55" i="12" a="1"/>
  <c r="J55" i="12" l="1"/>
  <c r="B150" i="12" l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F24" i="60" l="1"/>
  <c r="F16" i="60"/>
  <c r="F21" i="60"/>
  <c r="F26" i="60"/>
  <c r="F14" i="60"/>
  <c r="F19" i="60"/>
  <c r="F11" i="60"/>
  <c r="F13" i="60"/>
  <c r="F12" i="60"/>
  <c r="F28" i="60"/>
  <c r="F22" i="60"/>
  <c r="F18" i="60"/>
  <c r="F10" i="60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6" i="12" l="1"/>
  <c r="B147" i="12" l="1"/>
  <c r="B148" i="12"/>
  <c r="B149" i="12"/>
  <c r="U69" i="12"/>
  <c r="E148" i="12" l="1"/>
  <c r="I148" i="12"/>
  <c r="J148" i="12"/>
  <c r="D148" i="12"/>
  <c r="F147" i="12"/>
  <c r="I147" i="12"/>
  <c r="F148" i="12"/>
  <c r="F151" i="12"/>
  <c r="D151" i="12"/>
  <c r="E151" i="12"/>
  <c r="G151" i="12"/>
  <c r="F149" i="12"/>
  <c r="I149" i="12"/>
  <c r="G148" i="12"/>
  <c r="J10" i="12"/>
  <c r="J33" i="12" s="1"/>
  <c r="K29" i="12"/>
  <c r="D149" i="12" l="1"/>
  <c r="D147" i="12"/>
  <c r="J147" i="12"/>
  <c r="F150" i="12"/>
  <c r="G147" i="12"/>
  <c r="E149" i="12"/>
  <c r="F146" i="12"/>
  <c r="D150" i="12"/>
  <c r="G146" i="12"/>
  <c r="D146" i="12"/>
  <c r="J149" i="12"/>
  <c r="E147" i="12"/>
  <c r="E150" i="12"/>
  <c r="E146" i="12"/>
  <c r="J146" i="12"/>
  <c r="J151" i="12"/>
  <c r="G150" i="12"/>
  <c r="I150" i="12"/>
  <c r="G149" i="12"/>
  <c r="J150" i="12"/>
  <c r="I151" i="12"/>
  <c r="I146" i="12"/>
  <c r="D29" i="12"/>
  <c r="I55" i="12" a="1"/>
  <c r="H55" i="12" a="1"/>
  <c r="F55" i="12" a="1"/>
  <c r="N55" i="12" a="1"/>
  <c r="D55" i="12" a="1"/>
  <c r="G55" i="12" a="1"/>
  <c r="E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<sst xmlns="http://schemas.openxmlformats.org/spreadsheetml/2006/main" count="2212" uniqueCount="486">
  <si>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</si>
  <si>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</si>
  <si>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</si>
  <si>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</si>
  <si>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</si>
  <si>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</si>
  <si>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</si>
  <si>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</si>
  <si>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</si>
  <si>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</si>
  <si>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</si>
  <si>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</si>
  <si>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</si>
  <si>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</si>
  <si>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</si>
  <si>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</si>
  <si>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</si>
  <si>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</si>
  <si>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</si>
  <si>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</si>
  <si>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</si>
  <si>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</si>
  <si>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</si>
  <si>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</si>
  <si>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</si>
  <si>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</si>
  <si>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</si>
  <si>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</si>
  <si>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</si>
  <si>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</si>
  <si>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</si>
  <si>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</si>
  <si>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</si>
  <si>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</si>
  <si>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</si>
  <si>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</si>
  <si>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</si>
  <si>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</si>
  <si>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</si>
  <si>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</si>
  <si>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</si>
  <si>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</si>
  <si>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</si>
  <si>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</si>
  <si>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</si>
  <si>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</si>
  <si>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</si>
  <si>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</si>
  <si>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</si>
  <si>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</si>
  <si>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</si>
  <si>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</si>
  <si>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</si>
  <si>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</si>
  <si>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</si>
  <si>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</si>
  <si>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</si>
  <si>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</si>
  <si>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</si>
  <si>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</si>
  <si>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</si>
  <si>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</si>
  <si>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</si>
  <si>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</si>
  <si>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</si>
  <si>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</si>
  <si>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</si>
  <si>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</si>
  <si>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</si>
  <si>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</si>
  <si>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</si>
  <si>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</si>
  <si>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</si>
  <si>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</si>
  <si>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</si>
  <si>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</si>
  <si>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</si>
  <si>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</si>
  <si>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</si>
  <si>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</si>
  <si>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</si>
  <si>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</si>
  <si>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</si>
  <si>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</si>
  <si>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</si>
  <si>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</si>
  <si>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</si>
  <si>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</si>
  <si>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</si>
  <si>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</si>
  <si>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</si>
  <si>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</si>
  <si>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</si>
  <si>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</si>
  <si>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</si>
  <si>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</si>
  <si>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</si>
  <si>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</si>
  <si>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</si>
  <si>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</si>
  <si>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</si>
  <si>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</si>
  <si>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</si>
  <si>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</si>
  <si>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</si>
  <si>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</si>
  <si>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</si>
  <si>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</si>
  <si>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</si>
  <si>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</si>
  <si>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</si>
  <si>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</si>
  <si>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</si>
  <si>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</si>
  <si>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</si>
  <si>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</si>
  <si>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신흥교통</t>
  </si>
  <si>
    <t>13</t>
  </si>
  <si>
    <t>330</t>
  </si>
  <si>
    <t>46</t>
  </si>
  <si>
    <t>519</t>
  </si>
  <si>
    <t>82</t>
  </si>
  <si>
    <t>93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</si>
  <si>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</si>
  <si>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</si>
  <si>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</si>
  <si>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</si>
  <si>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</si>
  <si>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</si>
  <si>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</si>
  <si>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</si>
  <si>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</si>
  <si>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</si>
  <si>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</si>
  <si>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</si>
  <si>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</si>
  <si>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</si>
  <si>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</si>
  <si>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</si>
  <si>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</si>
  <si>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</si>
  <si>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</si>
  <si>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</si>
  <si>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</si>
  <si>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</si>
  <si>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</si>
  <si>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</si>
  <si>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</si>
  <si>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</si>
  <si>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</si>
  <si>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</si>
  <si>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</si>
  <si>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</si>
  <si>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</si>
  <si>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</si>
  <si>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</si>
  <si>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</si>
  <si>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</si>
  <si>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</si>
  <si>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</si>
  <si>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</si>
  <si>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</si>
  <si>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</si>
  <si>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</si>
  <si>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</si>
  <si>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</si>
  <si>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</si>
  <si>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</si>
  <si>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저상</t>
  </si>
  <si>
    <t>EC</t>
  </si>
  <si>
    <t>신흥교통</t>
    <phoneticPr fontId="2" type="noConversion"/>
  </si>
  <si>
    <t>대형</t>
  </si>
  <si>
    <t>1313</t>
  </si>
  <si>
    <t>70바4007</t>
  </si>
  <si>
    <t>71바6251</t>
  </si>
  <si>
    <t>71바6261</t>
  </si>
  <si>
    <t>신흥교통13C1</t>
  </si>
  <si>
    <t>71바6262</t>
  </si>
  <si>
    <t>71바6275</t>
  </si>
  <si>
    <t>71바6277</t>
  </si>
  <si>
    <t>71바6290</t>
  </si>
  <si>
    <t>70바4003</t>
  </si>
  <si>
    <t>330330</t>
  </si>
  <si>
    <t>70바4013</t>
  </si>
  <si>
    <t>70바4014</t>
  </si>
  <si>
    <t>71바6253</t>
  </si>
  <si>
    <t>71바6255</t>
  </si>
  <si>
    <t>신흥교통330C1</t>
  </si>
  <si>
    <t>71바6295</t>
  </si>
  <si>
    <t>71바6297</t>
  </si>
  <si>
    <t>71바6298</t>
  </si>
  <si>
    <t>4646</t>
  </si>
  <si>
    <t>71바6280</t>
  </si>
  <si>
    <t>신흥교통46B1</t>
  </si>
  <si>
    <t>71바6284</t>
  </si>
  <si>
    <t>71바6287</t>
  </si>
  <si>
    <t>71바6289</t>
  </si>
  <si>
    <t>71바6292</t>
  </si>
  <si>
    <t>74바1008</t>
  </si>
  <si>
    <t>70바4005</t>
  </si>
  <si>
    <t>70바4017</t>
  </si>
  <si>
    <t>71바6296</t>
  </si>
  <si>
    <t>권영준</t>
  </si>
  <si>
    <t>김락규</t>
  </si>
  <si>
    <t>김범수</t>
  </si>
  <si>
    <t>김용만</t>
  </si>
  <si>
    <t>김용진</t>
  </si>
  <si>
    <t>김정열</t>
  </si>
  <si>
    <t>김정훈</t>
  </si>
  <si>
    <t>김철민</t>
  </si>
  <si>
    <t>김태산</t>
  </si>
  <si>
    <t>노경록</t>
  </si>
  <si>
    <t>마일영</t>
  </si>
  <si>
    <t>박경배</t>
  </si>
  <si>
    <t>박명대</t>
  </si>
  <si>
    <t>박인재</t>
  </si>
  <si>
    <t>배정현</t>
  </si>
  <si>
    <t>변성만</t>
  </si>
  <si>
    <t>손영준</t>
  </si>
  <si>
    <t>송원순</t>
  </si>
  <si>
    <t>양계호</t>
  </si>
  <si>
    <t>양정목</t>
  </si>
  <si>
    <t>양혁진</t>
  </si>
  <si>
    <t>오성균</t>
  </si>
  <si>
    <t>용석국</t>
  </si>
  <si>
    <t>윤철희</t>
  </si>
  <si>
    <t>은병철</t>
  </si>
  <si>
    <t>이광호</t>
  </si>
  <si>
    <t>이기하</t>
  </si>
  <si>
    <t>이상은</t>
  </si>
  <si>
    <t>이상호B</t>
  </si>
  <si>
    <t>이성희</t>
  </si>
  <si>
    <t>이영재</t>
  </si>
  <si>
    <t>이준영</t>
  </si>
  <si>
    <t>이충열</t>
  </si>
  <si>
    <t>이한길</t>
  </si>
  <si>
    <t>이호종</t>
  </si>
  <si>
    <t>장철수</t>
  </si>
  <si>
    <t>정승용</t>
  </si>
  <si>
    <t>정해원</t>
  </si>
  <si>
    <t>조태현</t>
  </si>
  <si>
    <t>주영인</t>
  </si>
  <si>
    <t>차규춘</t>
  </si>
  <si>
    <t>최상락</t>
  </si>
  <si>
    <t>최우성</t>
  </si>
  <si>
    <t>하현자</t>
  </si>
  <si>
    <t>홍찬기</t>
  </si>
  <si>
    <t>황인석</t>
  </si>
  <si>
    <t>신흥교통13C2</t>
  </si>
  <si>
    <t>신흥교통330C2</t>
  </si>
  <si>
    <t>▽</t>
  </si>
  <si>
    <t>70바4010</t>
  </si>
  <si>
    <t>70바4015</t>
  </si>
  <si>
    <t>=</t>
  </si>
  <si>
    <t>71바6256</t>
  </si>
  <si>
    <t>▲</t>
  </si>
  <si>
    <t>김화윤</t>
  </si>
  <si>
    <t>이진수</t>
  </si>
  <si>
    <t>조남희</t>
  </si>
  <si>
    <t>인천전체</t>
  </si>
  <si>
    <t>11%(1명)</t>
  </si>
  <si>
    <t>0%(0명)</t>
  </si>
  <si>
    <t>신흥교통13D1</t>
  </si>
  <si>
    <t>신흥교통330D2</t>
  </si>
  <si>
    <t>신흥교통330D3</t>
  </si>
  <si>
    <t>신흥교통330D1</t>
  </si>
  <si>
    <t>신흥교통46B2</t>
  </si>
  <si>
    <t>519519</t>
  </si>
  <si>
    <t>신흥교통519F1</t>
  </si>
  <si>
    <t>8282</t>
  </si>
  <si>
    <t>신흥교통82F1</t>
  </si>
  <si>
    <t>9393</t>
  </si>
  <si>
    <t>신흥교통93A2</t>
  </si>
  <si>
    <t>신흥교통93S1</t>
  </si>
  <si>
    <t>신흥교통93A1</t>
  </si>
  <si>
    <t>예비</t>
  </si>
  <si>
    <t>예비예비</t>
  </si>
  <si>
    <t>한영길</t>
  </si>
  <si>
    <t>개선율(유카전)</t>
  </si>
  <si>
    <t>순위</t>
  </si>
  <si>
    <t>신흥교통13B1</t>
  </si>
  <si>
    <t>2위/(32개사)</t>
  </si>
  <si>
    <t>13%(9명)</t>
  </si>
  <si>
    <t>22%(2명)</t>
  </si>
  <si>
    <t>14%(1명)</t>
  </si>
  <si>
    <t>29%(2명)</t>
  </si>
  <si>
    <t>신흥교통13F1</t>
  </si>
  <si>
    <t>신흥교통13B2</t>
  </si>
  <si>
    <t>신흥교통330B2</t>
  </si>
  <si>
    <t>신흥교통330B1</t>
  </si>
  <si>
    <t>신흥교통46C2</t>
  </si>
  <si>
    <t>신흥교통46C1</t>
  </si>
  <si>
    <t>신흥교통46F1</t>
  </si>
  <si>
    <t>71바6293</t>
  </si>
  <si>
    <t>NEW</t>
  </si>
  <si>
    <t>new</t>
  </si>
  <si>
    <t>김정근</t>
  </si>
  <si>
    <t>김효영</t>
  </si>
  <si>
    <t>나정훈</t>
  </si>
  <si>
    <t>방선혁</t>
  </si>
  <si>
    <t>신소연</t>
  </si>
  <si>
    <t>이충식</t>
  </si>
  <si>
    <t>신흥교통13F2</t>
  </si>
  <si>
    <t>신흥교통330C3</t>
  </si>
  <si>
    <t>신흥교통330A1</t>
  </si>
  <si>
    <t>71바6291</t>
  </si>
  <si>
    <t>71바6288</t>
  </si>
  <si>
    <t>신흥교통46D1</t>
  </si>
  <si>
    <t>신흥교통82C1</t>
  </si>
  <si>
    <t>신흥교통82A1</t>
  </si>
  <si>
    <t>신흥교통93B1</t>
  </si>
  <si>
    <t>71바6300</t>
  </si>
  <si>
    <t>신흥교통예비D12</t>
  </si>
  <si>
    <t>권병헌</t>
  </si>
  <si>
    <t>52511001786.416</t>
  </si>
  <si>
    <t>5258368821.81</t>
  </si>
  <si>
    <t>52550854721.603</t>
  </si>
  <si>
    <t>52566514411.304</t>
  </si>
  <si>
    <t>525865355.01</t>
  </si>
  <si>
    <t>52545541037.54</t>
  </si>
  <si>
    <t>김우겸</t>
  </si>
  <si>
    <t>52519524865.398</t>
  </si>
  <si>
    <t>김운상</t>
  </si>
  <si>
    <t>5258246388.166</t>
  </si>
  <si>
    <t>525853231.308</t>
  </si>
  <si>
    <t>5255000816.11</t>
  </si>
  <si>
    <t>52546274551.737</t>
  </si>
  <si>
    <t>김종관</t>
  </si>
  <si>
    <t>5259380798.108</t>
  </si>
  <si>
    <t>52517342368.033</t>
  </si>
  <si>
    <t>52578072159.585</t>
  </si>
  <si>
    <t>52556582265.63</t>
  </si>
  <si>
    <t>52571712207.073</t>
  </si>
  <si>
    <t>52557845156.693</t>
  </si>
  <si>
    <t>525310291.953</t>
  </si>
  <si>
    <t>52520101464.054</t>
  </si>
  <si>
    <t>52565396018.153</t>
  </si>
  <si>
    <t>52520861827.782</t>
  </si>
  <si>
    <t>5257400280.63</t>
  </si>
  <si>
    <t>52542553185.381</t>
  </si>
  <si>
    <t>5259972833.164</t>
  </si>
  <si>
    <t>5253205499.833</t>
  </si>
  <si>
    <t>52596422513.341</t>
  </si>
  <si>
    <t>52572901530.913</t>
  </si>
  <si>
    <t>5256034370.877</t>
  </si>
  <si>
    <t>52573572120.417</t>
  </si>
  <si>
    <t>양동민</t>
  </si>
  <si>
    <t>52536732302.316</t>
  </si>
  <si>
    <t>52526064709.496</t>
  </si>
  <si>
    <t>5256001555.531</t>
  </si>
  <si>
    <t>52527843805.451</t>
  </si>
  <si>
    <t>오태호</t>
  </si>
  <si>
    <t>5258898783.532</t>
  </si>
  <si>
    <t>52544874281.2</t>
  </si>
  <si>
    <t>52551464124.733</t>
  </si>
  <si>
    <t>52571782525.561</t>
  </si>
  <si>
    <t>52591823992.423</t>
  </si>
  <si>
    <t>5257554443.094</t>
  </si>
  <si>
    <t>이병수</t>
  </si>
  <si>
    <t>52599432074.539</t>
  </si>
  <si>
    <t>이상돈</t>
  </si>
  <si>
    <t>525906245.672</t>
  </si>
  <si>
    <t>52526994672.817</t>
  </si>
  <si>
    <t>52575082177.446</t>
  </si>
  <si>
    <t>5255003695.407</t>
  </si>
  <si>
    <t>52566843972.738</t>
  </si>
  <si>
    <t>이영현</t>
  </si>
  <si>
    <t>5257851631.886</t>
  </si>
  <si>
    <t>52581252314.968</t>
  </si>
  <si>
    <t>525463401.792</t>
  </si>
  <si>
    <t>52510135210.305</t>
  </si>
  <si>
    <t>5252762676.913</t>
  </si>
  <si>
    <t>5257870724.166</t>
  </si>
  <si>
    <t>52555675476.849</t>
  </si>
  <si>
    <t>52510955351.378</t>
  </si>
  <si>
    <t>장현</t>
  </si>
  <si>
    <t>525886271.081</t>
  </si>
  <si>
    <t>52564842241.259</t>
  </si>
  <si>
    <t>정종훈</t>
  </si>
  <si>
    <t>52523611022.714</t>
  </si>
  <si>
    <t>52566354907.219</t>
  </si>
  <si>
    <t>조경화</t>
  </si>
  <si>
    <t>5255432517.981</t>
  </si>
  <si>
    <t>52574702518.078</t>
  </si>
  <si>
    <t>52513882426.125</t>
  </si>
  <si>
    <t>52579353846.96</t>
  </si>
  <si>
    <t>525278421.2</t>
  </si>
  <si>
    <t>5251154291.992</t>
  </si>
  <si>
    <t>52540505052.48</t>
  </si>
  <si>
    <t>5253881557.364</t>
  </si>
  <si>
    <t>525771193.271</t>
  </si>
  <si>
    <t>5257573986.868</t>
  </si>
  <si>
    <t>52567494529.205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</si>
  <si>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</si>
  <si>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</si>
  <si>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</si>
  <si>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</si>
  <si>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</si>
  <si>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</si>
  <si>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2" type="noConversion"/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</si>
  <si>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</si>
  <si>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</si>
  <si>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</si>
  <si>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</si>
  <si>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</si>
  <si>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</si>
  <si>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</si>
  <si>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9393B</t>
  </si>
  <si>
    <t>신흥교통93B2</t>
  </si>
  <si>
    <t>330330B</t>
  </si>
  <si>
    <t>330330D</t>
  </si>
  <si>
    <t>신흥교통330D5</t>
  </si>
  <si>
    <t>신흥교통330D4</t>
  </si>
  <si>
    <t>1313C</t>
  </si>
  <si>
    <t>신흥교통13C4</t>
  </si>
  <si>
    <t>330330F</t>
  </si>
  <si>
    <t>신흥교통330F2</t>
  </si>
  <si>
    <t>4646C</t>
  </si>
  <si>
    <t>8282F</t>
  </si>
  <si>
    <t>330330C</t>
  </si>
  <si>
    <t>신흥교통330C7</t>
  </si>
  <si>
    <t>330330A</t>
  </si>
  <si>
    <t>1313F</t>
  </si>
  <si>
    <t>신흥교통13F3</t>
  </si>
  <si>
    <t>-</t>
  </si>
  <si>
    <t>신흥교통13C3</t>
  </si>
  <si>
    <t>신흥교통82F3</t>
  </si>
  <si>
    <t>1313B</t>
  </si>
  <si>
    <t>신흥교통93B4</t>
  </si>
  <si>
    <t>1313D</t>
  </si>
  <si>
    <t>신흥교통13D2</t>
  </si>
  <si>
    <t>9393S</t>
  </si>
  <si>
    <t>신흥교통93S2</t>
  </si>
  <si>
    <t>1313A</t>
  </si>
  <si>
    <t>신흥교통13A1</t>
  </si>
  <si>
    <t>신흥교통93B3</t>
  </si>
  <si>
    <t>4646B</t>
  </si>
  <si>
    <t>신흥교통46B3</t>
  </si>
  <si>
    <t>신흥교통330B3</t>
  </si>
  <si>
    <t>신흥교통13A2</t>
  </si>
  <si>
    <t>1313S</t>
  </si>
  <si>
    <t>신흥교통13S2</t>
  </si>
  <si>
    <t>신흥교통330B4</t>
  </si>
  <si>
    <t>8282C</t>
  </si>
  <si>
    <t>신흥교통82C2</t>
  </si>
  <si>
    <t>신흥교통330A2</t>
  </si>
  <si>
    <t>신흥교통82F2</t>
  </si>
  <si>
    <t>신흥교통330C6</t>
  </si>
  <si>
    <t>9393A</t>
  </si>
  <si>
    <t>신흥교통93A3</t>
  </si>
  <si>
    <t>신흥교통330F1</t>
  </si>
  <si>
    <t>330330S</t>
  </si>
  <si>
    <t>신흥교통330S1</t>
  </si>
  <si>
    <t>9393C</t>
  </si>
  <si>
    <t>신흥교통93C1</t>
  </si>
  <si>
    <t>신흥교통13S1</t>
  </si>
  <si>
    <t>4646D</t>
  </si>
  <si>
    <t>예비예비C</t>
  </si>
  <si>
    <t>신흥교통예비C9</t>
  </si>
  <si>
    <t>신흥교통93B5</t>
  </si>
  <si>
    <t>신흥교통330A3</t>
  </si>
  <si>
    <t>신흥교통330C4</t>
  </si>
  <si>
    <t>8282B</t>
  </si>
  <si>
    <t>신흥교통82B1</t>
  </si>
  <si>
    <t>신흥교통93A4</t>
  </si>
  <si>
    <t>신흥교통13S3</t>
  </si>
  <si>
    <t>신흥교통46B4</t>
  </si>
  <si>
    <t>4646F</t>
  </si>
  <si>
    <t>8282S</t>
  </si>
  <si>
    <t>신흥교통82S1</t>
  </si>
  <si>
    <t>신흥교통330S2</t>
  </si>
  <si>
    <t>신흥교통330C5</t>
  </si>
  <si>
    <t>신흥교통13D3</t>
  </si>
  <si>
    <t>신흥교통330D6</t>
  </si>
  <si>
    <t>신흥교통330C8</t>
  </si>
  <si>
    <t>25%(1명)</t>
  </si>
  <si>
    <t>50%(2명)</t>
  </si>
  <si>
    <t>33%(1명)</t>
  </si>
  <si>
    <t>33%(2명)</t>
  </si>
  <si>
    <t>33%(3명)</t>
  </si>
  <si>
    <t>17%(1명)</t>
  </si>
  <si>
    <t>100%(1명)</t>
  </si>
  <si>
    <t>12%(8명)</t>
  </si>
  <si>
    <t>22%(15명)</t>
  </si>
  <si>
    <t>26%(18명)</t>
  </si>
  <si>
    <t>14%(10명)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</si>
</sst>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6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8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59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59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4" fillId="14" borderId="0" xfId="2" applyFont="1" applyFill="1" applyBorder="1" applyAlignment="1">
      <alignment horizontal="center" vertical="center" wrapText="1"/>
    </xf>
    <xf numFmtId="49" fontId="64" fillId="14" borderId="0" xfId="0" applyNumberFormat="1" applyFont="1" applyFill="1" applyAlignment="1">
      <alignment horizontal="center" vertical="center" wrapText="1"/>
    </xf>
    <xf numFmtId="41" fontId="64" fillId="14" borderId="0" xfId="1" applyFont="1" applyFill="1" applyBorder="1" applyAlignment="1">
      <alignment horizontal="center" vertical="center" wrapText="1"/>
    </xf>
    <xf numFmtId="180" fontId="59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176" fontId="62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4" fillId="13" borderId="0" xfId="1" applyFont="1" applyFill="1" applyBorder="1" applyAlignment="1">
      <alignment horizontal="right" vertical="center"/>
    </xf>
    <xf numFmtId="10" fontId="64" fillId="13" borderId="0" xfId="2" applyNumberFormat="1" applyFont="1" applyFill="1" applyBorder="1" applyAlignment="1">
      <alignment horizontal="right" vertical="center"/>
    </xf>
    <xf numFmtId="179" fontId="64" fillId="13" borderId="0" xfId="0" applyNumberFormat="1" applyFont="1" applyFill="1" applyAlignment="1">
      <alignment horizontal="right" vertical="center"/>
    </xf>
    <xf numFmtId="181" fontId="64" fillId="13" borderId="0" xfId="0" applyNumberFormat="1" applyFont="1" applyFill="1" applyAlignment="1">
      <alignment horizontal="right" vertical="center"/>
    </xf>
    <xf numFmtId="182" fontId="64" fillId="13" borderId="0" xfId="0" applyNumberFormat="1" applyFont="1" applyFill="1" applyAlignment="1">
      <alignment horizontal="right" vertical="center"/>
    </xf>
    <xf numFmtId="0" fontId="64" fillId="13" borderId="0" xfId="0" applyFont="1" applyFill="1" applyAlignment="1">
      <alignment horizontal="right" vertical="center"/>
    </xf>
    <xf numFmtId="177" fontId="64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4" fillId="6" borderId="0" xfId="1" applyFont="1" applyFill="1" applyBorder="1" applyAlignment="1">
      <alignment horizontal="right" vertical="center"/>
    </xf>
    <xf numFmtId="10" fontId="64" fillId="6" borderId="0" xfId="2" applyNumberFormat="1" applyFont="1" applyFill="1" applyBorder="1" applyAlignment="1">
      <alignment horizontal="right" vertical="center"/>
    </xf>
    <xf numFmtId="179" fontId="64" fillId="6" borderId="0" xfId="0" applyNumberFormat="1" applyFont="1" applyFill="1" applyAlignment="1">
      <alignment horizontal="right" vertical="center"/>
    </xf>
    <xf numFmtId="181" fontId="64" fillId="6" borderId="0" xfId="0" applyNumberFormat="1" applyFont="1" applyFill="1" applyAlignment="1">
      <alignment horizontal="right" vertical="center"/>
    </xf>
    <xf numFmtId="182" fontId="64" fillId="6" borderId="0" xfId="0" applyNumberFormat="1" applyFont="1" applyFill="1" applyAlignment="1">
      <alignment horizontal="right" vertical="center"/>
    </xf>
    <xf numFmtId="0" fontId="64" fillId="6" borderId="0" xfId="0" applyFont="1" applyFill="1" applyAlignment="1">
      <alignment horizontal="right" vertical="center"/>
    </xf>
    <xf numFmtId="177" fontId="64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0" fontId="68" fillId="8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2" fillId="14" borderId="0" xfId="0" applyNumberFormat="1" applyFont="1" applyFill="1" applyAlignment="1">
      <alignment horizontal="center" vertical="center" wrapText="1"/>
    </xf>
    <xf numFmtId="0" fontId="29" fillId="0" borderId="0" xfId="0" quotePrefix="1" applyFont="1">
      <alignment vertical="center"/>
    </xf>
    <xf numFmtId="41" fontId="64" fillId="15" borderId="0" xfId="4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76" fillId="0" borderId="0" xfId="568" applyFont="1">
      <alignment vertical="center"/>
    </xf>
    <xf numFmtId="0" fontId="77" fillId="0" borderId="0" xfId="568" applyFont="1">
      <alignment vertical="center"/>
    </xf>
    <xf numFmtId="0" fontId="74" fillId="2" borderId="0" xfId="568" applyFont="1" applyFill="1">
      <alignment vertical="center"/>
    </xf>
    <xf numFmtId="0" fontId="3" fillId="2" borderId="0" xfId="568" applyFill="1">
      <alignment vertical="center"/>
    </xf>
    <xf numFmtId="49" fontId="59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4" fillId="15" borderId="0" xfId="569" applyFont="1" applyFill="1" applyBorder="1" applyAlignment="1">
      <alignment horizontal="center" vertical="center" wrapText="1"/>
    </xf>
    <xf numFmtId="49" fontId="64" fillId="15" borderId="0" xfId="568" applyNumberFormat="1" applyFont="1" applyFill="1" applyAlignment="1">
      <alignment horizontal="center" vertical="center" wrapText="1"/>
    </xf>
    <xf numFmtId="49" fontId="70" fillId="15" borderId="0" xfId="568" applyNumberFormat="1" applyFont="1" applyFill="1" applyAlignment="1">
      <alignment horizontal="center" vertical="center" wrapText="1"/>
    </xf>
    <xf numFmtId="180" fontId="59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1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0" fillId="16" borderId="0" xfId="568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193" fontId="78" fillId="17" borderId="41" xfId="562" applyNumberFormat="1" applyFont="1" applyFill="1" applyBorder="1" applyAlignment="1">
      <alignment horizontal="center" vertical="center"/>
    </xf>
    <xf numFmtId="177" fontId="79" fillId="0" borderId="42" xfId="4" applyNumberFormat="1" applyFont="1" applyFill="1" applyBorder="1" applyAlignment="1">
      <alignment horizontal="center" vertical="center" wrapText="1"/>
    </xf>
    <xf numFmtId="177" fontId="73" fillId="18" borderId="42" xfId="4" applyNumberFormat="1" applyFont="1" applyFill="1" applyBorder="1" applyAlignment="1">
      <alignment horizontal="center" vertical="center" wrapText="1"/>
    </xf>
    <xf numFmtId="9" fontId="73" fillId="0" borderId="43" xfId="563" applyFont="1" applyFill="1" applyBorder="1" applyAlignment="1">
      <alignment horizontal="center" vertical="center"/>
    </xf>
    <xf numFmtId="194" fontId="78" fillId="17" borderId="44" xfId="562" applyNumberFormat="1" applyFont="1" applyFill="1" applyBorder="1" applyAlignment="1">
      <alignment horizontal="center" vertical="center"/>
    </xf>
    <xf numFmtId="9" fontId="80" fillId="0" borderId="45" xfId="563" applyFont="1" applyFill="1" applyBorder="1" applyAlignment="1">
      <alignment horizontal="center" vertical="center"/>
    </xf>
    <xf numFmtId="178" fontId="80" fillId="0" borderId="45" xfId="563" applyNumberFormat="1" applyFont="1" applyFill="1" applyBorder="1" applyAlignment="1">
      <alignment horizontal="center" vertical="center"/>
    </xf>
    <xf numFmtId="0" fontId="81" fillId="17" borderId="44" xfId="562" applyNumberFormat="1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right" vertical="center" wrapText="1"/>
    </xf>
    <xf numFmtId="10" fontId="73" fillId="18" borderId="46" xfId="563" applyNumberFormat="1" applyFont="1" applyFill="1" applyBorder="1" applyAlignment="1">
      <alignment horizontal="center" vertical="center" wrapText="1"/>
    </xf>
    <xf numFmtId="178" fontId="73" fillId="0" borderId="45" xfId="563" applyNumberFormat="1" applyFont="1" applyFill="1" applyBorder="1" applyAlignment="1">
      <alignment horizontal="right" vertical="center"/>
    </xf>
    <xf numFmtId="0" fontId="78" fillId="17" borderId="47" xfId="562" applyNumberFormat="1" applyFont="1" applyFill="1" applyBorder="1" applyAlignment="1">
      <alignment horizontal="center" vertical="center"/>
    </xf>
    <xf numFmtId="10" fontId="79" fillId="0" borderId="48" xfId="563" applyNumberFormat="1" applyFont="1" applyFill="1" applyBorder="1" applyAlignment="1">
      <alignment horizontal="center" vertical="center" wrapText="1"/>
    </xf>
    <xf numFmtId="187" fontId="82" fillId="18" borderId="48" xfId="563" applyNumberFormat="1" applyFont="1" applyFill="1" applyBorder="1" applyAlignment="1">
      <alignment horizontal="centerContinuous" vertical="center"/>
    </xf>
    <xf numFmtId="187" fontId="82" fillId="18" borderId="49" xfId="563" applyNumberFormat="1" applyFont="1" applyFill="1" applyBorder="1" applyAlignment="1">
      <alignment horizontal="centerContinuous" vertical="center"/>
    </xf>
    <xf numFmtId="0" fontId="78" fillId="18" borderId="50" xfId="562" applyNumberFormat="1" applyFont="1" applyFill="1" applyBorder="1" applyAlignment="1">
      <alignment horizontal="center" vertical="center" wrapText="1"/>
    </xf>
    <xf numFmtId="185" fontId="83" fillId="0" borderId="51" xfId="562" applyNumberFormat="1" applyFont="1" applyBorder="1" applyAlignment="1">
      <alignment horizontal="center" vertical="center"/>
    </xf>
    <xf numFmtId="177" fontId="79" fillId="0" borderId="46" xfId="4" applyNumberFormat="1" applyFont="1" applyFill="1" applyBorder="1" applyAlignment="1">
      <alignment horizontal="center" vertical="center" wrapText="1"/>
    </xf>
    <xf numFmtId="177" fontId="79" fillId="0" borderId="48" xfId="4" applyNumberFormat="1" applyFont="1" applyFill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0D5026C7-B975-4377-89A7-292DF76021F6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6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222-4C74-89DC-A9926A37F30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876-4C80-ADB2-1BF3058895D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B7D-48EF-A00E-46FF0A2BB08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03E-41DB-8B24-F6E8B5501704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A00-4AC5-88B3-FCEDE2BEFEF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25F-45C9-BB9D-94F83C3F056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DCF-4B08-AD57-BDD4E3F29872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F79-47EF-808F-DA4131F42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1.9709564947031954</c:v>
                </c:pt>
                <c:pt idx="1">
                  <c:v>2.3403345213712372</c:v>
                </c:pt>
                <c:pt idx="2">
                  <c:v>2.4003290301484261</c:v>
                </c:pt>
                <c:pt idx="3">
                  <c:v>2.4114147134200561</c:v>
                </c:pt>
                <c:pt idx="4">
                  <c:v>2.3762011212583198</c:v>
                </c:pt>
                <c:pt idx="5">
                  <c:v>2.3101426486420067</c:v>
                </c:pt>
                <c:pt idx="6">
                  <c:v>2.2244606859986944</c:v>
                </c:pt>
                <c:pt idx="7">
                  <c:v>2.2155067827754045</c:v>
                </c:pt>
                <c:pt idx="8">
                  <c:v>2.2635578763197111</c:v>
                </c:pt>
                <c:pt idx="9">
                  <c:v>2.3829560583751874</c:v>
                </c:pt>
                <c:pt idx="10">
                  <c:v>2.3359125744873479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0.11594202898550725</c:v>
                </c:pt>
                <c:pt idx="1">
                  <c:v>0.13043478260869565</c:v>
                </c:pt>
                <c:pt idx="2">
                  <c:v>0.21739130434782608</c:v>
                </c:pt>
                <c:pt idx="3">
                  <c:v>0.2608695652173913</c:v>
                </c:pt>
                <c:pt idx="4">
                  <c:v>0.14492753623188406</c:v>
                </c:pt>
                <c:pt idx="5">
                  <c:v>0.13043478260869565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0.2857142857142857</c:v>
                </c:pt>
                <c:pt idx="4">
                  <c:v>0.33333333333333331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0.16666666666666666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0.2857142857142857</c:v>
                </c:pt>
                <c:pt idx="4">
                  <c:v>0.33333333333333331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0.25</c:v>
                </c:pt>
                <c:pt idx="1">
                  <c:v>0.22222222222222221</c:v>
                </c:pt>
                <c:pt idx="2">
                  <c:v>0.33333333333333331</c:v>
                </c:pt>
                <c:pt idx="3">
                  <c:v>0.2857142857142857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0.5</c:v>
                </c:pt>
                <c:pt idx="1">
                  <c:v>0.1111111111111111</c:v>
                </c:pt>
                <c:pt idx="2">
                  <c:v>0</c:v>
                </c:pt>
                <c:pt idx="3">
                  <c:v>0</c:v>
                </c:pt>
                <c:pt idx="4">
                  <c:v>0.33333333333333331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22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109816</xdr:colOff>
      <xdr:row>8</xdr:row>
      <xdr:rowOff>681320</xdr:rowOff>
    </xdr:from>
    <xdr:to>
      <xdr:col>6</xdr:col>
      <xdr:colOff>266703</xdr:colOff>
      <xdr:row>9</xdr:row>
      <xdr:rowOff>289115</xdr:rowOff>
    </xdr:to>
    <xdr:sp macro="" textlink="$K$20">
      <xdr:nvSpPr>
        <xdr:cNvPr id="16" name="TextBox 15">
          <a:extLst>
            <a:ext uri="{FF2B5EF4-FFF2-40B4-BE49-F238E27FC236}">
              <a16:creationId xmlns:a16="http://schemas.microsoft.com/office/drawing/2014/main" id="{F195FE4D-7969-4FB6-A048-E032E22D1587}"/>
            </a:ext>
          </a:extLst>
        </xdr:cNvPr>
        <xdr:cNvSpPr txBox="1"/>
      </xdr:nvSpPr>
      <xdr:spPr>
        <a:xfrm>
          <a:off x="3762934" y="286646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7ECC02C-BF5E-46DE-A3E0-FE4F2829FF0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5.3%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717176</xdr:colOff>
      <xdr:row>8</xdr:row>
      <xdr:rowOff>526677</xdr:rowOff>
    </xdr:from>
    <xdr:to>
      <xdr:col>6</xdr:col>
      <xdr:colOff>56030</xdr:colOff>
      <xdr:row>10</xdr:row>
      <xdr:rowOff>224118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6C47C37-9BAC-4AC2-B18F-72A3BE8D6988}"/>
            </a:ext>
          </a:extLst>
        </xdr:cNvPr>
        <xdr:cNvCxnSpPr/>
      </xdr:nvCxnSpPr>
      <xdr:spPr>
        <a:xfrm flipV="1">
          <a:off x="4370294" y="2711824"/>
          <a:ext cx="212912" cy="862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183775</xdr:colOff>
      <xdr:row>8</xdr:row>
      <xdr:rowOff>172574</xdr:rowOff>
    </xdr:from>
    <xdr:to>
      <xdr:col>7</xdr:col>
      <xdr:colOff>94131</xdr:colOff>
      <xdr:row>8</xdr:row>
      <xdr:rowOff>654428</xdr:rowOff>
    </xdr:to>
    <xdr:sp macro="" textlink="$K$21">
      <xdr:nvSpPr>
        <xdr:cNvPr id="14" name="TextBox 13">
          <a:extLst>
            <a:ext uri="{FF2B5EF4-FFF2-40B4-BE49-F238E27FC236}">
              <a16:creationId xmlns:a16="http://schemas.microsoft.com/office/drawing/2014/main" id="{1C5C3242-9361-481E-8373-C0F826243B09}"/>
            </a:ext>
          </a:extLst>
        </xdr:cNvPr>
        <xdr:cNvSpPr txBox="1"/>
      </xdr:nvSpPr>
      <xdr:spPr>
        <a:xfrm>
          <a:off x="4710951" y="235772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13B6B5-7900-4DCB-8B18-4A500FB35DA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428065</xdr:colOff>
      <xdr:row>8</xdr:row>
      <xdr:rowOff>484094</xdr:rowOff>
    </xdr:from>
    <xdr:to>
      <xdr:col>6</xdr:col>
      <xdr:colOff>627530</xdr:colOff>
      <xdr:row>8</xdr:row>
      <xdr:rowOff>818029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2CD4106C-2A37-4307-A0EB-9900E7A959E7}"/>
            </a:ext>
          </a:extLst>
        </xdr:cNvPr>
        <xdr:cNvCxnSpPr/>
      </xdr:nvCxnSpPr>
      <xdr:spPr>
        <a:xfrm>
          <a:off x="4955241" y="2669241"/>
          <a:ext cx="199465" cy="3339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855468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87" t="s">
        <v>398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88" t="s">
        <v>38</v>
      </c>
      <c r="D4" s="288"/>
      <c r="E4" s="62" t="s">
        <v>111</v>
      </c>
      <c r="F4" s="62" t="s">
        <v>64</v>
      </c>
      <c r="G4" s="263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4" t="s">
        <v>399</v>
      </c>
      <c r="C5" s="289" t="s">
        <v>170</v>
      </c>
      <c r="D5" s="289"/>
      <c r="E5" s="63">
        <v>6</v>
      </c>
      <c r="F5" s="64">
        <v>43</v>
      </c>
      <c r="G5" s="229" t="s">
        <v>69</v>
      </c>
      <c r="H5" s="38"/>
      <c r="I5" s="38"/>
      <c r="J5" s="94" t="s">
        <v>50</v>
      </c>
      <c r="K5" s="93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3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0"/>
      <c r="P9" s="290"/>
    </row>
    <row r="10" spans="1:28" ht="23.25" customHeight="1" thickBot="1">
      <c r="G10" s="6"/>
      <c r="H10" s="189" t="s">
        <v>91</v>
      </c>
      <c r="I10" s="190" t="s">
        <v>92</v>
      </c>
      <c r="J10" s="191" t="str">
        <f>C5</f>
        <v>신흥교통</v>
      </c>
      <c r="K10" s="192" t="s">
        <v>93</v>
      </c>
      <c r="X10" s="283"/>
      <c r="Z10" s="39"/>
      <c r="AA10" s="39"/>
      <c r="AB10" s="39"/>
    </row>
    <row r="11" spans="1:28" ht="23.25" customHeight="1" thickTop="1">
      <c r="G11" s="6"/>
      <c r="H11" s="264">
        <v>1</v>
      </c>
      <c r="I11" s="265">
        <v>2.0099999999999998</v>
      </c>
      <c r="J11" s="266">
        <v>1.9709564947031954</v>
      </c>
      <c r="K11" s="267"/>
      <c r="M11" s="2"/>
      <c r="Y11" s="284"/>
      <c r="Z11" s="226"/>
      <c r="AA11" s="285"/>
      <c r="AB11" s="39"/>
    </row>
    <row r="12" spans="1:28" ht="23.25" customHeight="1">
      <c r="G12" s="6"/>
      <c r="H12" s="268">
        <v>2</v>
      </c>
      <c r="I12" s="265">
        <v>2.3662575846193561</v>
      </c>
      <c r="J12" s="266">
        <v>2.3403345213712372</v>
      </c>
      <c r="K12" s="269">
        <v>0.18741054288144809</v>
      </c>
      <c r="M12" s="285"/>
      <c r="Y12" s="284"/>
      <c r="Z12" s="226"/>
      <c r="AA12" s="285"/>
      <c r="AB12" s="39"/>
    </row>
    <row r="13" spans="1:28" ht="23.25" customHeight="1">
      <c r="G13" s="6"/>
      <c r="H13" s="268">
        <v>3</v>
      </c>
      <c r="I13" s="265">
        <v>2.37</v>
      </c>
      <c r="J13" s="266">
        <v>2.4003290301484261</v>
      </c>
      <c r="K13" s="270">
        <v>2.5635014238065912E-2</v>
      </c>
      <c r="M13" s="285"/>
      <c r="Y13" s="284"/>
      <c r="Z13" s="226"/>
      <c r="AA13" s="285"/>
      <c r="AB13" s="39"/>
    </row>
    <row r="14" spans="1:28" ht="23.25" customHeight="1">
      <c r="G14" s="6"/>
      <c r="H14" s="268">
        <v>4</v>
      </c>
      <c r="I14" s="265">
        <v>2.33</v>
      </c>
      <c r="J14" s="266">
        <v>2.4114147134200561</v>
      </c>
      <c r="K14" s="270">
        <v>4.6184015326200534E-3</v>
      </c>
      <c r="M14" s="285"/>
      <c r="Y14" s="284"/>
      <c r="Z14" s="226"/>
      <c r="AA14" s="285"/>
      <c r="AB14" s="39"/>
    </row>
    <row r="15" spans="1:28" ht="23.25" customHeight="1">
      <c r="G15" s="6"/>
      <c r="H15" s="268">
        <v>5</v>
      </c>
      <c r="I15" s="265">
        <v>2.2850259626150282</v>
      </c>
      <c r="J15" s="266">
        <v>2.3762011212583198</v>
      </c>
      <c r="K15" s="270">
        <v>-1.460287687794426E-2</v>
      </c>
      <c r="M15" s="285"/>
      <c r="Y15" s="284"/>
      <c r="Z15" s="226"/>
      <c r="AA15" s="285"/>
      <c r="AB15" s="39"/>
    </row>
    <row r="16" spans="1:28" ht="23.25" customHeight="1">
      <c r="G16" s="6"/>
      <c r="H16" s="268">
        <v>6</v>
      </c>
      <c r="I16" s="265">
        <v>2.0664933427553414</v>
      </c>
      <c r="J16" s="266">
        <v>2.3101426486420067</v>
      </c>
      <c r="K16" s="270">
        <v>-2.780003427543698E-2</v>
      </c>
      <c r="M16" s="285"/>
      <c r="Y16" s="284"/>
      <c r="Z16" s="226"/>
      <c r="AA16" s="285"/>
      <c r="AB16" s="39"/>
    </row>
    <row r="17" spans="2:28" ht="23.25" customHeight="1">
      <c r="G17" s="6"/>
      <c r="H17" s="268">
        <v>7</v>
      </c>
      <c r="I17" s="265">
        <v>2.13</v>
      </c>
      <c r="J17" s="266">
        <v>2.2244606859986944</v>
      </c>
      <c r="K17" s="270">
        <v>-3.7089468346761856E-2</v>
      </c>
      <c r="M17" s="285"/>
      <c r="Y17" s="284"/>
      <c r="Z17" s="226"/>
      <c r="AA17" s="285"/>
      <c r="AB17" s="39"/>
    </row>
    <row r="18" spans="2:28" ht="23.25" customHeight="1">
      <c r="G18" s="6"/>
      <c r="H18" s="268">
        <v>8</v>
      </c>
      <c r="I18" s="265">
        <v>2.08</v>
      </c>
      <c r="J18" s="266">
        <v>2.2155067827754045</v>
      </c>
      <c r="K18" s="270">
        <v>-4.0252018296605963E-3</v>
      </c>
      <c r="M18" s="285"/>
      <c r="Y18" s="284"/>
      <c r="Z18" s="226"/>
      <c r="AA18" s="285"/>
      <c r="AB18" s="39"/>
    </row>
    <row r="19" spans="2:28" ht="23.25" customHeight="1">
      <c r="G19" s="6"/>
      <c r="H19" s="268">
        <v>9</v>
      </c>
      <c r="I19" s="265">
        <v>2.13</v>
      </c>
      <c r="J19" s="266">
        <v>2.2635578763197111</v>
      </c>
      <c r="K19" s="270">
        <v>2.1688533710608748E-2</v>
      </c>
      <c r="M19" s="285"/>
      <c r="Y19" s="284"/>
      <c r="Z19" s="226"/>
      <c r="AA19" s="285"/>
      <c r="AB19" s="39"/>
    </row>
    <row r="20" spans="2:28" ht="23.25" customHeight="1">
      <c r="G20" s="6"/>
      <c r="H20" s="268">
        <v>10</v>
      </c>
      <c r="I20" s="265">
        <v>2.25</v>
      </c>
      <c r="J20" s="266">
        <v>2.3829560583751874</v>
      </c>
      <c r="K20" s="270">
        <v>5.2748013781562353E-2</v>
      </c>
      <c r="M20" s="285"/>
      <c r="Y20" s="284"/>
      <c r="Z20" s="226"/>
      <c r="AA20" s="285"/>
      <c r="AB20" s="39"/>
    </row>
    <row r="21" spans="2:28" ht="23.25" customHeight="1">
      <c r="G21" s="6"/>
      <c r="H21" s="268">
        <v>11</v>
      </c>
      <c r="I21" s="265">
        <v>2.25</v>
      </c>
      <c r="J21" s="266">
        <v>2.3359125744873479</v>
      </c>
      <c r="K21" s="270">
        <v>-1.9741649755772639E-2</v>
      </c>
      <c r="M21" s="285"/>
      <c r="Y21" s="284"/>
      <c r="Z21" s="226"/>
      <c r="AA21" s="285"/>
      <c r="AB21" s="39"/>
    </row>
    <row r="22" spans="2:28" ht="23.25" customHeight="1">
      <c r="G22" s="6"/>
      <c r="H22" s="271" t="s">
        <v>278</v>
      </c>
      <c r="I22" s="272">
        <v>0.11940298507462699</v>
      </c>
      <c r="J22" s="273">
        <v>0.18516698910653062</v>
      </c>
      <c r="K22" s="274">
        <v>6.5764004031903633E-2</v>
      </c>
      <c r="M22" s="285"/>
      <c r="Y22" s="284"/>
      <c r="Z22" s="226"/>
      <c r="AA22" s="285"/>
      <c r="AB22" s="39"/>
    </row>
    <row r="23" spans="2:28" ht="23.25" customHeight="1">
      <c r="H23" s="275" t="s">
        <v>279</v>
      </c>
      <c r="I23" s="276"/>
      <c r="J23" s="277" t="s">
        <v>281</v>
      </c>
      <c r="K23" s="278"/>
      <c r="M23" s="285"/>
      <c r="X23" s="2"/>
      <c r="Y23" s="2"/>
      <c r="AB23" s="39"/>
    </row>
    <row r="24" spans="2:28" ht="9" customHeight="1">
      <c r="M24" s="285"/>
      <c r="X24" s="2"/>
      <c r="Y24" s="2"/>
      <c r="AB24" s="285"/>
    </row>
    <row r="25" spans="2:28" ht="16.5" customHeight="1">
      <c r="B25" s="52" t="s">
        <v>128</v>
      </c>
      <c r="C25" s="52"/>
      <c r="D25" s="51"/>
      <c r="E25" s="51"/>
      <c r="F25" s="51"/>
      <c r="G25" s="51"/>
      <c r="H25" s="51"/>
      <c r="I25" s="51"/>
      <c r="J25" s="51"/>
      <c r="K25" s="51"/>
      <c r="M25" s="285"/>
      <c r="X25" s="2"/>
      <c r="Y25" s="2"/>
      <c r="AB25" s="285"/>
    </row>
    <row r="26" spans="2:28" ht="27.75" customHeight="1">
      <c r="B26" s="56" t="s">
        <v>62</v>
      </c>
      <c r="C26" s="56" t="s">
        <v>100</v>
      </c>
      <c r="D26" s="56" t="s">
        <v>102</v>
      </c>
      <c r="E26" s="56" t="s">
        <v>103</v>
      </c>
      <c r="F26" s="56" t="s">
        <v>104</v>
      </c>
      <c r="G26" s="56" t="s">
        <v>105</v>
      </c>
      <c r="H26" s="56" t="s">
        <v>6</v>
      </c>
      <c r="I26" s="56" t="s">
        <v>7</v>
      </c>
      <c r="J26" s="56" t="s">
        <v>106</v>
      </c>
      <c r="K26" s="56" t="s">
        <v>72</v>
      </c>
      <c r="M26" s="285"/>
      <c r="X26" s="2"/>
      <c r="Y26" s="2"/>
      <c r="AB26" s="285"/>
    </row>
    <row r="27" spans="2:28" ht="23.25" customHeight="1">
      <c r="B27" s="75" t="s">
        <v>259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69</v>
      </c>
      <c r="M27" s="285"/>
      <c r="N27" s="291" t="s">
        <v>116</v>
      </c>
      <c r="Y27" s="2"/>
    </row>
    <row r="28" spans="2:28" ht="22.5" customHeight="1">
      <c r="B28" s="220" t="s">
        <v>116</v>
      </c>
      <c r="C28" s="68">
        <v>11</v>
      </c>
      <c r="D28" s="69">
        <v>2.2686512173111812E-2</v>
      </c>
      <c r="E28" s="69">
        <v>0.3747278578423216</v>
      </c>
      <c r="F28" s="69">
        <v>0.15622957887208183</v>
      </c>
      <c r="G28" s="70">
        <v>18.003096774193544</v>
      </c>
      <c r="H28" s="71">
        <v>0.6636770555313587</v>
      </c>
      <c r="I28" s="71">
        <v>19.703834359775449</v>
      </c>
      <c r="J28" s="72">
        <v>2.3359125744873479</v>
      </c>
      <c r="K28" s="73" t="s">
        <v>69</v>
      </c>
      <c r="M28" s="285"/>
      <c r="N28" s="39" t="s">
        <v>69</v>
      </c>
      <c r="O28" s="39">
        <v>69</v>
      </c>
      <c r="Y28" s="2"/>
    </row>
    <row r="29" spans="2:28" ht="22.5" customHeight="1">
      <c r="B29" s="53" t="s">
        <v>107</v>
      </c>
      <c r="C29" s="53"/>
      <c r="D29" s="66">
        <f t="shared" ref="D29:J29" si="0">D28/D27-1</f>
        <v>6.5101685573768053E-2</v>
      </c>
      <c r="E29" s="66">
        <f t="shared" si="0"/>
        <v>3.8629391337721142E-2</v>
      </c>
      <c r="F29" s="66">
        <f t="shared" si="0"/>
        <v>-0.21824838707809324</v>
      </c>
      <c r="G29" s="66">
        <f t="shared" si="0"/>
        <v>0.41607148967968022</v>
      </c>
      <c r="H29" s="66">
        <f t="shared" si="0"/>
        <v>0.20131668299943528</v>
      </c>
      <c r="I29" s="66">
        <f t="shared" si="0"/>
        <v>3.9124712122227123E-3</v>
      </c>
      <c r="J29" s="66">
        <f t="shared" si="0"/>
        <v>3.6512670681852599E-2</v>
      </c>
      <c r="K29" s="67" t="str">
        <f>J23</f>
        <v>2위/(32개사)</v>
      </c>
      <c r="M29" s="2" t="s">
        <v>71</v>
      </c>
      <c r="N29" s="292">
        <v>0.11594202898550725</v>
      </c>
      <c r="O29" s="39">
        <v>8</v>
      </c>
      <c r="X29" s="2"/>
      <c r="Y29" s="2"/>
    </row>
    <row r="30" spans="2:28" ht="22.5" customHeight="1">
      <c r="M30" s="2" t="s">
        <v>66</v>
      </c>
      <c r="N30" s="292">
        <v>0.13043478260869565</v>
      </c>
      <c r="O30" s="39">
        <v>9</v>
      </c>
      <c r="X30" s="2"/>
      <c r="Y30" s="2"/>
    </row>
    <row r="31" spans="2:28" ht="17.25" customHeight="1">
      <c r="B31" s="52" t="s">
        <v>129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68</v>
      </c>
      <c r="N31" s="292">
        <v>0.21739130434782608</v>
      </c>
      <c r="O31" s="39">
        <v>15</v>
      </c>
      <c r="X31" s="2"/>
      <c r="Y31" s="2"/>
    </row>
    <row r="32" spans="2:28" ht="22.5" customHeight="1">
      <c r="B32" s="60"/>
      <c r="C32" s="60"/>
      <c r="M32" s="2" t="s">
        <v>69</v>
      </c>
      <c r="N32" s="292">
        <v>0.2608695652173913</v>
      </c>
      <c r="O32" s="39">
        <v>18</v>
      </c>
      <c r="X32" s="2"/>
      <c r="Y32" s="2"/>
    </row>
    <row r="33" spans="2:28" ht="22.5" customHeight="1" thickBot="1">
      <c r="H33" s="193" t="s">
        <v>91</v>
      </c>
      <c r="I33" s="194" t="s">
        <v>92</v>
      </c>
      <c r="J33" s="195" t="str">
        <f>J10</f>
        <v>신흥교통</v>
      </c>
      <c r="K33" s="196" t="s">
        <v>115</v>
      </c>
      <c r="M33" s="2" t="s">
        <v>67</v>
      </c>
      <c r="N33" s="292">
        <v>0.14492753623188406</v>
      </c>
      <c r="O33" s="39">
        <v>10</v>
      </c>
      <c r="X33" s="2"/>
      <c r="Y33" s="2"/>
    </row>
    <row r="34" spans="2:28" ht="22.5" customHeight="1" thickTop="1">
      <c r="H34" s="201" t="s">
        <v>109</v>
      </c>
      <c r="I34" s="202" t="s">
        <v>69</v>
      </c>
      <c r="J34" s="203" t="s">
        <v>69</v>
      </c>
      <c r="K34" s="204"/>
      <c r="M34" s="2" t="s">
        <v>70</v>
      </c>
      <c r="N34" s="292">
        <v>0.13043478260869565</v>
      </c>
      <c r="O34" s="39">
        <v>9</v>
      </c>
      <c r="X34" s="2"/>
      <c r="Z34" s="39"/>
      <c r="AA34" s="39"/>
      <c r="AB34" s="39"/>
    </row>
    <row r="35" spans="2:28" ht="21" customHeight="1">
      <c r="H35" s="197" t="s">
        <v>94</v>
      </c>
      <c r="I35" s="198">
        <v>8.5347657415696804E-2</v>
      </c>
      <c r="J35" s="199" t="s">
        <v>482</v>
      </c>
      <c r="K35" s="200">
        <v>3.0594371569810444E-2</v>
      </c>
      <c r="M35" s="2"/>
      <c r="X35" s="2"/>
      <c r="Z35" s="39"/>
      <c r="AA35" s="39"/>
      <c r="AB35" s="39"/>
    </row>
    <row r="36" spans="2:28" ht="21" customHeight="1">
      <c r="H36" s="181" t="s">
        <v>95</v>
      </c>
      <c r="I36" s="173">
        <v>9.7881229483736204E-2</v>
      </c>
      <c r="J36" s="182" t="s">
        <v>282</v>
      </c>
      <c r="K36" s="183">
        <v>3.2553553124959445E-2</v>
      </c>
      <c r="L36" s="4"/>
      <c r="M36" s="2"/>
      <c r="X36" s="2"/>
      <c r="Z36" s="39"/>
      <c r="AA36" s="39"/>
      <c r="AB36" s="39"/>
    </row>
    <row r="37" spans="2:28" ht="21" customHeight="1">
      <c r="H37" s="180" t="s">
        <v>96</v>
      </c>
      <c r="I37" s="173">
        <v>0.17547000895255147</v>
      </c>
      <c r="J37" s="182" t="s">
        <v>483</v>
      </c>
      <c r="K37" s="183">
        <v>4.1921295395274616E-2</v>
      </c>
      <c r="L37" s="4"/>
      <c r="M37" s="2"/>
      <c r="X37" s="2"/>
      <c r="Z37" s="39"/>
      <c r="AA37" s="39"/>
      <c r="AB37" s="39"/>
    </row>
    <row r="38" spans="2:28" ht="21" customHeight="1">
      <c r="H38" s="180" t="s">
        <v>99</v>
      </c>
      <c r="I38" s="173">
        <v>0.2348552670844524</v>
      </c>
      <c r="J38" s="182" t="s">
        <v>484</v>
      </c>
      <c r="K38" s="183">
        <v>2.6014298132938901E-2</v>
      </c>
      <c r="L38" s="4"/>
      <c r="M38" s="2"/>
      <c r="X38" s="2"/>
      <c r="Z38" s="39"/>
      <c r="AA38" s="39"/>
      <c r="AB38" s="39"/>
    </row>
    <row r="39" spans="2:28" ht="21" customHeight="1">
      <c r="H39" s="184" t="s">
        <v>97</v>
      </c>
      <c r="I39" s="173">
        <v>0.22023276633840644</v>
      </c>
      <c r="J39" s="182" t="s">
        <v>485</v>
      </c>
      <c r="K39" s="183">
        <v>-7.5305230106522375E-2</v>
      </c>
      <c r="L39" s="4"/>
      <c r="M39" s="2"/>
      <c r="X39" s="2"/>
      <c r="Z39" s="39"/>
      <c r="AA39" s="39"/>
      <c r="AB39" s="39"/>
    </row>
    <row r="40" spans="2:28" ht="21" customHeight="1">
      <c r="H40" s="185" t="s">
        <v>98</v>
      </c>
      <c r="I40" s="186">
        <v>0.18621307072515667</v>
      </c>
      <c r="J40" s="187" t="s">
        <v>282</v>
      </c>
      <c r="K40" s="188">
        <v>-5.5778288116461017E-2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2" t="s">
        <v>130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>
      <c r="B43" s="56" t="s">
        <v>62</v>
      </c>
      <c r="C43" s="56" t="s">
        <v>101</v>
      </c>
      <c r="D43" s="56" t="s">
        <v>102</v>
      </c>
      <c r="E43" s="56" t="s">
        <v>103</v>
      </c>
      <c r="F43" s="56" t="s">
        <v>104</v>
      </c>
      <c r="G43" s="56" t="s">
        <v>105</v>
      </c>
      <c r="H43" s="56" t="s">
        <v>6</v>
      </c>
      <c r="I43" s="56" t="s">
        <v>7</v>
      </c>
      <c r="J43" s="56" t="s">
        <v>106</v>
      </c>
      <c r="K43" s="56" t="s">
        <v>72</v>
      </c>
      <c r="L43" s="4"/>
      <c r="M43" s="2"/>
      <c r="N43" s="39" t="s">
        <v>123</v>
      </c>
      <c r="X43" s="2"/>
      <c r="Z43" s="39"/>
      <c r="AA43" s="39"/>
      <c r="AB43" s="39"/>
    </row>
    <row r="44" spans="2:28" ht="22.5" customHeight="1">
      <c r="B44" s="222" t="s">
        <v>116</v>
      </c>
      <c r="C44" s="76">
        <v>1</v>
      </c>
      <c r="D44" s="77">
        <v>3.4218541623707036E-2</v>
      </c>
      <c r="E44" s="77">
        <v>0.48263023565352881</v>
      </c>
      <c r="F44" s="77">
        <v>0.17658649573730359</v>
      </c>
      <c r="G44" s="78">
        <v>19.848891304347827</v>
      </c>
      <c r="H44" s="79">
        <v>2.6893624829701213</v>
      </c>
      <c r="I44" s="79">
        <v>49.605180046621157</v>
      </c>
      <c r="J44" s="80">
        <v>2.0055525693908631</v>
      </c>
      <c r="K44" s="82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20" t="s">
        <v>116</v>
      </c>
      <c r="C45" s="68">
        <v>2</v>
      </c>
      <c r="D45" s="69">
        <v>5.1427882803626174E-2</v>
      </c>
      <c r="E45" s="69">
        <v>0.40032621188154827</v>
      </c>
      <c r="F45" s="69">
        <v>0.16237120308213529</v>
      </c>
      <c r="G45" s="70">
        <v>14.997423728813558</v>
      </c>
      <c r="H45" s="71">
        <v>0.35508916631328086</v>
      </c>
      <c r="I45" s="71">
        <v>16.469010079189442</v>
      </c>
      <c r="J45" s="72">
        <v>2.2951122895953202</v>
      </c>
      <c r="K45" s="73" t="s">
        <v>163</v>
      </c>
      <c r="M45" s="2"/>
      <c r="N45" s="39">
        <v>5</v>
      </c>
      <c r="X45" s="2"/>
      <c r="Z45" s="39"/>
      <c r="AA45" s="39"/>
      <c r="AB45" s="39"/>
    </row>
    <row r="46" spans="2:28" ht="22.5" customHeight="1">
      <c r="B46" s="220" t="s">
        <v>116</v>
      </c>
      <c r="C46" s="68">
        <v>3</v>
      </c>
      <c r="D46" s="69">
        <v>2.3928707414460161E-2</v>
      </c>
      <c r="E46" s="69">
        <v>0.37822591682051238</v>
      </c>
      <c r="F46" s="69">
        <v>0.16318636088218946</v>
      </c>
      <c r="G46" s="70">
        <v>14.021233333333338</v>
      </c>
      <c r="H46" s="71">
        <v>8.8676228743199512E-2</v>
      </c>
      <c r="I46" s="71">
        <v>13.347844300354872</v>
      </c>
      <c r="J46" s="72">
        <v>2.3990477069075795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0" t="s">
        <v>116</v>
      </c>
      <c r="C47" s="68">
        <v>4</v>
      </c>
      <c r="D47" s="69">
        <v>2.081034083429362E-2</v>
      </c>
      <c r="E47" s="69">
        <v>0.35862086103741492</v>
      </c>
      <c r="F47" s="69">
        <v>0.16653314777560313</v>
      </c>
      <c r="G47" s="70">
        <v>13.830877192982458</v>
      </c>
      <c r="H47" s="71">
        <v>8.5188746723912787E-2</v>
      </c>
      <c r="I47" s="71">
        <v>11.613342332050353</v>
      </c>
      <c r="J47" s="72">
        <v>2.4114147134200561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0" t="s">
        <v>116</v>
      </c>
      <c r="C48" s="68">
        <v>5</v>
      </c>
      <c r="D48" s="69">
        <v>2.0747224924243555E-2</v>
      </c>
      <c r="E48" s="69">
        <v>0.35333382817295522</v>
      </c>
      <c r="F48" s="69">
        <v>0.16062701865601295</v>
      </c>
      <c r="G48" s="70">
        <v>14.647875000000001</v>
      </c>
      <c r="H48" s="71">
        <v>9.7666874374595411E-2</v>
      </c>
      <c r="I48" s="71">
        <v>13.678534801428928</v>
      </c>
      <c r="J48" s="72">
        <v>2.3783699057451466</v>
      </c>
      <c r="K48" s="73" t="s">
        <v>66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220" t="s">
        <v>116</v>
      </c>
      <c r="C49" s="68">
        <v>6</v>
      </c>
      <c r="D49" s="69">
        <v>2.3208795035186424E-2</v>
      </c>
      <c r="E49" s="69">
        <v>0.35118616653771806</v>
      </c>
      <c r="F49" s="69">
        <v>0.14879008568764621</v>
      </c>
      <c r="G49" s="70">
        <v>16.079522727272725</v>
      </c>
      <c r="H49" s="71">
        <v>9.6344931610806941E-2</v>
      </c>
      <c r="I49" s="71">
        <v>13.417078954322376</v>
      </c>
      <c r="J49" s="72">
        <v>2.3109104578554476</v>
      </c>
      <c r="K49" s="73" t="s">
        <v>164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0" t="s">
        <v>116</v>
      </c>
      <c r="C50" s="68">
        <v>7</v>
      </c>
      <c r="D50" s="69">
        <v>2.3891749599886637E-2</v>
      </c>
      <c r="E50" s="69">
        <v>0.35792519802328615</v>
      </c>
      <c r="F50" s="69">
        <v>0.14623518263350141</v>
      </c>
      <c r="G50" s="70">
        <v>17.262062499999999</v>
      </c>
      <c r="H50" s="71">
        <v>0.65597588469062873</v>
      </c>
      <c r="I50" s="71">
        <v>13.938751417136931</v>
      </c>
      <c r="J50" s="72">
        <v>2.2258768388437367</v>
      </c>
      <c r="K50" s="73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0" t="s">
        <v>116</v>
      </c>
      <c r="C51" s="68">
        <v>8</v>
      </c>
      <c r="D51" s="69">
        <v>2.4478033503494603E-2</v>
      </c>
      <c r="E51" s="69">
        <v>0.35721336197192438</v>
      </c>
      <c r="F51" s="69">
        <v>0.13446419507954921</v>
      </c>
      <c r="G51" s="70">
        <v>18.869022727272725</v>
      </c>
      <c r="H51" s="71">
        <v>0.10483248922795409</v>
      </c>
      <c r="I51" s="71">
        <v>13.849221820168637</v>
      </c>
      <c r="J51" s="72">
        <v>2.2155067827754045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0" t="s">
        <v>116</v>
      </c>
      <c r="C52" s="68">
        <v>9</v>
      </c>
      <c r="D52" s="69">
        <v>2.2915962019689914E-2</v>
      </c>
      <c r="E52" s="69">
        <v>0.36441732917990149</v>
      </c>
      <c r="F52" s="69">
        <v>0.14275762432095762</v>
      </c>
      <c r="G52" s="70">
        <v>18.821393939393946</v>
      </c>
      <c r="H52" s="71">
        <v>0.2080792601137279</v>
      </c>
      <c r="I52" s="71">
        <v>14.271949461360693</v>
      </c>
      <c r="J52" s="72">
        <v>2.2635578763197111</v>
      </c>
      <c r="K52" s="73" t="s">
        <v>69</v>
      </c>
      <c r="M52" s="2"/>
      <c r="N52" s="39">
        <v>3</v>
      </c>
      <c r="X52" s="2"/>
      <c r="Z52" s="39"/>
      <c r="AA52" s="39"/>
      <c r="AB52" s="39"/>
    </row>
    <row r="53" spans="2:28" customFormat="1" ht="22.5" customHeight="1">
      <c r="B53" s="220" t="s">
        <v>116</v>
      </c>
      <c r="C53" s="68">
        <v>10</v>
      </c>
      <c r="D53" s="69">
        <v>2.2431864883262362E-2</v>
      </c>
      <c r="E53" s="69">
        <v>0.36227568998674387</v>
      </c>
      <c r="F53" s="69">
        <v>0.15578543612782936</v>
      </c>
      <c r="G53" s="70">
        <v>17.899812500000003</v>
      </c>
      <c r="H53" s="71">
        <v>0.48382527962815997</v>
      </c>
      <c r="I53" s="71">
        <v>17.135609985006461</v>
      </c>
      <c r="J53" s="72">
        <v>2.3829560583751874</v>
      </c>
      <c r="K53" s="73" t="s">
        <v>69</v>
      </c>
      <c r="L53" s="39"/>
      <c r="M53" s="2"/>
      <c r="N53" s="39">
        <v>3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8" ht="22.5" customHeight="1">
      <c r="B54" s="220" t="s">
        <v>116</v>
      </c>
      <c r="C54" s="68">
        <v>11</v>
      </c>
      <c r="D54" s="69">
        <v>2.2686512173111812E-2</v>
      </c>
      <c r="E54" s="69">
        <v>0.3747278578423216</v>
      </c>
      <c r="F54" s="69">
        <v>0.15622957887208183</v>
      </c>
      <c r="G54" s="70">
        <v>18.003096774193544</v>
      </c>
      <c r="H54" s="71">
        <v>0.6636770555313587</v>
      </c>
      <c r="I54" s="71">
        <v>19.703834359775449</v>
      </c>
      <c r="J54" s="72">
        <v>2.3359125744873479</v>
      </c>
      <c r="K54" s="73" t="s">
        <v>69</v>
      </c>
      <c r="M54" s="2"/>
      <c r="N54" s="39">
        <v>3</v>
      </c>
      <c r="X54" s="2"/>
      <c r="Z54" s="39"/>
      <c r="AA54" s="39"/>
      <c r="AB54" s="39"/>
    </row>
    <row r="55" spans="2:28" ht="25.5" customHeight="1">
      <c r="B55" s="53" t="s">
        <v>107</v>
      </c>
      <c r="C55" s="53"/>
      <c r="D55" s="66" cm="1">
        <f t="array" aca="1" ref="D55" ca="1">(INDIRECT(ADDRESS(ROW()-1,COLUMN()))/INDIRECT(ADDRESS(ROW()-2,COLUMN())))-1</f>
        <v>1.13520338667632E-2</v>
      </c>
      <c r="E55" s="66" cm="1">
        <f t="array" aca="1" ref="E55" ca="1">(INDIRECT(ADDRESS(ROW()-1,COLUMN()))/INDIRECT(ADDRESS(ROW()-2,COLUMN())))-1</f>
        <v>3.4372076845767374E-2</v>
      </c>
      <c r="F55" s="66" cm="1">
        <f t="array" aca="1" ref="F55" ca="1">(INDIRECT(ADDRESS(ROW()-1,COLUMN()))/INDIRECT(ADDRESS(ROW()-2,COLUMN())))-1</f>
        <v>2.8509901521733827E-3</v>
      </c>
      <c r="G55" s="66" cm="1">
        <f t="array" aca="1" ref="G55" ca="1">(INDIRECT(ADDRESS(ROW()-1,COLUMN()))/INDIRECT(ADDRESS(ROW()-2,COLUMN())))-1</f>
        <v>5.7701316253195856E-3</v>
      </c>
      <c r="H55" s="66" cm="1">
        <f t="array" aca="1" ref="H55" ca="1">(INDIRECT(ADDRESS(ROW()-1,COLUMN()))/INDIRECT(ADDRESS(ROW()-2,COLUMN())))-1</f>
        <v>0.37172876961167134</v>
      </c>
      <c r="I55" s="66" cm="1">
        <f t="array" aca="1" ref="I55" ca="1">(INDIRECT(ADDRESS(ROW()-1,COLUMN()))/INDIRECT(ADDRESS(ROW()-2,COLUMN())))-1</f>
        <v>0.14987644892806062</v>
      </c>
      <c r="J55" s="66" cm="1">
        <f t="array" aca="1" ref="J55" ca="1">(INDIRECT(ADDRESS(ROW()-1,COLUMN()))/INDIRECT(ADDRESS(ROW()-2,COLUMN())))-1</f>
        <v>-1.9741649755772639E-2</v>
      </c>
      <c r="K55" s="74" t="str" cm="1">
        <f t="array" aca="1" ref="K55" ca="1">_xlfn.IFS(N55=0,"등급유지",N55&gt;0,N55&amp;"등급 상승",N55&lt;0,N55&amp;"등급 하락")</f>
        <v>등급유지</v>
      </c>
      <c r="M55" s="293"/>
      <c r="N55" s="39" cm="1">
        <f t="array" aca="1" ref="N55" ca="1">(INDIRECT(ADDRESS(ROW()-1,COLUMN()))-INDIRECT(ADDRESS(ROW()-2,COLUMN())))</f>
        <v>0</v>
      </c>
      <c r="O55" s="39" t="s">
        <v>124</v>
      </c>
      <c r="X55" s="286"/>
      <c r="Z55" s="224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93"/>
      <c r="N56" s="2"/>
      <c r="O56" s="2"/>
      <c r="X56" s="286"/>
      <c r="Z56" s="224"/>
      <c r="AA56" s="39"/>
      <c r="AB56" s="39"/>
    </row>
    <row r="57" spans="2:28" ht="18" customHeight="1">
      <c r="B57" s="52" t="s">
        <v>131</v>
      </c>
      <c r="C57" s="52"/>
      <c r="D57" s="51"/>
      <c r="E57" s="51"/>
      <c r="F57" s="51"/>
      <c r="G57" s="51"/>
      <c r="H57" s="51"/>
      <c r="I57" s="51"/>
      <c r="J57" s="51"/>
      <c r="K57" s="51"/>
      <c r="M57" s="293"/>
      <c r="X57" s="286"/>
      <c r="Z57" s="224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93"/>
      <c r="X58" s="286"/>
      <c r="Z58" s="224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93"/>
      <c r="N59" s="286"/>
      <c r="P59" s="224"/>
      <c r="AA59" s="40"/>
    </row>
    <row r="60" spans="2:28" ht="25.5" customHeight="1">
      <c r="B60" s="48"/>
      <c r="C60" s="48"/>
      <c r="D60" s="49"/>
      <c r="M60" s="293"/>
      <c r="N60" s="286"/>
      <c r="P60" s="224"/>
      <c r="AA60" s="40"/>
    </row>
    <row r="61" spans="2:28" ht="25.5" customHeight="1">
      <c r="B61" s="48"/>
      <c r="C61" s="48"/>
      <c r="D61" s="49"/>
      <c r="M61" s="293"/>
      <c r="N61" s="286"/>
      <c r="P61" s="224"/>
      <c r="AA61" s="40"/>
    </row>
    <row r="62" spans="2:28" ht="25.5" customHeight="1">
      <c r="B62" s="48"/>
      <c r="C62" s="48"/>
      <c r="D62" s="49"/>
      <c r="M62" s="293"/>
      <c r="N62" s="286"/>
      <c r="P62" s="224"/>
      <c r="AA62" s="40"/>
    </row>
    <row r="63" spans="2:28" ht="25.5" customHeight="1">
      <c r="B63" s="48"/>
      <c r="C63" s="48"/>
      <c r="D63" s="49"/>
      <c r="M63" s="293"/>
      <c r="N63" s="286"/>
      <c r="P63" s="224"/>
      <c r="AA63" s="40"/>
    </row>
    <row r="64" spans="2:28" ht="25.5" customHeight="1">
      <c r="B64" s="48"/>
      <c r="C64" s="48"/>
      <c r="D64" s="49"/>
      <c r="M64" s="293"/>
      <c r="N64" s="286"/>
      <c r="P64" s="224"/>
      <c r="AA64" s="40"/>
    </row>
    <row r="65" spans="2:27" ht="25.5" customHeight="1">
      <c r="B65" s="48"/>
      <c r="C65" s="48"/>
      <c r="D65" s="49"/>
      <c r="M65" s="293"/>
      <c r="N65" s="286"/>
      <c r="P65" s="224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93"/>
      <c r="N66" s="286"/>
      <c r="P66" s="224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293"/>
      <c r="N67" s="286"/>
      <c r="P67" s="224"/>
      <c r="AA67" s="40"/>
    </row>
    <row r="68" spans="2:27" ht="25.5" customHeight="1" thickBot="1">
      <c r="B68" s="205" t="s">
        <v>91</v>
      </c>
      <c r="C68" s="279" t="s">
        <v>122</v>
      </c>
      <c r="D68" s="279" t="s">
        <v>118</v>
      </c>
      <c r="E68" s="279" t="s">
        <v>119</v>
      </c>
      <c r="F68" s="279" t="s">
        <v>117</v>
      </c>
      <c r="G68" s="279" t="s">
        <v>121</v>
      </c>
      <c r="H68" s="279" t="s">
        <v>120</v>
      </c>
      <c r="I68" s="206"/>
      <c r="J68" s="206"/>
      <c r="K68" s="207"/>
      <c r="M68" s="294">
        <v>1</v>
      </c>
      <c r="N68" s="295">
        <v>2</v>
      </c>
      <c r="O68" s="295">
        <v>3</v>
      </c>
      <c r="P68" s="294">
        <v>4</v>
      </c>
      <c r="Q68" s="295">
        <v>5</v>
      </c>
      <c r="R68" s="295">
        <v>6</v>
      </c>
      <c r="S68" s="294"/>
      <c r="T68" s="295"/>
      <c r="U68" s="296"/>
      <c r="AA68" s="40"/>
    </row>
    <row r="69" spans="2:27" ht="25.5" customHeight="1" thickTop="1">
      <c r="B69" s="210" t="s">
        <v>109</v>
      </c>
      <c r="C69" s="280" t="s">
        <v>66</v>
      </c>
      <c r="D69" s="280" t="s">
        <v>69</v>
      </c>
      <c r="E69" s="280" t="s">
        <v>69</v>
      </c>
      <c r="F69" s="280" t="s">
        <v>69</v>
      </c>
      <c r="G69" s="280" t="s">
        <v>70</v>
      </c>
      <c r="H69" s="280" t="s">
        <v>70</v>
      </c>
      <c r="I69" s="211"/>
      <c r="J69" s="211"/>
      <c r="K69" s="211"/>
      <c r="M69" s="294" t="s">
        <v>122</v>
      </c>
      <c r="N69" s="294" t="s">
        <v>118</v>
      </c>
      <c r="O69" s="294" t="s">
        <v>119</v>
      </c>
      <c r="P69" s="294" t="s">
        <v>117</v>
      </c>
      <c r="Q69" s="294" t="s">
        <v>121</v>
      </c>
      <c r="R69" s="294" t="s">
        <v>120</v>
      </c>
      <c r="S69" s="294"/>
      <c r="T69" s="294"/>
      <c r="U69" s="293">
        <f t="shared" ref="U69" si="1">K68</f>
        <v>0</v>
      </c>
      <c r="AA69" s="40"/>
    </row>
    <row r="70" spans="2:27" ht="25.5" customHeight="1">
      <c r="B70" s="208" t="s">
        <v>94</v>
      </c>
      <c r="C70" s="281" t="s">
        <v>475</v>
      </c>
      <c r="D70" s="281" t="s">
        <v>261</v>
      </c>
      <c r="E70" s="281" t="s">
        <v>261</v>
      </c>
      <c r="F70" s="281" t="s">
        <v>261</v>
      </c>
      <c r="G70" s="281" t="s">
        <v>261</v>
      </c>
      <c r="H70" s="281" t="s">
        <v>261</v>
      </c>
      <c r="I70" s="198"/>
      <c r="J70" s="198"/>
      <c r="K70" s="209"/>
      <c r="M70" s="293"/>
      <c r="N70" s="286"/>
      <c r="P70" s="224"/>
      <c r="AA70" s="40"/>
    </row>
    <row r="71" spans="2:27" ht="25.5" customHeight="1">
      <c r="B71" s="172" t="s">
        <v>95</v>
      </c>
      <c r="C71" s="281" t="s">
        <v>476</v>
      </c>
      <c r="D71" s="281" t="s">
        <v>260</v>
      </c>
      <c r="E71" s="281" t="s">
        <v>261</v>
      </c>
      <c r="F71" s="281" t="s">
        <v>261</v>
      </c>
      <c r="G71" s="281" t="s">
        <v>477</v>
      </c>
      <c r="H71" s="281" t="s">
        <v>261</v>
      </c>
      <c r="I71" s="174"/>
      <c r="J71" s="174"/>
      <c r="K71" s="175"/>
      <c r="M71" s="297">
        <v>0.25</v>
      </c>
      <c r="N71" s="297">
        <v>0</v>
      </c>
      <c r="O71" s="297">
        <v>0</v>
      </c>
      <c r="P71" s="297">
        <v>0</v>
      </c>
      <c r="Q71" s="297">
        <v>0</v>
      </c>
      <c r="R71" s="297">
        <v>0</v>
      </c>
      <c r="S71" s="297"/>
      <c r="T71" s="297"/>
      <c r="AA71" s="40"/>
    </row>
    <row r="72" spans="2:27" ht="25.5" customHeight="1">
      <c r="B72" s="171" t="s">
        <v>96</v>
      </c>
      <c r="C72" s="281" t="s">
        <v>475</v>
      </c>
      <c r="D72" s="281" t="s">
        <v>283</v>
      </c>
      <c r="E72" s="281" t="s">
        <v>478</v>
      </c>
      <c r="F72" s="281" t="s">
        <v>285</v>
      </c>
      <c r="G72" s="281" t="s">
        <v>261</v>
      </c>
      <c r="H72" s="281" t="s">
        <v>261</v>
      </c>
      <c r="I72" s="174"/>
      <c r="J72" s="174"/>
      <c r="K72" s="175"/>
      <c r="M72" s="297">
        <v>0.5</v>
      </c>
      <c r="N72" s="297">
        <v>0.1111111111111111</v>
      </c>
      <c r="O72" s="297">
        <v>0</v>
      </c>
      <c r="P72" s="297">
        <v>0</v>
      </c>
      <c r="Q72" s="297">
        <v>0.33333333333333331</v>
      </c>
      <c r="R72" s="297">
        <v>0</v>
      </c>
      <c r="S72" s="297"/>
      <c r="T72" s="297"/>
      <c r="AA72" s="40"/>
    </row>
    <row r="73" spans="2:27" ht="25.5" customHeight="1">
      <c r="B73" s="171" t="s">
        <v>99</v>
      </c>
      <c r="C73" s="281" t="s">
        <v>261</v>
      </c>
      <c r="D73" s="281" t="s">
        <v>479</v>
      </c>
      <c r="E73" s="281" t="s">
        <v>478</v>
      </c>
      <c r="F73" s="281" t="s">
        <v>285</v>
      </c>
      <c r="G73" s="281" t="s">
        <v>477</v>
      </c>
      <c r="H73" s="281" t="s">
        <v>261</v>
      </c>
      <c r="I73" s="174"/>
      <c r="J73" s="174"/>
      <c r="K73" s="175"/>
      <c r="M73" s="297">
        <v>0.25</v>
      </c>
      <c r="N73" s="297">
        <v>0.22222222222222221</v>
      </c>
      <c r="O73" s="297">
        <v>0.33333333333333331</v>
      </c>
      <c r="P73" s="297">
        <v>0.2857142857142857</v>
      </c>
      <c r="Q73" s="297">
        <v>0</v>
      </c>
      <c r="R73" s="297">
        <v>0</v>
      </c>
      <c r="S73" s="297"/>
      <c r="T73" s="297"/>
      <c r="AA73" s="40"/>
    </row>
    <row r="74" spans="2:27" ht="25.5" customHeight="1">
      <c r="B74" s="176" t="s">
        <v>97</v>
      </c>
      <c r="C74" s="281" t="s">
        <v>261</v>
      </c>
      <c r="D74" s="281" t="s">
        <v>479</v>
      </c>
      <c r="E74" s="281" t="s">
        <v>480</v>
      </c>
      <c r="F74" s="281" t="s">
        <v>284</v>
      </c>
      <c r="G74" s="281" t="s">
        <v>261</v>
      </c>
      <c r="H74" s="281" t="s">
        <v>261</v>
      </c>
      <c r="I74" s="174"/>
      <c r="J74" s="174"/>
      <c r="K74" s="175"/>
      <c r="M74" s="297">
        <v>0</v>
      </c>
      <c r="N74" s="297">
        <v>0.33333333333333331</v>
      </c>
      <c r="O74" s="297">
        <v>0.33333333333333331</v>
      </c>
      <c r="P74" s="297">
        <v>0.2857142857142857</v>
      </c>
      <c r="Q74" s="297">
        <v>0.33333333333333331</v>
      </c>
      <c r="R74" s="297">
        <v>0</v>
      </c>
      <c r="S74" s="297"/>
      <c r="T74" s="297"/>
      <c r="AA74" s="40"/>
    </row>
    <row r="75" spans="2:27" ht="25.5" customHeight="1">
      <c r="B75" s="177" t="s">
        <v>98</v>
      </c>
      <c r="C75" s="282" t="s">
        <v>261</v>
      </c>
      <c r="D75" s="282" t="s">
        <v>261</v>
      </c>
      <c r="E75" s="282" t="s">
        <v>480</v>
      </c>
      <c r="F75" s="282" t="s">
        <v>285</v>
      </c>
      <c r="G75" s="282" t="s">
        <v>477</v>
      </c>
      <c r="H75" s="282" t="s">
        <v>481</v>
      </c>
      <c r="I75" s="178"/>
      <c r="J75" s="178"/>
      <c r="K75" s="179"/>
      <c r="M75" s="297">
        <v>0</v>
      </c>
      <c r="N75" s="297">
        <v>0.33333333333333331</v>
      </c>
      <c r="O75" s="297">
        <v>0.16666666666666666</v>
      </c>
      <c r="P75" s="297">
        <v>0.14285714285714285</v>
      </c>
      <c r="Q75" s="297">
        <v>0</v>
      </c>
      <c r="R75" s="297">
        <v>0</v>
      </c>
      <c r="S75" s="297"/>
      <c r="T75" s="297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297">
        <v>0</v>
      </c>
      <c r="N76" s="297">
        <v>0</v>
      </c>
      <c r="O76" s="297">
        <v>0.16666666666666666</v>
      </c>
      <c r="P76" s="297">
        <v>0.2857142857142857</v>
      </c>
      <c r="Q76" s="297">
        <v>0.33333333333333331</v>
      </c>
      <c r="R76" s="297">
        <v>1</v>
      </c>
      <c r="S76" s="297"/>
      <c r="T76" s="297"/>
      <c r="AA76" s="40"/>
    </row>
    <row r="77" spans="2:27" ht="17.25" customHeight="1">
      <c r="B77" s="52" t="s">
        <v>132</v>
      </c>
      <c r="C77" s="52"/>
      <c r="D77" s="51"/>
      <c r="E77" s="51"/>
      <c r="F77" s="51"/>
      <c r="G77" s="51"/>
      <c r="H77" s="51"/>
      <c r="I77" s="51"/>
      <c r="J77" s="51"/>
      <c r="K77" s="51"/>
      <c r="M77" s="293"/>
      <c r="N77" s="286"/>
      <c r="P77" s="224"/>
      <c r="AA77" s="40"/>
    </row>
    <row r="78" spans="2:27" ht="30.75" customHeight="1">
      <c r="B78" s="56" t="s">
        <v>75</v>
      </c>
      <c r="C78" s="56" t="s">
        <v>101</v>
      </c>
      <c r="D78" s="56" t="s">
        <v>102</v>
      </c>
      <c r="E78" s="56" t="s">
        <v>103</v>
      </c>
      <c r="F78" s="56" t="s">
        <v>104</v>
      </c>
      <c r="G78" s="56" t="s">
        <v>105</v>
      </c>
      <c r="H78" s="56" t="s">
        <v>6</v>
      </c>
      <c r="I78" s="56" t="s">
        <v>7</v>
      </c>
      <c r="J78" s="56" t="s">
        <v>106</v>
      </c>
      <c r="K78" s="56" t="s">
        <v>108</v>
      </c>
      <c r="M78" s="293"/>
      <c r="N78" s="286"/>
      <c r="P78" s="224"/>
      <c r="AA78" s="40"/>
    </row>
    <row r="79" spans="2:27" ht="21" customHeight="1">
      <c r="B79" s="86" t="s">
        <v>122</v>
      </c>
      <c r="C79" s="65">
        <v>1</v>
      </c>
      <c r="D79" s="87">
        <v>4.7818568691874785E-2</v>
      </c>
      <c r="E79" s="87">
        <v>0.55901391801210409</v>
      </c>
      <c r="F79" s="87">
        <v>0.21876745734794811</v>
      </c>
      <c r="G79" s="88">
        <v>22.86</v>
      </c>
      <c r="H79" s="89">
        <v>2.602670894859072</v>
      </c>
      <c r="I79" s="89">
        <v>40.336926927197304</v>
      </c>
      <c r="J79" s="90">
        <v>1.595845454729707</v>
      </c>
      <c r="K79" s="73"/>
      <c r="M79" s="293"/>
      <c r="N79" s="286"/>
      <c r="P79" s="224"/>
      <c r="AA79" s="40"/>
    </row>
    <row r="80" spans="2:27" ht="21" customHeight="1">
      <c r="B80" s="86" t="s">
        <v>122</v>
      </c>
      <c r="C80" s="65">
        <v>2</v>
      </c>
      <c r="D80" s="87">
        <v>7.9451253925403781E-2</v>
      </c>
      <c r="E80" s="87">
        <v>0.45520595953410964</v>
      </c>
      <c r="F80" s="87">
        <v>0.17351310425216254</v>
      </c>
      <c r="G80" s="88">
        <v>18.079250000000002</v>
      </c>
      <c r="H80" s="89">
        <v>0.51363731138475499</v>
      </c>
      <c r="I80" s="89">
        <v>16.231741598057297</v>
      </c>
      <c r="J80" s="90">
        <v>1.840972795826155</v>
      </c>
      <c r="K80" s="73"/>
      <c r="M80" s="293"/>
      <c r="N80" s="286"/>
      <c r="P80" s="224"/>
      <c r="AA80" s="40"/>
    </row>
    <row r="81" spans="2:27" ht="21" customHeight="1">
      <c r="B81" s="86" t="s">
        <v>122</v>
      </c>
      <c r="C81" s="65">
        <v>3</v>
      </c>
      <c r="D81" s="87">
        <v>3.1270596572567588E-2</v>
      </c>
      <c r="E81" s="87">
        <v>0.41641016473719739</v>
      </c>
      <c r="F81" s="87">
        <v>0.15727382374153759</v>
      </c>
      <c r="G81" s="88">
        <v>15.375249999999999</v>
      </c>
      <c r="H81" s="89">
        <v>1.4306290819424281E-2</v>
      </c>
      <c r="I81" s="89">
        <v>8.1784295851042135</v>
      </c>
      <c r="J81" s="90">
        <v>2.012004790863164</v>
      </c>
      <c r="K81" s="73"/>
      <c r="M81" s="293"/>
      <c r="N81" s="286"/>
      <c r="P81" s="224"/>
      <c r="AA81" s="40"/>
    </row>
    <row r="82" spans="2:27" ht="21" customHeight="1">
      <c r="B82" s="86" t="s">
        <v>122</v>
      </c>
      <c r="C82" s="65">
        <v>4</v>
      </c>
      <c r="D82" s="87">
        <v>3.2126109175495361E-2</v>
      </c>
      <c r="E82" s="87">
        <v>0.37345950777115983</v>
      </c>
      <c r="F82" s="87">
        <v>0.18020499153259334</v>
      </c>
      <c r="G82" s="88">
        <v>14.83825</v>
      </c>
      <c r="H82" s="89">
        <v>3.4275794870678715E-2</v>
      </c>
      <c r="I82" s="89">
        <v>7.5192524997551429</v>
      </c>
      <c r="J82" s="90">
        <v>2.0573280185007228</v>
      </c>
      <c r="K82" s="73"/>
      <c r="M82" s="293"/>
      <c r="N82" s="286"/>
      <c r="P82" s="224"/>
      <c r="AA82" s="40"/>
    </row>
    <row r="83" spans="2:27" ht="21" customHeight="1">
      <c r="B83" s="86" t="s">
        <v>122</v>
      </c>
      <c r="C83" s="65">
        <v>5</v>
      </c>
      <c r="D83" s="87">
        <v>2.5174536280934173E-2</v>
      </c>
      <c r="E83" s="87">
        <v>0.37957065601385453</v>
      </c>
      <c r="F83" s="87">
        <v>0.1849797959589328</v>
      </c>
      <c r="G83" s="88">
        <v>15.898000000000001</v>
      </c>
      <c r="H83" s="89">
        <v>3.2373082946960591E-2</v>
      </c>
      <c r="I83" s="89">
        <v>8.8961231938247689</v>
      </c>
      <c r="J83" s="90">
        <v>2.0024241823926934</v>
      </c>
      <c r="K83" s="73"/>
      <c r="M83" s="293"/>
      <c r="N83" s="286"/>
      <c r="P83" s="224"/>
      <c r="AA83" s="40"/>
    </row>
    <row r="84" spans="2:27" ht="21" customHeight="1">
      <c r="B84" s="86" t="s">
        <v>122</v>
      </c>
      <c r="C84" s="65">
        <v>6</v>
      </c>
      <c r="D84" s="87">
        <v>3.0375050105728042E-2</v>
      </c>
      <c r="E84" s="87">
        <v>0.36541370575345944</v>
      </c>
      <c r="F84" s="87">
        <v>0.17267745142087559</v>
      </c>
      <c r="G84" s="88">
        <v>16.459</v>
      </c>
      <c r="H84" s="89">
        <v>3.6857513643730112E-2</v>
      </c>
      <c r="I84" s="89">
        <v>8.1639392720862212</v>
      </c>
      <c r="J84" s="90">
        <v>1.9496856279948636</v>
      </c>
      <c r="K84" s="73"/>
      <c r="M84" s="293"/>
      <c r="N84" s="286"/>
      <c r="P84" s="224"/>
      <c r="AA84" s="40"/>
    </row>
    <row r="85" spans="2:27" ht="21" customHeight="1">
      <c r="B85" s="86" t="s">
        <v>122</v>
      </c>
      <c r="C85" s="65">
        <v>7</v>
      </c>
      <c r="D85" s="87">
        <v>3.0516765189595205E-2</v>
      </c>
      <c r="E85" s="87">
        <v>0.36365910289933012</v>
      </c>
      <c r="F85" s="87">
        <v>0.16831769819869744</v>
      </c>
      <c r="G85" s="88">
        <v>16.898999999999997</v>
      </c>
      <c r="H85" s="89">
        <v>2.9727604768402936E-2</v>
      </c>
      <c r="I85" s="89">
        <v>7.604321299757471</v>
      </c>
      <c r="J85" s="90">
        <v>1.8989562471005135</v>
      </c>
      <c r="K85" s="73"/>
      <c r="M85" s="293"/>
      <c r="N85" s="286"/>
      <c r="P85" s="224"/>
      <c r="AA85" s="40"/>
    </row>
    <row r="86" spans="2:27" ht="21" customHeight="1">
      <c r="B86" s="86" t="s">
        <v>122</v>
      </c>
      <c r="C86" s="65">
        <v>8</v>
      </c>
      <c r="D86" s="87">
        <v>3.3911958210569332E-2</v>
      </c>
      <c r="E86" s="87">
        <v>0.35461303519114695</v>
      </c>
      <c r="F86" s="87">
        <v>0.15011075074249372</v>
      </c>
      <c r="G86" s="88">
        <v>17.408333333333331</v>
      </c>
      <c r="H86" s="89">
        <v>0</v>
      </c>
      <c r="I86" s="89">
        <v>6.2129987831775786</v>
      </c>
      <c r="J86" s="90">
        <v>1.8693084652550931</v>
      </c>
      <c r="K86" s="73"/>
      <c r="M86" s="293"/>
      <c r="N86" s="286"/>
      <c r="P86" s="224"/>
      <c r="AA86" s="40"/>
    </row>
    <row r="87" spans="2:27" ht="21" customHeight="1">
      <c r="B87" s="86" t="s">
        <v>122</v>
      </c>
      <c r="C87" s="65">
        <v>9</v>
      </c>
      <c r="D87" s="87">
        <v>3.7609139861645359E-2</v>
      </c>
      <c r="E87" s="87">
        <v>0.3591963519398767</v>
      </c>
      <c r="F87" s="87">
        <v>0.16576690658077362</v>
      </c>
      <c r="G87" s="88">
        <v>17.292000000000002</v>
      </c>
      <c r="H87" s="89">
        <v>3.2873952718051283E-2</v>
      </c>
      <c r="I87" s="89">
        <v>8.3746394549235639</v>
      </c>
      <c r="J87" s="90">
        <v>1.9115580115705011</v>
      </c>
      <c r="K87" s="73"/>
      <c r="M87" s="293"/>
      <c r="N87" s="286"/>
      <c r="P87" s="224"/>
      <c r="AA87" s="40"/>
    </row>
    <row r="88" spans="2:27" ht="21" customHeight="1">
      <c r="B88" s="86" t="s">
        <v>122</v>
      </c>
      <c r="C88" s="65">
        <v>10</v>
      </c>
      <c r="D88" s="87">
        <v>3.4186885010164099E-2</v>
      </c>
      <c r="E88" s="87">
        <v>0.36962334638877931</v>
      </c>
      <c r="F88" s="87">
        <v>0.18752356943535195</v>
      </c>
      <c r="G88" s="88">
        <v>16.782333333333337</v>
      </c>
      <c r="H88" s="89">
        <v>6.4049796012074667E-2</v>
      </c>
      <c r="I88" s="89">
        <v>10.020234753889016</v>
      </c>
      <c r="J88" s="90">
        <v>1.958523925475673</v>
      </c>
      <c r="K88" s="73"/>
      <c r="M88" s="293"/>
      <c r="N88" s="286"/>
      <c r="P88" s="224"/>
      <c r="AA88" s="40"/>
    </row>
    <row r="89" spans="2:27" ht="21" customHeight="1">
      <c r="B89" s="86" t="s">
        <v>122</v>
      </c>
      <c r="C89" s="65">
        <v>11</v>
      </c>
      <c r="D89" s="87">
        <v>3.7425905973767888E-2</v>
      </c>
      <c r="E89" s="87">
        <v>0.36223335417818853</v>
      </c>
      <c r="F89" s="87">
        <v>0.17138611341450399</v>
      </c>
      <c r="G89" s="88">
        <v>16.415499999999998</v>
      </c>
      <c r="H89" s="89">
        <v>0.10262641521826586</v>
      </c>
      <c r="I89" s="89">
        <v>7.7360769185959457</v>
      </c>
      <c r="J89" s="90">
        <v>1.9414099831547367</v>
      </c>
      <c r="K89" s="73" t="s">
        <v>66</v>
      </c>
      <c r="M89" s="293"/>
      <c r="N89" s="286"/>
      <c r="P89" s="224"/>
      <c r="AA89" s="40"/>
    </row>
    <row r="90" spans="2:27" ht="21" customHeight="1">
      <c r="B90" s="86" t="s">
        <v>118</v>
      </c>
      <c r="C90" s="65">
        <v>1</v>
      </c>
      <c r="D90" s="87">
        <v>3.2486319162481542E-2</v>
      </c>
      <c r="E90" s="87">
        <v>0.3763570423341982</v>
      </c>
      <c r="F90" s="87">
        <v>0.12776666096487294</v>
      </c>
      <c r="G90" s="88">
        <v>24.686875000000001</v>
      </c>
      <c r="H90" s="89">
        <v>0.88794155668723629</v>
      </c>
      <c r="I90" s="89">
        <v>18.529526886291922</v>
      </c>
      <c r="J90" s="90">
        <v>2.5656673981921978</v>
      </c>
      <c r="K90" s="73"/>
      <c r="M90" s="293"/>
      <c r="N90" s="286"/>
      <c r="P90" s="224"/>
      <c r="AA90" s="40"/>
    </row>
    <row r="91" spans="2:27" ht="21" customHeight="1">
      <c r="B91" s="86" t="s">
        <v>118</v>
      </c>
      <c r="C91" s="65">
        <v>2</v>
      </c>
      <c r="D91" s="87">
        <v>4.7767517113193644E-2</v>
      </c>
      <c r="E91" s="87">
        <v>0.28087047128779968</v>
      </c>
      <c r="F91" s="87">
        <v>0.11420503545316917</v>
      </c>
      <c r="G91" s="88">
        <v>18.48</v>
      </c>
      <c r="H91" s="89">
        <v>0.10215850459171422</v>
      </c>
      <c r="I91" s="89">
        <v>4.3053680175132039</v>
      </c>
      <c r="J91" s="90">
        <v>2.9916605596965105</v>
      </c>
      <c r="K91" s="73"/>
      <c r="M91" s="293"/>
      <c r="N91" s="286"/>
      <c r="P91" s="224"/>
      <c r="AA91" s="40"/>
    </row>
    <row r="92" spans="2:27" ht="21" customHeight="1">
      <c r="B92" s="86" t="s">
        <v>118</v>
      </c>
      <c r="C92" s="65">
        <v>3</v>
      </c>
      <c r="D92" s="87">
        <v>1.469863264769744E-2</v>
      </c>
      <c r="E92" s="87">
        <v>0.25690886735717139</v>
      </c>
      <c r="F92" s="87">
        <v>0.11289963648173131</v>
      </c>
      <c r="G92" s="88">
        <v>17.441299999999998</v>
      </c>
      <c r="H92" s="89">
        <v>2.3417762810223133E-2</v>
      </c>
      <c r="I92" s="89">
        <v>3.0816041209156588</v>
      </c>
      <c r="J92" s="90">
        <v>3.126053771703337</v>
      </c>
      <c r="K92" s="73"/>
      <c r="M92" s="293"/>
      <c r="N92" s="286"/>
      <c r="P92" s="224"/>
      <c r="AA92" s="40"/>
    </row>
    <row r="93" spans="2:27" ht="21" customHeight="1">
      <c r="B93" s="86" t="s">
        <v>118</v>
      </c>
      <c r="C93" s="65">
        <v>4</v>
      </c>
      <c r="D93" s="87">
        <v>1.0789978062636395E-2</v>
      </c>
      <c r="E93" s="87">
        <v>0.24097250148057134</v>
      </c>
      <c r="F93" s="87">
        <v>0.10723346595436223</v>
      </c>
      <c r="G93" s="88">
        <v>16.763333333333332</v>
      </c>
      <c r="H93" s="89">
        <v>5.4918840981087541E-2</v>
      </c>
      <c r="I93" s="89">
        <v>2.712282114259517</v>
      </c>
      <c r="J93" s="90">
        <v>3.2126172800685238</v>
      </c>
      <c r="K93" s="73"/>
      <c r="M93" s="293"/>
      <c r="N93" s="286"/>
      <c r="P93" s="224"/>
      <c r="AA93" s="40"/>
    </row>
    <row r="94" spans="2:27" ht="21" customHeight="1">
      <c r="B94" s="86" t="s">
        <v>118</v>
      </c>
      <c r="C94" s="65">
        <v>5</v>
      </c>
      <c r="D94" s="87">
        <v>1.1377442603217615E-2</v>
      </c>
      <c r="E94" s="87">
        <v>0.23964785981232972</v>
      </c>
      <c r="F94" s="87">
        <v>0.10873759322314638</v>
      </c>
      <c r="G94" s="88">
        <v>17.179200000000002</v>
      </c>
      <c r="H94" s="89">
        <v>7.8228484333198844E-2</v>
      </c>
      <c r="I94" s="89">
        <v>2.9683363777541558</v>
      </c>
      <c r="J94" s="90">
        <v>3.1722537038451954</v>
      </c>
      <c r="K94" s="73"/>
      <c r="M94" s="293"/>
      <c r="N94" s="286"/>
      <c r="P94" s="224"/>
      <c r="AA94" s="40"/>
    </row>
    <row r="95" spans="2:27" ht="21" customHeight="1">
      <c r="B95" s="86" t="s">
        <v>118</v>
      </c>
      <c r="C95" s="65">
        <v>6</v>
      </c>
      <c r="D95" s="87">
        <v>1.2136571973993765E-2</v>
      </c>
      <c r="E95" s="87">
        <v>0.24798676681553683</v>
      </c>
      <c r="F95" s="87">
        <v>0.10423140877748455</v>
      </c>
      <c r="G95" s="88">
        <v>18.194666666666663</v>
      </c>
      <c r="H95" s="89">
        <v>9.5757310502892309E-2</v>
      </c>
      <c r="I95" s="89">
        <v>3.7523307159894439</v>
      </c>
      <c r="J95" s="90">
        <v>3.0288722512224657</v>
      </c>
      <c r="K95" s="73"/>
      <c r="M95" s="293"/>
      <c r="N95" s="286"/>
      <c r="P95" s="224"/>
      <c r="AA95" s="40"/>
    </row>
    <row r="96" spans="2:27" ht="21" customHeight="1">
      <c r="B96" s="86" t="s">
        <v>118</v>
      </c>
      <c r="C96" s="65">
        <v>7</v>
      </c>
      <c r="D96" s="87">
        <v>1.2750873941052013E-2</v>
      </c>
      <c r="E96" s="87">
        <v>0.25102139258979939</v>
      </c>
      <c r="F96" s="87">
        <v>0.10416495645170372</v>
      </c>
      <c r="G96" s="88">
        <v>19.421444444444447</v>
      </c>
      <c r="H96" s="89">
        <v>9.5511303046380766E-2</v>
      </c>
      <c r="I96" s="89">
        <v>3.6631878211495521</v>
      </c>
      <c r="J96" s="90">
        <v>2.913934470084758</v>
      </c>
      <c r="K96" s="73"/>
      <c r="M96" s="293"/>
      <c r="N96" s="286"/>
      <c r="P96" s="224"/>
      <c r="AA96" s="40"/>
    </row>
    <row r="97" spans="2:27" ht="21" customHeight="1">
      <c r="B97" s="86" t="s">
        <v>118</v>
      </c>
      <c r="C97" s="65">
        <v>8</v>
      </c>
      <c r="D97" s="87">
        <v>1.5207515200528028E-2</v>
      </c>
      <c r="E97" s="87">
        <v>0.27261240772654488</v>
      </c>
      <c r="F97" s="87">
        <v>0.1008777262301955</v>
      </c>
      <c r="G97" s="88">
        <v>21.251333333333335</v>
      </c>
      <c r="H97" s="89">
        <v>8.1745585308999363E-2</v>
      </c>
      <c r="I97" s="89">
        <v>4.5180509453367179</v>
      </c>
      <c r="J97" s="90">
        <v>2.7637460307177495</v>
      </c>
      <c r="K97" s="73"/>
      <c r="M97" s="293"/>
      <c r="N97" s="286"/>
      <c r="P97" s="224"/>
      <c r="AA97" s="40"/>
    </row>
    <row r="98" spans="2:27" ht="21" customHeight="1">
      <c r="B98" s="86" t="s">
        <v>118</v>
      </c>
      <c r="C98" s="65">
        <v>9</v>
      </c>
      <c r="D98" s="87">
        <v>1.593318155951327E-2</v>
      </c>
      <c r="E98" s="87">
        <v>0.27841631252070498</v>
      </c>
      <c r="F98" s="87">
        <v>0.10879456342698562</v>
      </c>
      <c r="G98" s="88">
        <v>21.138777777777776</v>
      </c>
      <c r="H98" s="89">
        <v>0.11670329569794453</v>
      </c>
      <c r="I98" s="89">
        <v>5.5069367657467581</v>
      </c>
      <c r="J98" s="90">
        <v>2.7946886748384747</v>
      </c>
      <c r="K98" s="73"/>
      <c r="M98" s="293"/>
      <c r="N98" s="286"/>
      <c r="P98" s="224"/>
      <c r="AA98" s="40"/>
    </row>
    <row r="99" spans="2:27" ht="21" customHeight="1">
      <c r="B99" s="86" t="s">
        <v>118</v>
      </c>
      <c r="C99" s="65">
        <v>10</v>
      </c>
      <c r="D99" s="87">
        <v>1.444180580547207E-2</v>
      </c>
      <c r="E99" s="87">
        <v>0.27470378393392969</v>
      </c>
      <c r="F99" s="87">
        <v>0.11522702127235941</v>
      </c>
      <c r="G99" s="88">
        <v>19.694444444444443</v>
      </c>
      <c r="H99" s="89">
        <v>0.12388945029710116</v>
      </c>
      <c r="I99" s="89">
        <v>6.0754993125856194</v>
      </c>
      <c r="J99" s="90">
        <v>2.9678492259525995</v>
      </c>
      <c r="K99" s="73"/>
      <c r="M99" s="293"/>
      <c r="N99" s="286"/>
      <c r="P99" s="224"/>
      <c r="AA99" s="40"/>
    </row>
    <row r="100" spans="2:27" ht="21" customHeight="1">
      <c r="B100" s="86" t="s">
        <v>118</v>
      </c>
      <c r="C100" s="65">
        <v>11</v>
      </c>
      <c r="D100" s="87">
        <v>1.4767890780201628E-2</v>
      </c>
      <c r="E100" s="87">
        <v>0.27707869079762709</v>
      </c>
      <c r="F100" s="87">
        <v>0.11643330478016997</v>
      </c>
      <c r="G100" s="88">
        <v>19.900444444444446</v>
      </c>
      <c r="H100" s="89">
        <v>0.1254303380508878</v>
      </c>
      <c r="I100" s="89">
        <v>7.0391882948257631</v>
      </c>
      <c r="J100" s="90">
        <v>2.9401758044844204</v>
      </c>
      <c r="K100" s="73" t="s">
        <v>69</v>
      </c>
      <c r="M100" s="293"/>
      <c r="N100" s="286"/>
      <c r="P100" s="224"/>
      <c r="AA100" s="40"/>
    </row>
    <row r="101" spans="2:27" ht="21" customHeight="1">
      <c r="B101" s="86" t="s">
        <v>119</v>
      </c>
      <c r="C101" s="65">
        <v>1</v>
      </c>
      <c r="D101" s="87">
        <v>5.10783420370561E-2</v>
      </c>
      <c r="E101" s="87">
        <v>0.51169263737478254</v>
      </c>
      <c r="F101" s="87">
        <v>0.19172472504899521</v>
      </c>
      <c r="G101" s="88">
        <v>20.794399999999996</v>
      </c>
      <c r="H101" s="89">
        <v>4.3441202595885997</v>
      </c>
      <c r="I101" s="89">
        <v>73.080333784486854</v>
      </c>
      <c r="J101" s="90">
        <v>1.6666000469891316</v>
      </c>
      <c r="K101" s="73"/>
      <c r="M101" s="293"/>
      <c r="N101" s="286"/>
      <c r="P101" s="224"/>
      <c r="AA101" s="40"/>
    </row>
    <row r="102" spans="2:27" ht="21" customHeight="1">
      <c r="B102" s="86" t="s">
        <v>119</v>
      </c>
      <c r="C102" s="65">
        <v>2</v>
      </c>
      <c r="D102" s="87">
        <v>5.0568119129822987E-2</v>
      </c>
      <c r="E102" s="87">
        <v>0.44018694121392982</v>
      </c>
      <c r="F102" s="87">
        <v>0.1750570534612875</v>
      </c>
      <c r="G102" s="88">
        <v>15.737133333333333</v>
      </c>
      <c r="H102" s="89">
        <v>0.48294237343010599</v>
      </c>
      <c r="I102" s="89">
        <v>25.894121294124496</v>
      </c>
      <c r="J102" s="90">
        <v>1.9162924683352063</v>
      </c>
      <c r="K102" s="73"/>
      <c r="M102" s="293"/>
      <c r="N102" s="286"/>
      <c r="P102" s="224"/>
      <c r="AA102" s="40"/>
    </row>
    <row r="103" spans="2:27" ht="21" customHeight="1">
      <c r="B103" s="86" t="s">
        <v>119</v>
      </c>
      <c r="C103" s="65">
        <v>3</v>
      </c>
      <c r="D103" s="87">
        <v>2.1462243359483549E-2</v>
      </c>
      <c r="E103" s="87">
        <v>0.42181304398860325</v>
      </c>
      <c r="F103" s="87">
        <v>0.18145361314611849</v>
      </c>
      <c r="G103" s="88">
        <v>14.807399999999998</v>
      </c>
      <c r="H103" s="89">
        <v>9.6258366104691892E-2</v>
      </c>
      <c r="I103" s="89">
        <v>20.870923543904976</v>
      </c>
      <c r="J103" s="90">
        <v>2.0053094282053556</v>
      </c>
      <c r="K103" s="73"/>
      <c r="M103" s="293"/>
      <c r="N103" s="286"/>
      <c r="P103" s="224"/>
      <c r="AA103" s="40"/>
    </row>
    <row r="104" spans="2:27" ht="21" customHeight="1">
      <c r="B104" s="86" t="s">
        <v>119</v>
      </c>
      <c r="C104" s="65">
        <v>4</v>
      </c>
      <c r="D104" s="87">
        <v>1.8817860767988748E-2</v>
      </c>
      <c r="E104" s="87">
        <v>0.39398820655141314</v>
      </c>
      <c r="F104" s="87">
        <v>0.18568240413631495</v>
      </c>
      <c r="G104" s="88">
        <v>14.886933333333333</v>
      </c>
      <c r="H104" s="89">
        <v>0.17805884755222701</v>
      </c>
      <c r="I104" s="89">
        <v>15.032123596686899</v>
      </c>
      <c r="J104" s="90">
        <v>2.0211923386685826</v>
      </c>
      <c r="K104" s="73"/>
      <c r="M104" s="293"/>
      <c r="N104" s="286"/>
      <c r="P104" s="224"/>
      <c r="AA104" s="40"/>
    </row>
    <row r="105" spans="2:27" ht="21" customHeight="1">
      <c r="B105" s="86" t="s">
        <v>119</v>
      </c>
      <c r="C105" s="65">
        <v>5</v>
      </c>
      <c r="D105" s="87">
        <v>1.9190222388998639E-2</v>
      </c>
      <c r="E105" s="87">
        <v>0.38944536050264772</v>
      </c>
      <c r="F105" s="87">
        <v>0.17544644099875076</v>
      </c>
      <c r="G105" s="88">
        <v>15.484733333333335</v>
      </c>
      <c r="H105" s="89">
        <v>9.1589498510259271E-2</v>
      </c>
      <c r="I105" s="89">
        <v>18.921489511906351</v>
      </c>
      <c r="J105" s="90">
        <v>1.9644590869007581</v>
      </c>
      <c r="K105" s="73"/>
      <c r="M105" s="293"/>
      <c r="N105" s="286"/>
      <c r="P105" s="224"/>
      <c r="AA105" s="40"/>
    </row>
    <row r="106" spans="2:27" ht="21" customHeight="1">
      <c r="B106" s="86" t="s">
        <v>119</v>
      </c>
      <c r="C106" s="65">
        <v>6</v>
      </c>
      <c r="D106" s="87">
        <v>2.1376213332144327E-2</v>
      </c>
      <c r="E106" s="87">
        <v>0.39055241092304521</v>
      </c>
      <c r="F106" s="87">
        <v>0.17177325466026447</v>
      </c>
      <c r="G106" s="88">
        <v>16.669083333333329</v>
      </c>
      <c r="H106" s="89">
        <v>6.8866711490369492E-2</v>
      </c>
      <c r="I106" s="89">
        <v>19.188233441545236</v>
      </c>
      <c r="J106" s="90">
        <v>1.8944910749322199</v>
      </c>
      <c r="K106" s="73"/>
      <c r="M106" s="293"/>
      <c r="N106" s="286"/>
      <c r="P106" s="224"/>
      <c r="AA106" s="40"/>
    </row>
    <row r="107" spans="2:27" ht="21" customHeight="1">
      <c r="B107" s="86" t="s">
        <v>119</v>
      </c>
      <c r="C107" s="65">
        <v>7</v>
      </c>
      <c r="D107" s="87">
        <v>2.3302441242305832E-2</v>
      </c>
      <c r="E107" s="87">
        <v>0.40050486169618404</v>
      </c>
      <c r="F107" s="87">
        <v>0.16511637606191187</v>
      </c>
      <c r="G107" s="88">
        <v>17.860583333333331</v>
      </c>
      <c r="H107" s="89">
        <v>9.2547255986937332E-2</v>
      </c>
      <c r="I107" s="89">
        <v>22.728398932270238</v>
      </c>
      <c r="J107" s="90">
        <v>1.872595464743479</v>
      </c>
      <c r="K107" s="73"/>
      <c r="M107" s="293"/>
      <c r="N107" s="286"/>
      <c r="P107" s="224"/>
      <c r="AA107" s="40"/>
    </row>
    <row r="108" spans="2:27" ht="21" customHeight="1">
      <c r="B108" s="86" t="s">
        <v>119</v>
      </c>
      <c r="C108" s="65">
        <v>8</v>
      </c>
      <c r="D108" s="87">
        <v>2.139643008757559E-2</v>
      </c>
      <c r="E108" s="87">
        <v>0.41064092903606664</v>
      </c>
      <c r="F108" s="87">
        <v>0.16112101316038918</v>
      </c>
      <c r="G108" s="88">
        <v>18.339999999999996</v>
      </c>
      <c r="H108" s="89">
        <v>0.134526215227043</v>
      </c>
      <c r="I108" s="89">
        <v>22.812541651385867</v>
      </c>
      <c r="J108" s="90">
        <v>1.7867444632390579</v>
      </c>
      <c r="K108" s="73"/>
      <c r="M108" s="293"/>
      <c r="N108" s="286"/>
      <c r="P108" s="224"/>
      <c r="AA108" s="40"/>
    </row>
    <row r="109" spans="2:27" ht="21" customHeight="1">
      <c r="B109" s="86" t="s">
        <v>119</v>
      </c>
      <c r="C109" s="65">
        <v>9</v>
      </c>
      <c r="D109" s="87">
        <v>1.9907627084806798E-2</v>
      </c>
      <c r="E109" s="87">
        <v>0.41691541865336507</v>
      </c>
      <c r="F109" s="87">
        <v>0.1700579666488776</v>
      </c>
      <c r="G109" s="88">
        <v>18.330200000000001</v>
      </c>
      <c r="H109" s="89">
        <v>0.31034787209664816</v>
      </c>
      <c r="I109" s="89">
        <v>26.981263982280023</v>
      </c>
      <c r="J109" s="90">
        <v>1.8097812132627364</v>
      </c>
      <c r="K109" s="73"/>
      <c r="M109" s="293"/>
      <c r="N109" s="286"/>
      <c r="P109" s="224"/>
      <c r="AA109" s="40"/>
    </row>
    <row r="110" spans="2:27" ht="20.25" customHeight="1">
      <c r="B110" s="86" t="s">
        <v>119</v>
      </c>
      <c r="C110" s="65">
        <v>10</v>
      </c>
      <c r="D110" s="87">
        <v>1.8105721257032414E-2</v>
      </c>
      <c r="E110" s="87">
        <v>0.44466636882170435</v>
      </c>
      <c r="F110" s="87">
        <v>0.20629681156635551</v>
      </c>
      <c r="G110" s="88">
        <v>18.552833333333329</v>
      </c>
      <c r="H110" s="89">
        <v>0.819641413813747</v>
      </c>
      <c r="I110" s="89">
        <v>38.604702808829565</v>
      </c>
      <c r="J110" s="90">
        <v>1.8039037656863754</v>
      </c>
      <c r="K110" s="73"/>
      <c r="M110" s="293"/>
      <c r="N110" s="286"/>
      <c r="P110" s="224"/>
      <c r="AA110" s="40"/>
    </row>
    <row r="111" spans="2:27" ht="20.25" customHeight="1">
      <c r="B111" s="86" t="s">
        <v>119</v>
      </c>
      <c r="C111" s="65">
        <v>11</v>
      </c>
      <c r="D111" s="87">
        <v>1.5219630396445865E-2</v>
      </c>
      <c r="E111" s="87">
        <v>0.46163286919279362</v>
      </c>
      <c r="F111" s="87">
        <v>0.20708665675310964</v>
      </c>
      <c r="G111" s="88">
        <v>18.005499999999998</v>
      </c>
      <c r="H111" s="89">
        <v>2.0089469691663795</v>
      </c>
      <c r="I111" s="89">
        <v>41.671889699454653</v>
      </c>
      <c r="J111" s="90">
        <v>1.8198023592737256</v>
      </c>
      <c r="K111" s="73" t="s">
        <v>69</v>
      </c>
      <c r="M111" s="293"/>
      <c r="N111" s="286"/>
      <c r="P111" s="224"/>
      <c r="AA111" s="40"/>
    </row>
    <row r="112" spans="2:27" ht="20.25" customHeight="1">
      <c r="B112" s="86" t="s">
        <v>117</v>
      </c>
      <c r="C112" s="65">
        <v>1</v>
      </c>
      <c r="D112" s="87">
        <v>2.1112041841699944E-2</v>
      </c>
      <c r="E112" s="87">
        <v>0.50991583775357641</v>
      </c>
      <c r="F112" s="87">
        <v>0.18645969008227101</v>
      </c>
      <c r="G112" s="88">
        <v>20.241000000000003</v>
      </c>
      <c r="H112" s="89">
        <v>3.9900070553408682</v>
      </c>
      <c r="I112" s="89">
        <v>62.190577987380053</v>
      </c>
      <c r="J112" s="90">
        <v>1.7642536970085194</v>
      </c>
      <c r="K112" s="73"/>
      <c r="M112" s="293"/>
      <c r="N112" s="286"/>
      <c r="P112" s="224"/>
      <c r="AA112" s="40"/>
    </row>
    <row r="113" spans="2:27" ht="20.25" customHeight="1">
      <c r="B113" s="86" t="s">
        <v>117</v>
      </c>
      <c r="C113" s="65">
        <v>2</v>
      </c>
      <c r="D113" s="87">
        <v>4.3835102676937181E-2</v>
      </c>
      <c r="E113" s="87">
        <v>0.40630418891780912</v>
      </c>
      <c r="F113" s="87">
        <v>0.17554249614866663</v>
      </c>
      <c r="G113" s="88">
        <v>14.204583333333332</v>
      </c>
      <c r="H113" s="89">
        <v>0.47819133397264196</v>
      </c>
      <c r="I113" s="89">
        <v>20.670206049140006</v>
      </c>
      <c r="J113" s="90">
        <v>2.1393251809394456</v>
      </c>
      <c r="K113" s="73"/>
      <c r="M113" s="293"/>
      <c r="N113" s="286"/>
      <c r="P113" s="224"/>
      <c r="AA113" s="40"/>
    </row>
    <row r="114" spans="2:27" ht="20.25" customHeight="1">
      <c r="B114" s="86" t="s">
        <v>117</v>
      </c>
      <c r="C114" s="65">
        <v>3</v>
      </c>
      <c r="D114" s="87">
        <v>3.1436470883342678E-2</v>
      </c>
      <c r="E114" s="87">
        <v>0.38337354496045806</v>
      </c>
      <c r="F114" s="87">
        <v>0.18532370457087427</v>
      </c>
      <c r="G114" s="88">
        <v>13.664785714285713</v>
      </c>
      <c r="H114" s="89">
        <v>9.323501838204809E-2</v>
      </c>
      <c r="I114" s="89">
        <v>19.424981124876215</v>
      </c>
      <c r="J114" s="90">
        <v>2.2077074312909657</v>
      </c>
      <c r="K114" s="73"/>
      <c r="M114" s="293"/>
      <c r="N114" s="286"/>
      <c r="P114" s="224"/>
      <c r="AA114" s="40"/>
    </row>
    <row r="115" spans="2:27" ht="20.25" customHeight="1">
      <c r="B115" s="86" t="s">
        <v>117</v>
      </c>
      <c r="C115" s="65">
        <v>4</v>
      </c>
      <c r="D115" s="87">
        <v>2.5759652221635076E-2</v>
      </c>
      <c r="E115" s="87">
        <v>0.36648648043060877</v>
      </c>
      <c r="F115" s="87">
        <v>0.19684451552718615</v>
      </c>
      <c r="G115" s="88">
        <v>13.441583333333332</v>
      </c>
      <c r="H115" s="89">
        <v>8.9583365682882055E-2</v>
      </c>
      <c r="I115" s="89">
        <v>18.852819307962527</v>
      </c>
      <c r="J115" s="90">
        <v>2.2092873515172724</v>
      </c>
      <c r="K115" s="73"/>
    </row>
    <row r="116" spans="2:27" ht="20.25" customHeight="1">
      <c r="B116" s="86" t="s">
        <v>117</v>
      </c>
      <c r="C116" s="65">
        <v>5</v>
      </c>
      <c r="D116" s="87">
        <v>2.8431235080314782E-2</v>
      </c>
      <c r="E116" s="87">
        <v>0.36708755883390093</v>
      </c>
      <c r="F116" s="87">
        <v>0.20012424427524098</v>
      </c>
      <c r="G116" s="88">
        <v>14.45383333333333</v>
      </c>
      <c r="H116" s="89">
        <v>0.19647086050551041</v>
      </c>
      <c r="I116" s="89">
        <v>21.100320927843864</v>
      </c>
      <c r="J116" s="90">
        <v>2.1176397551151322</v>
      </c>
      <c r="K116" s="73"/>
    </row>
    <row r="117" spans="2:27" ht="20.25" customHeight="1">
      <c r="B117" s="86" t="s">
        <v>117</v>
      </c>
      <c r="C117" s="65">
        <v>6</v>
      </c>
      <c r="D117" s="87">
        <v>3.2029589227732844E-2</v>
      </c>
      <c r="E117" s="87">
        <v>0.37657397693840133</v>
      </c>
      <c r="F117" s="87">
        <v>0.18771178440471814</v>
      </c>
      <c r="G117" s="88">
        <v>15.932777777777776</v>
      </c>
      <c r="H117" s="89">
        <v>0.1808551866683891</v>
      </c>
      <c r="I117" s="89">
        <v>22.046445996840003</v>
      </c>
      <c r="J117" s="90">
        <v>1.9925407580545114</v>
      </c>
      <c r="K117" s="73"/>
    </row>
    <row r="118" spans="2:27" ht="20.25" customHeight="1">
      <c r="B118" s="86" t="s">
        <v>117</v>
      </c>
      <c r="C118" s="65">
        <v>7</v>
      </c>
      <c r="D118" s="87">
        <v>3.1785349487266037E-2</v>
      </c>
      <c r="E118" s="87">
        <v>0.37858683298810547</v>
      </c>
      <c r="F118" s="87">
        <v>0.18109694444451455</v>
      </c>
      <c r="G118" s="88">
        <v>16.7075</v>
      </c>
      <c r="H118" s="89">
        <v>2.6503078284287813</v>
      </c>
      <c r="I118" s="89">
        <v>19.688001011185236</v>
      </c>
      <c r="J118" s="90">
        <v>1.9446301569507438</v>
      </c>
      <c r="K118" s="73"/>
    </row>
    <row r="119" spans="2:27" ht="20.25" customHeight="1">
      <c r="B119" s="86" t="s">
        <v>117</v>
      </c>
      <c r="C119" s="65">
        <v>8</v>
      </c>
      <c r="D119" s="87">
        <v>3.3153385843691104E-2</v>
      </c>
      <c r="E119" s="87">
        <v>0.39557769789169844</v>
      </c>
      <c r="F119" s="87">
        <v>0.17722232467652252</v>
      </c>
      <c r="G119" s="88">
        <v>18.033769230769231</v>
      </c>
      <c r="H119" s="89">
        <v>0.19973040492369248</v>
      </c>
      <c r="I119" s="89">
        <v>25.821556451929681</v>
      </c>
      <c r="J119" s="90">
        <v>1.8762386060447021</v>
      </c>
      <c r="K119" s="73"/>
    </row>
    <row r="120" spans="2:27" ht="20.25" customHeight="1">
      <c r="B120" s="86" t="s">
        <v>117</v>
      </c>
      <c r="C120" s="65">
        <v>9</v>
      </c>
      <c r="D120" s="87">
        <v>3.0206914736298659E-2</v>
      </c>
      <c r="E120" s="87">
        <v>0.41185976055831702</v>
      </c>
      <c r="F120" s="87">
        <v>0.18651617559836245</v>
      </c>
      <c r="G120" s="88">
        <v>17.455124999999999</v>
      </c>
      <c r="H120" s="89">
        <v>0.44112376278569648</v>
      </c>
      <c r="I120" s="89">
        <v>26.348661677161026</v>
      </c>
      <c r="J120" s="90">
        <v>1.8996488057089664</v>
      </c>
      <c r="K120" s="73"/>
    </row>
    <row r="121" spans="2:27" ht="20.25" customHeight="1">
      <c r="B121" s="86" t="s">
        <v>117</v>
      </c>
      <c r="C121" s="65">
        <v>10</v>
      </c>
      <c r="D121" s="87">
        <v>3.2880814624828086E-2</v>
      </c>
      <c r="E121" s="87">
        <v>0.39829426419208547</v>
      </c>
      <c r="F121" s="87">
        <v>0.20692434287381017</v>
      </c>
      <c r="G121" s="88">
        <v>16.419874999999998</v>
      </c>
      <c r="H121" s="89">
        <v>0.98618273867529382</v>
      </c>
      <c r="I121" s="89">
        <v>29.971253643328858</v>
      </c>
      <c r="J121" s="90">
        <v>2.0412711163998178</v>
      </c>
      <c r="K121" s="73"/>
    </row>
    <row r="122" spans="2:27" ht="20.25" customHeight="1">
      <c r="B122" s="86" t="s">
        <v>117</v>
      </c>
      <c r="C122" s="65">
        <v>11</v>
      </c>
      <c r="D122" s="87">
        <v>3.2644528129841498E-2</v>
      </c>
      <c r="E122" s="87">
        <v>0.42486560116313021</v>
      </c>
      <c r="F122" s="87">
        <v>0.21209503649331865</v>
      </c>
      <c r="G122" s="88">
        <v>17.044142857142855</v>
      </c>
      <c r="H122" s="89">
        <v>1.47175107605073</v>
      </c>
      <c r="I122" s="89">
        <v>40.83382086299644</v>
      </c>
      <c r="J122" s="90">
        <v>1.9851461692378454</v>
      </c>
      <c r="K122" s="73" t="s">
        <v>69</v>
      </c>
    </row>
    <row r="123" spans="2:27" ht="20.25" customHeight="1">
      <c r="B123" s="86" t="s">
        <v>121</v>
      </c>
      <c r="C123" s="65">
        <v>1</v>
      </c>
      <c r="D123" s="87">
        <v>3.4976162411495128E-2</v>
      </c>
      <c r="E123" s="87">
        <v>0.47814820658656843</v>
      </c>
      <c r="F123" s="87">
        <v>0.20179182734691251</v>
      </c>
      <c r="G123" s="88">
        <v>17.100454545454546</v>
      </c>
      <c r="H123" s="89">
        <v>3.7389293009720896</v>
      </c>
      <c r="I123" s="89">
        <v>79.770831748076347</v>
      </c>
      <c r="J123" s="90">
        <v>1.9424218927074786</v>
      </c>
      <c r="K123" s="73"/>
    </row>
    <row r="124" spans="2:27" ht="20.25" customHeight="1">
      <c r="B124" s="86" t="s">
        <v>121</v>
      </c>
      <c r="C124" s="65">
        <v>2</v>
      </c>
      <c r="D124" s="87">
        <v>5.189964855802754E-2</v>
      </c>
      <c r="E124" s="87">
        <v>0.40672285947733</v>
      </c>
      <c r="F124" s="87">
        <v>0.18837591068288609</v>
      </c>
      <c r="G124" s="88">
        <v>12.941000000000003</v>
      </c>
      <c r="H124" s="89">
        <v>0.52334972797585766</v>
      </c>
      <c r="I124" s="89">
        <v>24.691910088396771</v>
      </c>
      <c r="J124" s="90">
        <v>2.2329957934733824</v>
      </c>
      <c r="K124" s="73"/>
    </row>
    <row r="125" spans="2:27" ht="20.25" customHeight="1">
      <c r="B125" s="86" t="s">
        <v>121</v>
      </c>
      <c r="C125" s="65">
        <v>3</v>
      </c>
      <c r="D125" s="87">
        <v>2.1028118573685823E-2</v>
      </c>
      <c r="E125" s="87">
        <v>0.39040512424967921</v>
      </c>
      <c r="F125" s="87">
        <v>0.18607133053051353</v>
      </c>
      <c r="G125" s="88">
        <v>11.855363636363638</v>
      </c>
      <c r="H125" s="89">
        <v>0.24722191737886093</v>
      </c>
      <c r="I125" s="89">
        <v>19.817046940090943</v>
      </c>
      <c r="J125" s="90">
        <v>2.3249034667248485</v>
      </c>
      <c r="K125" s="73"/>
    </row>
    <row r="126" spans="2:27" ht="20.25" customHeight="1">
      <c r="B126" s="86" t="s">
        <v>121</v>
      </c>
      <c r="C126" s="65">
        <v>4</v>
      </c>
      <c r="D126" s="87">
        <v>1.71671250459439E-2</v>
      </c>
      <c r="E126" s="87">
        <v>0.37582748638361929</v>
      </c>
      <c r="F126" s="87">
        <v>0.18980337986990789</v>
      </c>
      <c r="G126" s="88">
        <v>11.82818181818182</v>
      </c>
      <c r="H126" s="89">
        <v>6.1849774079369126E-2</v>
      </c>
      <c r="I126" s="89">
        <v>16.538026176393263</v>
      </c>
      <c r="J126" s="90">
        <v>2.3216576351293963</v>
      </c>
      <c r="K126" s="73"/>
    </row>
    <row r="127" spans="2:27" ht="20.25" customHeight="1">
      <c r="B127" s="86" t="s">
        <v>121</v>
      </c>
      <c r="C127" s="65">
        <v>5</v>
      </c>
      <c r="D127" s="87">
        <v>1.7436103500448545E-2</v>
      </c>
      <c r="E127" s="87">
        <v>0.37985490827384188</v>
      </c>
      <c r="F127" s="87">
        <v>0.1845061962692926</v>
      </c>
      <c r="G127" s="88">
        <v>12.890909090909092</v>
      </c>
      <c r="H127" s="89">
        <v>7.4691305037665245E-2</v>
      </c>
      <c r="I127" s="89">
        <v>22.069413356004141</v>
      </c>
      <c r="J127" s="90">
        <v>2.2245901194668547</v>
      </c>
      <c r="K127" s="73"/>
    </row>
    <row r="128" spans="2:27" ht="20.25" customHeight="1">
      <c r="B128" s="86" t="s">
        <v>121</v>
      </c>
      <c r="C128" s="65">
        <v>6</v>
      </c>
      <c r="D128" s="87">
        <v>2.0925257429758995E-2</v>
      </c>
      <c r="E128" s="87">
        <v>0.3849845073922456</v>
      </c>
      <c r="F128" s="87">
        <v>0.17858197112304233</v>
      </c>
      <c r="G128" s="88">
        <v>14.422714285714289</v>
      </c>
      <c r="H128" s="89">
        <v>7.0825710926985627E-2</v>
      </c>
      <c r="I128" s="89">
        <v>25.358134001536818</v>
      </c>
      <c r="J128" s="90">
        <v>2.0659696533908676</v>
      </c>
      <c r="K128" s="73"/>
    </row>
    <row r="129" spans="2:11" ht="20.25" customHeight="1">
      <c r="B129" s="86" t="s">
        <v>121</v>
      </c>
      <c r="C129" s="65">
        <v>7</v>
      </c>
      <c r="D129" s="87">
        <v>2.1257347630460211E-2</v>
      </c>
      <c r="E129" s="87">
        <v>0.40339859942396733</v>
      </c>
      <c r="F129" s="87">
        <v>0.17203309700594441</v>
      </c>
      <c r="G129" s="88">
        <v>16.130875000000003</v>
      </c>
      <c r="H129" s="89">
        <v>0.12508923228584243</v>
      </c>
      <c r="I129" s="89">
        <v>27.078278528593774</v>
      </c>
      <c r="J129" s="90">
        <v>1.9529671883474706</v>
      </c>
      <c r="K129" s="73"/>
    </row>
    <row r="130" spans="2:11" ht="20.25" customHeight="1">
      <c r="B130" s="86" t="s">
        <v>121</v>
      </c>
      <c r="C130" s="65">
        <v>8</v>
      </c>
      <c r="D130" s="87">
        <v>2.6610804561641891E-2</v>
      </c>
      <c r="E130" s="87">
        <v>0.41090544868596973</v>
      </c>
      <c r="F130" s="87">
        <v>0.17479578561896911</v>
      </c>
      <c r="G130" s="88">
        <v>19.793285714285712</v>
      </c>
      <c r="H130" s="89">
        <v>6.1278101882197754E-2</v>
      </c>
      <c r="I130" s="89">
        <v>33.983814002168835</v>
      </c>
      <c r="J130" s="90">
        <v>1.739952018792299</v>
      </c>
      <c r="K130" s="73"/>
    </row>
    <row r="131" spans="2:11" ht="20.25" customHeight="1">
      <c r="B131" s="86" t="s">
        <v>121</v>
      </c>
      <c r="C131" s="65">
        <v>9</v>
      </c>
      <c r="D131" s="87">
        <v>1.8548476936857013E-2</v>
      </c>
      <c r="E131" s="87">
        <v>0.41330690880115123</v>
      </c>
      <c r="F131" s="87">
        <v>0.18716297739812773</v>
      </c>
      <c r="G131" s="88">
        <v>19.000250000000001</v>
      </c>
      <c r="H131" s="89">
        <v>0.32928039654843017</v>
      </c>
      <c r="I131" s="89">
        <v>29.536451570394188</v>
      </c>
      <c r="J131" s="90">
        <v>1.8011826296963418</v>
      </c>
      <c r="K131" s="73"/>
    </row>
    <row r="132" spans="2:11" ht="20.25" customHeight="1">
      <c r="B132" s="86" t="s">
        <v>121</v>
      </c>
      <c r="C132" s="65">
        <v>10</v>
      </c>
      <c r="D132" s="87">
        <v>1.8659735629564279E-2</v>
      </c>
      <c r="E132" s="87">
        <v>0.39879713787140775</v>
      </c>
      <c r="F132" s="87">
        <v>0.21187455145783224</v>
      </c>
      <c r="G132" s="88">
        <v>18.262999999999998</v>
      </c>
      <c r="H132" s="89">
        <v>2.2070265776857525</v>
      </c>
      <c r="I132" s="89">
        <v>40.503735584398093</v>
      </c>
      <c r="J132" s="90">
        <v>1.8301845206901732</v>
      </c>
      <c r="K132" s="73"/>
    </row>
    <row r="133" spans="2:11" ht="20.25" customHeight="1">
      <c r="B133" s="86" t="s">
        <v>121</v>
      </c>
      <c r="C133" s="65">
        <v>11</v>
      </c>
      <c r="D133" s="87">
        <v>1.98971050625176E-2</v>
      </c>
      <c r="E133" s="87">
        <v>0.39667452251074592</v>
      </c>
      <c r="F133" s="87">
        <v>0.18658097321152253</v>
      </c>
      <c r="G133" s="88">
        <v>16.983999999999998</v>
      </c>
      <c r="H133" s="89">
        <v>0.66565096939148083</v>
      </c>
      <c r="I133" s="89">
        <v>32.467871163751632</v>
      </c>
      <c r="J133" s="90">
        <v>1.8878366037552534</v>
      </c>
      <c r="K133" s="73" t="s">
        <v>70</v>
      </c>
    </row>
    <row r="134" spans="2:11" ht="20.25" customHeight="1">
      <c r="B134" s="86" t="s">
        <v>120</v>
      </c>
      <c r="C134" s="65">
        <v>1</v>
      </c>
      <c r="D134" s="87">
        <v>1.4097577751066319E-2</v>
      </c>
      <c r="E134" s="87">
        <v>0.52063025450680822</v>
      </c>
      <c r="F134" s="87">
        <v>0.26261025849341896</v>
      </c>
      <c r="G134" s="88">
        <v>13.751200000000001</v>
      </c>
      <c r="H134" s="89">
        <v>1.5399421820051287</v>
      </c>
      <c r="I134" s="89">
        <v>37.860708675924911</v>
      </c>
      <c r="J134" s="90">
        <v>2.0664782921108644</v>
      </c>
      <c r="K134" s="73"/>
    </row>
    <row r="135" spans="2:11" ht="20.25" customHeight="1">
      <c r="B135" s="86" t="s">
        <v>120</v>
      </c>
      <c r="C135" s="65">
        <v>2</v>
      </c>
      <c r="D135" s="87">
        <v>5.0957630926242163E-2</v>
      </c>
      <c r="E135" s="87">
        <v>0.4315511489389296</v>
      </c>
      <c r="F135" s="87">
        <v>0.22926200926832813</v>
      </c>
      <c r="G135" s="88">
        <v>10.987833333333333</v>
      </c>
      <c r="H135" s="89">
        <v>0.25080363669396005</v>
      </c>
      <c r="I135" s="89">
        <v>13.261671748475148</v>
      </c>
      <c r="J135" s="90">
        <v>2.3126098594395077</v>
      </c>
      <c r="K135" s="73"/>
    </row>
    <row r="136" spans="2:11" ht="20.25" customHeight="1">
      <c r="B136" s="86" t="s">
        <v>120</v>
      </c>
      <c r="C136" s="65">
        <v>3</v>
      </c>
      <c r="D136" s="87">
        <v>3.1698101464156025E-2</v>
      </c>
      <c r="E136" s="87">
        <v>0.4163330091012325</v>
      </c>
      <c r="F136" s="87">
        <v>0.23548234855365038</v>
      </c>
      <c r="G136" s="88">
        <v>10.2555</v>
      </c>
      <c r="H136" s="89">
        <v>2.5660989671665496E-2</v>
      </c>
      <c r="I136" s="89">
        <v>10.302887353173697</v>
      </c>
      <c r="J136" s="90">
        <v>2.3715454848905715</v>
      </c>
      <c r="K136" s="73"/>
    </row>
    <row r="137" spans="2:11" ht="20.25" customHeight="1">
      <c r="B137" s="86" t="s">
        <v>120</v>
      </c>
      <c r="C137" s="65">
        <v>4</v>
      </c>
      <c r="D137" s="87">
        <v>3.2214175547998991E-2</v>
      </c>
      <c r="E137" s="87">
        <v>0.40771451830356681</v>
      </c>
      <c r="F137" s="87">
        <v>0.22457249272674271</v>
      </c>
      <c r="G137" s="88">
        <v>10.570666666666668</v>
      </c>
      <c r="H137" s="89">
        <v>3.4371148685937283E-2</v>
      </c>
      <c r="I137" s="89">
        <v>12.897773544397966</v>
      </c>
      <c r="J137" s="90">
        <v>2.3303609269126233</v>
      </c>
      <c r="K137" s="73"/>
    </row>
    <row r="138" spans="2:11" ht="20.25" customHeight="1">
      <c r="B138" s="86" t="s">
        <v>120</v>
      </c>
      <c r="C138" s="65">
        <v>5</v>
      </c>
      <c r="D138" s="87">
        <v>3.312904366859723E-2</v>
      </c>
      <c r="E138" s="87">
        <v>0.40268287793029961</v>
      </c>
      <c r="F138" s="87">
        <v>0.21510695866447482</v>
      </c>
      <c r="G138" s="88">
        <v>10.655600000000002</v>
      </c>
      <c r="H138" s="89">
        <v>2.4340249919601108E-2</v>
      </c>
      <c r="I138" s="89">
        <v>16.746091944685563</v>
      </c>
      <c r="J138" s="90">
        <v>2.2980665050876148</v>
      </c>
      <c r="K138" s="73"/>
    </row>
    <row r="139" spans="2:11" ht="20.25" customHeight="1">
      <c r="B139" s="86" t="s">
        <v>120</v>
      </c>
      <c r="C139" s="65">
        <v>6</v>
      </c>
      <c r="D139" s="87">
        <v>4.0062469845427669E-2</v>
      </c>
      <c r="E139" s="87">
        <v>0.4111757933334424</v>
      </c>
      <c r="F139" s="87">
        <v>0.19787773952739882</v>
      </c>
      <c r="G139" s="88">
        <v>12.496749999999999</v>
      </c>
      <c r="H139" s="89">
        <v>2.605940380079879E-2</v>
      </c>
      <c r="I139" s="89">
        <v>15.713820491881672</v>
      </c>
      <c r="J139" s="90">
        <v>2.1163511976742515</v>
      </c>
      <c r="K139" s="73"/>
    </row>
    <row r="140" spans="2:11" ht="20.25" customHeight="1">
      <c r="B140" s="86" t="s">
        <v>120</v>
      </c>
      <c r="C140" s="65">
        <v>7</v>
      </c>
      <c r="D140" s="87">
        <v>3.7891200824978793E-2</v>
      </c>
      <c r="E140" s="87">
        <v>0.41091700561695887</v>
      </c>
      <c r="F140" s="87">
        <v>0.19130831761303529</v>
      </c>
      <c r="G140" s="88">
        <v>12.905000000000001</v>
      </c>
      <c r="H140" s="89">
        <v>0</v>
      </c>
      <c r="I140" s="89">
        <v>10.633826327242303</v>
      </c>
      <c r="J140" s="90">
        <v>2.0355969715810676</v>
      </c>
      <c r="K140" s="73"/>
    </row>
    <row r="141" spans="2:11" ht="20.25" customHeight="1">
      <c r="B141" s="86" t="s">
        <v>120</v>
      </c>
      <c r="C141" s="65">
        <v>8</v>
      </c>
      <c r="D141" s="87">
        <v>3.1661501010298694E-2</v>
      </c>
      <c r="E141" s="87">
        <v>0.44654045458004932</v>
      </c>
      <c r="F141" s="87">
        <v>0.18132992054279234</v>
      </c>
      <c r="G141" s="88">
        <v>15.274999999999999</v>
      </c>
      <c r="H141" s="89">
        <v>3.8134578452742866E-2</v>
      </c>
      <c r="I141" s="89">
        <v>17.580040666714464</v>
      </c>
      <c r="J141" s="90">
        <v>1.8559800918402591</v>
      </c>
      <c r="K141" s="73"/>
    </row>
    <row r="142" spans="2:11" ht="20.25" customHeight="1">
      <c r="B142" s="86" t="s">
        <v>120</v>
      </c>
      <c r="C142" s="65">
        <v>9</v>
      </c>
      <c r="D142" s="87">
        <v>2.5261049151220301E-2</v>
      </c>
      <c r="E142" s="87">
        <v>0.44283641431674303</v>
      </c>
      <c r="F142" s="87">
        <v>0.18657243483501582</v>
      </c>
      <c r="G142" s="88">
        <v>13.605</v>
      </c>
      <c r="H142" s="89">
        <v>1.9618552558887045E-2</v>
      </c>
      <c r="I142" s="89">
        <v>19.285037165385965</v>
      </c>
      <c r="J142" s="90">
        <v>1.9294999600640337</v>
      </c>
      <c r="K142" s="73"/>
    </row>
    <row r="143" spans="2:11" ht="20.25" customHeight="1">
      <c r="B143" s="86" t="s">
        <v>120</v>
      </c>
      <c r="C143" s="65">
        <v>10</v>
      </c>
      <c r="D143" s="87">
        <v>2.5249690309782143E-2</v>
      </c>
      <c r="E143" s="87">
        <v>0.4583525556914807</v>
      </c>
      <c r="F143" s="87">
        <v>0.22069190573213235</v>
      </c>
      <c r="G143" s="88">
        <v>12.920500000000001</v>
      </c>
      <c r="H143" s="89">
        <v>0</v>
      </c>
      <c r="I143" s="89">
        <v>23.010530455482993</v>
      </c>
      <c r="J143" s="90">
        <v>2.1035627614096151</v>
      </c>
      <c r="K143" s="73"/>
    </row>
    <row r="144" spans="2:11" ht="20.25" customHeight="1">
      <c r="B144" s="86" t="s">
        <v>120</v>
      </c>
      <c r="C144" s="65">
        <v>11</v>
      </c>
      <c r="D144" s="87">
        <v>2.5546109677732534E-2</v>
      </c>
      <c r="E144" s="87">
        <v>0.4596794593043394</v>
      </c>
      <c r="F144" s="87">
        <v>0.29931573098167247</v>
      </c>
      <c r="G144" s="88">
        <v>14.491</v>
      </c>
      <c r="H144" s="89">
        <v>0.13857209767670023</v>
      </c>
      <c r="I144" s="89">
        <v>42.125917693716865</v>
      </c>
      <c r="J144" s="90">
        <v>1.9903687298141868</v>
      </c>
      <c r="K144" s="73" t="s">
        <v>70</v>
      </c>
    </row>
    <row r="145" spans="2:11" ht="20.25" customHeight="1">
      <c r="B145" s="84" t="s">
        <v>126</v>
      </c>
      <c r="C145" s="83"/>
      <c r="D145" s="84"/>
      <c r="E145" s="84"/>
      <c r="F145" s="84"/>
      <c r="G145" s="84"/>
      <c r="H145" s="84"/>
      <c r="I145" s="84"/>
      <c r="J145" s="84"/>
      <c r="K145" s="83"/>
    </row>
    <row r="146" spans="2:11" ht="20.25" customHeight="1">
      <c r="B146" s="221" t="str">
        <f>C68</f>
        <v>93</v>
      </c>
      <c r="C146" s="54"/>
      <c r="D146" s="66">
        <f t="shared" ref="D146:J151" si="2">(SUMIFS(D$79:D$144,$B$79:$B$144,$B146,$C$79:$C$144,MAX($C$79:$C$144))/SUMIFS(D$79:D$144,$B$79:$B$144,$B146,$C$79:$C$144,MAX($C$79:$C$144)-1))-1</f>
        <v>9.4744547876789431E-2</v>
      </c>
      <c r="E146" s="66">
        <f t="shared" si="2"/>
        <v>-1.9993304759536978E-2</v>
      </c>
      <c r="F146" s="66">
        <f t="shared" si="2"/>
        <v>-8.6055614605881736E-2</v>
      </c>
      <c r="G146" s="66">
        <f t="shared" si="2"/>
        <v>-2.1858303374580723E-2</v>
      </c>
      <c r="H146" s="66">
        <f>IFERROR((SUMIFS(H$79:H$144,$B$79:$B$144,$B146,$C$79:$C$144,MAX($C$79:$C$144))/SUMIFS(H$79:H$144,$B$79:$B$144,$B146,$C$79:$C$144,MAX($C$79:$C$144)-1))-1,"-")</f>
        <v>0.60229105489920265</v>
      </c>
      <c r="I146" s="66">
        <f t="shared" si="2"/>
        <v>-0.22795452316190012</v>
      </c>
      <c r="J146" s="85">
        <f t="shared" si="2"/>
        <v>-8.7381839447173704E-3</v>
      </c>
      <c r="K146" s="55"/>
    </row>
    <row r="147" spans="2:11" ht="20.25" customHeight="1">
      <c r="B147" s="42" t="str">
        <f>D68</f>
        <v>330</v>
      </c>
      <c r="C147" s="54"/>
      <c r="D147" s="66">
        <f t="shared" si="2"/>
        <v>2.2579238297609772E-2</v>
      </c>
      <c r="E147" s="66">
        <f t="shared" si="2"/>
        <v>8.6453372781665205E-3</v>
      </c>
      <c r="F147" s="66">
        <f t="shared" si="2"/>
        <v>1.0468755457622159E-2</v>
      </c>
      <c r="G147" s="66">
        <f t="shared" si="2"/>
        <v>1.04598025387872E-2</v>
      </c>
      <c r="H147" s="66">
        <f t="shared" ref="H147:H151" si="3">IFERROR((SUMIFS(H$79:H$144,$B$79:$B$144,$B147,$C$79:$C$144,MAX($C$79:$C$144))/SUMIFS(H$79:H$144,$B$79:$B$144,$B147,$C$79:$C$144,MAX($C$79:$C$144)-1))-1,"-")</f>
        <v>1.2437602637604739E-2</v>
      </c>
      <c r="I147" s="66">
        <f t="shared" si="2"/>
        <v>0.15861889412839325</v>
      </c>
      <c r="J147" s="85">
        <f t="shared" si="2"/>
        <v>-9.3244027446497402E-3</v>
      </c>
      <c r="K147" s="55"/>
    </row>
    <row r="148" spans="2:11" ht="20.25" customHeight="1">
      <c r="B148" s="42" t="str">
        <f>E68</f>
        <v>46</v>
      </c>
      <c r="C148" s="54"/>
      <c r="D148" s="66">
        <f t="shared" si="2"/>
        <v>-0.15940214806220809</v>
      </c>
      <c r="E148" s="66">
        <f t="shared" si="2"/>
        <v>3.8155573618143812E-2</v>
      </c>
      <c r="F148" s="66">
        <f t="shared" si="2"/>
        <v>3.8286834428367111E-3</v>
      </c>
      <c r="G148" s="66">
        <f t="shared" si="2"/>
        <v>-2.9501334028045889E-2</v>
      </c>
      <c r="H148" s="66">
        <f t="shared" si="3"/>
        <v>1.4510071542369465</v>
      </c>
      <c r="I148" s="66">
        <f t="shared" si="2"/>
        <v>7.9451120393642105E-2</v>
      </c>
      <c r="J148" s="85">
        <f t="shared" si="2"/>
        <v>8.8134377729960356E-3</v>
      </c>
      <c r="K148" s="55"/>
    </row>
    <row r="149" spans="2:11" ht="20.25" customHeight="1">
      <c r="B149" s="42" t="str">
        <f>F68</f>
        <v>13</v>
      </c>
      <c r="C149" s="54"/>
      <c r="D149" s="66">
        <f t="shared" si="2"/>
        <v>-7.1861508810724395E-3</v>
      </c>
      <c r="E149" s="66">
        <f t="shared" si="2"/>
        <v>6.6712828578997962E-2</v>
      </c>
      <c r="F149" s="66">
        <f t="shared" si="2"/>
        <v>2.4988329298026413E-2</v>
      </c>
      <c r="G149" s="66">
        <f t="shared" si="2"/>
        <v>3.8019038338772848E-2</v>
      </c>
      <c r="H149" s="66">
        <f t="shared" si="3"/>
        <v>0.49237156394329484</v>
      </c>
      <c r="I149" s="66">
        <f>(SUMIFS(I$79:I$144,$B$79:$B$144,$B149,$C$79:$C$144,MAX($C$79:$C$144))/SUMIFS(I$79:I$144,$B$79:$B$144,$B149,$C$79:$C$144,MAX($C$79:$C$144)-1))-1</f>
        <v>0.36243286146575393</v>
      </c>
      <c r="J149" s="85">
        <f t="shared" si="2"/>
        <v>-2.7495096908518368E-2</v>
      </c>
      <c r="K149" s="55"/>
    </row>
    <row r="150" spans="2:11" ht="20.25" customHeight="1">
      <c r="B150" s="42" t="str">
        <f>G68</f>
        <v>82</v>
      </c>
      <c r="C150" s="54"/>
      <c r="D150" s="66">
        <f t="shared" si="2"/>
        <v>6.6312270308527044E-2</v>
      </c>
      <c r="E150" s="66">
        <f t="shared" si="2"/>
        <v>-5.3225441185243971E-3</v>
      </c>
      <c r="F150" s="66">
        <f t="shared" si="2"/>
        <v>-0.11937997306554149</v>
      </c>
      <c r="G150" s="66">
        <f t="shared" si="2"/>
        <v>-7.0032305754804791E-2</v>
      </c>
      <c r="H150" s="66">
        <f t="shared" si="3"/>
        <v>-0.69839467448123338</v>
      </c>
      <c r="I150" s="66">
        <f t="shared" si="2"/>
        <v>-0.19839810587105078</v>
      </c>
      <c r="J150" s="85">
        <f t="shared" si="2"/>
        <v>3.1500694281546782E-2</v>
      </c>
      <c r="K150" s="55"/>
    </row>
    <row r="151" spans="2:11" ht="20.25" customHeight="1">
      <c r="B151" s="42" t="str">
        <f>H68</f>
        <v>519</v>
      </c>
      <c r="C151" s="54"/>
      <c r="D151" s="66">
        <f t="shared" si="2"/>
        <v>1.1739524893719322E-2</v>
      </c>
      <c r="E151" s="66">
        <f t="shared" si="2"/>
        <v>2.8949410151251076E-3</v>
      </c>
      <c r="F151" s="66">
        <f t="shared" si="2"/>
        <v>0.35626057507052744</v>
      </c>
      <c r="G151" s="66">
        <f t="shared" si="2"/>
        <v>0.12155102356719927</v>
      </c>
      <c r="H151" s="66" t="str">
        <f t="shared" si="3"/>
        <v>-</v>
      </c>
      <c r="I151" s="66">
        <f t="shared" si="2"/>
        <v>0.8307234496490723</v>
      </c>
      <c r="J151" s="85">
        <f t="shared" si="2"/>
        <v>-5.3810627223490171E-2</v>
      </c>
      <c r="K151" s="55"/>
    </row>
    <row r="152" spans="2:11" ht="20.25" customHeight="1" thickBot="1"/>
    <row r="153" spans="2:11" ht="17.25" thickTop="1">
      <c r="B153" s="25" t="s">
        <v>51</v>
      </c>
      <c r="C153" s="25"/>
      <c r="D153" s="25"/>
      <c r="E153" s="25"/>
      <c r="F153" s="170" t="s">
        <v>77</v>
      </c>
      <c r="G153" s="43"/>
      <c r="H153" s="25"/>
      <c r="I153" s="25"/>
    </row>
    <row r="154" spans="2:11">
      <c r="B154" s="26" t="s">
        <v>33</v>
      </c>
      <c r="C154" s="26" t="s">
        <v>52</v>
      </c>
      <c r="D154" s="26"/>
      <c r="E154" s="26"/>
      <c r="F154" s="91" t="s">
        <v>78</v>
      </c>
      <c r="G154" s="44"/>
      <c r="H154" s="46" t="s">
        <v>81</v>
      </c>
      <c r="I154" s="46"/>
    </row>
    <row r="155" spans="2:11">
      <c r="B155" s="26" t="s">
        <v>34</v>
      </c>
      <c r="C155" s="26" t="s">
        <v>53</v>
      </c>
      <c r="D155" s="26"/>
      <c r="E155" s="26"/>
      <c r="F155" s="91" t="s">
        <v>79</v>
      </c>
      <c r="G155" s="44"/>
      <c r="H155" s="46" t="s">
        <v>82</v>
      </c>
      <c r="I155" s="46"/>
    </row>
    <row r="156" spans="2:11">
      <c r="B156" s="26" t="s">
        <v>4</v>
      </c>
      <c r="C156" s="26" t="s">
        <v>54</v>
      </c>
      <c r="D156" s="26"/>
      <c r="E156" s="26"/>
      <c r="F156" s="91" t="s">
        <v>80</v>
      </c>
      <c r="G156" s="44"/>
      <c r="H156" s="46" t="s">
        <v>83</v>
      </c>
      <c r="I156" s="46"/>
    </row>
    <row r="157" spans="2:11">
      <c r="B157" s="26" t="s">
        <v>5</v>
      </c>
      <c r="C157" s="26" t="s">
        <v>55</v>
      </c>
      <c r="D157" s="26"/>
      <c r="E157" s="26"/>
      <c r="F157" s="91" t="s">
        <v>87</v>
      </c>
      <c r="G157" s="44"/>
      <c r="H157" s="46" t="s">
        <v>84</v>
      </c>
      <c r="I157" s="46"/>
    </row>
    <row r="158" spans="2:11">
      <c r="B158" s="26" t="s">
        <v>56</v>
      </c>
      <c r="C158" s="26" t="s">
        <v>57</v>
      </c>
      <c r="D158" s="26"/>
      <c r="E158" s="26"/>
      <c r="F158" s="91" t="s">
        <v>88</v>
      </c>
      <c r="G158" s="44"/>
      <c r="H158" s="46" t="s">
        <v>85</v>
      </c>
      <c r="I158" s="46"/>
    </row>
    <row r="159" spans="2:11" ht="17.25" thickBot="1">
      <c r="B159" s="27" t="s">
        <v>58</v>
      </c>
      <c r="C159" s="27" t="s">
        <v>59</v>
      </c>
      <c r="D159" s="27"/>
      <c r="E159" s="27"/>
      <c r="F159" s="92" t="s">
        <v>89</v>
      </c>
      <c r="G159" s="45"/>
      <c r="H159" s="47" t="s">
        <v>86</v>
      </c>
      <c r="I159" s="47"/>
    </row>
    <row r="160" spans="2:11" ht="17.25" thickTop="1"/>
    <row r="161" ht="6.75" customHeight="1"/>
  </sheetData>
  <mergeCells count="3">
    <mergeCell ref="O9:P9"/>
    <mergeCell ref="C4:D4"/>
    <mergeCell ref="C5:D5"/>
  </mergeCells>
  <phoneticPr fontId="2" type="noConversion"/>
  <conditionalFormatting sqref="B79:K144">
    <cfRule type="expression" dxfId="65" priority="18">
      <formula>$B79&lt;&gt;$B80</formula>
    </cfRule>
  </conditionalFormatting>
  <conditionalFormatting sqref="C69:H69">
    <cfRule type="containsText" dxfId="63" priority="5" operator="containsText" text="F">
      <formula>NOT(ISERROR(SEARCH("F",C69)))</formula>
    </cfRule>
    <cfRule type="containsText" dxfId="62" priority="6" operator="containsText" text="D">
      <formula>NOT(ISERROR(SEARCH("D",C69)))</formula>
    </cfRule>
    <cfRule type="containsText" dxfId="61" priority="7" operator="containsText" text="S">
      <formula>NOT(ISERROR(SEARCH("S",C69)))</formula>
    </cfRule>
    <cfRule type="containsText" dxfId="60" priority="8" operator="containsText" text="A">
      <formula>NOT(ISERROR(SEARCH("A",C69)))</formula>
    </cfRule>
  </conditionalFormatting>
  <conditionalFormatting sqref="D56:K56 D58:K59 D60:D65 D66:K67 D76:K76 D145:K145 K146:K151">
    <cfRule type="containsText" dxfId="59" priority="77" operator="containsText" text="악화">
      <formula>NOT(ISERROR(SEARCH("악화",D56)))</formula>
    </cfRule>
  </conditionalFormatting>
  <conditionalFormatting sqref="D56:K56 D58:K59 D66:K67 D76:K76 D145:K145 K146:K151 D60:D65">
    <cfRule type="containsText" dxfId="58" priority="76" operator="containsText" text="개선">
      <formula>NOT(ISERROR(SEARCH("개선",D56)))</formula>
    </cfRule>
  </conditionalFormatting>
  <conditionalFormatting sqref="G4:G5">
    <cfRule type="containsText" dxfId="57" priority="28" operator="containsText" text="A">
      <formula>NOT(ISERROR(SEARCH("A",G4)))</formula>
    </cfRule>
    <cfRule type="containsText" dxfId="56" priority="27" operator="containsText" text="S">
      <formula>NOT(ISERROR(SEARCH("S",G4)))</formula>
    </cfRule>
  </conditionalFormatting>
  <conditionalFormatting sqref="G5">
    <cfRule type="containsText" dxfId="55" priority="24" operator="containsText" text="D">
      <formula>NOT(ISERROR(SEARCH("D",G5)))</formula>
    </cfRule>
    <cfRule type="containsText" dxfId="54" priority="23" operator="containsText" text="F">
      <formula>NOT(ISERROR(SEARCH("F",G5)))</formula>
    </cfRule>
  </conditionalFormatting>
  <conditionalFormatting sqref="I69:K69">
    <cfRule type="containsText" dxfId="53" priority="20" operator="containsText" text="D">
      <formula>NOT(ISERROR(SEARCH("D",I69)))</formula>
    </cfRule>
    <cfRule type="containsText" dxfId="52" priority="21" operator="containsText" text="S">
      <formula>NOT(ISERROR(SEARCH("S",I69)))</formula>
    </cfRule>
    <cfRule type="containsText" dxfId="51" priority="22" operator="containsText" text="A">
      <formula>NOT(ISERROR(SEARCH("A",I69)))</formula>
    </cfRule>
    <cfRule type="containsText" dxfId="50" priority="19" operator="containsText" text="F">
      <formula>NOT(ISERROR(SEARCH("F",I69)))</formula>
    </cfRule>
  </conditionalFormatting>
  <conditionalFormatting sqref="J23">
    <cfRule type="containsText" dxfId="49" priority="12" operator="containsText" text="A">
      <formula>NOT(ISERROR(SEARCH("A",J23)))</formula>
    </cfRule>
    <cfRule type="containsText" dxfId="48" priority="11" operator="containsText" text="S">
      <formula>NOT(ISERROR(SEARCH("S",J23)))</formula>
    </cfRule>
    <cfRule type="containsText" dxfId="47" priority="10" operator="containsText" text="F">
      <formula>NOT(ISERROR(SEARCH("F",J23)))</formula>
    </cfRule>
    <cfRule type="containsText" dxfId="46" priority="9" operator="containsText" text="D">
      <formula>NOT(ISERROR(SEARCH("D",J23)))</formula>
    </cfRule>
  </conditionalFormatting>
  <conditionalFormatting sqref="K1:K22">
    <cfRule type="containsText" dxfId="45" priority="4" operator="containsText" text="A">
      <formula>NOT(ISERROR(SEARCH("A",K1)))</formula>
    </cfRule>
    <cfRule type="containsText" dxfId="44" priority="3" operator="containsText" text="S">
      <formula>NOT(ISERROR(SEARCH("S",K1)))</formula>
    </cfRule>
    <cfRule type="containsText" dxfId="43" priority="2" operator="containsText" text="F">
      <formula>NOT(ISERROR(SEARCH("F",K1)))</formula>
    </cfRule>
    <cfRule type="containsText" dxfId="42" priority="1" operator="containsText" text="D">
      <formula>NOT(ISERROR(SEARCH("D",K1)))</formula>
    </cfRule>
  </conditionalFormatting>
  <conditionalFormatting sqref="K25:K29 K31:K68 K70:K1048576">
    <cfRule type="containsText" dxfId="41" priority="29" operator="containsText" text="D">
      <formula>NOT(ISERROR(SEARCH("D",K25)))</formula>
    </cfRule>
    <cfRule type="containsText" dxfId="40" priority="30" operator="containsText" text="F">
      <formula>NOT(ISERROR(SEARCH("F",K25)))</formula>
    </cfRule>
    <cfRule type="containsText" dxfId="39" priority="31" operator="containsText" text="S">
      <formula>NOT(ISERROR(SEARCH("S",K25)))</formula>
    </cfRule>
    <cfRule type="containsText" dxfId="38" priority="32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D146:J151</xm:sqref>
        </x14:conditionalFormatting>
        <x14:conditionalFormatting xmlns:xm="http://schemas.microsoft.com/office/excel/2006/main">
          <x14:cfRule type="iconSet" priority="13" id="{55EB877D-985B-47DC-BAAE-86F9D12BC65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153</v>
      </c>
      <c r="B3" s="41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141</v>
      </c>
      <c r="C4" s="136" t="s">
        <v>1</v>
      </c>
      <c r="D4" s="136" t="s">
        <v>10</v>
      </c>
      <c r="E4" s="137" t="s">
        <v>140</v>
      </c>
      <c r="F4" s="123" t="s">
        <v>45</v>
      </c>
      <c r="G4" s="147" t="s">
        <v>143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125</v>
      </c>
      <c r="BB4" t="s">
        <v>133</v>
      </c>
      <c r="BC4" t="s">
        <v>134</v>
      </c>
      <c r="BD4" t="s">
        <v>113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1" t="str">
        <f>W5</f>
        <v>신흥교통</v>
      </c>
      <c r="B5" s="141" t="str">
        <f>X5</f>
        <v>13</v>
      </c>
      <c r="C5" s="142" t="str">
        <f>Y5</f>
        <v>70바4015</v>
      </c>
      <c r="D5" s="130" t="str">
        <f>Z5</f>
        <v>대형</v>
      </c>
      <c r="E5" s="126" t="str">
        <f>AZ5</f>
        <v>F</v>
      </c>
      <c r="F5" s="149">
        <f>G5/H5</f>
        <v>0.79208333333333336</v>
      </c>
      <c r="G5" s="150">
        <f>AE5</f>
        <v>1.901</v>
      </c>
      <c r="H5" s="151">
        <f>AF5</f>
        <v>2.4</v>
      </c>
      <c r="I5" s="152">
        <f>AC5</f>
        <v>5869.2889999999998</v>
      </c>
      <c r="J5" s="153">
        <f>AI5/AH5</f>
        <v>2.8697722643417918E-2</v>
      </c>
      <c r="K5" s="153">
        <f>AJ5/AH5</f>
        <v>0.43345936279410013</v>
      </c>
      <c r="L5" s="153">
        <f>AK5/AC5</f>
        <v>0.19440174099452251</v>
      </c>
      <c r="M5" s="154">
        <f>AG5</f>
        <v>16.8</v>
      </c>
      <c r="N5" s="155">
        <f>IF(AW5=0,AT5,"속도계이상")</f>
        <v>0.81799999999999995</v>
      </c>
      <c r="O5" s="155">
        <f>IF(AW5=0,AU5,"속도계이상")</f>
        <v>25.029</v>
      </c>
      <c r="P5" s="156">
        <f>AQ5/60</f>
        <v>0</v>
      </c>
      <c r="Q5" s="157">
        <f>AN5</f>
        <v>77</v>
      </c>
      <c r="R5" s="158">
        <f>AC5/(AH5-AI5-AJ5)</f>
        <v>26.927076895370892</v>
      </c>
      <c r="S5" s="143">
        <f>IF(AW5=0,AL5,"속도계이상")</f>
        <v>48</v>
      </c>
      <c r="T5" s="143">
        <f>IF(AW5=0,AM5,"속도계이상")</f>
        <v>1469</v>
      </c>
      <c r="U5" t="s">
        <v>116</v>
      </c>
      <c r="V5" s="5" t="s">
        <v>117</v>
      </c>
      <c r="W5" t="s">
        <v>116</v>
      </c>
      <c r="X5" s="5" t="s">
        <v>117</v>
      </c>
      <c r="Y5" t="s">
        <v>252</v>
      </c>
      <c r="Z5" t="s">
        <v>171</v>
      </c>
      <c r="AA5" t="s">
        <v>48</v>
      </c>
      <c r="AB5">
        <v>525</v>
      </c>
      <c r="AC5" s="1">
        <v>5869.2889999999998</v>
      </c>
      <c r="AD5" s="1">
        <v>3087.57</v>
      </c>
      <c r="AE5" s="28">
        <v>1.901</v>
      </c>
      <c r="AF5">
        <v>2.4</v>
      </c>
      <c r="AG5">
        <v>16.8</v>
      </c>
      <c r="AH5">
        <v>405.26661799999999</v>
      </c>
      <c r="AI5">
        <v>11.630229</v>
      </c>
      <c r="AJ5">
        <v>175.66660999999999</v>
      </c>
      <c r="AK5">
        <v>1141</v>
      </c>
      <c r="AL5">
        <v>48</v>
      </c>
      <c r="AM5">
        <v>1469</v>
      </c>
      <c r="AN5">
        <v>77</v>
      </c>
      <c r="AO5">
        <v>14.482537000000001</v>
      </c>
      <c r="AP5">
        <v>1443.2</v>
      </c>
      <c r="AQ5">
        <v>0</v>
      </c>
      <c r="AR5">
        <v>118</v>
      </c>
      <c r="AS5">
        <v>151015</v>
      </c>
      <c r="AT5">
        <v>0.81799999999999995</v>
      </c>
      <c r="AU5">
        <v>25.029</v>
      </c>
      <c r="AV5">
        <v>49243</v>
      </c>
      <c r="AW5">
        <v>0</v>
      </c>
      <c r="AX5" s="29">
        <v>0.56000000000000005</v>
      </c>
      <c r="AY5">
        <v>0.79208333333333336</v>
      </c>
      <c r="AZ5" t="s">
        <v>70</v>
      </c>
      <c r="BA5" t="s">
        <v>172</v>
      </c>
      <c r="BB5">
        <v>1</v>
      </c>
      <c r="BC5" t="s">
        <v>286</v>
      </c>
      <c r="BD5">
        <v>9</v>
      </c>
      <c r="BE5">
        <v>34380.813999999998</v>
      </c>
      <c r="BF5">
        <v>0.17071407907910499</v>
      </c>
      <c r="BG5">
        <v>0.13521977680390776</v>
      </c>
      <c r="BH5">
        <v>203412.185</v>
      </c>
      <c r="BI5">
        <v>2.8854166233945128E-2</v>
      </c>
      <c r="BJ5">
        <v>2.285490417113737E-2</v>
      </c>
      <c r="BK5">
        <v>1</v>
      </c>
      <c r="BL5" t="s">
        <v>69</v>
      </c>
      <c r="BM5">
        <v>-2</v>
      </c>
      <c r="BN5" t="s">
        <v>250</v>
      </c>
    </row>
    <row r="6" spans="1:66">
      <c r="A6" s="138" t="str">
        <f t="shared" ref="A6:A7" si="0">W6</f>
        <v>신흥교통</v>
      </c>
      <c r="B6" s="138" t="str">
        <f t="shared" ref="B6:B35" si="1">X6</f>
        <v>13</v>
      </c>
      <c r="C6" s="139" t="str">
        <f t="shared" ref="C6:C7" si="2">Y6</f>
        <v>71바6251</v>
      </c>
      <c r="D6" s="113" t="str">
        <f t="shared" ref="D6:D7" si="3">Z6</f>
        <v>대형</v>
      </c>
      <c r="E6" s="109" t="str">
        <f>AZ6</f>
        <v>D</v>
      </c>
      <c r="F6" s="159">
        <f>G6/H6</f>
        <v>0.82954545454545447</v>
      </c>
      <c r="G6" s="160">
        <f>AE6</f>
        <v>1.825</v>
      </c>
      <c r="H6" s="161">
        <f>AF6</f>
        <v>2.2000000000000002</v>
      </c>
      <c r="I6" s="162">
        <f t="shared" ref="I6:I7" si="4">AC6</f>
        <v>5127.576</v>
      </c>
      <c r="J6" s="163">
        <f t="shared" ref="J6:J7" si="5">AI6/AH6</f>
        <v>2.9254823701310891E-2</v>
      </c>
      <c r="K6" s="163">
        <f t="shared" ref="K6:K7" si="6">AJ6/AH6</f>
        <v>0.46568719257668689</v>
      </c>
      <c r="L6" s="163">
        <f t="shared" ref="L6:L7" si="7">AK6/AC6</f>
        <v>0.19112344702448097</v>
      </c>
      <c r="M6" s="164">
        <f t="shared" ref="M6:M7" si="8">AG6</f>
        <v>18.608000000000001</v>
      </c>
      <c r="N6" s="165">
        <f t="shared" ref="N6:N7" si="9">IF(AW6=0,AT6,"속도계이상")</f>
        <v>2.282</v>
      </c>
      <c r="O6" s="165">
        <f t="shared" ref="O6:O7" si="10">IF(AW6=0,AU6,"속도계이상")</f>
        <v>46.863999999999997</v>
      </c>
      <c r="P6" s="166">
        <f t="shared" ref="P6:P7" si="11">AQ6/60</f>
        <v>0</v>
      </c>
      <c r="Q6" s="167">
        <f t="shared" ref="Q6:Q7" si="12">AN6</f>
        <v>77</v>
      </c>
      <c r="R6" s="168">
        <f t="shared" ref="R6:R7" si="13">AC6/(AH6-AI6-AJ6)</f>
        <v>27.817072370280361</v>
      </c>
      <c r="S6" s="140">
        <f t="shared" ref="S6:S7" si="14">IF(AW6=0,AL6,"속도계이상")</f>
        <v>117</v>
      </c>
      <c r="T6" s="140">
        <f t="shared" ref="T6:T7" si="15">IF(AW6=0,AM6,"속도계이상")</f>
        <v>2403</v>
      </c>
      <c r="U6" t="s">
        <v>116</v>
      </c>
      <c r="V6" s="5" t="s">
        <v>117</v>
      </c>
      <c r="W6" t="s">
        <v>116</v>
      </c>
      <c r="X6" s="5" t="s">
        <v>117</v>
      </c>
      <c r="Y6" t="s">
        <v>174</v>
      </c>
      <c r="Z6" t="s">
        <v>171</v>
      </c>
      <c r="AA6" t="s">
        <v>48</v>
      </c>
      <c r="AB6">
        <v>525</v>
      </c>
      <c r="AC6" s="1">
        <v>5127.576</v>
      </c>
      <c r="AD6" s="1">
        <v>2809.8319999999999</v>
      </c>
      <c r="AE6" s="28">
        <v>1.825</v>
      </c>
      <c r="AF6">
        <v>2.2000000000000002</v>
      </c>
      <c r="AG6">
        <v>18.608000000000001</v>
      </c>
      <c r="AH6">
        <v>364.97191400000003</v>
      </c>
      <c r="AI6">
        <v>10.677189</v>
      </c>
      <c r="AJ6">
        <v>169.96274600000001</v>
      </c>
      <c r="AK6">
        <v>980</v>
      </c>
      <c r="AL6">
        <v>117</v>
      </c>
      <c r="AM6">
        <v>2403</v>
      </c>
      <c r="AN6">
        <v>77</v>
      </c>
      <c r="AO6">
        <v>14.049234</v>
      </c>
      <c r="AP6">
        <v>1101.5</v>
      </c>
      <c r="AQ6">
        <v>0</v>
      </c>
      <c r="AR6">
        <v>123</v>
      </c>
      <c r="AS6">
        <v>155390</v>
      </c>
      <c r="AT6">
        <v>2.282</v>
      </c>
      <c r="AU6">
        <v>46.863999999999997</v>
      </c>
      <c r="AV6">
        <v>0</v>
      </c>
      <c r="AW6">
        <v>0</v>
      </c>
      <c r="AX6" s="29">
        <v>0.56000000000000005</v>
      </c>
      <c r="AY6">
        <v>0.82954545454545447</v>
      </c>
      <c r="AZ6" t="s">
        <v>67</v>
      </c>
      <c r="BA6" t="s">
        <v>172</v>
      </c>
      <c r="BB6">
        <v>1</v>
      </c>
      <c r="BC6" t="s">
        <v>262</v>
      </c>
      <c r="BD6">
        <v>1</v>
      </c>
      <c r="BE6">
        <v>34380.813999999998</v>
      </c>
      <c r="BF6">
        <v>0.14914062244134185</v>
      </c>
      <c r="BG6">
        <v>0.12371892543429494</v>
      </c>
      <c r="BH6">
        <v>203412.185</v>
      </c>
      <c r="BI6">
        <v>2.5207811419950089E-2</v>
      </c>
      <c r="BJ6">
        <v>2.0911025382458596E-2</v>
      </c>
      <c r="BK6">
        <v>1</v>
      </c>
      <c r="BL6" t="s">
        <v>69</v>
      </c>
      <c r="BM6">
        <v>-1</v>
      </c>
      <c r="BN6" t="s">
        <v>250</v>
      </c>
    </row>
    <row r="7" spans="1:66">
      <c r="A7" s="141" t="str">
        <f t="shared" si="0"/>
        <v>신흥교통</v>
      </c>
      <c r="B7" s="141" t="str">
        <f t="shared" si="1"/>
        <v>13</v>
      </c>
      <c r="C7" s="142" t="str">
        <f t="shared" si="2"/>
        <v>71바6261</v>
      </c>
      <c r="D7" s="130" t="str">
        <f t="shared" si="3"/>
        <v>저상</v>
      </c>
      <c r="E7" s="126" t="str">
        <f t="shared" ref="E7:E35" si="16">AZ7</f>
        <v>F</v>
      </c>
      <c r="F7" s="149">
        <f t="shared" ref="F7:F35" si="17">G7/H7</f>
        <v>0.75090909090909086</v>
      </c>
      <c r="G7" s="150">
        <f t="shared" ref="G7:G35" si="18">AE7</f>
        <v>1.6519999999999999</v>
      </c>
      <c r="H7" s="151">
        <f t="shared" ref="H7:H35" si="19">AF7</f>
        <v>2.2000000000000002</v>
      </c>
      <c r="I7" s="152">
        <f t="shared" si="4"/>
        <v>1968.923</v>
      </c>
      <c r="J7" s="153">
        <f t="shared" si="5"/>
        <v>1.8286864663848258E-2</v>
      </c>
      <c r="K7" s="153">
        <f t="shared" si="6"/>
        <v>0.45831739094151397</v>
      </c>
      <c r="L7" s="153">
        <f t="shared" si="7"/>
        <v>0.13967026643500025</v>
      </c>
      <c r="M7" s="154">
        <f t="shared" si="8"/>
        <v>22.456</v>
      </c>
      <c r="N7" s="155">
        <f t="shared" si="9"/>
        <v>2.3359999999999999</v>
      </c>
      <c r="O7" s="155">
        <f t="shared" si="10"/>
        <v>98.022999999999996</v>
      </c>
      <c r="P7" s="156">
        <f t="shared" si="11"/>
        <v>5.4833333333333334</v>
      </c>
      <c r="Q7" s="157">
        <f t="shared" si="12"/>
        <v>95</v>
      </c>
      <c r="R7" s="158">
        <f t="shared" si="13"/>
        <v>29.496476651142583</v>
      </c>
      <c r="S7" s="143">
        <f t="shared" si="14"/>
        <v>46</v>
      </c>
      <c r="T7" s="143">
        <f t="shared" si="15"/>
        <v>1930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175</v>
      </c>
      <c r="Z7" s="4" t="s">
        <v>168</v>
      </c>
      <c r="AA7" s="4" t="s">
        <v>169</v>
      </c>
      <c r="AB7" s="4">
        <v>525</v>
      </c>
      <c r="AC7" s="4">
        <v>1968.923</v>
      </c>
      <c r="AD7" s="4">
        <v>1191.7349999999999</v>
      </c>
      <c r="AE7" s="4">
        <v>1.6519999999999999</v>
      </c>
      <c r="AF7" s="4">
        <v>2.2000000000000002</v>
      </c>
      <c r="AG7" s="4">
        <v>22.456</v>
      </c>
      <c r="AH7" s="4">
        <v>127.534711</v>
      </c>
      <c r="AI7" s="4">
        <v>2.3322099999999999</v>
      </c>
      <c r="AJ7" s="4">
        <v>58.451376000000003</v>
      </c>
      <c r="AK7" s="4">
        <v>275</v>
      </c>
      <c r="AL7" s="4">
        <v>46</v>
      </c>
      <c r="AM7" s="4">
        <v>1930</v>
      </c>
      <c r="AN7" s="4">
        <v>95</v>
      </c>
      <c r="AO7" s="4">
        <v>15.438330000000001</v>
      </c>
      <c r="AP7" s="4">
        <v>7530.9</v>
      </c>
      <c r="AQ7" s="4">
        <v>329</v>
      </c>
      <c r="AR7" s="4">
        <v>37</v>
      </c>
      <c r="AS7" s="4">
        <v>40927</v>
      </c>
      <c r="AT7" s="4">
        <v>2.3359999999999999</v>
      </c>
      <c r="AU7" s="4">
        <v>98.022999999999996</v>
      </c>
      <c r="AV7" s="4">
        <v>17302</v>
      </c>
      <c r="AW7" s="4">
        <v>0</v>
      </c>
      <c r="AX7" s="30">
        <v>0.55000000000000004</v>
      </c>
      <c r="AY7">
        <v>0.75090909090909086</v>
      </c>
      <c r="AZ7" t="s">
        <v>70</v>
      </c>
      <c r="BA7" t="s">
        <v>172</v>
      </c>
      <c r="BB7">
        <v>2</v>
      </c>
      <c r="BC7" t="s">
        <v>302</v>
      </c>
      <c r="BD7">
        <v>5</v>
      </c>
      <c r="BE7">
        <v>34380.813999999998</v>
      </c>
      <c r="BF7">
        <v>5.7268073990336593E-2</v>
      </c>
      <c r="BG7">
        <v>4.3003117378198202E-2</v>
      </c>
      <c r="BH7">
        <v>203412.185</v>
      </c>
      <c r="BI7">
        <v>9.6794742163553282E-3</v>
      </c>
      <c r="BJ7">
        <v>7.268405184281364E-3</v>
      </c>
      <c r="BK7">
        <v>1</v>
      </c>
      <c r="BL7" t="s">
        <v>70</v>
      </c>
      <c r="BM7">
        <v>0</v>
      </c>
      <c r="BN7" t="s">
        <v>253</v>
      </c>
    </row>
    <row r="8" spans="1:66">
      <c r="A8" s="138" t="str">
        <f t="shared" ref="A8:A35" si="20">W8</f>
        <v>신흥교통</v>
      </c>
      <c r="B8" s="138" t="str">
        <f t="shared" si="1"/>
        <v>13</v>
      </c>
      <c r="C8" s="139" t="str">
        <f t="shared" ref="C8:C35" si="21">Y8</f>
        <v>71바6262</v>
      </c>
      <c r="D8" s="113" t="str">
        <f t="shared" ref="D8:D35" si="22">Z8</f>
        <v>저상</v>
      </c>
      <c r="E8" s="109" t="str">
        <f t="shared" si="16"/>
        <v>B</v>
      </c>
      <c r="F8" s="159">
        <f t="shared" si="17"/>
        <v>0.94454545454545435</v>
      </c>
      <c r="G8" s="160">
        <f t="shared" si="18"/>
        <v>2.0779999999999998</v>
      </c>
      <c r="H8" s="161">
        <f t="shared" si="19"/>
        <v>2.2000000000000002</v>
      </c>
      <c r="I8" s="162">
        <f t="shared" ref="I8:I35" si="23">AC8</f>
        <v>5979.491</v>
      </c>
      <c r="J8" s="163">
        <f t="shared" ref="J8:J35" si="24">AI8/AH8</f>
        <v>4.048369469218667E-2</v>
      </c>
      <c r="K8" s="163">
        <f t="shared" ref="K8:K35" si="25">AJ8/AH8</f>
        <v>0.38029358573927757</v>
      </c>
      <c r="L8" s="163">
        <f t="shared" ref="L8:L35" si="26">AK8/AC8</f>
        <v>0.20001702486047726</v>
      </c>
      <c r="M8" s="164">
        <f t="shared" ref="M8:M35" si="27">AG8</f>
        <v>15.08</v>
      </c>
      <c r="N8" s="165">
        <f t="shared" ref="N8:N35" si="28">IF(AW8=0,AT8,"속도계이상")</f>
        <v>0.33400000000000002</v>
      </c>
      <c r="O8" s="165">
        <f t="shared" ref="O8:O35" si="29">IF(AW8=0,AU8,"속도계이상")</f>
        <v>20.035</v>
      </c>
      <c r="P8" s="166">
        <f t="shared" ref="P8:P35" si="30">AQ8/60</f>
        <v>0</v>
      </c>
      <c r="Q8" s="167">
        <f t="shared" ref="Q8:Q35" si="31">AN8</f>
        <v>70</v>
      </c>
      <c r="R8" s="168">
        <f t="shared" ref="R8:R35" si="32">AC8/(AH8-AI8-AJ8)</f>
        <v>27.802095057819237</v>
      </c>
      <c r="S8" s="140">
        <f t="shared" ref="S8:S35" si="33">IF(AW8=0,AL8,"속도계이상")</f>
        <v>20</v>
      </c>
      <c r="T8" s="140">
        <f t="shared" ref="T8:T35" si="34">IF(AW8=0,AM8,"속도계이상")</f>
        <v>1198</v>
      </c>
      <c r="U8" t="s">
        <v>116</v>
      </c>
      <c r="V8" s="5" t="s">
        <v>117</v>
      </c>
      <c r="W8" t="s">
        <v>116</v>
      </c>
      <c r="X8" s="5" t="s">
        <v>117</v>
      </c>
      <c r="Y8" t="s">
        <v>177</v>
      </c>
      <c r="Z8" t="s">
        <v>168</v>
      </c>
      <c r="AA8" t="s">
        <v>169</v>
      </c>
      <c r="AB8">
        <v>525</v>
      </c>
      <c r="AC8" s="1">
        <v>5979.491</v>
      </c>
      <c r="AD8" s="1">
        <v>2877.7730000000001</v>
      </c>
      <c r="AE8" s="28">
        <v>2.0779999999999998</v>
      </c>
      <c r="AF8">
        <v>2.2000000000000002</v>
      </c>
      <c r="AG8">
        <v>15.08</v>
      </c>
      <c r="AH8">
        <v>371.31381199999998</v>
      </c>
      <c r="AI8">
        <v>15.032154999999999</v>
      </c>
      <c r="AJ8">
        <v>141.20826099999999</v>
      </c>
      <c r="AK8">
        <v>1196</v>
      </c>
      <c r="AL8">
        <v>20</v>
      </c>
      <c r="AM8">
        <v>1198</v>
      </c>
      <c r="AN8">
        <v>70</v>
      </c>
      <c r="AO8">
        <v>16.103605000000002</v>
      </c>
      <c r="AP8">
        <v>1129</v>
      </c>
      <c r="AQ8">
        <v>0</v>
      </c>
      <c r="AR8">
        <v>44</v>
      </c>
      <c r="AS8">
        <v>27497</v>
      </c>
      <c r="AT8">
        <v>0.33400000000000002</v>
      </c>
      <c r="AU8">
        <v>20.035</v>
      </c>
      <c r="AV8">
        <v>52667</v>
      </c>
      <c r="AW8">
        <v>0</v>
      </c>
      <c r="AX8" s="29">
        <v>0.55000000000000004</v>
      </c>
      <c r="AY8">
        <v>0.94454545454545435</v>
      </c>
      <c r="AZ8" t="s">
        <v>68</v>
      </c>
      <c r="BA8" t="s">
        <v>172</v>
      </c>
      <c r="BB8">
        <v>1</v>
      </c>
      <c r="BC8" t="s">
        <v>280</v>
      </c>
      <c r="BD8">
        <v>7</v>
      </c>
      <c r="BE8">
        <v>34380.813999999998</v>
      </c>
      <c r="BF8">
        <v>0.17391941330999319</v>
      </c>
      <c r="BG8">
        <v>0.16427479129916625</v>
      </c>
      <c r="BH8">
        <v>203412.185</v>
      </c>
      <c r="BI8">
        <v>2.9395933188564885E-2</v>
      </c>
      <c r="BJ8">
        <v>2.7765795075380826E-2</v>
      </c>
      <c r="BK8">
        <v>1</v>
      </c>
      <c r="BL8" t="s">
        <v>68</v>
      </c>
      <c r="BM8">
        <v>0</v>
      </c>
      <c r="BN8" t="s">
        <v>253</v>
      </c>
    </row>
    <row r="9" spans="1:66">
      <c r="A9" s="141" t="str">
        <f t="shared" si="20"/>
        <v>신흥교통</v>
      </c>
      <c r="B9" s="141" t="str">
        <f t="shared" si="1"/>
        <v>13</v>
      </c>
      <c r="C9" s="142" t="str">
        <f t="shared" si="21"/>
        <v>71바6275</v>
      </c>
      <c r="D9" s="130" t="str">
        <f t="shared" si="22"/>
        <v>대형</v>
      </c>
      <c r="E9" s="126" t="str">
        <f t="shared" si="16"/>
        <v>C</v>
      </c>
      <c r="F9" s="149">
        <f t="shared" si="17"/>
        <v>0.88956521739130434</v>
      </c>
      <c r="G9" s="150">
        <f t="shared" si="18"/>
        <v>2.0459999999999998</v>
      </c>
      <c r="H9" s="151">
        <f t="shared" si="19"/>
        <v>2.2999999999999998</v>
      </c>
      <c r="I9" s="152">
        <f t="shared" si="23"/>
        <v>6007.8119999999999</v>
      </c>
      <c r="J9" s="153">
        <f t="shared" si="24"/>
        <v>3.6916052760993093E-2</v>
      </c>
      <c r="K9" s="153">
        <f t="shared" si="25"/>
        <v>0.45146264467155844</v>
      </c>
      <c r="L9" s="153">
        <f t="shared" si="26"/>
        <v>0.22420808107843587</v>
      </c>
      <c r="M9" s="154">
        <f t="shared" si="27"/>
        <v>16.477</v>
      </c>
      <c r="N9" s="155">
        <f t="shared" si="28"/>
        <v>3.0289999999999999</v>
      </c>
      <c r="O9" s="155">
        <f t="shared" si="29"/>
        <v>64.516000000000005</v>
      </c>
      <c r="P9" s="156">
        <f t="shared" si="30"/>
        <v>0</v>
      </c>
      <c r="Q9" s="157">
        <f t="shared" si="31"/>
        <v>69</v>
      </c>
      <c r="R9" s="158">
        <f t="shared" si="32"/>
        <v>28.587862484252692</v>
      </c>
      <c r="S9" s="143">
        <f t="shared" si="33"/>
        <v>182</v>
      </c>
      <c r="T9" s="143">
        <f t="shared" si="34"/>
        <v>3876</v>
      </c>
      <c r="U9" t="s">
        <v>116</v>
      </c>
      <c r="V9" s="5" t="s">
        <v>117</v>
      </c>
      <c r="W9" t="s">
        <v>116</v>
      </c>
      <c r="X9" s="5" t="s">
        <v>117</v>
      </c>
      <c r="Y9" t="s">
        <v>178</v>
      </c>
      <c r="Z9" t="s">
        <v>171</v>
      </c>
      <c r="AA9" t="s">
        <v>48</v>
      </c>
      <c r="AB9">
        <v>525</v>
      </c>
      <c r="AC9" s="1">
        <v>6007.8119999999999</v>
      </c>
      <c r="AD9" s="1">
        <v>2936.8409999999999</v>
      </c>
      <c r="AE9" s="28">
        <v>2.0459999999999998</v>
      </c>
      <c r="AF9">
        <v>2.2999999999999998</v>
      </c>
      <c r="AG9">
        <v>16.477</v>
      </c>
      <c r="AH9">
        <v>410.75799999999998</v>
      </c>
      <c r="AI9">
        <v>15.163563999999999</v>
      </c>
      <c r="AJ9">
        <v>185.44189299999999</v>
      </c>
      <c r="AK9">
        <v>1347</v>
      </c>
      <c r="AL9">
        <v>182</v>
      </c>
      <c r="AM9">
        <v>3876</v>
      </c>
      <c r="AN9">
        <v>69</v>
      </c>
      <c r="AO9">
        <v>14.626158999999999</v>
      </c>
      <c r="AP9">
        <v>1534</v>
      </c>
      <c r="AQ9">
        <v>0</v>
      </c>
      <c r="AR9">
        <v>126</v>
      </c>
      <c r="AS9">
        <v>149700</v>
      </c>
      <c r="AT9">
        <v>3.0289999999999999</v>
      </c>
      <c r="AU9">
        <v>64.516000000000005</v>
      </c>
      <c r="AV9">
        <v>0</v>
      </c>
      <c r="AW9">
        <v>0</v>
      </c>
      <c r="AX9" s="29">
        <v>0.56000000000000005</v>
      </c>
      <c r="AY9">
        <v>0.88956521739130434</v>
      </c>
      <c r="AZ9" t="s">
        <v>69</v>
      </c>
      <c r="BA9" t="s">
        <v>172</v>
      </c>
      <c r="BB9">
        <v>2</v>
      </c>
      <c r="BC9" t="s">
        <v>248</v>
      </c>
      <c r="BD9">
        <v>1</v>
      </c>
      <c r="BE9">
        <v>34380.813999999998</v>
      </c>
      <c r="BF9">
        <v>0.17474315762273693</v>
      </c>
      <c r="BG9">
        <v>0.15544543499831293</v>
      </c>
      <c r="BH9">
        <v>203412.185</v>
      </c>
      <c r="BI9">
        <v>2.9535162802562687E-2</v>
      </c>
      <c r="BJ9">
        <v>2.6273453519149243E-2</v>
      </c>
      <c r="BK9">
        <v>1</v>
      </c>
      <c r="BL9" t="s">
        <v>69</v>
      </c>
      <c r="BM9">
        <v>0</v>
      </c>
      <c r="BN9" t="s">
        <v>253</v>
      </c>
    </row>
    <row r="10" spans="1:66">
      <c r="A10" s="138" t="str">
        <f t="shared" si="20"/>
        <v>신흥교통</v>
      </c>
      <c r="B10" s="138" t="str">
        <f t="shared" si="1"/>
        <v>13</v>
      </c>
      <c r="C10" s="139" t="str">
        <f t="shared" si="21"/>
        <v>71바6277</v>
      </c>
      <c r="D10" s="113" t="str">
        <f t="shared" si="22"/>
        <v>대형</v>
      </c>
      <c r="E10" s="109" t="str">
        <f t="shared" si="16"/>
        <v>B</v>
      </c>
      <c r="F10" s="159">
        <f t="shared" si="17"/>
        <v>0.92434782608695654</v>
      </c>
      <c r="G10" s="160">
        <f t="shared" si="18"/>
        <v>2.1259999999999999</v>
      </c>
      <c r="H10" s="161">
        <f t="shared" si="19"/>
        <v>2.2999999999999998</v>
      </c>
      <c r="I10" s="162">
        <f t="shared" si="23"/>
        <v>5942.1469999999999</v>
      </c>
      <c r="J10" s="163">
        <f t="shared" si="24"/>
        <v>4.4156908538302599E-2</v>
      </c>
      <c r="K10" s="163">
        <f t="shared" si="25"/>
        <v>0.39356443022157955</v>
      </c>
      <c r="L10" s="163">
        <f t="shared" si="26"/>
        <v>0.27818227990657252</v>
      </c>
      <c r="M10" s="164">
        <f t="shared" si="27"/>
        <v>15.183999999999999</v>
      </c>
      <c r="N10" s="165">
        <f t="shared" si="28"/>
        <v>1.43</v>
      </c>
      <c r="O10" s="165">
        <f t="shared" si="29"/>
        <v>42.241</v>
      </c>
      <c r="P10" s="166">
        <f t="shared" si="30"/>
        <v>0</v>
      </c>
      <c r="Q10" s="167">
        <f t="shared" si="31"/>
        <v>71</v>
      </c>
      <c r="R10" s="168">
        <f t="shared" si="32"/>
        <v>28.06970071840076</v>
      </c>
      <c r="S10" s="140">
        <f t="shared" si="33"/>
        <v>85</v>
      </c>
      <c r="T10" s="140">
        <f t="shared" si="34"/>
        <v>2510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179</v>
      </c>
      <c r="Z10" s="4" t="s">
        <v>171</v>
      </c>
      <c r="AA10" s="4" t="s">
        <v>48</v>
      </c>
      <c r="AB10" s="4">
        <v>525</v>
      </c>
      <c r="AC10" s="4">
        <v>5942.1469999999999</v>
      </c>
      <c r="AD10" s="4">
        <v>2795.3029999999999</v>
      </c>
      <c r="AE10" s="4">
        <v>2.1259999999999999</v>
      </c>
      <c r="AF10" s="4">
        <v>2.2999999999999998</v>
      </c>
      <c r="AG10" s="4">
        <v>15.183999999999999</v>
      </c>
      <c r="AH10" s="4">
        <v>376.49048699999997</v>
      </c>
      <c r="AI10" s="4">
        <v>16.624656000000002</v>
      </c>
      <c r="AJ10" s="4">
        <v>148.17326399999999</v>
      </c>
      <c r="AK10" s="4">
        <v>1653</v>
      </c>
      <c r="AL10" s="4">
        <v>85</v>
      </c>
      <c r="AM10" s="4">
        <v>2510</v>
      </c>
      <c r="AN10" s="4">
        <v>71</v>
      </c>
      <c r="AO10" s="4">
        <v>15.782992999999999</v>
      </c>
      <c r="AP10" s="4">
        <v>399</v>
      </c>
      <c r="AQ10" s="4">
        <v>0</v>
      </c>
      <c r="AR10" s="4">
        <v>39</v>
      </c>
      <c r="AS10" s="4">
        <v>28541</v>
      </c>
      <c r="AT10" s="4">
        <v>1.43</v>
      </c>
      <c r="AU10" s="4">
        <v>42.241</v>
      </c>
      <c r="AV10" s="4">
        <v>50569</v>
      </c>
      <c r="AW10" s="4">
        <v>0</v>
      </c>
      <c r="AX10" s="30">
        <v>0.56000000000000005</v>
      </c>
      <c r="AY10">
        <v>0.92434782608695654</v>
      </c>
      <c r="AZ10" t="s">
        <v>68</v>
      </c>
      <c r="BA10" t="s">
        <v>172</v>
      </c>
      <c r="BB10">
        <v>2</v>
      </c>
      <c r="BC10" t="s">
        <v>287</v>
      </c>
      <c r="BD10">
        <v>10</v>
      </c>
      <c r="BE10">
        <v>34380.813999999998</v>
      </c>
      <c r="BF10">
        <v>0.17283322611268018</v>
      </c>
      <c r="BG10">
        <v>0.15975801683285132</v>
      </c>
      <c r="BH10">
        <v>203412.185</v>
      </c>
      <c r="BI10">
        <v>2.9212345366625897E-2</v>
      </c>
      <c r="BJ10">
        <v>2.7002367934542026E-2</v>
      </c>
      <c r="BK10">
        <v>1</v>
      </c>
      <c r="BL10" t="s">
        <v>68</v>
      </c>
      <c r="BM10">
        <v>0</v>
      </c>
      <c r="BN10" t="s">
        <v>253</v>
      </c>
    </row>
    <row r="11" spans="1:66">
      <c r="A11" s="141" t="str">
        <f t="shared" si="20"/>
        <v>신흥교통</v>
      </c>
      <c r="B11" s="141" t="str">
        <f t="shared" si="1"/>
        <v>13</v>
      </c>
      <c r="C11" s="142" t="str">
        <f t="shared" si="21"/>
        <v>71바6290</v>
      </c>
      <c r="D11" s="130" t="str">
        <f t="shared" si="22"/>
        <v>대형</v>
      </c>
      <c r="E11" s="126" t="str">
        <f t="shared" si="16"/>
        <v>C</v>
      </c>
      <c r="F11" s="149">
        <f t="shared" si="17"/>
        <v>0.89666666666666672</v>
      </c>
      <c r="G11" s="150">
        <f t="shared" si="18"/>
        <v>2.1520000000000001</v>
      </c>
      <c r="H11" s="151">
        <f t="shared" si="19"/>
        <v>2.4</v>
      </c>
      <c r="I11" s="152">
        <f t="shared" si="23"/>
        <v>3485.576</v>
      </c>
      <c r="J11" s="153">
        <f t="shared" si="24"/>
        <v>1.235470177933444E-2</v>
      </c>
      <c r="K11" s="153">
        <f t="shared" si="25"/>
        <v>0.40033216977005631</v>
      </c>
      <c r="L11" s="153">
        <f t="shared" si="26"/>
        <v>0.20082763939159554</v>
      </c>
      <c r="M11" s="154">
        <f t="shared" si="27"/>
        <v>14.704000000000001</v>
      </c>
      <c r="N11" s="155">
        <f t="shared" si="28"/>
        <v>0.23</v>
      </c>
      <c r="O11" s="155">
        <f t="shared" si="29"/>
        <v>18.734000000000002</v>
      </c>
      <c r="P11" s="156">
        <f t="shared" si="30"/>
        <v>0</v>
      </c>
      <c r="Q11" s="157">
        <f t="shared" si="31"/>
        <v>75</v>
      </c>
      <c r="R11" s="158">
        <f t="shared" si="32"/>
        <v>27.797439898448367</v>
      </c>
      <c r="S11" s="143">
        <f t="shared" si="33"/>
        <v>8</v>
      </c>
      <c r="T11" s="143">
        <f t="shared" si="34"/>
        <v>653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180</v>
      </c>
      <c r="Z11" t="s">
        <v>171</v>
      </c>
      <c r="AA11" t="s">
        <v>48</v>
      </c>
      <c r="AB11">
        <v>525</v>
      </c>
      <c r="AC11" s="1">
        <v>3485.576</v>
      </c>
      <c r="AD11" s="1">
        <v>1619.98</v>
      </c>
      <c r="AE11" s="28">
        <v>2.1520000000000001</v>
      </c>
      <c r="AF11">
        <v>2.4</v>
      </c>
      <c r="AG11">
        <v>14.704000000000001</v>
      </c>
      <c r="AH11">
        <v>213.50106600000001</v>
      </c>
      <c r="AI11">
        <v>2.6377419999999998</v>
      </c>
      <c r="AJ11">
        <v>85.471344999999999</v>
      </c>
      <c r="AK11">
        <v>700</v>
      </c>
      <c r="AL11">
        <v>8</v>
      </c>
      <c r="AM11">
        <v>653</v>
      </c>
      <c r="AN11">
        <v>75</v>
      </c>
      <c r="AO11">
        <v>16.325800999999998</v>
      </c>
      <c r="AP11">
        <v>432.7</v>
      </c>
      <c r="AQ11">
        <v>0</v>
      </c>
      <c r="AR11">
        <v>18</v>
      </c>
      <c r="AS11">
        <v>22544</v>
      </c>
      <c r="AT11">
        <v>0.23</v>
      </c>
      <c r="AU11">
        <v>18.734000000000002</v>
      </c>
      <c r="AV11">
        <v>31931</v>
      </c>
      <c r="AW11">
        <v>0</v>
      </c>
      <c r="AX11" s="29">
        <v>0.56000000000000005</v>
      </c>
      <c r="AY11">
        <v>0.89666666666666672</v>
      </c>
      <c r="AZ11" t="s">
        <v>69</v>
      </c>
      <c r="BA11" t="s">
        <v>172</v>
      </c>
      <c r="BB11">
        <v>1</v>
      </c>
      <c r="BC11" t="s">
        <v>176</v>
      </c>
      <c r="BD11">
        <v>6</v>
      </c>
      <c r="BE11">
        <v>34380.813999999998</v>
      </c>
      <c r="BF11">
        <v>0.10138142744380631</v>
      </c>
      <c r="BG11">
        <v>9.090534660794633E-2</v>
      </c>
      <c r="BH11">
        <v>203412.185</v>
      </c>
      <c r="BI11">
        <v>1.7135531974153861E-2</v>
      </c>
      <c r="BJ11">
        <v>1.536486033682463E-2</v>
      </c>
      <c r="BK11">
        <v>1</v>
      </c>
      <c r="BL11" t="s">
        <v>69</v>
      </c>
      <c r="BM11">
        <v>0</v>
      </c>
      <c r="BN11" t="s">
        <v>253</v>
      </c>
    </row>
    <row r="12" spans="1:66" s="2" customFormat="1">
      <c r="A12" s="138" t="str">
        <f t="shared" si="20"/>
        <v>신흥교통</v>
      </c>
      <c r="B12" s="138" t="str">
        <f t="shared" si="1"/>
        <v>330</v>
      </c>
      <c r="C12" s="139" t="str">
        <f t="shared" si="21"/>
        <v>70바4003</v>
      </c>
      <c r="D12" s="113" t="str">
        <f t="shared" si="22"/>
        <v>대형</v>
      </c>
      <c r="E12" s="109" t="str">
        <f t="shared" si="16"/>
        <v>C</v>
      </c>
      <c r="F12" s="159">
        <f t="shared" si="17"/>
        <v>0.89406249999999998</v>
      </c>
      <c r="G12" s="160">
        <f t="shared" si="18"/>
        <v>2.8610000000000002</v>
      </c>
      <c r="H12" s="161">
        <f t="shared" si="19"/>
        <v>3.2</v>
      </c>
      <c r="I12" s="162">
        <f t="shared" si="23"/>
        <v>11721.63</v>
      </c>
      <c r="J12" s="163">
        <f t="shared" si="24"/>
        <v>1.1805522828284792E-2</v>
      </c>
      <c r="K12" s="163">
        <f t="shared" si="25"/>
        <v>0.27413532546245534</v>
      </c>
      <c r="L12" s="163">
        <f t="shared" si="26"/>
        <v>0.11875481481671066</v>
      </c>
      <c r="M12" s="164">
        <f t="shared" si="27"/>
        <v>21.465</v>
      </c>
      <c r="N12" s="165">
        <f t="shared" si="28"/>
        <v>0.307</v>
      </c>
      <c r="O12" s="165">
        <f t="shared" si="29"/>
        <v>7.2770000000000001</v>
      </c>
      <c r="P12" s="166">
        <f t="shared" si="30"/>
        <v>830</v>
      </c>
      <c r="Q12" s="167">
        <f t="shared" si="31"/>
        <v>114</v>
      </c>
      <c r="R12" s="168">
        <f t="shared" si="32"/>
        <v>48.46618034861433</v>
      </c>
      <c r="S12" s="140">
        <f t="shared" si="33"/>
        <v>36</v>
      </c>
      <c r="T12" s="140">
        <f t="shared" si="34"/>
        <v>853</v>
      </c>
      <c r="U12" t="s">
        <v>116</v>
      </c>
      <c r="V12" s="5" t="s">
        <v>118</v>
      </c>
      <c r="W12" t="s">
        <v>116</v>
      </c>
      <c r="X12" s="5" t="s">
        <v>118</v>
      </c>
      <c r="Y12" t="s">
        <v>181</v>
      </c>
      <c r="Z12" t="s">
        <v>171</v>
      </c>
      <c r="AA12" t="s">
        <v>48</v>
      </c>
      <c r="AB12">
        <v>525</v>
      </c>
      <c r="AC12" s="1">
        <v>11721.63</v>
      </c>
      <c r="AD12" s="1">
        <v>4097.7110000000002</v>
      </c>
      <c r="AE12" s="28">
        <v>2.8610000000000002</v>
      </c>
      <c r="AF12">
        <v>3.2</v>
      </c>
      <c r="AG12">
        <v>21.465</v>
      </c>
      <c r="AH12">
        <v>338.69986599999999</v>
      </c>
      <c r="AI12">
        <v>3.998529</v>
      </c>
      <c r="AJ12">
        <v>92.849598</v>
      </c>
      <c r="AK12">
        <v>1392</v>
      </c>
      <c r="AL12">
        <v>36</v>
      </c>
      <c r="AM12">
        <v>853</v>
      </c>
      <c r="AN12">
        <v>114</v>
      </c>
      <c r="AO12">
        <v>34.607719000000003</v>
      </c>
      <c r="AP12">
        <v>93793.3</v>
      </c>
      <c r="AQ12">
        <v>49800</v>
      </c>
      <c r="AR12">
        <v>22</v>
      </c>
      <c r="AS12">
        <v>8615</v>
      </c>
      <c r="AT12">
        <v>0.307</v>
      </c>
      <c r="AU12">
        <v>7.2770000000000001</v>
      </c>
      <c r="AV12">
        <v>107261</v>
      </c>
      <c r="AW12">
        <v>0</v>
      </c>
      <c r="AX12" s="29">
        <v>0.56000000000000005</v>
      </c>
      <c r="AY12" s="2">
        <v>0.89406249999999998</v>
      </c>
      <c r="AZ12" s="2" t="s">
        <v>69</v>
      </c>
      <c r="BA12" s="2" t="s">
        <v>182</v>
      </c>
      <c r="BB12" s="2">
        <v>2</v>
      </c>
      <c r="BC12" s="2" t="s">
        <v>249</v>
      </c>
      <c r="BD12" s="2">
        <v>11</v>
      </c>
      <c r="BE12" s="2">
        <v>106034.95300000001</v>
      </c>
      <c r="BF12" s="2">
        <v>0.11054496341409231</v>
      </c>
      <c r="BG12" s="2">
        <v>9.883410635241191E-2</v>
      </c>
      <c r="BH12" s="2">
        <v>203412.185</v>
      </c>
      <c r="BI12" s="2">
        <v>5.7625013958726212E-2</v>
      </c>
      <c r="BJ12" s="2">
        <v>5.1520364042473656E-2</v>
      </c>
      <c r="BK12" s="2">
        <v>1</v>
      </c>
      <c r="BL12" s="2" t="s">
        <v>68</v>
      </c>
      <c r="BM12" s="2">
        <v>-1</v>
      </c>
      <c r="BN12" s="2" t="s">
        <v>250</v>
      </c>
    </row>
    <row r="13" spans="1:66">
      <c r="A13" s="141" t="str">
        <f t="shared" si="20"/>
        <v>신흥교통</v>
      </c>
      <c r="B13" s="141" t="str">
        <f t="shared" si="1"/>
        <v>330</v>
      </c>
      <c r="C13" s="142" t="str">
        <f t="shared" si="21"/>
        <v>70바4013</v>
      </c>
      <c r="D13" s="130" t="str">
        <f t="shared" si="22"/>
        <v>대형</v>
      </c>
      <c r="E13" s="126" t="str">
        <f t="shared" si="16"/>
        <v>C</v>
      </c>
      <c r="F13" s="149">
        <f t="shared" si="17"/>
        <v>0.871764705882353</v>
      </c>
      <c r="G13" s="150">
        <f t="shared" si="18"/>
        <v>2.964</v>
      </c>
      <c r="H13" s="151">
        <f t="shared" si="19"/>
        <v>3.4</v>
      </c>
      <c r="I13" s="152">
        <f t="shared" si="23"/>
        <v>12709.334000000001</v>
      </c>
      <c r="J13" s="153">
        <f t="shared" si="24"/>
        <v>1.255867943422458E-2</v>
      </c>
      <c r="K13" s="153">
        <f t="shared" si="25"/>
        <v>0.27685954091240633</v>
      </c>
      <c r="L13" s="153">
        <f t="shared" si="26"/>
        <v>0.15524023524757471</v>
      </c>
      <c r="M13" s="154">
        <f t="shared" si="27"/>
        <v>19.675999999999998</v>
      </c>
      <c r="N13" s="155">
        <f t="shared" si="28"/>
        <v>1.6E-2</v>
      </c>
      <c r="O13" s="155">
        <f t="shared" si="29"/>
        <v>5.0750000000000002</v>
      </c>
      <c r="P13" s="156">
        <f t="shared" si="30"/>
        <v>987.65</v>
      </c>
      <c r="Q13" s="157">
        <f t="shared" si="31"/>
        <v>108</v>
      </c>
      <c r="R13" s="158">
        <f t="shared" si="32"/>
        <v>47.072176457718356</v>
      </c>
      <c r="S13" s="143">
        <f t="shared" si="33"/>
        <v>2</v>
      </c>
      <c r="T13" s="143">
        <f t="shared" si="34"/>
        <v>645</v>
      </c>
      <c r="U13" t="s">
        <v>116</v>
      </c>
      <c r="V13" t="s">
        <v>118</v>
      </c>
      <c r="W13" s="4" t="s">
        <v>116</v>
      </c>
      <c r="X13" s="4" t="s">
        <v>118</v>
      </c>
      <c r="Y13" s="4" t="s">
        <v>183</v>
      </c>
      <c r="Z13" s="4" t="s">
        <v>171</v>
      </c>
      <c r="AA13" s="4" t="s">
        <v>48</v>
      </c>
      <c r="AB13" s="4">
        <v>525</v>
      </c>
      <c r="AC13" s="4">
        <v>12709.334000000001</v>
      </c>
      <c r="AD13" s="4">
        <v>4287.192</v>
      </c>
      <c r="AE13" s="4">
        <v>2.964</v>
      </c>
      <c r="AF13" s="4">
        <v>3.4</v>
      </c>
      <c r="AG13" s="4">
        <v>19.675999999999998</v>
      </c>
      <c r="AH13" s="4">
        <v>379.96574600000002</v>
      </c>
      <c r="AI13" s="4">
        <v>4.7718680000000004</v>
      </c>
      <c r="AJ13" s="4">
        <v>105.197142</v>
      </c>
      <c r="AK13" s="4">
        <v>1973</v>
      </c>
      <c r="AL13" s="4">
        <v>2</v>
      </c>
      <c r="AM13" s="4">
        <v>645</v>
      </c>
      <c r="AN13" s="4">
        <v>108</v>
      </c>
      <c r="AO13" s="4">
        <v>33.448630000000001</v>
      </c>
      <c r="AP13" s="4">
        <v>117360.5</v>
      </c>
      <c r="AQ13" s="4">
        <v>59259</v>
      </c>
      <c r="AR13" s="4">
        <v>47</v>
      </c>
      <c r="AS13" s="4">
        <v>20131</v>
      </c>
      <c r="AT13" s="4">
        <v>1.6E-2</v>
      </c>
      <c r="AU13" s="4">
        <v>5.0750000000000002</v>
      </c>
      <c r="AV13" s="4">
        <v>119987</v>
      </c>
      <c r="AW13" s="4">
        <v>0</v>
      </c>
      <c r="AX13" s="30">
        <v>0.56000000000000005</v>
      </c>
      <c r="AY13">
        <v>0.871764705882353</v>
      </c>
      <c r="AZ13" t="s">
        <v>69</v>
      </c>
      <c r="BA13" t="s">
        <v>182</v>
      </c>
      <c r="BB13">
        <v>3</v>
      </c>
      <c r="BC13" t="s">
        <v>303</v>
      </c>
      <c r="BD13">
        <v>12</v>
      </c>
      <c r="BE13">
        <v>106034.95300000001</v>
      </c>
      <c r="BF13">
        <v>0.11985985413696557</v>
      </c>
      <c r="BG13">
        <v>0.10448959048881351</v>
      </c>
      <c r="BH13">
        <v>203412.185</v>
      </c>
      <c r="BI13">
        <v>6.248069160655248E-2</v>
      </c>
      <c r="BJ13">
        <v>5.4468461741712222E-2</v>
      </c>
      <c r="BK13">
        <v>1</v>
      </c>
      <c r="BL13" t="s">
        <v>69</v>
      </c>
      <c r="BM13">
        <v>0</v>
      </c>
      <c r="BN13" t="s">
        <v>253</v>
      </c>
    </row>
    <row r="14" spans="1:66">
      <c r="A14" s="138" t="str">
        <f t="shared" si="20"/>
        <v>신흥교통</v>
      </c>
      <c r="B14" s="138" t="str">
        <f t="shared" si="1"/>
        <v>330</v>
      </c>
      <c r="C14" s="139" t="str">
        <f t="shared" si="21"/>
        <v>70바4014</v>
      </c>
      <c r="D14" s="113" t="str">
        <f t="shared" si="22"/>
        <v>대형</v>
      </c>
      <c r="E14" s="109" t="str">
        <f t="shared" si="16"/>
        <v>C</v>
      </c>
      <c r="F14" s="159">
        <f t="shared" si="17"/>
        <v>0.89749999999999996</v>
      </c>
      <c r="G14" s="160">
        <f t="shared" si="18"/>
        <v>2.8719999999999999</v>
      </c>
      <c r="H14" s="161">
        <f t="shared" si="19"/>
        <v>3.2</v>
      </c>
      <c r="I14" s="162">
        <f t="shared" si="23"/>
        <v>12097.378000000001</v>
      </c>
      <c r="J14" s="163">
        <f t="shared" si="24"/>
        <v>1.8381800750501089E-2</v>
      </c>
      <c r="K14" s="163">
        <f t="shared" si="25"/>
        <v>0.28077562199646494</v>
      </c>
      <c r="L14" s="163">
        <f t="shared" si="26"/>
        <v>0.12250588515957755</v>
      </c>
      <c r="M14" s="164">
        <f t="shared" si="27"/>
        <v>20.812000000000001</v>
      </c>
      <c r="N14" s="165">
        <f t="shared" si="28"/>
        <v>0.11600000000000001</v>
      </c>
      <c r="O14" s="165">
        <f t="shared" si="29"/>
        <v>7.7949999999999999</v>
      </c>
      <c r="P14" s="166">
        <f t="shared" si="30"/>
        <v>759.65666666666664</v>
      </c>
      <c r="Q14" s="167">
        <f t="shared" si="31"/>
        <v>113</v>
      </c>
      <c r="R14" s="168">
        <f t="shared" si="32"/>
        <v>47.550705757856385</v>
      </c>
      <c r="S14" s="140">
        <f t="shared" si="33"/>
        <v>14</v>
      </c>
      <c r="T14" s="140">
        <f t="shared" si="34"/>
        <v>943</v>
      </c>
      <c r="U14" t="s">
        <v>116</v>
      </c>
      <c r="V14" s="5" t="s">
        <v>118</v>
      </c>
      <c r="W14" t="s">
        <v>116</v>
      </c>
      <c r="X14" s="5" t="s">
        <v>118</v>
      </c>
      <c r="Y14" t="s">
        <v>184</v>
      </c>
      <c r="Z14" t="s">
        <v>171</v>
      </c>
      <c r="AA14" t="s">
        <v>48</v>
      </c>
      <c r="AB14">
        <v>525</v>
      </c>
      <c r="AC14" s="1">
        <v>12097.378000000001</v>
      </c>
      <c r="AD14" s="1">
        <v>4211.8829999999998</v>
      </c>
      <c r="AE14" s="28">
        <v>2.8719999999999999</v>
      </c>
      <c r="AF14">
        <v>3.2</v>
      </c>
      <c r="AG14">
        <v>20.812000000000001</v>
      </c>
      <c r="AH14">
        <v>363.00600200000002</v>
      </c>
      <c r="AI14">
        <v>6.6727040000000004</v>
      </c>
      <c r="AJ14">
        <v>101.923236</v>
      </c>
      <c r="AK14">
        <v>1482</v>
      </c>
      <c r="AL14">
        <v>14</v>
      </c>
      <c r="AM14">
        <v>943</v>
      </c>
      <c r="AN14">
        <v>113</v>
      </c>
      <c r="AO14">
        <v>33.325558999999998</v>
      </c>
      <c r="AP14">
        <v>110562.5</v>
      </c>
      <c r="AQ14">
        <v>45579.4</v>
      </c>
      <c r="AR14">
        <v>41</v>
      </c>
      <c r="AS14">
        <v>24287</v>
      </c>
      <c r="AT14">
        <v>0.11600000000000001</v>
      </c>
      <c r="AU14">
        <v>7.7949999999999999</v>
      </c>
      <c r="AV14">
        <v>114767</v>
      </c>
      <c r="AW14">
        <v>0</v>
      </c>
      <c r="AX14" s="29">
        <v>0.56000000000000005</v>
      </c>
      <c r="AY14">
        <v>0.89749999999999996</v>
      </c>
      <c r="AZ14" t="s">
        <v>69</v>
      </c>
      <c r="BA14" t="s">
        <v>182</v>
      </c>
      <c r="BB14">
        <v>1</v>
      </c>
      <c r="BC14" t="s">
        <v>187</v>
      </c>
      <c r="BD14">
        <v>10</v>
      </c>
      <c r="BE14">
        <v>106034.95300000001</v>
      </c>
      <c r="BF14">
        <v>0.11408858737363707</v>
      </c>
      <c r="BG14">
        <v>0.10239450716783927</v>
      </c>
      <c r="BH14">
        <v>203412.185</v>
      </c>
      <c r="BI14">
        <v>5.9472238597702495E-2</v>
      </c>
      <c r="BJ14">
        <v>5.3376334141437991E-2</v>
      </c>
      <c r="BK14">
        <v>1</v>
      </c>
      <c r="BL14" t="s">
        <v>68</v>
      </c>
      <c r="BM14">
        <v>-1</v>
      </c>
      <c r="BN14" t="s">
        <v>250</v>
      </c>
    </row>
    <row r="15" spans="1:66">
      <c r="A15" s="141" t="str">
        <f t="shared" si="20"/>
        <v>신흥교통</v>
      </c>
      <c r="B15" s="141" t="str">
        <f t="shared" si="1"/>
        <v>330</v>
      </c>
      <c r="C15" s="142" t="str">
        <f t="shared" si="21"/>
        <v>71바6253</v>
      </c>
      <c r="D15" s="130" t="str">
        <f t="shared" si="22"/>
        <v>대형</v>
      </c>
      <c r="E15" s="126" t="str">
        <f t="shared" si="16"/>
        <v>A</v>
      </c>
      <c r="F15" s="149">
        <f t="shared" si="17"/>
        <v>0.98352941176470587</v>
      </c>
      <c r="G15" s="150">
        <f t="shared" si="18"/>
        <v>3.3439999999999999</v>
      </c>
      <c r="H15" s="151">
        <f t="shared" si="19"/>
        <v>3.4</v>
      </c>
      <c r="I15" s="152">
        <f t="shared" si="23"/>
        <v>11348.254000000001</v>
      </c>
      <c r="J15" s="153">
        <f t="shared" si="24"/>
        <v>1.0272586774768369E-2</v>
      </c>
      <c r="K15" s="153">
        <f t="shared" si="25"/>
        <v>0.25454538015989925</v>
      </c>
      <c r="L15" s="153">
        <f t="shared" si="26"/>
        <v>0.13156208875832351</v>
      </c>
      <c r="M15" s="154">
        <f t="shared" si="27"/>
        <v>16.175999999999998</v>
      </c>
      <c r="N15" s="155">
        <f t="shared" si="28"/>
        <v>7.0000000000000007E-2</v>
      </c>
      <c r="O15" s="155">
        <f t="shared" si="29"/>
        <v>4.327</v>
      </c>
      <c r="P15" s="156">
        <f t="shared" si="30"/>
        <v>471.89166666666665</v>
      </c>
      <c r="Q15" s="157">
        <f t="shared" si="31"/>
        <v>112</v>
      </c>
      <c r="R15" s="158">
        <f t="shared" si="32"/>
        <v>46.129846938024734</v>
      </c>
      <c r="S15" s="143">
        <f t="shared" si="33"/>
        <v>8</v>
      </c>
      <c r="T15" s="143">
        <f t="shared" si="34"/>
        <v>491</v>
      </c>
      <c r="U15" t="s">
        <v>116</v>
      </c>
      <c r="V15" s="5" t="s">
        <v>118</v>
      </c>
      <c r="W15" t="s">
        <v>116</v>
      </c>
      <c r="X15" s="5" t="s">
        <v>118</v>
      </c>
      <c r="Y15" t="s">
        <v>185</v>
      </c>
      <c r="Z15" t="s">
        <v>171</v>
      </c>
      <c r="AA15" t="s">
        <v>48</v>
      </c>
      <c r="AB15">
        <v>525</v>
      </c>
      <c r="AC15" s="1">
        <v>11348.254000000001</v>
      </c>
      <c r="AD15" s="1">
        <v>3393.66</v>
      </c>
      <c r="AE15" s="28">
        <v>3.3439999999999999</v>
      </c>
      <c r="AF15">
        <v>3.4</v>
      </c>
      <c r="AG15">
        <v>16.175999999999998</v>
      </c>
      <c r="AH15">
        <v>334.62019600000002</v>
      </c>
      <c r="AI15">
        <v>3.4374150000000001</v>
      </c>
      <c r="AJ15">
        <v>85.176024999999996</v>
      </c>
      <c r="AK15">
        <v>1493</v>
      </c>
      <c r="AL15">
        <v>8</v>
      </c>
      <c r="AM15">
        <v>491</v>
      </c>
      <c r="AN15">
        <v>112</v>
      </c>
      <c r="AO15">
        <v>33.913834000000001</v>
      </c>
      <c r="AP15">
        <v>106796.3</v>
      </c>
      <c r="AQ15">
        <v>28313.5</v>
      </c>
      <c r="AR15">
        <v>23</v>
      </c>
      <c r="AS15">
        <v>9502</v>
      </c>
      <c r="AT15">
        <v>7.0000000000000007E-2</v>
      </c>
      <c r="AU15">
        <v>4.327</v>
      </c>
      <c r="AV15">
        <v>108298</v>
      </c>
      <c r="AW15">
        <v>0</v>
      </c>
      <c r="AX15" s="29">
        <v>0.56000000000000005</v>
      </c>
      <c r="AY15">
        <v>0.98352941176470587</v>
      </c>
      <c r="AZ15" t="s">
        <v>66</v>
      </c>
      <c r="BA15" t="s">
        <v>182</v>
      </c>
      <c r="BB15">
        <v>1</v>
      </c>
      <c r="BC15" t="s">
        <v>304</v>
      </c>
      <c r="BD15">
        <v>7</v>
      </c>
      <c r="BE15">
        <v>106034.95300000001</v>
      </c>
      <c r="BF15">
        <v>0.10702370943664208</v>
      </c>
      <c r="BG15">
        <v>0.10526096598709739</v>
      </c>
      <c r="BH15">
        <v>203412.185</v>
      </c>
      <c r="BI15">
        <v>5.5789450371421953E-2</v>
      </c>
      <c r="BJ15">
        <v>5.4870565306480885E-2</v>
      </c>
      <c r="BK15">
        <v>1</v>
      </c>
      <c r="BL15" t="s">
        <v>71</v>
      </c>
      <c r="BM15">
        <v>-1</v>
      </c>
      <c r="BN15" t="s">
        <v>250</v>
      </c>
    </row>
    <row r="16" spans="1:66">
      <c r="A16" s="138" t="str">
        <f t="shared" si="20"/>
        <v>신흥교통</v>
      </c>
      <c r="B16" s="138" t="str">
        <f t="shared" si="1"/>
        <v>330</v>
      </c>
      <c r="C16" s="139" t="str">
        <f t="shared" si="21"/>
        <v>71바6255</v>
      </c>
      <c r="D16" s="113" t="str">
        <f t="shared" si="22"/>
        <v>대형</v>
      </c>
      <c r="E16" s="109" t="str">
        <f t="shared" si="16"/>
        <v>D</v>
      </c>
      <c r="F16" s="159">
        <f t="shared" si="17"/>
        <v>0.83235294117647063</v>
      </c>
      <c r="G16" s="160">
        <f t="shared" si="18"/>
        <v>2.83</v>
      </c>
      <c r="H16" s="161">
        <f t="shared" si="19"/>
        <v>3.4</v>
      </c>
      <c r="I16" s="162">
        <f t="shared" si="23"/>
        <v>12288.632</v>
      </c>
      <c r="J16" s="163">
        <f t="shared" si="24"/>
        <v>9.8860943831592957E-3</v>
      </c>
      <c r="K16" s="163">
        <f t="shared" si="25"/>
        <v>0.30336833368636285</v>
      </c>
      <c r="L16" s="163">
        <f t="shared" si="26"/>
        <v>0.12247091458186721</v>
      </c>
      <c r="M16" s="164">
        <f t="shared" si="27"/>
        <v>19.584</v>
      </c>
      <c r="N16" s="165">
        <f t="shared" si="28"/>
        <v>1.6E-2</v>
      </c>
      <c r="O16" s="165">
        <f t="shared" si="29"/>
        <v>6.8929999999999998</v>
      </c>
      <c r="P16" s="166">
        <f t="shared" si="30"/>
        <v>1157.9083333333333</v>
      </c>
      <c r="Q16" s="167">
        <f t="shared" si="31"/>
        <v>114</v>
      </c>
      <c r="R16" s="168">
        <f t="shared" si="32"/>
        <v>48.224693033317905</v>
      </c>
      <c r="S16" s="140">
        <f t="shared" si="33"/>
        <v>2</v>
      </c>
      <c r="T16" s="140">
        <f t="shared" si="34"/>
        <v>847</v>
      </c>
      <c r="U16" t="s">
        <v>116</v>
      </c>
      <c r="V16" t="s">
        <v>118</v>
      </c>
      <c r="W16" s="4" t="s">
        <v>116</v>
      </c>
      <c r="X16" s="4" t="s">
        <v>118</v>
      </c>
      <c r="Y16" s="4" t="s">
        <v>186</v>
      </c>
      <c r="Z16" s="4" t="s">
        <v>171</v>
      </c>
      <c r="AA16" s="4" t="s">
        <v>48</v>
      </c>
      <c r="AB16" s="4">
        <v>525</v>
      </c>
      <c r="AC16" s="4">
        <v>12288.632</v>
      </c>
      <c r="AD16" s="4">
        <v>4342.491</v>
      </c>
      <c r="AE16" s="4">
        <v>2.83</v>
      </c>
      <c r="AF16" s="4">
        <v>3.4</v>
      </c>
      <c r="AG16" s="4">
        <v>19.584</v>
      </c>
      <c r="AH16" s="4">
        <v>371.05492400000003</v>
      </c>
      <c r="AI16" s="4">
        <v>3.6682839999999999</v>
      </c>
      <c r="AJ16" s="4">
        <v>112.56631400000001</v>
      </c>
      <c r="AK16" s="4">
        <v>1505</v>
      </c>
      <c r="AL16" s="4">
        <v>2</v>
      </c>
      <c r="AM16" s="4">
        <v>847</v>
      </c>
      <c r="AN16" s="4">
        <v>114</v>
      </c>
      <c r="AO16" s="4">
        <v>33.118093999999999</v>
      </c>
      <c r="AP16" s="4">
        <v>131710.1</v>
      </c>
      <c r="AQ16" s="4">
        <v>69474.5</v>
      </c>
      <c r="AR16" s="4">
        <v>74</v>
      </c>
      <c r="AS16" s="4">
        <v>33975</v>
      </c>
      <c r="AT16" s="4">
        <v>1.6E-2</v>
      </c>
      <c r="AU16" s="4">
        <v>6.8929999999999998</v>
      </c>
      <c r="AV16" s="4">
        <v>118173</v>
      </c>
      <c r="AW16" s="4">
        <v>0</v>
      </c>
      <c r="AX16" s="30">
        <v>0.52</v>
      </c>
      <c r="AY16">
        <v>0.83235294117647063</v>
      </c>
      <c r="AZ16" t="s">
        <v>67</v>
      </c>
      <c r="BA16" t="s">
        <v>182</v>
      </c>
      <c r="BB16">
        <v>2</v>
      </c>
      <c r="BC16" t="s">
        <v>263</v>
      </c>
      <c r="BD16">
        <v>9</v>
      </c>
      <c r="BE16">
        <v>106034.95300000001</v>
      </c>
      <c r="BF16">
        <v>0.11589227563480882</v>
      </c>
      <c r="BG16">
        <v>9.6463276484267349E-2</v>
      </c>
      <c r="BH16">
        <v>203412.185</v>
      </c>
      <c r="BI16">
        <v>6.0412467424210602E-2</v>
      </c>
      <c r="BJ16">
        <v>5.0284494944269412E-2</v>
      </c>
      <c r="BK16">
        <v>1</v>
      </c>
      <c r="BL16" t="s">
        <v>67</v>
      </c>
      <c r="BM16">
        <v>0</v>
      </c>
      <c r="BN16" t="s">
        <v>253</v>
      </c>
    </row>
    <row r="17" spans="1:66">
      <c r="A17" s="141" t="str">
        <f t="shared" si="20"/>
        <v>신흥교통</v>
      </c>
      <c r="B17" s="141" t="str">
        <f t="shared" si="1"/>
        <v>330</v>
      </c>
      <c r="C17" s="142" t="str">
        <f t="shared" si="21"/>
        <v>71바6291</v>
      </c>
      <c r="D17" s="130" t="str">
        <f t="shared" si="22"/>
        <v>대형</v>
      </c>
      <c r="E17" s="126" t="str">
        <f t="shared" si="16"/>
        <v>D</v>
      </c>
      <c r="F17" s="149">
        <f t="shared" si="17"/>
        <v>0.83696969696969703</v>
      </c>
      <c r="G17" s="150">
        <f t="shared" si="18"/>
        <v>2.762</v>
      </c>
      <c r="H17" s="151">
        <f t="shared" si="19"/>
        <v>3.3</v>
      </c>
      <c r="I17" s="152">
        <f t="shared" si="23"/>
        <v>8740.357</v>
      </c>
      <c r="J17" s="153">
        <f t="shared" si="24"/>
        <v>2.0288951954427228E-2</v>
      </c>
      <c r="K17" s="153">
        <f t="shared" si="25"/>
        <v>0.26617242109033218</v>
      </c>
      <c r="L17" s="153">
        <f t="shared" si="26"/>
        <v>0.11223797838005931</v>
      </c>
      <c r="M17" s="154">
        <f t="shared" si="27"/>
        <v>21.195</v>
      </c>
      <c r="N17" s="155">
        <f t="shared" si="28"/>
        <v>3.4000000000000002E-2</v>
      </c>
      <c r="O17" s="155">
        <f t="shared" si="29"/>
        <v>5.6859999999999999</v>
      </c>
      <c r="P17" s="156">
        <f t="shared" si="30"/>
        <v>538.70666666666671</v>
      </c>
      <c r="Q17" s="157">
        <f t="shared" si="31"/>
        <v>106</v>
      </c>
      <c r="R17" s="158">
        <f t="shared" si="32"/>
        <v>46.350442323984758</v>
      </c>
      <c r="S17" s="143">
        <f t="shared" si="33"/>
        <v>3</v>
      </c>
      <c r="T17" s="143">
        <f t="shared" si="34"/>
        <v>497</v>
      </c>
      <c r="U17" t="s">
        <v>116</v>
      </c>
      <c r="V17" s="5" t="s">
        <v>118</v>
      </c>
      <c r="W17" t="s">
        <v>116</v>
      </c>
      <c r="X17" s="5" t="s">
        <v>118</v>
      </c>
      <c r="Y17" t="s">
        <v>305</v>
      </c>
      <c r="Z17" t="s">
        <v>171</v>
      </c>
      <c r="AA17" t="s">
        <v>48</v>
      </c>
      <c r="AB17">
        <v>525</v>
      </c>
      <c r="AC17" s="1">
        <v>8740.357</v>
      </c>
      <c r="AD17" s="1">
        <v>3164.8380000000002</v>
      </c>
      <c r="AE17" s="28">
        <v>2.762</v>
      </c>
      <c r="AF17">
        <v>3.3</v>
      </c>
      <c r="AG17">
        <v>21.195</v>
      </c>
      <c r="AH17">
        <v>264.27604600000001</v>
      </c>
      <c r="AI17">
        <v>5.3618839999999999</v>
      </c>
      <c r="AJ17">
        <v>70.342995000000002</v>
      </c>
      <c r="AK17">
        <v>981</v>
      </c>
      <c r="AL17">
        <v>3</v>
      </c>
      <c r="AM17">
        <v>497</v>
      </c>
      <c r="AN17">
        <v>106</v>
      </c>
      <c r="AO17">
        <v>33.072830000000003</v>
      </c>
      <c r="AP17">
        <v>90066.2</v>
      </c>
      <c r="AQ17">
        <v>32322.400000000001</v>
      </c>
      <c r="AR17">
        <v>29</v>
      </c>
      <c r="AS17">
        <v>14201</v>
      </c>
      <c r="AT17">
        <v>3.4000000000000002E-2</v>
      </c>
      <c r="AU17">
        <v>5.6859999999999999</v>
      </c>
      <c r="AV17">
        <v>82553</v>
      </c>
      <c r="AW17">
        <v>0</v>
      </c>
      <c r="AX17" s="29">
        <v>0.56000000000000005</v>
      </c>
      <c r="AY17">
        <v>0.83696969696969703</v>
      </c>
      <c r="AZ17" t="s">
        <v>67</v>
      </c>
      <c r="BA17" t="s">
        <v>182</v>
      </c>
      <c r="BB17">
        <v>1</v>
      </c>
      <c r="BC17" t="s">
        <v>265</v>
      </c>
      <c r="BD17">
        <v>9</v>
      </c>
      <c r="BE17">
        <v>106034.95300000001</v>
      </c>
      <c r="BF17">
        <v>8.2429017533491994E-2</v>
      </c>
      <c r="BG17">
        <v>6.8990589826516638E-2</v>
      </c>
      <c r="BH17">
        <v>203412.185</v>
      </c>
      <c r="BI17">
        <v>4.2968699244836289E-2</v>
      </c>
      <c r="BJ17">
        <v>3.5963499186132682E-2</v>
      </c>
      <c r="BK17">
        <v>1</v>
      </c>
      <c r="BL17" t="s">
        <v>294</v>
      </c>
      <c r="BM17" t="s">
        <v>295</v>
      </c>
      <c r="BN17" t="s">
        <v>294</v>
      </c>
    </row>
    <row r="18" spans="1:66">
      <c r="A18" s="138" t="str">
        <f t="shared" si="20"/>
        <v>신흥교통</v>
      </c>
      <c r="B18" s="138" t="str">
        <f t="shared" si="1"/>
        <v>330</v>
      </c>
      <c r="C18" s="139" t="str">
        <f t="shared" si="21"/>
        <v>71바6295</v>
      </c>
      <c r="D18" s="113" t="str">
        <f t="shared" si="22"/>
        <v>대형</v>
      </c>
      <c r="E18" s="109" t="str">
        <f t="shared" si="16"/>
        <v>B</v>
      </c>
      <c r="F18" s="159">
        <f t="shared" si="17"/>
        <v>0.9034375</v>
      </c>
      <c r="G18" s="160">
        <f t="shared" si="18"/>
        <v>2.891</v>
      </c>
      <c r="H18" s="161">
        <f t="shared" si="19"/>
        <v>3.2</v>
      </c>
      <c r="I18" s="162">
        <f t="shared" si="23"/>
        <v>12882.822</v>
      </c>
      <c r="J18" s="163">
        <f t="shared" si="24"/>
        <v>1.352779867565E-2</v>
      </c>
      <c r="K18" s="163">
        <f t="shared" si="25"/>
        <v>0.26569358571721413</v>
      </c>
      <c r="L18" s="163">
        <f t="shared" si="26"/>
        <v>7.249964332348921E-2</v>
      </c>
      <c r="M18" s="164">
        <f t="shared" si="27"/>
        <v>20.260999999999999</v>
      </c>
      <c r="N18" s="165">
        <f t="shared" si="28"/>
        <v>6.2E-2</v>
      </c>
      <c r="O18" s="165">
        <f t="shared" si="29"/>
        <v>5.0449999999999999</v>
      </c>
      <c r="P18" s="166">
        <f t="shared" si="30"/>
        <v>938.61500000000001</v>
      </c>
      <c r="Q18" s="167">
        <f t="shared" si="31"/>
        <v>110</v>
      </c>
      <c r="R18" s="168">
        <f t="shared" si="32"/>
        <v>46.917129787466145</v>
      </c>
      <c r="S18" s="140">
        <f t="shared" si="33"/>
        <v>8</v>
      </c>
      <c r="T18" s="140">
        <f t="shared" si="34"/>
        <v>650</v>
      </c>
      <c r="U18" t="s">
        <v>116</v>
      </c>
      <c r="V18" s="5" t="s">
        <v>118</v>
      </c>
      <c r="W18" t="s">
        <v>116</v>
      </c>
      <c r="X18" s="5" t="s">
        <v>118</v>
      </c>
      <c r="Y18" t="s">
        <v>188</v>
      </c>
      <c r="Z18" t="s">
        <v>171</v>
      </c>
      <c r="AA18" t="s">
        <v>48</v>
      </c>
      <c r="AB18">
        <v>525</v>
      </c>
      <c r="AC18" s="1">
        <v>12882.822</v>
      </c>
      <c r="AD18" s="1">
        <v>4455.7120000000004</v>
      </c>
      <c r="AE18" s="28">
        <v>2.891</v>
      </c>
      <c r="AF18">
        <v>3.2</v>
      </c>
      <c r="AG18">
        <v>20.260999999999999</v>
      </c>
      <c r="AH18">
        <v>380.95850799999999</v>
      </c>
      <c r="AI18">
        <v>5.1535299999999999</v>
      </c>
      <c r="AJ18">
        <v>101.218232</v>
      </c>
      <c r="AK18">
        <v>934</v>
      </c>
      <c r="AL18">
        <v>8</v>
      </c>
      <c r="AM18">
        <v>650</v>
      </c>
      <c r="AN18">
        <v>110</v>
      </c>
      <c r="AO18">
        <v>33.816862999999998</v>
      </c>
      <c r="AP18">
        <v>122895.8</v>
      </c>
      <c r="AQ18">
        <v>56316.9</v>
      </c>
      <c r="AR18">
        <v>33</v>
      </c>
      <c r="AS18">
        <v>10063</v>
      </c>
      <c r="AT18">
        <v>6.2E-2</v>
      </c>
      <c r="AU18">
        <v>5.0449999999999999</v>
      </c>
      <c r="AV18">
        <v>122261</v>
      </c>
      <c r="AW18">
        <v>0</v>
      </c>
      <c r="AX18" s="29">
        <v>0.56000000000000005</v>
      </c>
      <c r="AY18">
        <v>0.9034375</v>
      </c>
      <c r="AZ18" t="s">
        <v>68</v>
      </c>
      <c r="BA18" t="s">
        <v>182</v>
      </c>
      <c r="BB18">
        <v>2</v>
      </c>
      <c r="BC18" t="s">
        <v>288</v>
      </c>
      <c r="BD18">
        <v>8</v>
      </c>
      <c r="BE18">
        <v>106034.95300000001</v>
      </c>
      <c r="BF18">
        <v>0.1214959938728883</v>
      </c>
      <c r="BG18">
        <v>0.10976403696453753</v>
      </c>
      <c r="BH18">
        <v>203412.185</v>
      </c>
      <c r="BI18">
        <v>6.3333580532552655E-2</v>
      </c>
      <c r="BJ18">
        <v>5.7217931662378041E-2</v>
      </c>
      <c r="BK18">
        <v>1</v>
      </c>
      <c r="BL18" t="s">
        <v>69</v>
      </c>
      <c r="BM18">
        <v>1</v>
      </c>
      <c r="BN18" t="s">
        <v>255</v>
      </c>
    </row>
    <row r="19" spans="1:66">
      <c r="A19" s="141" t="str">
        <f t="shared" si="20"/>
        <v>신흥교통</v>
      </c>
      <c r="B19" s="141" t="str">
        <f t="shared" si="1"/>
        <v>330</v>
      </c>
      <c r="C19" s="142" t="str">
        <f t="shared" si="21"/>
        <v>71바6297</v>
      </c>
      <c r="D19" s="130" t="str">
        <f t="shared" si="22"/>
        <v>대형</v>
      </c>
      <c r="E19" s="126" t="str">
        <f t="shared" si="16"/>
        <v>B</v>
      </c>
      <c r="F19" s="149">
        <f t="shared" si="17"/>
        <v>0.91235294117647059</v>
      </c>
      <c r="G19" s="150">
        <f t="shared" si="18"/>
        <v>3.1019999999999999</v>
      </c>
      <c r="H19" s="151">
        <f t="shared" si="19"/>
        <v>3.4</v>
      </c>
      <c r="I19" s="152">
        <f t="shared" si="23"/>
        <v>12548.040999999999</v>
      </c>
      <c r="J19" s="153">
        <f t="shared" si="24"/>
        <v>1.0538839253297896E-2</v>
      </c>
      <c r="K19" s="153">
        <f t="shared" si="25"/>
        <v>0.26490391117742051</v>
      </c>
      <c r="L19" s="153">
        <f t="shared" si="26"/>
        <v>9.9298368566057449E-2</v>
      </c>
      <c r="M19" s="154">
        <f t="shared" si="27"/>
        <v>18.853000000000002</v>
      </c>
      <c r="N19" s="155">
        <f t="shared" si="28"/>
        <v>0.104</v>
      </c>
      <c r="O19" s="155">
        <f t="shared" si="29"/>
        <v>6.9329999999999998</v>
      </c>
      <c r="P19" s="156">
        <f t="shared" si="30"/>
        <v>924.25</v>
      </c>
      <c r="Q19" s="157">
        <f t="shared" si="31"/>
        <v>116</v>
      </c>
      <c r="R19" s="158">
        <f t="shared" si="32"/>
        <v>47.727450855739214</v>
      </c>
      <c r="S19" s="143">
        <f t="shared" si="33"/>
        <v>13</v>
      </c>
      <c r="T19" s="143">
        <f t="shared" si="34"/>
        <v>870</v>
      </c>
      <c r="U19" t="s">
        <v>116</v>
      </c>
      <c r="V19" t="s">
        <v>118</v>
      </c>
      <c r="W19" s="4" t="s">
        <v>116</v>
      </c>
      <c r="X19" s="4" t="s">
        <v>118</v>
      </c>
      <c r="Y19" s="4" t="s">
        <v>189</v>
      </c>
      <c r="Z19" s="4" t="s">
        <v>171</v>
      </c>
      <c r="AA19" s="4" t="s">
        <v>48</v>
      </c>
      <c r="AB19" s="4">
        <v>525</v>
      </c>
      <c r="AC19" s="4">
        <v>12548.040999999999</v>
      </c>
      <c r="AD19" s="4">
        <v>4045.636</v>
      </c>
      <c r="AE19" s="4">
        <v>3.1019999999999999</v>
      </c>
      <c r="AF19" s="4">
        <v>3.4</v>
      </c>
      <c r="AG19" s="4">
        <v>18.853000000000002</v>
      </c>
      <c r="AH19" s="4">
        <v>362.85656399999999</v>
      </c>
      <c r="AI19" s="4">
        <v>3.824087</v>
      </c>
      <c r="AJ19" s="4">
        <v>96.122123000000002</v>
      </c>
      <c r="AK19" s="4">
        <v>1246</v>
      </c>
      <c r="AL19" s="4">
        <v>13</v>
      </c>
      <c r="AM19" s="4">
        <v>870</v>
      </c>
      <c r="AN19" s="4">
        <v>116</v>
      </c>
      <c r="AO19" s="4">
        <v>34.581270000000004</v>
      </c>
      <c r="AP19" s="4">
        <v>101424.7</v>
      </c>
      <c r="AQ19" s="4">
        <v>55455</v>
      </c>
      <c r="AR19" s="4">
        <v>12</v>
      </c>
      <c r="AS19" s="4">
        <v>5189</v>
      </c>
      <c r="AT19" s="4">
        <v>0.104</v>
      </c>
      <c r="AU19" s="4">
        <v>6.9329999999999998</v>
      </c>
      <c r="AV19" s="4">
        <v>118057</v>
      </c>
      <c r="AW19" s="4">
        <v>0</v>
      </c>
      <c r="AX19" s="30">
        <v>0.56000000000000005</v>
      </c>
      <c r="AY19">
        <v>0.91235294117647059</v>
      </c>
      <c r="AZ19" t="s">
        <v>68</v>
      </c>
      <c r="BA19" t="s">
        <v>182</v>
      </c>
      <c r="BB19">
        <v>1</v>
      </c>
      <c r="BC19" t="s">
        <v>289</v>
      </c>
      <c r="BD19">
        <v>9</v>
      </c>
      <c r="BE19">
        <v>106034.95300000001</v>
      </c>
      <c r="BF19">
        <v>0.11833872364709774</v>
      </c>
      <c r="BG19">
        <v>0.10796668257449918</v>
      </c>
      <c r="BH19">
        <v>203412.185</v>
      </c>
      <c r="BI19">
        <v>6.1687754841235294E-2</v>
      </c>
      <c r="BJ19">
        <v>5.6281004563974085E-2</v>
      </c>
      <c r="BK19">
        <v>1</v>
      </c>
      <c r="BL19" t="s">
        <v>68</v>
      </c>
      <c r="BM19">
        <v>0</v>
      </c>
      <c r="BN19" t="s">
        <v>253</v>
      </c>
    </row>
    <row r="20" spans="1:66">
      <c r="A20" s="138" t="str">
        <f t="shared" si="20"/>
        <v>신흥교통</v>
      </c>
      <c r="B20" s="138" t="str">
        <f t="shared" si="1"/>
        <v>330</v>
      </c>
      <c r="C20" s="139" t="str">
        <f t="shared" si="21"/>
        <v>71바6298</v>
      </c>
      <c r="D20" s="113" t="str">
        <f t="shared" si="22"/>
        <v>대형</v>
      </c>
      <c r="E20" s="109" t="str">
        <f t="shared" si="16"/>
        <v>D</v>
      </c>
      <c r="F20" s="159">
        <f t="shared" si="17"/>
        <v>0.82228571428571429</v>
      </c>
      <c r="G20" s="160">
        <f t="shared" si="18"/>
        <v>2.8780000000000001</v>
      </c>
      <c r="H20" s="161">
        <f t="shared" si="19"/>
        <v>3.5</v>
      </c>
      <c r="I20" s="162">
        <f t="shared" si="23"/>
        <v>11698.504999999999</v>
      </c>
      <c r="J20" s="163">
        <f t="shared" si="24"/>
        <v>2.6888760351175506E-2</v>
      </c>
      <c r="K20" s="163">
        <f t="shared" si="25"/>
        <v>0.30234582117617875</v>
      </c>
      <c r="L20" s="163">
        <f t="shared" si="26"/>
        <v>0.11454455077806951</v>
      </c>
      <c r="M20" s="164">
        <f t="shared" si="27"/>
        <v>21.082000000000001</v>
      </c>
      <c r="N20" s="165">
        <f t="shared" si="28"/>
        <v>0.40200000000000002</v>
      </c>
      <c r="O20" s="165">
        <f t="shared" si="29"/>
        <v>14.257999999999999</v>
      </c>
      <c r="P20" s="166">
        <f t="shared" si="30"/>
        <v>920.85333333333324</v>
      </c>
      <c r="Q20" s="167">
        <f t="shared" si="31"/>
        <v>122</v>
      </c>
      <c r="R20" s="168">
        <f t="shared" si="32"/>
        <v>48.105189278099907</v>
      </c>
      <c r="S20" s="140">
        <f t="shared" si="33"/>
        <v>47</v>
      </c>
      <c r="T20" s="140">
        <f t="shared" si="34"/>
        <v>1668</v>
      </c>
      <c r="U20" t="s">
        <v>116</v>
      </c>
      <c r="V20" s="5" t="s">
        <v>118</v>
      </c>
      <c r="W20" t="s">
        <v>116</v>
      </c>
      <c r="X20" s="5" t="s">
        <v>118</v>
      </c>
      <c r="Y20" t="s">
        <v>190</v>
      </c>
      <c r="Z20" t="s">
        <v>171</v>
      </c>
      <c r="AA20" t="s">
        <v>48</v>
      </c>
      <c r="AB20">
        <v>525</v>
      </c>
      <c r="AC20" s="1">
        <v>11698.504999999999</v>
      </c>
      <c r="AD20" s="1">
        <v>4065.0309999999999</v>
      </c>
      <c r="AE20" s="28">
        <v>2.8780000000000001</v>
      </c>
      <c r="AF20">
        <v>3.5</v>
      </c>
      <c r="AG20">
        <v>21.082000000000001</v>
      </c>
      <c r="AH20">
        <v>362.54988600000001</v>
      </c>
      <c r="AI20">
        <v>9.7485169999999997</v>
      </c>
      <c r="AJ20">
        <v>109.615443</v>
      </c>
      <c r="AK20">
        <v>1340</v>
      </c>
      <c r="AL20">
        <v>47</v>
      </c>
      <c r="AM20">
        <v>1668</v>
      </c>
      <c r="AN20">
        <v>122</v>
      </c>
      <c r="AO20">
        <v>32.267296999999999</v>
      </c>
      <c r="AP20">
        <v>92368.6</v>
      </c>
      <c r="AQ20">
        <v>55251.199999999997</v>
      </c>
      <c r="AR20">
        <v>79</v>
      </c>
      <c r="AS20">
        <v>46485</v>
      </c>
      <c r="AT20">
        <v>0.40200000000000002</v>
      </c>
      <c r="AU20">
        <v>14.257999999999999</v>
      </c>
      <c r="AV20">
        <v>98754</v>
      </c>
      <c r="AW20">
        <v>0</v>
      </c>
      <c r="AX20" s="29">
        <v>0.56000000000000005</v>
      </c>
      <c r="AY20">
        <v>0.82228571428571429</v>
      </c>
      <c r="AZ20" t="s">
        <v>67</v>
      </c>
      <c r="BA20" t="s">
        <v>182</v>
      </c>
      <c r="BB20">
        <v>3</v>
      </c>
      <c r="BC20" t="s">
        <v>264</v>
      </c>
      <c r="BD20">
        <v>11</v>
      </c>
      <c r="BE20">
        <v>106034.95300000001</v>
      </c>
      <c r="BF20">
        <v>0.11032687495037602</v>
      </c>
      <c r="BG20">
        <v>9.0720213173480627E-2</v>
      </c>
      <c r="BH20">
        <v>203412.185</v>
      </c>
      <c r="BI20">
        <v>5.7511328537176866E-2</v>
      </c>
      <c r="BJ20">
        <v>4.7290743865712866E-2</v>
      </c>
      <c r="BK20">
        <v>1</v>
      </c>
      <c r="BL20" t="s">
        <v>67</v>
      </c>
      <c r="BM20">
        <v>0</v>
      </c>
      <c r="BN20" t="s">
        <v>253</v>
      </c>
    </row>
    <row r="21" spans="1:66">
      <c r="A21" s="141" t="str">
        <f t="shared" si="20"/>
        <v>신흥교통</v>
      </c>
      <c r="B21" s="141" t="str">
        <f t="shared" si="1"/>
        <v>46</v>
      </c>
      <c r="C21" s="142" t="str">
        <f t="shared" si="21"/>
        <v>71바6284</v>
      </c>
      <c r="D21" s="130" t="str">
        <f t="shared" si="22"/>
        <v>대형</v>
      </c>
      <c r="E21" s="126" t="str">
        <f t="shared" si="16"/>
        <v>C</v>
      </c>
      <c r="F21" s="149">
        <f t="shared" si="17"/>
        <v>0.89526315789473687</v>
      </c>
      <c r="G21" s="150">
        <f t="shared" si="18"/>
        <v>1.7010000000000001</v>
      </c>
      <c r="H21" s="151">
        <f t="shared" si="19"/>
        <v>1.9</v>
      </c>
      <c r="I21" s="152">
        <f t="shared" si="23"/>
        <v>4551.7370000000001</v>
      </c>
      <c r="J21" s="153">
        <f t="shared" si="24"/>
        <v>1.8405821038488084E-2</v>
      </c>
      <c r="K21" s="153">
        <f t="shared" si="25"/>
        <v>0.48493316036350376</v>
      </c>
      <c r="L21" s="153">
        <f t="shared" si="26"/>
        <v>0.21398424381725042</v>
      </c>
      <c r="M21" s="154">
        <f t="shared" si="27"/>
        <v>19.837</v>
      </c>
      <c r="N21" s="155">
        <f t="shared" si="28"/>
        <v>1.296</v>
      </c>
      <c r="O21" s="155">
        <f t="shared" si="29"/>
        <v>64.569000000000003</v>
      </c>
      <c r="P21" s="156">
        <f t="shared" si="30"/>
        <v>0</v>
      </c>
      <c r="Q21" s="157">
        <f t="shared" si="31"/>
        <v>78</v>
      </c>
      <c r="R21" s="158">
        <f t="shared" si="32"/>
        <v>27.17183904528401</v>
      </c>
      <c r="S21" s="143">
        <f t="shared" si="33"/>
        <v>59</v>
      </c>
      <c r="T21" s="143">
        <f t="shared" si="34"/>
        <v>2939</v>
      </c>
      <c r="U21" t="s">
        <v>116</v>
      </c>
      <c r="V21" s="5" t="s">
        <v>119</v>
      </c>
      <c r="W21" t="s">
        <v>116</v>
      </c>
      <c r="X21" s="5" t="s">
        <v>119</v>
      </c>
      <c r="Y21" t="s">
        <v>194</v>
      </c>
      <c r="Z21" t="s">
        <v>171</v>
      </c>
      <c r="AA21" t="s">
        <v>48</v>
      </c>
      <c r="AB21">
        <v>525</v>
      </c>
      <c r="AC21" s="1">
        <v>4551.7370000000001</v>
      </c>
      <c r="AD21" s="1">
        <v>2675.7979999999998</v>
      </c>
      <c r="AE21" s="28">
        <v>1.7010000000000001</v>
      </c>
      <c r="AF21">
        <v>1.9</v>
      </c>
      <c r="AG21">
        <v>19.837</v>
      </c>
      <c r="AH21">
        <v>337.285796</v>
      </c>
      <c r="AI21">
        <v>6.2080219999999997</v>
      </c>
      <c r="AJ21">
        <v>163.56106700000001</v>
      </c>
      <c r="AK21">
        <v>974</v>
      </c>
      <c r="AL21">
        <v>59</v>
      </c>
      <c r="AM21">
        <v>2939</v>
      </c>
      <c r="AN21">
        <v>78</v>
      </c>
      <c r="AO21">
        <v>13.495193</v>
      </c>
      <c r="AP21">
        <v>525.29999999999995</v>
      </c>
      <c r="AQ21">
        <v>0</v>
      </c>
      <c r="AR21">
        <v>204</v>
      </c>
      <c r="AS21">
        <v>117706</v>
      </c>
      <c r="AT21">
        <v>1.296</v>
      </c>
      <c r="AU21">
        <v>64.569000000000003</v>
      </c>
      <c r="AV21">
        <v>0</v>
      </c>
      <c r="AW21">
        <v>0</v>
      </c>
      <c r="AX21" s="29">
        <v>0.56000000000000005</v>
      </c>
      <c r="AY21">
        <v>0.89526315789473687</v>
      </c>
      <c r="AZ21" t="s">
        <v>69</v>
      </c>
      <c r="BA21" t="s">
        <v>191</v>
      </c>
      <c r="BB21">
        <v>1</v>
      </c>
      <c r="BC21" t="s">
        <v>291</v>
      </c>
      <c r="BD21">
        <v>1</v>
      </c>
      <c r="BE21">
        <v>29069.955999999998</v>
      </c>
      <c r="BF21">
        <v>0.15657873716767925</v>
      </c>
      <c r="BG21">
        <v>0.14017917469590654</v>
      </c>
      <c r="BH21">
        <v>203412.185</v>
      </c>
      <c r="BI21">
        <v>2.2376914146023257E-2</v>
      </c>
      <c r="BJ21">
        <v>2.0033226822308191E-2</v>
      </c>
      <c r="BK21">
        <v>1</v>
      </c>
      <c r="BL21" t="s">
        <v>68</v>
      </c>
      <c r="BM21">
        <v>-1</v>
      </c>
      <c r="BN21" t="s">
        <v>250</v>
      </c>
    </row>
    <row r="22" spans="1:66">
      <c r="A22" s="138" t="str">
        <f t="shared" si="20"/>
        <v>신흥교통</v>
      </c>
      <c r="B22" s="138" t="str">
        <f t="shared" si="1"/>
        <v>46</v>
      </c>
      <c r="C22" s="139" t="str">
        <f t="shared" si="21"/>
        <v>71바6287</v>
      </c>
      <c r="D22" s="113" t="str">
        <f t="shared" si="22"/>
        <v>대형</v>
      </c>
      <c r="E22" s="109" t="str">
        <f t="shared" si="16"/>
        <v>B</v>
      </c>
      <c r="F22" s="159">
        <f t="shared" si="17"/>
        <v>0.92421052631578948</v>
      </c>
      <c r="G22" s="160">
        <f t="shared" si="18"/>
        <v>1.756</v>
      </c>
      <c r="H22" s="161">
        <f t="shared" si="19"/>
        <v>1.9</v>
      </c>
      <c r="I22" s="162">
        <f t="shared" si="23"/>
        <v>4678.2449999999999</v>
      </c>
      <c r="J22" s="163">
        <f t="shared" si="24"/>
        <v>2.1297964913866079E-2</v>
      </c>
      <c r="K22" s="163">
        <f t="shared" si="25"/>
        <v>0.40804865810329011</v>
      </c>
      <c r="L22" s="163">
        <f t="shared" si="26"/>
        <v>0.24581867773064472</v>
      </c>
      <c r="M22" s="164">
        <f t="shared" si="27"/>
        <v>18.754000000000001</v>
      </c>
      <c r="N22" s="165">
        <f t="shared" si="28"/>
        <v>6.4000000000000001E-2</v>
      </c>
      <c r="O22" s="165">
        <f t="shared" si="29"/>
        <v>22.722000000000001</v>
      </c>
      <c r="P22" s="166">
        <f t="shared" si="30"/>
        <v>0</v>
      </c>
      <c r="Q22" s="167">
        <f t="shared" si="31"/>
        <v>79</v>
      </c>
      <c r="R22" s="168">
        <f t="shared" si="32"/>
        <v>26.919632205934924</v>
      </c>
      <c r="S22" s="140">
        <f t="shared" si="33"/>
        <v>3</v>
      </c>
      <c r="T22" s="140">
        <f t="shared" si="34"/>
        <v>1063</v>
      </c>
      <c r="U22" t="s">
        <v>116</v>
      </c>
      <c r="V22" t="s">
        <v>119</v>
      </c>
      <c r="W22" s="4" t="s">
        <v>116</v>
      </c>
      <c r="X22" s="4" t="s">
        <v>119</v>
      </c>
      <c r="Y22" s="4" t="s">
        <v>195</v>
      </c>
      <c r="Z22" s="4" t="s">
        <v>171</v>
      </c>
      <c r="AA22" s="4" t="s">
        <v>48</v>
      </c>
      <c r="AB22" s="4">
        <v>525</v>
      </c>
      <c r="AC22" s="4">
        <v>4678.2449999999999</v>
      </c>
      <c r="AD22" s="4">
        <v>2664.3380000000002</v>
      </c>
      <c r="AE22" s="4">
        <v>1.756</v>
      </c>
      <c r="AF22" s="4">
        <v>1.9</v>
      </c>
      <c r="AG22" s="4">
        <v>18.754000000000001</v>
      </c>
      <c r="AH22" s="4">
        <v>304.53796999999997</v>
      </c>
      <c r="AI22" s="4">
        <v>6.4860389999999999</v>
      </c>
      <c r="AJ22" s="4">
        <v>124.26631</v>
      </c>
      <c r="AK22" s="4">
        <v>1150</v>
      </c>
      <c r="AL22" s="4">
        <v>3</v>
      </c>
      <c r="AM22" s="4">
        <v>1063</v>
      </c>
      <c r="AN22" s="4">
        <v>79</v>
      </c>
      <c r="AO22" s="4">
        <v>15.361779</v>
      </c>
      <c r="AP22" s="4">
        <v>1410.6</v>
      </c>
      <c r="AQ22" s="4">
        <v>0</v>
      </c>
      <c r="AR22" s="4">
        <v>54</v>
      </c>
      <c r="AS22" s="4">
        <v>22847</v>
      </c>
      <c r="AT22" s="4">
        <v>6.4000000000000001E-2</v>
      </c>
      <c r="AU22" s="4">
        <v>22.722000000000001</v>
      </c>
      <c r="AV22" s="4">
        <v>40816</v>
      </c>
      <c r="AW22" s="4">
        <v>0</v>
      </c>
      <c r="AX22" s="30">
        <v>0.56000000000000005</v>
      </c>
      <c r="AY22">
        <v>0.92421052631578948</v>
      </c>
      <c r="AZ22" t="s">
        <v>68</v>
      </c>
      <c r="BA22" t="s">
        <v>191</v>
      </c>
      <c r="BB22">
        <v>1</v>
      </c>
      <c r="BC22" t="s">
        <v>193</v>
      </c>
      <c r="BD22">
        <v>7</v>
      </c>
      <c r="BE22">
        <v>29069.955999999998</v>
      </c>
      <c r="BF22">
        <v>0.16093058413985903</v>
      </c>
      <c r="BG22">
        <v>0.14873373986820657</v>
      </c>
      <c r="BH22">
        <v>203412.185</v>
      </c>
      <c r="BI22">
        <v>2.2998843456698524E-2</v>
      </c>
      <c r="BJ22">
        <v>2.1255773215769793E-2</v>
      </c>
      <c r="BK22">
        <v>1</v>
      </c>
      <c r="BL22" t="s">
        <v>68</v>
      </c>
      <c r="BM22">
        <v>0</v>
      </c>
      <c r="BN22" t="s">
        <v>253</v>
      </c>
    </row>
    <row r="23" spans="1:66">
      <c r="A23" s="141" t="str">
        <f t="shared" si="20"/>
        <v>신흥교통</v>
      </c>
      <c r="B23" s="141" t="str">
        <f t="shared" si="1"/>
        <v>46</v>
      </c>
      <c r="C23" s="142" t="str">
        <f t="shared" si="21"/>
        <v>71바6288</v>
      </c>
      <c r="D23" s="130" t="str">
        <f t="shared" si="22"/>
        <v>저상</v>
      </c>
      <c r="E23" s="126" t="str">
        <f t="shared" si="16"/>
        <v>C</v>
      </c>
      <c r="F23" s="149">
        <f t="shared" si="17"/>
        <v>0.89200000000000002</v>
      </c>
      <c r="G23" s="150">
        <f t="shared" si="18"/>
        <v>1.784</v>
      </c>
      <c r="H23" s="151">
        <f t="shared" si="19"/>
        <v>2</v>
      </c>
      <c r="I23" s="152">
        <f t="shared" si="23"/>
        <v>5003.1989999999996</v>
      </c>
      <c r="J23" s="153">
        <f t="shared" si="24"/>
        <v>1.2596113462973313E-2</v>
      </c>
      <c r="K23" s="153">
        <f t="shared" si="25"/>
        <v>0.49239033067760174</v>
      </c>
      <c r="L23" s="153">
        <f t="shared" si="26"/>
        <v>0.21446278670906355</v>
      </c>
      <c r="M23" s="154">
        <f t="shared" si="27"/>
        <v>18.297000000000001</v>
      </c>
      <c r="N23" s="155">
        <f t="shared" si="28"/>
        <v>4.9770000000000003</v>
      </c>
      <c r="O23" s="155">
        <f t="shared" si="29"/>
        <v>48.048999999999999</v>
      </c>
      <c r="P23" s="156">
        <f t="shared" si="30"/>
        <v>31.786666666666669</v>
      </c>
      <c r="Q23" s="157">
        <f t="shared" si="31"/>
        <v>101</v>
      </c>
      <c r="R23" s="158">
        <f t="shared" si="32"/>
        <v>27.346394733885262</v>
      </c>
      <c r="S23" s="143">
        <f t="shared" si="33"/>
        <v>249</v>
      </c>
      <c r="T23" s="143">
        <f t="shared" si="34"/>
        <v>2404</v>
      </c>
      <c r="U23" t="s">
        <v>116</v>
      </c>
      <c r="V23" s="5" t="s">
        <v>119</v>
      </c>
      <c r="W23" t="s">
        <v>116</v>
      </c>
      <c r="X23" s="5" t="s">
        <v>119</v>
      </c>
      <c r="Y23" t="s">
        <v>306</v>
      </c>
      <c r="Z23" t="s">
        <v>168</v>
      </c>
      <c r="AA23" t="s">
        <v>169</v>
      </c>
      <c r="AB23">
        <v>525</v>
      </c>
      <c r="AC23" s="1">
        <v>5003.1989999999996</v>
      </c>
      <c r="AD23" s="1">
        <v>2804.8539999999998</v>
      </c>
      <c r="AE23" s="28">
        <v>1.784</v>
      </c>
      <c r="AF23">
        <v>2</v>
      </c>
      <c r="AG23">
        <v>18.297000000000001</v>
      </c>
      <c r="AH23">
        <v>369.59884599999998</v>
      </c>
      <c r="AI23">
        <v>4.6555090000000003</v>
      </c>
      <c r="AJ23">
        <v>181.986898</v>
      </c>
      <c r="AK23">
        <v>1073</v>
      </c>
      <c r="AL23">
        <v>249</v>
      </c>
      <c r="AM23">
        <v>2404</v>
      </c>
      <c r="AN23">
        <v>101</v>
      </c>
      <c r="AO23">
        <v>13.536835999999999</v>
      </c>
      <c r="AP23">
        <v>8311.7000000000007</v>
      </c>
      <c r="AQ23">
        <v>1907.2</v>
      </c>
      <c r="AR23">
        <v>225</v>
      </c>
      <c r="AS23">
        <v>118725</v>
      </c>
      <c r="AT23">
        <v>4.9770000000000003</v>
      </c>
      <c r="AU23">
        <v>48.048999999999999</v>
      </c>
      <c r="AV23">
        <v>2471</v>
      </c>
      <c r="AW23">
        <v>0</v>
      </c>
      <c r="AX23" s="29">
        <v>0.55000000000000004</v>
      </c>
      <c r="AY23">
        <v>0.89200000000000002</v>
      </c>
      <c r="AZ23" t="s">
        <v>69</v>
      </c>
      <c r="BA23" t="s">
        <v>191</v>
      </c>
      <c r="BB23">
        <v>2</v>
      </c>
      <c r="BC23" t="s">
        <v>290</v>
      </c>
      <c r="BD23">
        <v>2</v>
      </c>
      <c r="BE23">
        <v>29069.955999999998</v>
      </c>
      <c r="BF23">
        <v>0.17210892923264143</v>
      </c>
      <c r="BG23">
        <v>0.15352116487551615</v>
      </c>
      <c r="BH23">
        <v>203412.185</v>
      </c>
      <c r="BI23">
        <v>2.4596358374499541E-2</v>
      </c>
      <c r="BJ23">
        <v>2.1939951670053592E-2</v>
      </c>
      <c r="BK23">
        <v>1</v>
      </c>
      <c r="BL23" t="s">
        <v>294</v>
      </c>
      <c r="BM23" t="s">
        <v>295</v>
      </c>
      <c r="BN23" t="s">
        <v>294</v>
      </c>
    </row>
    <row r="24" spans="1:66">
      <c r="A24" s="138" t="str">
        <f t="shared" si="20"/>
        <v>신흥교통</v>
      </c>
      <c r="B24" s="138" t="str">
        <f t="shared" si="1"/>
        <v>46</v>
      </c>
      <c r="C24" s="139" t="str">
        <f t="shared" si="21"/>
        <v>71바6289</v>
      </c>
      <c r="D24" s="113" t="str">
        <f t="shared" si="22"/>
        <v>대형</v>
      </c>
      <c r="E24" s="109" t="str">
        <f t="shared" si="16"/>
        <v>B</v>
      </c>
      <c r="F24" s="159">
        <f t="shared" si="17"/>
        <v>0.90500000000000003</v>
      </c>
      <c r="G24" s="160">
        <f t="shared" si="18"/>
        <v>1.9910000000000001</v>
      </c>
      <c r="H24" s="161">
        <f t="shared" si="19"/>
        <v>2.2000000000000002</v>
      </c>
      <c r="I24" s="162">
        <f t="shared" si="23"/>
        <v>5779.51</v>
      </c>
      <c r="J24" s="163">
        <f t="shared" si="24"/>
        <v>1.3464736621673376E-2</v>
      </c>
      <c r="K24" s="163">
        <f t="shared" si="25"/>
        <v>0.42374081998540558</v>
      </c>
      <c r="L24" s="163">
        <f t="shared" si="26"/>
        <v>0.18877032828042514</v>
      </c>
      <c r="M24" s="164">
        <f t="shared" si="27"/>
        <v>15.005000000000001</v>
      </c>
      <c r="N24" s="165">
        <f t="shared" si="28"/>
        <v>0.121</v>
      </c>
      <c r="O24" s="165">
        <f t="shared" si="29"/>
        <v>15.209</v>
      </c>
      <c r="P24" s="166">
        <f t="shared" si="30"/>
        <v>0</v>
      </c>
      <c r="Q24" s="167">
        <f t="shared" si="31"/>
        <v>76</v>
      </c>
      <c r="R24" s="168">
        <f t="shared" si="32"/>
        <v>26.076136891094329</v>
      </c>
      <c r="S24" s="140">
        <f t="shared" si="33"/>
        <v>7</v>
      </c>
      <c r="T24" s="140">
        <f t="shared" si="34"/>
        <v>879</v>
      </c>
      <c r="U24" t="s">
        <v>116</v>
      </c>
      <c r="V24" s="5" t="s">
        <v>119</v>
      </c>
      <c r="W24" t="s">
        <v>116</v>
      </c>
      <c r="X24" s="5" t="s">
        <v>119</v>
      </c>
      <c r="Y24" t="s">
        <v>196</v>
      </c>
      <c r="Z24" t="s">
        <v>171</v>
      </c>
      <c r="AA24" t="s">
        <v>48</v>
      </c>
      <c r="AB24">
        <v>525</v>
      </c>
      <c r="AC24" s="1">
        <v>5779.51</v>
      </c>
      <c r="AD24" s="1">
        <v>2903.0340000000001</v>
      </c>
      <c r="AE24" s="28">
        <v>1.9910000000000001</v>
      </c>
      <c r="AF24">
        <v>2.2000000000000002</v>
      </c>
      <c r="AG24">
        <v>15.005000000000001</v>
      </c>
      <c r="AH24">
        <v>393.82017999999999</v>
      </c>
      <c r="AI24">
        <v>5.3026850000000003</v>
      </c>
      <c r="AJ24">
        <v>166.87768600000001</v>
      </c>
      <c r="AK24">
        <v>1091</v>
      </c>
      <c r="AL24">
        <v>7</v>
      </c>
      <c r="AM24">
        <v>879</v>
      </c>
      <c r="AN24">
        <v>76</v>
      </c>
      <c r="AO24">
        <v>14.675504</v>
      </c>
      <c r="AP24">
        <v>1626.7</v>
      </c>
      <c r="AQ24">
        <v>0</v>
      </c>
      <c r="AR24">
        <v>68</v>
      </c>
      <c r="AS24">
        <v>39537</v>
      </c>
      <c r="AT24">
        <v>0.121</v>
      </c>
      <c r="AU24">
        <v>15.209</v>
      </c>
      <c r="AV24">
        <v>43741</v>
      </c>
      <c r="AW24">
        <v>0</v>
      </c>
      <c r="AX24" s="29">
        <v>0.56000000000000005</v>
      </c>
      <c r="AY24">
        <v>0.90500000000000003</v>
      </c>
      <c r="AZ24" t="s">
        <v>68</v>
      </c>
      <c r="BA24" t="s">
        <v>191</v>
      </c>
      <c r="BB24">
        <v>2</v>
      </c>
      <c r="BC24" t="s">
        <v>266</v>
      </c>
      <c r="BD24">
        <v>8</v>
      </c>
      <c r="BE24">
        <v>29069.955999999998</v>
      </c>
      <c r="BF24">
        <v>0.19881385441381474</v>
      </c>
      <c r="BG24">
        <v>0.17992653824450236</v>
      </c>
      <c r="BH24">
        <v>203412.185</v>
      </c>
      <c r="BI24">
        <v>2.8412801327511429E-2</v>
      </c>
      <c r="BJ24">
        <v>2.5713585201397843E-2</v>
      </c>
      <c r="BK24">
        <v>1</v>
      </c>
      <c r="BL24" t="s">
        <v>69</v>
      </c>
      <c r="BM24">
        <v>1</v>
      </c>
      <c r="BN24" t="s">
        <v>255</v>
      </c>
    </row>
    <row r="25" spans="1:66">
      <c r="A25" s="141" t="str">
        <f t="shared" si="20"/>
        <v>신흥교통</v>
      </c>
      <c r="B25" s="141" t="str">
        <f t="shared" si="1"/>
        <v>46</v>
      </c>
      <c r="C25" s="142" t="str">
        <f t="shared" si="21"/>
        <v>71바6292</v>
      </c>
      <c r="D25" s="130" t="str">
        <f t="shared" si="22"/>
        <v>대형</v>
      </c>
      <c r="E25" s="126" t="str">
        <f t="shared" si="16"/>
        <v>F</v>
      </c>
      <c r="F25" s="149">
        <f t="shared" si="17"/>
        <v>0.78590909090909089</v>
      </c>
      <c r="G25" s="150">
        <f t="shared" si="18"/>
        <v>1.7290000000000001</v>
      </c>
      <c r="H25" s="151">
        <f t="shared" si="19"/>
        <v>2.2000000000000002</v>
      </c>
      <c r="I25" s="152">
        <f t="shared" si="23"/>
        <v>3846.96</v>
      </c>
      <c r="J25" s="153">
        <f t="shared" si="24"/>
        <v>1.3163186539568002E-2</v>
      </c>
      <c r="K25" s="153">
        <f t="shared" si="25"/>
        <v>0.46114222916428893</v>
      </c>
      <c r="L25" s="153">
        <f t="shared" si="26"/>
        <v>0.19625886414207583</v>
      </c>
      <c r="M25" s="154">
        <f t="shared" si="27"/>
        <v>19.82</v>
      </c>
      <c r="N25" s="155">
        <f t="shared" si="28"/>
        <v>2.9369999999999998</v>
      </c>
      <c r="O25" s="155">
        <f t="shared" si="29"/>
        <v>77.62</v>
      </c>
      <c r="P25" s="156">
        <f t="shared" si="30"/>
        <v>0.17666666666666667</v>
      </c>
      <c r="Q25" s="157">
        <f t="shared" si="31"/>
        <v>88</v>
      </c>
      <c r="R25" s="158">
        <f t="shared" si="32"/>
        <v>27.598750118741506</v>
      </c>
      <c r="S25" s="143">
        <f t="shared" si="33"/>
        <v>113</v>
      </c>
      <c r="T25" s="143">
        <f t="shared" si="34"/>
        <v>2986</v>
      </c>
      <c r="U25" t="s">
        <v>116</v>
      </c>
      <c r="V25" t="s">
        <v>119</v>
      </c>
      <c r="W25" s="4" t="s">
        <v>116</v>
      </c>
      <c r="X25" s="4" t="s">
        <v>119</v>
      </c>
      <c r="Y25" s="4" t="s">
        <v>197</v>
      </c>
      <c r="Z25" s="4" t="s">
        <v>171</v>
      </c>
      <c r="AA25" s="4" t="s">
        <v>48</v>
      </c>
      <c r="AB25" s="4">
        <v>525</v>
      </c>
      <c r="AC25" s="4">
        <v>3846.96</v>
      </c>
      <c r="AD25" s="4">
        <v>2225.2289999999998</v>
      </c>
      <c r="AE25" s="4">
        <v>1.7290000000000001</v>
      </c>
      <c r="AF25" s="4">
        <v>2.2000000000000002</v>
      </c>
      <c r="AG25" s="4">
        <v>19.82</v>
      </c>
      <c r="AH25" s="4">
        <v>265.151906</v>
      </c>
      <c r="AI25" s="4">
        <v>3.4902440000000001</v>
      </c>
      <c r="AJ25" s="4">
        <v>122.272741</v>
      </c>
      <c r="AK25" s="4">
        <v>755</v>
      </c>
      <c r="AL25" s="4">
        <v>113</v>
      </c>
      <c r="AM25" s="4">
        <v>2986</v>
      </c>
      <c r="AN25" s="4">
        <v>88</v>
      </c>
      <c r="AO25" s="4">
        <v>14.508513000000001</v>
      </c>
      <c r="AP25" s="4">
        <v>1583.9</v>
      </c>
      <c r="AQ25" s="4">
        <v>10.6</v>
      </c>
      <c r="AR25" s="4">
        <v>128</v>
      </c>
      <c r="AS25" s="4">
        <v>66446</v>
      </c>
      <c r="AT25" s="4">
        <v>2.9369999999999998</v>
      </c>
      <c r="AU25" s="4">
        <v>77.62</v>
      </c>
      <c r="AV25" s="4">
        <v>0</v>
      </c>
      <c r="AW25" s="4">
        <v>0</v>
      </c>
      <c r="AX25" s="30">
        <v>0.56000000000000005</v>
      </c>
      <c r="AY25">
        <v>0.78590909090909089</v>
      </c>
      <c r="AZ25" t="s">
        <v>70</v>
      </c>
      <c r="BA25" t="s">
        <v>191</v>
      </c>
      <c r="BB25">
        <v>1</v>
      </c>
      <c r="BC25" t="s">
        <v>292</v>
      </c>
      <c r="BD25">
        <v>1</v>
      </c>
      <c r="BE25">
        <v>29069.955999999998</v>
      </c>
      <c r="BF25">
        <v>0.13233456562507354</v>
      </c>
      <c r="BG25">
        <v>0.10400293816625097</v>
      </c>
      <c r="BH25">
        <v>203412.185</v>
      </c>
      <c r="BI25">
        <v>1.8912141374421598E-2</v>
      </c>
      <c r="BJ25">
        <v>1.4863223834715883E-2</v>
      </c>
      <c r="BK25">
        <v>1</v>
      </c>
      <c r="BL25" t="s">
        <v>70</v>
      </c>
      <c r="BM25">
        <v>0</v>
      </c>
      <c r="BN25" t="s">
        <v>253</v>
      </c>
    </row>
    <row r="26" spans="1:66">
      <c r="A26" s="138" t="str">
        <f t="shared" si="20"/>
        <v>신흥교통</v>
      </c>
      <c r="B26" s="138" t="str">
        <f t="shared" si="1"/>
        <v>46</v>
      </c>
      <c r="C26" s="139" t="str">
        <f t="shared" si="21"/>
        <v>71바6293</v>
      </c>
      <c r="D26" s="113" t="str">
        <f t="shared" si="22"/>
        <v>저상</v>
      </c>
      <c r="E26" s="109" t="str">
        <f t="shared" si="16"/>
        <v>D</v>
      </c>
      <c r="F26" s="159">
        <f t="shared" si="17"/>
        <v>0.83869565217391318</v>
      </c>
      <c r="G26" s="160">
        <f t="shared" si="18"/>
        <v>1.929</v>
      </c>
      <c r="H26" s="161">
        <f t="shared" si="19"/>
        <v>2.2999999999999998</v>
      </c>
      <c r="I26" s="162">
        <f t="shared" si="23"/>
        <v>5210.3050000000003</v>
      </c>
      <c r="J26" s="163">
        <f t="shared" si="24"/>
        <v>1.3361128072352605E-2</v>
      </c>
      <c r="K26" s="163">
        <f t="shared" si="25"/>
        <v>0.49299329964782485</v>
      </c>
      <c r="L26" s="163">
        <f t="shared" si="26"/>
        <v>0.18751301507301396</v>
      </c>
      <c r="M26" s="164">
        <f t="shared" si="27"/>
        <v>16.32</v>
      </c>
      <c r="N26" s="165">
        <f t="shared" si="28"/>
        <v>2.9359999999999999</v>
      </c>
      <c r="O26" s="165">
        <f t="shared" si="29"/>
        <v>35.372</v>
      </c>
      <c r="P26" s="166">
        <f t="shared" si="30"/>
        <v>0</v>
      </c>
      <c r="Q26" s="167">
        <f t="shared" si="31"/>
        <v>73</v>
      </c>
      <c r="R26" s="168">
        <f t="shared" si="32"/>
        <v>27.255492072110883</v>
      </c>
      <c r="S26" s="140">
        <f t="shared" si="33"/>
        <v>153</v>
      </c>
      <c r="T26" s="140">
        <f t="shared" si="34"/>
        <v>1843</v>
      </c>
      <c r="U26" t="s">
        <v>116</v>
      </c>
      <c r="V26" s="5" t="s">
        <v>119</v>
      </c>
      <c r="W26" t="s">
        <v>116</v>
      </c>
      <c r="X26" s="5" t="s">
        <v>119</v>
      </c>
      <c r="Y26" t="s">
        <v>293</v>
      </c>
      <c r="Z26" t="s">
        <v>168</v>
      </c>
      <c r="AA26" t="s">
        <v>169</v>
      </c>
      <c r="AB26">
        <v>525</v>
      </c>
      <c r="AC26" s="1">
        <v>5210.3050000000003</v>
      </c>
      <c r="AD26" s="1">
        <v>2700.9850000000001</v>
      </c>
      <c r="AE26" s="28">
        <v>1.929</v>
      </c>
      <c r="AF26">
        <v>2.2999999999999998</v>
      </c>
      <c r="AG26">
        <v>16.32</v>
      </c>
      <c r="AH26">
        <v>387.252182</v>
      </c>
      <c r="AI26">
        <v>5.1741260000000002</v>
      </c>
      <c r="AJ26">
        <v>190.91273100000001</v>
      </c>
      <c r="AK26">
        <v>977</v>
      </c>
      <c r="AL26">
        <v>153</v>
      </c>
      <c r="AM26">
        <v>1843</v>
      </c>
      <c r="AN26">
        <v>73</v>
      </c>
      <c r="AO26">
        <v>13.454552</v>
      </c>
      <c r="AP26">
        <v>998.6</v>
      </c>
      <c r="AQ26">
        <v>0</v>
      </c>
      <c r="AR26">
        <v>238</v>
      </c>
      <c r="AS26">
        <v>132351</v>
      </c>
      <c r="AT26">
        <v>2.9359999999999999</v>
      </c>
      <c r="AU26">
        <v>35.372</v>
      </c>
      <c r="AV26">
        <v>0</v>
      </c>
      <c r="AW26">
        <v>0</v>
      </c>
      <c r="AX26" s="29">
        <v>0.55000000000000004</v>
      </c>
      <c r="AY26">
        <v>0.83869565217391318</v>
      </c>
      <c r="AZ26" t="s">
        <v>67</v>
      </c>
      <c r="BA26" t="s">
        <v>191</v>
      </c>
      <c r="BB26">
        <v>1</v>
      </c>
      <c r="BC26" t="s">
        <v>307</v>
      </c>
      <c r="BD26">
        <v>1</v>
      </c>
      <c r="BE26">
        <v>29069.955999999998</v>
      </c>
      <c r="BF26">
        <v>0.17923332942093206</v>
      </c>
      <c r="BG26">
        <v>0.15032221410999044</v>
      </c>
      <c r="BH26">
        <v>203412.185</v>
      </c>
      <c r="BI26">
        <v>2.5614517635706043E-2</v>
      </c>
      <c r="BJ26">
        <v>2.148278457359868E-2</v>
      </c>
      <c r="BK26">
        <v>1</v>
      </c>
      <c r="BL26" t="s">
        <v>70</v>
      </c>
      <c r="BM26">
        <v>1</v>
      </c>
      <c r="BN26" t="s">
        <v>255</v>
      </c>
    </row>
    <row r="27" spans="1:66">
      <c r="A27" s="141" t="str">
        <f t="shared" si="20"/>
        <v>신흥교통</v>
      </c>
      <c r="B27" s="141" t="str">
        <f t="shared" si="1"/>
        <v>519</v>
      </c>
      <c r="C27" s="142" t="str">
        <f t="shared" si="21"/>
        <v>74바1008</v>
      </c>
      <c r="D27" s="130" t="str">
        <f t="shared" si="22"/>
        <v>중형</v>
      </c>
      <c r="E27" s="126" t="str">
        <f t="shared" si="16"/>
        <v>F</v>
      </c>
      <c r="F27" s="149">
        <f t="shared" si="17"/>
        <v>0.76538461538461533</v>
      </c>
      <c r="G27" s="150">
        <f t="shared" si="18"/>
        <v>1.99</v>
      </c>
      <c r="H27" s="151">
        <f t="shared" si="19"/>
        <v>2.6</v>
      </c>
      <c r="I27" s="152">
        <f t="shared" si="23"/>
        <v>721.64599999999996</v>
      </c>
      <c r="J27" s="153">
        <f t="shared" si="24"/>
        <v>2.5546109677732534E-2</v>
      </c>
      <c r="K27" s="153">
        <f t="shared" si="25"/>
        <v>0.4596794593043394</v>
      </c>
      <c r="L27" s="153">
        <f t="shared" si="26"/>
        <v>0.29931573098167247</v>
      </c>
      <c r="M27" s="154">
        <f t="shared" si="27"/>
        <v>14.491</v>
      </c>
      <c r="N27" s="155">
        <f t="shared" si="28"/>
        <v>0.13900000000000001</v>
      </c>
      <c r="O27" s="155">
        <f t="shared" si="29"/>
        <v>42.125999999999998</v>
      </c>
      <c r="P27" s="156">
        <f t="shared" si="30"/>
        <v>0</v>
      </c>
      <c r="Q27" s="157">
        <f t="shared" si="31"/>
        <v>61</v>
      </c>
      <c r="R27" s="158">
        <f t="shared" si="32"/>
        <v>23.377140758184176</v>
      </c>
      <c r="S27" s="143">
        <f t="shared" si="33"/>
        <v>1</v>
      </c>
      <c r="T27" s="143">
        <f t="shared" si="34"/>
        <v>304</v>
      </c>
      <c r="U27" t="s">
        <v>116</v>
      </c>
      <c r="V27" t="s">
        <v>120</v>
      </c>
      <c r="W27" t="s">
        <v>116</v>
      </c>
      <c r="X27" s="4" t="s">
        <v>120</v>
      </c>
      <c r="Y27" s="4" t="s">
        <v>198</v>
      </c>
      <c r="Z27" s="4" t="s">
        <v>167</v>
      </c>
      <c r="AA27" s="4" t="s">
        <v>48</v>
      </c>
      <c r="AB27" s="4">
        <v>525</v>
      </c>
      <c r="AC27" s="4">
        <v>721.64599999999996</v>
      </c>
      <c r="AD27" s="4">
        <v>362.56900000000002</v>
      </c>
      <c r="AE27" s="4">
        <v>1.99</v>
      </c>
      <c r="AF27" s="4">
        <v>2.6</v>
      </c>
      <c r="AG27" s="4">
        <v>14.491</v>
      </c>
      <c r="AH27" s="4">
        <v>59.967486999999998</v>
      </c>
      <c r="AI27" s="4">
        <v>1.531936</v>
      </c>
      <c r="AJ27" s="4">
        <v>27.565822000000001</v>
      </c>
      <c r="AK27" s="4">
        <v>216</v>
      </c>
      <c r="AL27" s="4">
        <v>1</v>
      </c>
      <c r="AM27" s="4">
        <v>304</v>
      </c>
      <c r="AN27" s="4">
        <v>61</v>
      </c>
      <c r="AO27" s="4">
        <v>12.033954</v>
      </c>
      <c r="AP27" s="4">
        <v>0</v>
      </c>
      <c r="AQ27" s="4">
        <v>0</v>
      </c>
      <c r="AR27" s="4">
        <v>35</v>
      </c>
      <c r="AS27" s="4">
        <v>14906</v>
      </c>
      <c r="AT27" s="4">
        <v>0.13900000000000001</v>
      </c>
      <c r="AU27" s="4">
        <v>42.125999999999998</v>
      </c>
      <c r="AV27" s="4">
        <v>6113</v>
      </c>
      <c r="AW27" s="4">
        <v>0</v>
      </c>
      <c r="AX27" s="30">
        <v>0.61</v>
      </c>
      <c r="AY27">
        <v>0.76538461538461533</v>
      </c>
      <c r="AZ27" t="s">
        <v>70</v>
      </c>
      <c r="BA27" t="s">
        <v>267</v>
      </c>
      <c r="BB27">
        <v>1</v>
      </c>
      <c r="BC27" t="s">
        <v>268</v>
      </c>
      <c r="BD27">
        <v>3</v>
      </c>
      <c r="BE27">
        <v>721.64599999999996</v>
      </c>
      <c r="BF27">
        <v>1</v>
      </c>
      <c r="BG27">
        <v>0.76538461538461533</v>
      </c>
      <c r="BH27">
        <v>203412.185</v>
      </c>
      <c r="BI27">
        <v>3.5477029067850579E-3</v>
      </c>
      <c r="BJ27">
        <v>2.7153572248085635E-3</v>
      </c>
      <c r="BK27">
        <v>1</v>
      </c>
      <c r="BL27" t="s">
        <v>70</v>
      </c>
      <c r="BM27">
        <v>0</v>
      </c>
      <c r="BN27" t="s">
        <v>253</v>
      </c>
    </row>
    <row r="28" spans="1:66">
      <c r="A28" s="138" t="str">
        <f t="shared" si="20"/>
        <v>신흥교통</v>
      </c>
      <c r="B28" s="138" t="str">
        <f t="shared" si="1"/>
        <v>82</v>
      </c>
      <c r="C28" s="139" t="str">
        <f t="shared" si="21"/>
        <v>70바4007</v>
      </c>
      <c r="D28" s="113" t="str">
        <f t="shared" si="22"/>
        <v>대형</v>
      </c>
      <c r="E28" s="109" t="str">
        <f t="shared" si="16"/>
        <v>F</v>
      </c>
      <c r="F28" s="159">
        <f t="shared" si="17"/>
        <v>0.68520000000000003</v>
      </c>
      <c r="G28" s="160">
        <f t="shared" si="18"/>
        <v>1.7130000000000001</v>
      </c>
      <c r="H28" s="161">
        <f t="shared" si="19"/>
        <v>2.5</v>
      </c>
      <c r="I28" s="162">
        <f t="shared" si="23"/>
        <v>5217.4960000000001</v>
      </c>
      <c r="J28" s="163">
        <f t="shared" si="24"/>
        <v>1.7798778884112468E-2</v>
      </c>
      <c r="K28" s="163">
        <f t="shared" si="25"/>
        <v>0.37575922456037009</v>
      </c>
      <c r="L28" s="163">
        <f t="shared" si="26"/>
        <v>0.18399630780742332</v>
      </c>
      <c r="M28" s="164">
        <f t="shared" si="27"/>
        <v>20.091999999999999</v>
      </c>
      <c r="N28" s="165">
        <f t="shared" si="28"/>
        <v>0.65200000000000002</v>
      </c>
      <c r="O28" s="165">
        <f t="shared" si="29"/>
        <v>27.388999999999999</v>
      </c>
      <c r="P28" s="166">
        <f t="shared" si="30"/>
        <v>0</v>
      </c>
      <c r="Q28" s="167">
        <f t="shared" si="31"/>
        <v>70</v>
      </c>
      <c r="R28" s="168">
        <f t="shared" si="32"/>
        <v>27.62052506586938</v>
      </c>
      <c r="S28" s="140">
        <f t="shared" si="33"/>
        <v>34</v>
      </c>
      <c r="T28" s="140">
        <f t="shared" si="34"/>
        <v>1429</v>
      </c>
      <c r="U28" t="s">
        <v>116</v>
      </c>
      <c r="V28" t="s">
        <v>121</v>
      </c>
      <c r="W28" s="4" t="s">
        <v>116</v>
      </c>
      <c r="X28" s="4" t="s">
        <v>121</v>
      </c>
      <c r="Y28" s="4" t="s">
        <v>173</v>
      </c>
      <c r="Z28" s="4" t="s">
        <v>171</v>
      </c>
      <c r="AA28" s="4" t="s">
        <v>48</v>
      </c>
      <c r="AB28" s="4">
        <v>525</v>
      </c>
      <c r="AC28" s="4">
        <v>5217.4960000000001</v>
      </c>
      <c r="AD28" s="4">
        <v>3046.165</v>
      </c>
      <c r="AE28" s="4">
        <v>1.7130000000000001</v>
      </c>
      <c r="AF28" s="4">
        <v>2.5</v>
      </c>
      <c r="AG28" s="4">
        <v>20.091999999999999</v>
      </c>
      <c r="AH28" s="4">
        <v>311.48771699999998</v>
      </c>
      <c r="AI28" s="4">
        <v>5.5441010000000004</v>
      </c>
      <c r="AJ28" s="4">
        <v>117.044383</v>
      </c>
      <c r="AK28" s="4">
        <v>960</v>
      </c>
      <c r="AL28" s="4">
        <v>34</v>
      </c>
      <c r="AM28" s="4">
        <v>1429</v>
      </c>
      <c r="AN28" s="4">
        <v>70</v>
      </c>
      <c r="AO28" s="4">
        <v>16.750246000000001</v>
      </c>
      <c r="AP28" s="4">
        <v>1720.2</v>
      </c>
      <c r="AQ28" s="4">
        <v>0</v>
      </c>
      <c r="AR28" s="4">
        <v>38</v>
      </c>
      <c r="AS28" s="4">
        <v>16630</v>
      </c>
      <c r="AT28" s="4">
        <v>0.65200000000000002</v>
      </c>
      <c r="AU28" s="4">
        <v>27.388999999999999</v>
      </c>
      <c r="AV28" s="4">
        <v>43100</v>
      </c>
      <c r="AW28" s="4">
        <v>0</v>
      </c>
      <c r="AX28" s="30">
        <v>0.56000000000000005</v>
      </c>
      <c r="AY28">
        <v>0.68520000000000003</v>
      </c>
      <c r="AZ28" t="s">
        <v>70</v>
      </c>
      <c r="BA28" t="s">
        <v>269</v>
      </c>
      <c r="BB28">
        <v>1</v>
      </c>
      <c r="BC28" t="s">
        <v>270</v>
      </c>
      <c r="BD28">
        <v>6</v>
      </c>
      <c r="BE28">
        <v>10065.334999999999</v>
      </c>
      <c r="BF28">
        <v>0.51836287614868259</v>
      </c>
      <c r="BG28">
        <v>0.35518224273707732</v>
      </c>
      <c r="BH28">
        <v>203412.185</v>
      </c>
      <c r="BI28">
        <v>2.5649869500197348E-2</v>
      </c>
      <c r="BJ28">
        <v>1.7575290581535223E-2</v>
      </c>
      <c r="BK28">
        <v>1</v>
      </c>
      <c r="BL28" t="s">
        <v>70</v>
      </c>
      <c r="BM28">
        <v>0</v>
      </c>
      <c r="BN28" t="s">
        <v>253</v>
      </c>
    </row>
    <row r="29" spans="1:66">
      <c r="A29" s="141" t="str">
        <f t="shared" si="20"/>
        <v>신흥교통</v>
      </c>
      <c r="B29" s="141" t="str">
        <f t="shared" si="1"/>
        <v>82</v>
      </c>
      <c r="C29" s="142" t="str">
        <f t="shared" si="21"/>
        <v>71바6256</v>
      </c>
      <c r="D29" s="130" t="str">
        <f t="shared" si="22"/>
        <v>대형</v>
      </c>
      <c r="E29" s="126" t="str">
        <f t="shared" si="16"/>
        <v>C</v>
      </c>
      <c r="F29" s="149">
        <f t="shared" si="17"/>
        <v>0.85319999999999996</v>
      </c>
      <c r="G29" s="150">
        <f t="shared" si="18"/>
        <v>2.133</v>
      </c>
      <c r="H29" s="151">
        <f t="shared" si="19"/>
        <v>2.5</v>
      </c>
      <c r="I29" s="152">
        <f t="shared" si="23"/>
        <v>4137</v>
      </c>
      <c r="J29" s="153">
        <f t="shared" si="24"/>
        <v>2.2421682393838127E-2</v>
      </c>
      <c r="K29" s="153">
        <f t="shared" si="25"/>
        <v>0.41892231029164723</v>
      </c>
      <c r="L29" s="153">
        <f t="shared" si="26"/>
        <v>0.18419144307469182</v>
      </c>
      <c r="M29" s="154">
        <f t="shared" si="27"/>
        <v>15.162000000000001</v>
      </c>
      <c r="N29" s="155">
        <f t="shared" si="28"/>
        <v>0.48299999999999998</v>
      </c>
      <c r="O29" s="155">
        <f t="shared" si="29"/>
        <v>37.006999999999998</v>
      </c>
      <c r="P29" s="156">
        <f t="shared" si="30"/>
        <v>0</v>
      </c>
      <c r="Q29" s="157">
        <f t="shared" si="31"/>
        <v>71</v>
      </c>
      <c r="R29" s="158">
        <f t="shared" si="32"/>
        <v>28.131738599449733</v>
      </c>
      <c r="S29" s="143">
        <f t="shared" si="33"/>
        <v>20</v>
      </c>
      <c r="T29" s="143">
        <f t="shared" si="34"/>
        <v>1531</v>
      </c>
      <c r="U29" t="s">
        <v>116</v>
      </c>
      <c r="V29" s="5" t="s">
        <v>121</v>
      </c>
      <c r="W29" t="s">
        <v>116</v>
      </c>
      <c r="X29" s="5" t="s">
        <v>121</v>
      </c>
      <c r="Y29" t="s">
        <v>254</v>
      </c>
      <c r="Z29" t="s">
        <v>171</v>
      </c>
      <c r="AA29" t="s">
        <v>48</v>
      </c>
      <c r="AB29">
        <v>525</v>
      </c>
      <c r="AC29" s="1">
        <v>4137</v>
      </c>
      <c r="AD29" s="1">
        <v>1939.7560000000001</v>
      </c>
      <c r="AE29" s="28">
        <v>2.133</v>
      </c>
      <c r="AF29">
        <v>2.5</v>
      </c>
      <c r="AG29">
        <v>15.162000000000001</v>
      </c>
      <c r="AH29">
        <v>263.23550999999998</v>
      </c>
      <c r="AI29">
        <v>5.902183</v>
      </c>
      <c r="AJ29">
        <v>110.275228</v>
      </c>
      <c r="AK29">
        <v>762</v>
      </c>
      <c r="AL29">
        <v>20</v>
      </c>
      <c r="AM29">
        <v>1531</v>
      </c>
      <c r="AN29">
        <v>71</v>
      </c>
      <c r="AO29">
        <v>15.715964</v>
      </c>
      <c r="AP29">
        <v>1726.5</v>
      </c>
      <c r="AQ29">
        <v>0</v>
      </c>
      <c r="AR29">
        <v>58</v>
      </c>
      <c r="AS29">
        <v>28178</v>
      </c>
      <c r="AT29">
        <v>0.48299999999999998</v>
      </c>
      <c r="AU29">
        <v>37.006999999999998</v>
      </c>
      <c r="AV29">
        <v>31440</v>
      </c>
      <c r="AW29">
        <v>0</v>
      </c>
      <c r="AX29" s="29">
        <v>0.56000000000000005</v>
      </c>
      <c r="AY29">
        <v>0.85319999999999996</v>
      </c>
      <c r="AZ29" t="s">
        <v>69</v>
      </c>
      <c r="BA29" t="s">
        <v>269</v>
      </c>
      <c r="BB29">
        <v>1</v>
      </c>
      <c r="BC29" t="s">
        <v>308</v>
      </c>
      <c r="BD29">
        <v>7</v>
      </c>
      <c r="BE29">
        <v>10065.334999999999</v>
      </c>
      <c r="BF29">
        <v>0.41101463587650094</v>
      </c>
      <c r="BG29">
        <v>0.35067768732983057</v>
      </c>
      <c r="BH29">
        <v>203412.185</v>
      </c>
      <c r="BI29">
        <v>2.0338014657283191E-2</v>
      </c>
      <c r="BJ29">
        <v>1.7352394105594016E-2</v>
      </c>
      <c r="BK29">
        <v>1</v>
      </c>
      <c r="BL29" t="s">
        <v>67</v>
      </c>
      <c r="BM29">
        <v>1</v>
      </c>
      <c r="BN29" t="s">
        <v>255</v>
      </c>
    </row>
    <row r="30" spans="1:66">
      <c r="A30" s="138" t="str">
        <f t="shared" si="20"/>
        <v>신흥교통</v>
      </c>
      <c r="B30" s="138" t="str">
        <f t="shared" si="1"/>
        <v>82</v>
      </c>
      <c r="C30" s="139" t="str">
        <f t="shared" si="21"/>
        <v>71바6280</v>
      </c>
      <c r="D30" s="113" t="str">
        <f t="shared" si="22"/>
        <v>저상</v>
      </c>
      <c r="E30" s="109" t="str">
        <f t="shared" si="16"/>
        <v>A</v>
      </c>
      <c r="F30" s="159">
        <f t="shared" si="17"/>
        <v>0.97904761904761906</v>
      </c>
      <c r="G30" s="160">
        <f t="shared" si="18"/>
        <v>2.056</v>
      </c>
      <c r="H30" s="161">
        <f t="shared" si="19"/>
        <v>2.1</v>
      </c>
      <c r="I30" s="162">
        <f t="shared" si="23"/>
        <v>710.83900000000006</v>
      </c>
      <c r="J30" s="163">
        <f t="shared" si="24"/>
        <v>1.9649193139060463E-2</v>
      </c>
      <c r="K30" s="163">
        <f t="shared" si="25"/>
        <v>0.41157450110974131</v>
      </c>
      <c r="L30" s="163">
        <f t="shared" si="26"/>
        <v>0.21945897734930131</v>
      </c>
      <c r="M30" s="164">
        <f t="shared" si="27"/>
        <v>15.698</v>
      </c>
      <c r="N30" s="165">
        <f t="shared" si="28"/>
        <v>1.829</v>
      </c>
      <c r="O30" s="165">
        <f t="shared" si="29"/>
        <v>43.329000000000001</v>
      </c>
      <c r="P30" s="166">
        <f t="shared" si="30"/>
        <v>0</v>
      </c>
      <c r="Q30" s="167">
        <f t="shared" si="31"/>
        <v>67</v>
      </c>
      <c r="R30" s="168">
        <f t="shared" si="32"/>
        <v>28.280831068663549</v>
      </c>
      <c r="S30" s="140">
        <f t="shared" si="33"/>
        <v>13</v>
      </c>
      <c r="T30" s="140">
        <f t="shared" si="34"/>
        <v>308</v>
      </c>
      <c r="U30" t="s">
        <v>116</v>
      </c>
      <c r="V30" t="s">
        <v>121</v>
      </c>
      <c r="W30" t="s">
        <v>116</v>
      </c>
      <c r="X30" s="4" t="s">
        <v>121</v>
      </c>
      <c r="Y30" s="4" t="s">
        <v>192</v>
      </c>
      <c r="Z30" s="4" t="s">
        <v>168</v>
      </c>
      <c r="AA30" s="4" t="s">
        <v>169</v>
      </c>
      <c r="AB30" s="4">
        <v>525</v>
      </c>
      <c r="AC30" s="4">
        <v>710.83900000000006</v>
      </c>
      <c r="AD30" s="4">
        <v>345.75599999999997</v>
      </c>
      <c r="AE30" s="4">
        <v>2.056</v>
      </c>
      <c r="AF30" s="4">
        <v>2.1</v>
      </c>
      <c r="AG30" s="4">
        <v>15.698</v>
      </c>
      <c r="AH30" s="4">
        <v>44.191381999999997</v>
      </c>
      <c r="AI30" s="4">
        <v>0.86832500000000001</v>
      </c>
      <c r="AJ30" s="4">
        <v>18.188046</v>
      </c>
      <c r="AK30" s="4">
        <v>156</v>
      </c>
      <c r="AL30" s="4">
        <v>13</v>
      </c>
      <c r="AM30" s="4">
        <v>308</v>
      </c>
      <c r="AN30" s="4">
        <v>67</v>
      </c>
      <c r="AO30" s="4">
        <v>16.085466</v>
      </c>
      <c r="AP30" s="4">
        <v>157.1</v>
      </c>
      <c r="AQ30" s="4">
        <v>0</v>
      </c>
      <c r="AR30" s="4">
        <v>7</v>
      </c>
      <c r="AS30" s="4">
        <v>4923</v>
      </c>
      <c r="AT30" s="4">
        <v>1.829</v>
      </c>
      <c r="AU30" s="4">
        <v>43.329000000000001</v>
      </c>
      <c r="AV30" s="4">
        <v>5325</v>
      </c>
      <c r="AW30" s="4">
        <v>0</v>
      </c>
      <c r="AX30" s="30">
        <v>0.55000000000000004</v>
      </c>
      <c r="AY30">
        <v>0.97904761904761906</v>
      </c>
      <c r="AZ30" t="s">
        <v>66</v>
      </c>
      <c r="BA30" t="s">
        <v>269</v>
      </c>
      <c r="BB30">
        <v>1</v>
      </c>
      <c r="BC30" t="s">
        <v>309</v>
      </c>
      <c r="BD30">
        <v>3</v>
      </c>
      <c r="BE30">
        <v>10065.334999999999</v>
      </c>
      <c r="BF30">
        <v>7.0622487974816545E-2</v>
      </c>
      <c r="BG30">
        <v>6.9142778702963245E-2</v>
      </c>
      <c r="BH30">
        <v>203412.185</v>
      </c>
      <c r="BI30">
        <v>3.4945743294581889E-3</v>
      </c>
      <c r="BJ30">
        <v>3.4213546768409697E-3</v>
      </c>
      <c r="BK30">
        <v>1</v>
      </c>
      <c r="BL30" t="s">
        <v>68</v>
      </c>
      <c r="BM30">
        <v>1</v>
      </c>
      <c r="BN30" t="s">
        <v>255</v>
      </c>
    </row>
    <row r="31" spans="1:66">
      <c r="A31" s="141" t="str">
        <f t="shared" si="20"/>
        <v>신흥교통</v>
      </c>
      <c r="B31" s="141" t="str">
        <f t="shared" si="1"/>
        <v>93</v>
      </c>
      <c r="C31" s="142" t="str">
        <f t="shared" si="21"/>
        <v>70바4005</v>
      </c>
      <c r="D31" s="130" t="str">
        <f t="shared" si="22"/>
        <v>대형</v>
      </c>
      <c r="E31" s="126" t="str">
        <f t="shared" si="16"/>
        <v>B</v>
      </c>
      <c r="F31" s="149">
        <f t="shared" si="17"/>
        <v>0.94952380952380944</v>
      </c>
      <c r="G31" s="150">
        <f t="shared" si="18"/>
        <v>1.994</v>
      </c>
      <c r="H31" s="151">
        <f t="shared" si="19"/>
        <v>2.1</v>
      </c>
      <c r="I31" s="152">
        <f t="shared" si="23"/>
        <v>5529.24</v>
      </c>
      <c r="J31" s="153">
        <f t="shared" si="24"/>
        <v>3.8213265433502099E-2</v>
      </c>
      <c r="K31" s="153">
        <f t="shared" si="25"/>
        <v>0.38008476791488088</v>
      </c>
      <c r="L31" s="153">
        <f t="shared" si="26"/>
        <v>0.19460178975772441</v>
      </c>
      <c r="M31" s="154">
        <f t="shared" si="27"/>
        <v>15.802</v>
      </c>
      <c r="N31" s="155">
        <f t="shared" si="28"/>
        <v>1.7999999999999999E-2</v>
      </c>
      <c r="O31" s="155">
        <f t="shared" si="29"/>
        <v>7.0529999999999999</v>
      </c>
      <c r="P31" s="156">
        <f t="shared" si="30"/>
        <v>0</v>
      </c>
      <c r="Q31" s="157">
        <f t="shared" si="31"/>
        <v>77</v>
      </c>
      <c r="R31" s="158">
        <f t="shared" si="32"/>
        <v>27.065776586367473</v>
      </c>
      <c r="S31" s="143">
        <f t="shared" si="33"/>
        <v>1</v>
      </c>
      <c r="T31" s="143">
        <f t="shared" si="34"/>
        <v>390</v>
      </c>
      <c r="U31" t="s">
        <v>116</v>
      </c>
      <c r="V31" t="s">
        <v>122</v>
      </c>
      <c r="W31" s="4" t="s">
        <v>116</v>
      </c>
      <c r="X31" s="4" t="s">
        <v>122</v>
      </c>
      <c r="Y31" s="4" t="s">
        <v>199</v>
      </c>
      <c r="Z31" s="4" t="s">
        <v>171</v>
      </c>
      <c r="AA31" s="4" t="s">
        <v>48</v>
      </c>
      <c r="AB31" s="4">
        <v>525</v>
      </c>
      <c r="AC31" s="4">
        <v>5529.24</v>
      </c>
      <c r="AD31" s="4">
        <v>2772.87</v>
      </c>
      <c r="AE31" s="4">
        <v>1.994</v>
      </c>
      <c r="AF31" s="4">
        <v>2.1</v>
      </c>
      <c r="AG31" s="4">
        <v>15.802</v>
      </c>
      <c r="AH31" s="4">
        <v>351.19184000000001</v>
      </c>
      <c r="AI31" s="4">
        <v>13.420187</v>
      </c>
      <c r="AJ31" s="4">
        <v>133.48266899999999</v>
      </c>
      <c r="AK31" s="4">
        <v>1076</v>
      </c>
      <c r="AL31" s="4">
        <v>1</v>
      </c>
      <c r="AM31" s="4">
        <v>390</v>
      </c>
      <c r="AN31" s="4">
        <v>77</v>
      </c>
      <c r="AO31" s="4">
        <v>15.744215000000001</v>
      </c>
      <c r="AP31" s="4">
        <v>3091.4</v>
      </c>
      <c r="AQ31" s="4">
        <v>0</v>
      </c>
      <c r="AR31" s="4">
        <v>15</v>
      </c>
      <c r="AS31" s="4">
        <v>4722</v>
      </c>
      <c r="AT31" s="4">
        <v>1.7999999999999999E-2</v>
      </c>
      <c r="AU31" s="4">
        <v>7.0529999999999999</v>
      </c>
      <c r="AV31" s="4">
        <v>48247</v>
      </c>
      <c r="AW31" s="4">
        <v>0</v>
      </c>
      <c r="AX31" s="4">
        <v>0.56000000000000005</v>
      </c>
      <c r="AY31">
        <v>0.94952380952380944</v>
      </c>
      <c r="AZ31" t="s">
        <v>68</v>
      </c>
      <c r="BA31" t="s">
        <v>271</v>
      </c>
      <c r="BB31">
        <v>1</v>
      </c>
      <c r="BC31" t="s">
        <v>310</v>
      </c>
      <c r="BD31">
        <v>5</v>
      </c>
      <c r="BE31">
        <v>20462.567999999999</v>
      </c>
      <c r="BF31">
        <v>0.27021241908640203</v>
      </c>
      <c r="BG31">
        <v>0.25657312555156458</v>
      </c>
      <c r="BH31">
        <v>203412.185</v>
      </c>
      <c r="BI31">
        <v>2.7182442389083034E-2</v>
      </c>
      <c r="BJ31">
        <v>2.5810376249443604E-2</v>
      </c>
      <c r="BK31">
        <v>1</v>
      </c>
      <c r="BL31" t="s">
        <v>66</v>
      </c>
      <c r="BM31">
        <v>-1</v>
      </c>
      <c r="BN31" t="s">
        <v>250</v>
      </c>
    </row>
    <row r="32" spans="1:66">
      <c r="A32" s="138" t="str">
        <f t="shared" si="20"/>
        <v>신흥교통</v>
      </c>
      <c r="B32" s="138" t="str">
        <f t="shared" si="1"/>
        <v>93</v>
      </c>
      <c r="C32" s="139" t="str">
        <f t="shared" si="21"/>
        <v>70바4017</v>
      </c>
      <c r="D32" s="113" t="str">
        <f t="shared" si="22"/>
        <v>대형</v>
      </c>
      <c r="E32" s="109" t="str">
        <f t="shared" si="16"/>
        <v>S</v>
      </c>
      <c r="F32" s="159">
        <f t="shared" si="17"/>
        <v>1.0269999999999999</v>
      </c>
      <c r="G32" s="160">
        <f t="shared" si="18"/>
        <v>2.0539999999999998</v>
      </c>
      <c r="H32" s="161">
        <f t="shared" si="19"/>
        <v>2</v>
      </c>
      <c r="I32" s="162">
        <f t="shared" si="23"/>
        <v>4640.9939999999997</v>
      </c>
      <c r="J32" s="163">
        <f t="shared" si="24"/>
        <v>3.4369675772124381E-2</v>
      </c>
      <c r="K32" s="163">
        <f t="shared" si="25"/>
        <v>0.35472822608383031</v>
      </c>
      <c r="L32" s="163">
        <f t="shared" si="26"/>
        <v>0.13380754209119858</v>
      </c>
      <c r="M32" s="164">
        <f t="shared" si="27"/>
        <v>15.263</v>
      </c>
      <c r="N32" s="165">
        <f t="shared" si="28"/>
        <v>0.38800000000000001</v>
      </c>
      <c r="O32" s="165">
        <f t="shared" si="29"/>
        <v>13.833</v>
      </c>
      <c r="P32" s="166">
        <f t="shared" si="30"/>
        <v>0</v>
      </c>
      <c r="Q32" s="167">
        <f t="shared" si="31"/>
        <v>84</v>
      </c>
      <c r="R32" s="168">
        <f t="shared" si="32"/>
        <v>27.220690369683844</v>
      </c>
      <c r="S32" s="140">
        <f t="shared" si="33"/>
        <v>18</v>
      </c>
      <c r="T32" s="140">
        <f t="shared" si="34"/>
        <v>642</v>
      </c>
      <c r="U32" t="s">
        <v>116</v>
      </c>
      <c r="V32" s="5" t="s">
        <v>122</v>
      </c>
      <c r="W32" t="s">
        <v>116</v>
      </c>
      <c r="X32" s="5" t="s">
        <v>122</v>
      </c>
      <c r="Y32" t="s">
        <v>200</v>
      </c>
      <c r="Z32" t="s">
        <v>171</v>
      </c>
      <c r="AA32" t="s">
        <v>48</v>
      </c>
      <c r="AB32">
        <v>525</v>
      </c>
      <c r="AC32" s="1">
        <v>4640.9939999999997</v>
      </c>
      <c r="AD32" s="1">
        <v>2259.2719999999999</v>
      </c>
      <c r="AE32" s="28">
        <v>2.0539999999999998</v>
      </c>
      <c r="AF32">
        <v>2</v>
      </c>
      <c r="AG32">
        <v>15.263</v>
      </c>
      <c r="AH32">
        <v>279.08741600000002</v>
      </c>
      <c r="AI32">
        <v>9.5921439999999993</v>
      </c>
      <c r="AJ32">
        <v>99.000184000000004</v>
      </c>
      <c r="AK32">
        <v>621</v>
      </c>
      <c r="AL32">
        <v>18</v>
      </c>
      <c r="AM32">
        <v>642</v>
      </c>
      <c r="AN32">
        <v>84</v>
      </c>
      <c r="AO32">
        <v>16.629176000000001</v>
      </c>
      <c r="AP32">
        <v>6163.1</v>
      </c>
      <c r="AQ32">
        <v>0</v>
      </c>
      <c r="AR32">
        <v>21</v>
      </c>
      <c r="AS32">
        <v>2500</v>
      </c>
      <c r="AT32">
        <v>0.38800000000000001</v>
      </c>
      <c r="AU32">
        <v>13.833</v>
      </c>
      <c r="AV32">
        <v>36661</v>
      </c>
      <c r="AW32">
        <v>0</v>
      </c>
      <c r="AX32">
        <v>0.56000000000000005</v>
      </c>
      <c r="AY32">
        <v>1.0269999999999999</v>
      </c>
      <c r="AZ32" t="s">
        <v>71</v>
      </c>
      <c r="BA32" t="s">
        <v>271</v>
      </c>
      <c r="BB32">
        <v>1</v>
      </c>
      <c r="BC32" t="s">
        <v>273</v>
      </c>
      <c r="BD32">
        <v>7</v>
      </c>
      <c r="BE32">
        <v>20462.567999999999</v>
      </c>
      <c r="BF32">
        <v>0.22680408441403835</v>
      </c>
      <c r="BG32">
        <v>0.23292779469321737</v>
      </c>
      <c r="BH32">
        <v>203412.185</v>
      </c>
      <c r="BI32">
        <v>2.2815712834508905E-2</v>
      </c>
      <c r="BJ32">
        <v>2.3431737081040644E-2</v>
      </c>
      <c r="BK32">
        <v>1</v>
      </c>
      <c r="BL32" t="s">
        <v>71</v>
      </c>
      <c r="BM32">
        <v>0</v>
      </c>
      <c r="BN32" t="s">
        <v>253</v>
      </c>
    </row>
    <row r="33" spans="1:66">
      <c r="A33" s="141" t="str">
        <f t="shared" si="20"/>
        <v>신흥교통</v>
      </c>
      <c r="B33" s="141" t="str">
        <f t="shared" si="1"/>
        <v>93</v>
      </c>
      <c r="C33" s="142" t="str">
        <f t="shared" si="21"/>
        <v>71바6296</v>
      </c>
      <c r="D33" s="130" t="str">
        <f t="shared" si="22"/>
        <v>대형</v>
      </c>
      <c r="E33" s="126" t="str">
        <f t="shared" si="16"/>
        <v>A</v>
      </c>
      <c r="F33" s="149">
        <f t="shared" si="17"/>
        <v>0.96526315789473693</v>
      </c>
      <c r="G33" s="150">
        <f t="shared" si="18"/>
        <v>1.8340000000000001</v>
      </c>
      <c r="H33" s="151">
        <f t="shared" si="19"/>
        <v>1.9</v>
      </c>
      <c r="I33" s="152">
        <f t="shared" si="23"/>
        <v>5020.1750000000002</v>
      </c>
      <c r="J33" s="153">
        <f t="shared" si="24"/>
        <v>2.3783554507850857E-2</v>
      </c>
      <c r="K33" s="153">
        <f t="shared" si="25"/>
        <v>0.36712258176141355</v>
      </c>
      <c r="L33" s="153">
        <f t="shared" si="26"/>
        <v>0.19660669199778891</v>
      </c>
      <c r="M33" s="154">
        <f t="shared" si="27"/>
        <v>18.001999999999999</v>
      </c>
      <c r="N33" s="155">
        <f t="shared" si="28"/>
        <v>0.02</v>
      </c>
      <c r="O33" s="155">
        <f t="shared" si="29"/>
        <v>3.3069999999999999</v>
      </c>
      <c r="P33" s="156">
        <f t="shared" si="30"/>
        <v>0</v>
      </c>
      <c r="Q33" s="157">
        <f t="shared" si="31"/>
        <v>75</v>
      </c>
      <c r="R33" s="158">
        <f t="shared" si="32"/>
        <v>27.301847123654614</v>
      </c>
      <c r="S33" s="143">
        <f t="shared" si="33"/>
        <v>1</v>
      </c>
      <c r="T33" s="143">
        <f t="shared" si="34"/>
        <v>166</v>
      </c>
      <c r="U33" t="s">
        <v>116</v>
      </c>
      <c r="V33" t="s">
        <v>122</v>
      </c>
      <c r="W33" t="s">
        <v>116</v>
      </c>
      <c r="X33" s="4" t="s">
        <v>122</v>
      </c>
      <c r="Y33" s="4" t="s">
        <v>201</v>
      </c>
      <c r="Z33" s="4" t="s">
        <v>171</v>
      </c>
      <c r="AA33" s="4" t="s">
        <v>48</v>
      </c>
      <c r="AB33" s="4">
        <v>525</v>
      </c>
      <c r="AC33" s="4">
        <v>5020.1750000000002</v>
      </c>
      <c r="AD33" s="4">
        <v>2736.6010000000001</v>
      </c>
      <c r="AE33" s="4">
        <v>1.8340000000000001</v>
      </c>
      <c r="AF33" s="4">
        <v>1.9</v>
      </c>
      <c r="AG33" s="4">
        <v>18.001999999999999</v>
      </c>
      <c r="AH33" s="4">
        <v>301.88574199999999</v>
      </c>
      <c r="AI33" s="4">
        <v>7.1799160000000004</v>
      </c>
      <c r="AJ33" s="4">
        <v>110.82907299999999</v>
      </c>
      <c r="AK33" s="4">
        <v>987</v>
      </c>
      <c r="AL33" s="4">
        <v>1</v>
      </c>
      <c r="AM33" s="4">
        <v>166</v>
      </c>
      <c r="AN33" s="4">
        <v>75</v>
      </c>
      <c r="AO33" s="4">
        <v>16.629387000000001</v>
      </c>
      <c r="AP33" s="4">
        <v>4675.3999999999996</v>
      </c>
      <c r="AQ33" s="4">
        <v>0</v>
      </c>
      <c r="AR33" s="4">
        <v>13</v>
      </c>
      <c r="AS33" s="4">
        <v>5886</v>
      </c>
      <c r="AT33" s="4">
        <v>0.02</v>
      </c>
      <c r="AU33" s="4">
        <v>3.3069999999999999</v>
      </c>
      <c r="AV33" s="4">
        <v>45248</v>
      </c>
      <c r="AW33" s="4">
        <v>0</v>
      </c>
      <c r="AX33" s="4">
        <v>0.56000000000000005</v>
      </c>
      <c r="AY33">
        <v>0.96526315789473693</v>
      </c>
      <c r="AZ33" t="s">
        <v>66</v>
      </c>
      <c r="BA33" t="s">
        <v>271</v>
      </c>
      <c r="BB33">
        <v>1</v>
      </c>
      <c r="BC33" t="s">
        <v>274</v>
      </c>
      <c r="BD33">
        <v>6</v>
      </c>
      <c r="BE33">
        <v>20462.567999999999</v>
      </c>
      <c r="BF33">
        <v>0.24533455429445611</v>
      </c>
      <c r="BG33">
        <v>0.23681240661896449</v>
      </c>
      <c r="BH33">
        <v>203412.185</v>
      </c>
      <c r="BI33">
        <v>2.4679814535201027E-2</v>
      </c>
      <c r="BJ33">
        <v>2.3822515714504573E-2</v>
      </c>
      <c r="BK33">
        <v>1</v>
      </c>
      <c r="BL33" t="s">
        <v>66</v>
      </c>
      <c r="BM33">
        <v>0</v>
      </c>
      <c r="BN33" t="s">
        <v>253</v>
      </c>
    </row>
    <row r="34" spans="1:66">
      <c r="A34" s="138" t="str">
        <f t="shared" si="20"/>
        <v>신흥교통</v>
      </c>
      <c r="B34" s="138" t="str">
        <f t="shared" si="1"/>
        <v>93</v>
      </c>
      <c r="C34" s="139" t="str">
        <f t="shared" si="21"/>
        <v>71바6300</v>
      </c>
      <c r="D34" s="113" t="str">
        <f t="shared" si="22"/>
        <v>대형</v>
      </c>
      <c r="E34" s="109" t="str">
        <f t="shared" si="16"/>
        <v>A</v>
      </c>
      <c r="F34" s="159">
        <f t="shared" si="17"/>
        <v>0.95099999999999996</v>
      </c>
      <c r="G34" s="160">
        <f t="shared" si="18"/>
        <v>1.9019999999999999</v>
      </c>
      <c r="H34" s="161">
        <f t="shared" si="19"/>
        <v>2</v>
      </c>
      <c r="I34" s="162">
        <f t="shared" si="23"/>
        <v>5272.1589999999997</v>
      </c>
      <c r="J34" s="163">
        <f t="shared" si="24"/>
        <v>5.1778637201414499E-2</v>
      </c>
      <c r="K34" s="163">
        <f t="shared" si="25"/>
        <v>0.34495864072577059</v>
      </c>
      <c r="L34" s="163">
        <f t="shared" si="26"/>
        <v>0.15610303103529313</v>
      </c>
      <c r="M34" s="164">
        <f t="shared" si="27"/>
        <v>16.594999999999999</v>
      </c>
      <c r="N34" s="165">
        <f t="shared" si="28"/>
        <v>1.9E-2</v>
      </c>
      <c r="O34" s="165">
        <f t="shared" si="29"/>
        <v>7.3029999999999999</v>
      </c>
      <c r="P34" s="166">
        <f t="shared" si="30"/>
        <v>0</v>
      </c>
      <c r="Q34" s="167">
        <f t="shared" si="31"/>
        <v>72</v>
      </c>
      <c r="R34" s="168">
        <f t="shared" si="32"/>
        <v>26.717311472218064</v>
      </c>
      <c r="S34" s="140">
        <f t="shared" si="33"/>
        <v>1</v>
      </c>
      <c r="T34" s="140">
        <f t="shared" si="34"/>
        <v>385</v>
      </c>
      <c r="U34" t="s">
        <v>116</v>
      </c>
      <c r="V34" t="s">
        <v>122</v>
      </c>
      <c r="W34" s="4" t="s">
        <v>116</v>
      </c>
      <c r="X34" s="4" t="s">
        <v>122</v>
      </c>
      <c r="Y34" s="4" t="s">
        <v>311</v>
      </c>
      <c r="Z34" s="4" t="s">
        <v>171</v>
      </c>
      <c r="AA34" s="4" t="s">
        <v>48</v>
      </c>
      <c r="AB34" s="4">
        <v>525</v>
      </c>
      <c r="AC34" s="4">
        <v>5272.1589999999997</v>
      </c>
      <c r="AD34" s="4">
        <v>2771.3119999999999</v>
      </c>
      <c r="AE34" s="4">
        <v>1.9019999999999999</v>
      </c>
      <c r="AF34" s="4">
        <v>2</v>
      </c>
      <c r="AG34" s="4">
        <v>16.594999999999999</v>
      </c>
      <c r="AH34" s="4">
        <v>327.106562</v>
      </c>
      <c r="AI34" s="4">
        <v>16.937131999999998</v>
      </c>
      <c r="AJ34" s="4">
        <v>112.838235</v>
      </c>
      <c r="AK34" s="4">
        <v>823</v>
      </c>
      <c r="AL34" s="4">
        <v>1</v>
      </c>
      <c r="AM34" s="4">
        <v>385</v>
      </c>
      <c r="AN34" s="4">
        <v>72</v>
      </c>
      <c r="AO34" s="4">
        <v>16.117557999999999</v>
      </c>
      <c r="AP34" s="4">
        <v>3284</v>
      </c>
      <c r="AQ34" s="4">
        <v>0</v>
      </c>
      <c r="AR34" s="4">
        <v>16</v>
      </c>
      <c r="AS34" s="4">
        <v>5350</v>
      </c>
      <c r="AT34" s="4">
        <v>1.9E-2</v>
      </c>
      <c r="AU34" s="4">
        <v>7.3029999999999999</v>
      </c>
      <c r="AV34" s="4">
        <v>45168</v>
      </c>
      <c r="AW34" s="4">
        <v>0</v>
      </c>
      <c r="AX34" s="4">
        <v>0.56000000000000005</v>
      </c>
      <c r="AY34">
        <v>0.95099999999999996</v>
      </c>
      <c r="AZ34" t="s">
        <v>66</v>
      </c>
      <c r="BA34" t="s">
        <v>271</v>
      </c>
      <c r="BB34">
        <v>2</v>
      </c>
      <c r="BC34" t="s">
        <v>272</v>
      </c>
      <c r="BD34">
        <v>6</v>
      </c>
      <c r="BE34">
        <v>20462.567999999999</v>
      </c>
      <c r="BF34">
        <v>0.25764894220510348</v>
      </c>
      <c r="BG34">
        <v>0.24502414403705339</v>
      </c>
      <c r="BH34">
        <v>203412.185</v>
      </c>
      <c r="BI34">
        <v>2.5918599714171497E-2</v>
      </c>
      <c r="BJ34">
        <v>2.4648588328177092E-2</v>
      </c>
      <c r="BK34">
        <v>1</v>
      </c>
      <c r="BL34" t="s">
        <v>294</v>
      </c>
      <c r="BM34" t="s">
        <v>295</v>
      </c>
      <c r="BN34" t="s">
        <v>294</v>
      </c>
    </row>
    <row r="35" spans="1:66">
      <c r="A35" s="141" t="str">
        <f t="shared" si="20"/>
        <v>신흥교통</v>
      </c>
      <c r="B35" s="141" t="str">
        <f t="shared" si="1"/>
        <v>예비</v>
      </c>
      <c r="C35" s="142" t="str">
        <f t="shared" si="21"/>
        <v>70바4010</v>
      </c>
      <c r="D35" s="130" t="str">
        <f t="shared" si="22"/>
        <v>대형</v>
      </c>
      <c r="E35" s="126" t="str">
        <f t="shared" si="16"/>
        <v>D</v>
      </c>
      <c r="F35" s="149">
        <f t="shared" si="17"/>
        <v>0.81727272727272726</v>
      </c>
      <c r="G35" s="150">
        <f t="shared" si="18"/>
        <v>1.798</v>
      </c>
      <c r="H35" s="151">
        <f t="shared" si="19"/>
        <v>2.2000000000000002</v>
      </c>
      <c r="I35" s="152">
        <f t="shared" si="23"/>
        <v>2676.913</v>
      </c>
      <c r="J35" s="153">
        <f t="shared" si="24"/>
        <v>2.7086143486785258E-2</v>
      </c>
      <c r="K35" s="153">
        <f t="shared" si="25"/>
        <v>0.4486667006173703</v>
      </c>
      <c r="L35" s="153">
        <f t="shared" si="26"/>
        <v>0.19425360480523648</v>
      </c>
      <c r="M35" s="154">
        <f t="shared" si="27"/>
        <v>20.545000000000002</v>
      </c>
      <c r="N35" s="155">
        <f t="shared" si="28"/>
        <v>1.42</v>
      </c>
      <c r="O35" s="155">
        <f t="shared" si="29"/>
        <v>48.862000000000002</v>
      </c>
      <c r="P35" s="156">
        <f t="shared" si="30"/>
        <v>21.276666666666664</v>
      </c>
      <c r="Q35" s="157">
        <f t="shared" si="31"/>
        <v>91</v>
      </c>
      <c r="R35" s="158">
        <f t="shared" si="32"/>
        <v>29.479518821351807</v>
      </c>
      <c r="S35" s="143">
        <f t="shared" si="33"/>
        <v>38</v>
      </c>
      <c r="T35" s="143">
        <f t="shared" si="34"/>
        <v>1308</v>
      </c>
      <c r="U35" t="s">
        <v>116</v>
      </c>
      <c r="V35" t="s">
        <v>275</v>
      </c>
      <c r="W35" t="s">
        <v>116</v>
      </c>
      <c r="X35" s="4" t="s">
        <v>275</v>
      </c>
      <c r="Y35" s="4" t="s">
        <v>251</v>
      </c>
      <c r="Z35" s="4" t="s">
        <v>171</v>
      </c>
      <c r="AA35" s="4" t="s">
        <v>48</v>
      </c>
      <c r="AB35" s="4">
        <v>525</v>
      </c>
      <c r="AC35" s="4">
        <v>2676.913</v>
      </c>
      <c r="AD35" s="4">
        <v>1488.6659999999999</v>
      </c>
      <c r="AE35" s="4">
        <v>1.798</v>
      </c>
      <c r="AF35" s="4">
        <v>2.2000000000000002</v>
      </c>
      <c r="AG35" s="4">
        <v>20.545000000000002</v>
      </c>
      <c r="AH35" s="4">
        <v>173.21192300000001</v>
      </c>
      <c r="AI35" s="4">
        <v>4.691643</v>
      </c>
      <c r="AJ35" s="4">
        <v>77.714421999999999</v>
      </c>
      <c r="AK35" s="4">
        <v>520</v>
      </c>
      <c r="AL35" s="4">
        <v>38</v>
      </c>
      <c r="AM35" s="4">
        <v>1308</v>
      </c>
      <c r="AN35" s="4">
        <v>91</v>
      </c>
      <c r="AO35" s="4">
        <v>15.454553000000001</v>
      </c>
      <c r="AP35" s="4">
        <v>9372.5</v>
      </c>
      <c r="AQ35" s="4">
        <v>1276.5999999999999</v>
      </c>
      <c r="AR35" s="4">
        <v>68</v>
      </c>
      <c r="AS35" s="4">
        <v>49960</v>
      </c>
      <c r="AT35" s="4">
        <v>1.42</v>
      </c>
      <c r="AU35" s="4">
        <v>48.862000000000002</v>
      </c>
      <c r="AV35" s="4">
        <v>0</v>
      </c>
      <c r="AW35" s="4">
        <v>0</v>
      </c>
      <c r="AX35" s="4">
        <v>0.56000000000000005</v>
      </c>
      <c r="AY35">
        <v>0.81727272727272726</v>
      </c>
      <c r="AZ35" t="s">
        <v>67</v>
      </c>
      <c r="BA35" t="s">
        <v>276</v>
      </c>
      <c r="BB35">
        <v>12</v>
      </c>
      <c r="BC35" t="s">
        <v>312</v>
      </c>
      <c r="BD35">
        <v>1</v>
      </c>
      <c r="BE35">
        <v>2676.913</v>
      </c>
      <c r="BF35">
        <v>1</v>
      </c>
      <c r="BG35">
        <v>0.81727272727272726</v>
      </c>
      <c r="BH35">
        <v>203412.185</v>
      </c>
      <c r="BI35">
        <v>1.3160042501878636E-2</v>
      </c>
      <c r="BJ35">
        <v>1.0755343826535358E-2</v>
      </c>
      <c r="BK35">
        <v>1</v>
      </c>
      <c r="BL35" t="s">
        <v>71</v>
      </c>
      <c r="BM35">
        <v>-4</v>
      </c>
      <c r="BN35" t="s">
        <v>250</v>
      </c>
    </row>
  </sheetData>
  <sortState xmlns:xlrd2="http://schemas.microsoft.com/office/spreadsheetml/2017/richdata2" ref="U5:AX35">
    <sortCondition ref="Y5:Y35"/>
    <sortCondition ref="U5:U35"/>
  </sortState>
  <phoneticPr fontId="2" type="noConversion"/>
  <conditionalFormatting sqref="E1 E2:H3 E4 E5:H1048576">
    <cfRule type="containsText" dxfId="37" priority="1" operator="containsText" text="F">
      <formula>NOT(ISERROR(SEARCH("F",E1)))</formula>
    </cfRule>
    <cfRule type="containsText" dxfId="36" priority="2" operator="containsText" text="D">
      <formula>NOT(ISERROR(SEARCH("D",E1)))</formula>
    </cfRule>
    <cfRule type="containsText" dxfId="35" priority="3" operator="containsText" text="C">
      <formula>NOT(ISERROR(SEARCH("C",E1)))</formula>
    </cfRule>
    <cfRule type="containsText" dxfId="34" priority="4" operator="containsText" text="B">
      <formula>NOT(ISERROR(SEARCH("B",E1)))</formula>
    </cfRule>
    <cfRule type="containsText" dxfId="33" priority="5" operator="containsText" text="A">
      <formula>NOT(ISERROR(SEARCH("A",E1)))</formula>
    </cfRule>
    <cfRule type="containsText" dxfId="3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7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140</v>
      </c>
      <c r="D4" s="121" t="s">
        <v>155</v>
      </c>
      <c r="E4" s="122" t="s">
        <v>144</v>
      </c>
      <c r="F4" s="120" t="s">
        <v>148</v>
      </c>
      <c r="G4" s="122" t="s">
        <v>146</v>
      </c>
      <c r="H4" s="122" t="s">
        <v>150</v>
      </c>
      <c r="I4" s="123" t="s">
        <v>152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160</v>
      </c>
      <c r="Q4" s="215" t="s">
        <v>43</v>
      </c>
      <c r="R4" s="215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400</v>
      </c>
      <c r="AN4" s="13"/>
      <c r="AO4" t="s">
        <v>165</v>
      </c>
      <c r="AP4" t="s">
        <v>401</v>
      </c>
      <c r="AQ4" t="s">
        <v>145</v>
      </c>
      <c r="AR4" t="s">
        <v>31</v>
      </c>
      <c r="AS4" t="s">
        <v>0</v>
      </c>
      <c r="AT4" t="s">
        <v>9</v>
      </c>
      <c r="AU4" t="s">
        <v>29</v>
      </c>
      <c r="AV4" t="s">
        <v>158</v>
      </c>
      <c r="AW4" t="s">
        <v>65</v>
      </c>
      <c r="AX4" t="s">
        <v>402</v>
      </c>
      <c r="AY4" t="s">
        <v>125</v>
      </c>
      <c r="AZ4" t="s">
        <v>403</v>
      </c>
      <c r="BA4" t="s">
        <v>404</v>
      </c>
      <c r="BB4" t="s">
        <v>405</v>
      </c>
      <c r="BC4" t="s">
        <v>406</v>
      </c>
      <c r="BD4">
        <v>24</v>
      </c>
      <c r="BE4" t="s">
        <v>137</v>
      </c>
      <c r="BF4" t="s">
        <v>138</v>
      </c>
      <c r="BG4" t="s">
        <v>139</v>
      </c>
      <c r="BI4" t="s">
        <v>0</v>
      </c>
      <c r="BJ4" t="s">
        <v>74</v>
      </c>
      <c r="BK4" t="s">
        <v>65</v>
      </c>
      <c r="BL4" t="s">
        <v>156</v>
      </c>
      <c r="BM4" t="s">
        <v>142</v>
      </c>
      <c r="BN4" t="s">
        <v>147</v>
      </c>
      <c r="BO4" t="s">
        <v>145</v>
      </c>
      <c r="BP4" t="s">
        <v>149</v>
      </c>
      <c r="BQ4" t="s">
        <v>151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159</v>
      </c>
      <c r="BY4" t="s">
        <v>161</v>
      </c>
      <c r="BZ4" t="s">
        <v>162</v>
      </c>
    </row>
    <row r="5" spans="1:78" ht="16.5">
      <c r="A5" s="124" t="str">
        <f>BI5</f>
        <v>신흥교통</v>
      </c>
      <c r="B5" s="125" t="str">
        <f>IF(BJ5="NULL", E5, BJ5)</f>
        <v>권병헌</v>
      </c>
      <c r="C5" s="126" t="str">
        <f>BK5</f>
        <v>B</v>
      </c>
      <c r="D5" s="127">
        <f>BL5</f>
        <v>0.94860305947662915</v>
      </c>
      <c r="E5" s="128">
        <f>U5</f>
        <v>1100</v>
      </c>
      <c r="F5" s="129" t="str">
        <f t="shared" ref="F5:I6" si="0">BN5</f>
        <v>93</v>
      </c>
      <c r="G5" s="130" t="str">
        <f t="shared" si="0"/>
        <v>71바6300</v>
      </c>
      <c r="H5" s="131">
        <f t="shared" si="0"/>
        <v>2</v>
      </c>
      <c r="I5" s="132">
        <f t="shared" si="0"/>
        <v>1908.5169999999998</v>
      </c>
      <c r="J5" s="133">
        <f>AB5/AA5</f>
        <v>6.5961613714615716E-2</v>
      </c>
      <c r="K5" s="133">
        <f>AC5/AA5</f>
        <v>0.33536534129227957</v>
      </c>
      <c r="L5" s="133">
        <f>AD5/I5</f>
        <v>0.17081325447978721</v>
      </c>
      <c r="M5" s="134">
        <f>Z5</f>
        <v>15.782</v>
      </c>
      <c r="N5" s="135">
        <f>BV5</f>
        <v>0</v>
      </c>
      <c r="O5" s="135">
        <f>BW5</f>
        <v>1.3623142995320452</v>
      </c>
      <c r="P5" s="216">
        <f>AK5</f>
        <v>3</v>
      </c>
      <c r="Q5" s="217">
        <f>AE5</f>
        <v>0</v>
      </c>
      <c r="R5" s="217">
        <f>AF5</f>
        <v>26</v>
      </c>
      <c r="T5">
        <v>525</v>
      </c>
      <c r="U5">
        <v>1100</v>
      </c>
      <c r="V5" t="s">
        <v>313</v>
      </c>
      <c r="W5">
        <v>1908.5170000000001</v>
      </c>
      <c r="X5">
        <v>1009.573</v>
      </c>
      <c r="Y5">
        <v>1.89</v>
      </c>
      <c r="Z5">
        <v>15.782</v>
      </c>
      <c r="AA5">
        <v>124.33940800000001</v>
      </c>
      <c r="AB5">
        <v>8.2016279999999995</v>
      </c>
      <c r="AC5">
        <v>41.699128000000002</v>
      </c>
      <c r="AD5" s="1">
        <v>326</v>
      </c>
      <c r="AE5">
        <v>0</v>
      </c>
      <c r="AF5">
        <v>26</v>
      </c>
      <c r="AG5">
        <v>73</v>
      </c>
      <c r="AH5">
        <v>15.349252</v>
      </c>
      <c r="AI5">
        <v>1181.9000000000001</v>
      </c>
      <c r="AJ5">
        <v>0</v>
      </c>
      <c r="AK5">
        <v>3</v>
      </c>
      <c r="AL5">
        <v>443</v>
      </c>
      <c r="AM5">
        <v>0.94860305947662915</v>
      </c>
      <c r="AN5" t="s">
        <v>68</v>
      </c>
      <c r="AO5">
        <v>1786.4159999999999</v>
      </c>
      <c r="AP5" t="s">
        <v>314</v>
      </c>
      <c r="AQ5" t="s">
        <v>116</v>
      </c>
      <c r="AR5" t="s">
        <v>122</v>
      </c>
      <c r="AS5" t="s">
        <v>116</v>
      </c>
      <c r="AT5" t="s">
        <v>122</v>
      </c>
      <c r="AU5" t="s">
        <v>311</v>
      </c>
      <c r="AV5" t="s">
        <v>313</v>
      </c>
      <c r="AW5" t="s">
        <v>68</v>
      </c>
      <c r="AX5">
        <v>1100</v>
      </c>
      <c r="AY5" t="s">
        <v>407</v>
      </c>
      <c r="AZ5">
        <v>2</v>
      </c>
      <c r="BA5" t="s">
        <v>408</v>
      </c>
      <c r="BB5">
        <v>2</v>
      </c>
      <c r="BC5">
        <v>1</v>
      </c>
      <c r="BE5" t="s">
        <v>294</v>
      </c>
      <c r="BF5" t="s">
        <v>295</v>
      </c>
      <c r="BG5" t="s">
        <v>294</v>
      </c>
      <c r="BI5" t="s">
        <v>116</v>
      </c>
      <c r="BJ5" t="s">
        <v>313</v>
      </c>
      <c r="BK5" t="s">
        <v>68</v>
      </c>
      <c r="BL5">
        <v>0.94860305947662915</v>
      </c>
      <c r="BM5">
        <v>1100</v>
      </c>
      <c r="BN5" t="s">
        <v>122</v>
      </c>
      <c r="BO5" t="s">
        <v>311</v>
      </c>
      <c r="BP5">
        <v>2</v>
      </c>
      <c r="BQ5">
        <v>1908.5169999999998</v>
      </c>
      <c r="BR5">
        <v>6.5961613714615716E-2</v>
      </c>
      <c r="BS5">
        <v>0.33536534129227957</v>
      </c>
      <c r="BT5">
        <v>0.17081325447978718</v>
      </c>
      <c r="BU5">
        <v>15.782</v>
      </c>
      <c r="BV5">
        <v>0</v>
      </c>
      <c r="BW5">
        <v>1.3623142995320452</v>
      </c>
      <c r="BX5">
        <v>3</v>
      </c>
      <c r="BY5">
        <v>0</v>
      </c>
      <c r="BZ5">
        <v>26</v>
      </c>
    </row>
    <row r="6" spans="1:78" ht="16.5">
      <c r="A6" s="107" t="str">
        <f>BI6</f>
        <v>신흥교통</v>
      </c>
      <c r="B6" s="108" t="str">
        <f>IF(BJ6="NULL", E6, BJ6)</f>
        <v>권영준</v>
      </c>
      <c r="C6" s="109" t="str">
        <f>BK6</f>
        <v>B</v>
      </c>
      <c r="D6" s="110">
        <f>BL6</f>
        <v>0.9485651625978585</v>
      </c>
      <c r="E6" s="111">
        <f>U6</f>
        <v>8368</v>
      </c>
      <c r="F6" s="112" t="str">
        <f t="shared" si="0"/>
        <v>330</v>
      </c>
      <c r="G6" s="113" t="str">
        <f t="shared" si="0"/>
        <v>71바6253</v>
      </c>
      <c r="H6" s="114">
        <f t="shared" si="0"/>
        <v>9</v>
      </c>
      <c r="I6" s="115">
        <f t="shared" si="0"/>
        <v>4072.8090000000002</v>
      </c>
      <c r="J6" s="116">
        <f>AB6/AA6</f>
        <v>1.2980083590749763E-2</v>
      </c>
      <c r="K6" s="116">
        <f>AC6/AA6</f>
        <v>0.25961254112289234</v>
      </c>
      <c r="L6" s="116">
        <f>AD6/I6</f>
        <v>9.5020414657304084E-2</v>
      </c>
      <c r="M6" s="117">
        <f>Z6</f>
        <v>17.373000000000001</v>
      </c>
      <c r="N6" s="118">
        <f>BV6</f>
        <v>0</v>
      </c>
      <c r="O6" s="118">
        <f>BW6</f>
        <v>8.7654491040458797</v>
      </c>
      <c r="P6" s="218">
        <f>AK6</f>
        <v>6</v>
      </c>
      <c r="Q6" s="219">
        <f>AE6</f>
        <v>0</v>
      </c>
      <c r="R6" s="219">
        <f>AF6</f>
        <v>357</v>
      </c>
      <c r="T6">
        <v>525</v>
      </c>
      <c r="U6">
        <v>8368</v>
      </c>
      <c r="V6" t="s">
        <v>202</v>
      </c>
      <c r="W6">
        <v>4072.8090000000002</v>
      </c>
      <c r="X6">
        <v>1316.8589999999999</v>
      </c>
      <c r="Y6">
        <v>3.093</v>
      </c>
      <c r="Z6">
        <v>17.373000000000001</v>
      </c>
      <c r="AA6">
        <v>123.006912</v>
      </c>
      <c r="AB6">
        <v>1.5966400000000001</v>
      </c>
      <c r="AC6">
        <v>31.934137</v>
      </c>
      <c r="AD6" s="1">
        <v>387</v>
      </c>
      <c r="AE6">
        <v>0</v>
      </c>
      <c r="AF6">
        <v>357</v>
      </c>
      <c r="AG6">
        <v>105</v>
      </c>
      <c r="AH6">
        <v>33.110407000000002</v>
      </c>
      <c r="AI6">
        <v>48293.1</v>
      </c>
      <c r="AJ6">
        <v>9346</v>
      </c>
      <c r="AK6">
        <v>6</v>
      </c>
      <c r="AL6">
        <v>3006</v>
      </c>
      <c r="AM6">
        <v>0.9485651625978585</v>
      </c>
      <c r="AN6" t="s">
        <v>68</v>
      </c>
      <c r="AO6">
        <v>821.81</v>
      </c>
      <c r="AP6" t="s">
        <v>315</v>
      </c>
      <c r="AQ6" t="s">
        <v>116</v>
      </c>
      <c r="AR6" t="s">
        <v>118</v>
      </c>
      <c r="AS6" t="s">
        <v>116</v>
      </c>
      <c r="AT6" t="s">
        <v>118</v>
      </c>
      <c r="AU6" t="s">
        <v>185</v>
      </c>
      <c r="AV6" t="s">
        <v>202</v>
      </c>
      <c r="AW6" t="s">
        <v>68</v>
      </c>
      <c r="AX6">
        <v>8368</v>
      </c>
      <c r="AY6" t="s">
        <v>409</v>
      </c>
      <c r="AZ6">
        <v>1</v>
      </c>
      <c r="BA6" t="s">
        <v>289</v>
      </c>
      <c r="BB6">
        <v>9</v>
      </c>
      <c r="BC6">
        <v>1</v>
      </c>
      <c r="BE6" t="s">
        <v>67</v>
      </c>
      <c r="BF6">
        <v>2</v>
      </c>
      <c r="BG6" t="s">
        <v>255</v>
      </c>
      <c r="BI6" t="s">
        <v>116</v>
      </c>
      <c r="BJ6" t="s">
        <v>202</v>
      </c>
      <c r="BK6" t="s">
        <v>68</v>
      </c>
      <c r="BL6">
        <v>0.9485651625978585</v>
      </c>
      <c r="BM6">
        <v>8368</v>
      </c>
      <c r="BN6" t="s">
        <v>118</v>
      </c>
      <c r="BO6" t="s">
        <v>185</v>
      </c>
      <c r="BP6">
        <v>9</v>
      </c>
      <c r="BQ6">
        <v>4072.8090000000002</v>
      </c>
      <c r="BR6">
        <v>1.2980083590749763E-2</v>
      </c>
      <c r="BS6">
        <v>0.25961254112289234</v>
      </c>
      <c r="BT6">
        <v>9.5020414657304084E-2</v>
      </c>
      <c r="BU6">
        <v>17.373000000000001</v>
      </c>
      <c r="BV6">
        <v>0</v>
      </c>
      <c r="BW6">
        <v>8.7654491040458797</v>
      </c>
      <c r="BX6">
        <v>6</v>
      </c>
      <c r="BY6">
        <v>0</v>
      </c>
      <c r="BZ6">
        <v>357</v>
      </c>
    </row>
    <row r="7" spans="1:78" ht="16.5">
      <c r="A7" s="124" t="str">
        <f t="shared" ref="A7:A70" si="1">BI7</f>
        <v>신흥교통</v>
      </c>
      <c r="B7" s="125" t="str">
        <f t="shared" ref="B7:B70" si="2">IF(BJ7="NULL", E7, BJ7)</f>
        <v>김락규</v>
      </c>
      <c r="C7" s="126" t="str">
        <f t="shared" ref="C7:C70" si="3">BK7</f>
        <v>D</v>
      </c>
      <c r="D7" s="127">
        <f t="shared" ref="D7:D70" si="4">BL7</f>
        <v>0.82746503175583452</v>
      </c>
      <c r="E7" s="128">
        <f t="shared" ref="E7:E70" si="5">U7</f>
        <v>5085</v>
      </c>
      <c r="F7" s="129" t="str">
        <f t="shared" ref="F7:F70" si="6">BN7</f>
        <v>330</v>
      </c>
      <c r="G7" s="130" t="str">
        <f t="shared" ref="G7:G70" si="7">BO7</f>
        <v>71바6298</v>
      </c>
      <c r="H7" s="131">
        <f t="shared" ref="H7:H70" si="8">BP7</f>
        <v>4</v>
      </c>
      <c r="I7" s="132">
        <f t="shared" ref="I7:I70" si="9">BQ7</f>
        <v>5675.6229999999996</v>
      </c>
      <c r="J7" s="133">
        <f t="shared" ref="J7:J70" si="10">AB7/AA7</f>
        <v>2.2527125545480774E-2</v>
      </c>
      <c r="K7" s="133">
        <f t="shared" ref="K7:K70" si="11">AC7/AA7</f>
        <v>0.29286582893386254</v>
      </c>
      <c r="L7" s="133">
        <f t="shared" ref="L7:L70" si="12">AD7/I7</f>
        <v>0.10765338007827512</v>
      </c>
      <c r="M7" s="134">
        <f t="shared" ref="M7:M70" si="13">Z7</f>
        <v>21.029</v>
      </c>
      <c r="N7" s="135">
        <f t="shared" ref="N7:N70" si="14">BV7</f>
        <v>0.93381819053168269</v>
      </c>
      <c r="O7" s="135">
        <f t="shared" ref="O7:O70" si="15">BW7</f>
        <v>20.121139124286444</v>
      </c>
      <c r="P7" s="216">
        <f t="shared" ref="P7:P70" si="16">AK7</f>
        <v>28</v>
      </c>
      <c r="Q7" s="217">
        <f t="shared" ref="Q7:Q70" si="17">AE7</f>
        <v>53</v>
      </c>
      <c r="R7" s="217">
        <f t="shared" ref="R7:R70" si="18">AF7</f>
        <v>1142</v>
      </c>
      <c r="T7">
        <v>525</v>
      </c>
      <c r="U7">
        <v>5085</v>
      </c>
      <c r="V7" t="s">
        <v>203</v>
      </c>
      <c r="W7">
        <v>5675.6229999999996</v>
      </c>
      <c r="X7">
        <v>1982.807</v>
      </c>
      <c r="Y7">
        <v>2.8620000000000001</v>
      </c>
      <c r="Z7">
        <v>21.029</v>
      </c>
      <c r="AA7">
        <v>173.60213100000001</v>
      </c>
      <c r="AB7">
        <v>3.9107569999999998</v>
      </c>
      <c r="AC7">
        <v>50.842131999999999</v>
      </c>
      <c r="AD7" s="1">
        <v>611</v>
      </c>
      <c r="AE7">
        <v>53</v>
      </c>
      <c r="AF7">
        <v>1142</v>
      </c>
      <c r="AG7">
        <v>113</v>
      </c>
      <c r="AH7">
        <v>32.693278999999997</v>
      </c>
      <c r="AI7">
        <v>24862.7</v>
      </c>
      <c r="AJ7">
        <v>10665.1</v>
      </c>
      <c r="AK7">
        <v>28</v>
      </c>
      <c r="AL7">
        <v>19207</v>
      </c>
      <c r="AM7">
        <v>0.82746503175583452</v>
      </c>
      <c r="AN7" t="s">
        <v>67</v>
      </c>
      <c r="AO7">
        <v>4721.6030000000001</v>
      </c>
      <c r="AP7" t="s">
        <v>316</v>
      </c>
      <c r="AQ7" t="s">
        <v>116</v>
      </c>
      <c r="AR7" t="s">
        <v>118</v>
      </c>
      <c r="AS7" t="s">
        <v>116</v>
      </c>
      <c r="AT7" t="s">
        <v>118</v>
      </c>
      <c r="AU7" t="s">
        <v>190</v>
      </c>
      <c r="AV7" t="s">
        <v>203</v>
      </c>
      <c r="AW7" t="s">
        <v>67</v>
      </c>
      <c r="AX7">
        <v>5085</v>
      </c>
      <c r="AY7" t="s">
        <v>410</v>
      </c>
      <c r="AZ7">
        <v>5</v>
      </c>
      <c r="BA7" t="s">
        <v>411</v>
      </c>
      <c r="BB7">
        <v>4</v>
      </c>
      <c r="BC7">
        <v>1</v>
      </c>
      <c r="BE7" t="s">
        <v>67</v>
      </c>
      <c r="BF7">
        <v>0</v>
      </c>
      <c r="BG7" t="s">
        <v>253</v>
      </c>
      <c r="BI7" t="s">
        <v>116</v>
      </c>
      <c r="BJ7" t="s">
        <v>203</v>
      </c>
      <c r="BK7" t="s">
        <v>67</v>
      </c>
      <c r="BL7">
        <v>0.82746503175583452</v>
      </c>
      <c r="BM7">
        <v>5085</v>
      </c>
      <c r="BN7" t="s">
        <v>118</v>
      </c>
      <c r="BO7" t="s">
        <v>190</v>
      </c>
      <c r="BP7">
        <v>4</v>
      </c>
      <c r="BQ7">
        <v>5675.6229999999996</v>
      </c>
      <c r="BR7">
        <v>2.2527125545480774E-2</v>
      </c>
      <c r="BS7">
        <v>0.29286582893386254</v>
      </c>
      <c r="BT7">
        <v>0.10765338007827512</v>
      </c>
      <c r="BU7">
        <v>21.029</v>
      </c>
      <c r="BV7">
        <v>0.93381819053168269</v>
      </c>
      <c r="BW7">
        <v>20.121139124286444</v>
      </c>
      <c r="BX7">
        <v>28</v>
      </c>
      <c r="BY7">
        <v>53</v>
      </c>
      <c r="BZ7">
        <v>1142</v>
      </c>
    </row>
    <row r="8" spans="1:78" ht="16.5">
      <c r="A8" s="107" t="str">
        <f t="shared" si="1"/>
        <v>신흥교통</v>
      </c>
      <c r="B8" s="108" t="str">
        <f t="shared" si="2"/>
        <v>김범수</v>
      </c>
      <c r="C8" s="109" t="str">
        <f t="shared" si="3"/>
        <v>D</v>
      </c>
      <c r="D8" s="110">
        <f t="shared" si="4"/>
        <v>0.83215808174417816</v>
      </c>
      <c r="E8" s="111">
        <f t="shared" si="5"/>
        <v>6651</v>
      </c>
      <c r="F8" s="112" t="str">
        <f t="shared" si="6"/>
        <v>330</v>
      </c>
      <c r="G8" s="113" t="str">
        <f t="shared" si="7"/>
        <v>71바6255</v>
      </c>
      <c r="H8" s="114">
        <f t="shared" si="8"/>
        <v>2</v>
      </c>
      <c r="I8" s="115">
        <f t="shared" si="9"/>
        <v>4623.9670000000006</v>
      </c>
      <c r="J8" s="116">
        <f t="shared" si="10"/>
        <v>8.8112861727200238E-3</v>
      </c>
      <c r="K8" s="116">
        <f t="shared" si="11"/>
        <v>0.31546893670976089</v>
      </c>
      <c r="L8" s="116">
        <f t="shared" si="12"/>
        <v>9.2128685174440034E-2</v>
      </c>
      <c r="M8" s="117">
        <f t="shared" si="13"/>
        <v>19.785</v>
      </c>
      <c r="N8" s="118">
        <f t="shared" si="14"/>
        <v>2.1626451918882638E-2</v>
      </c>
      <c r="O8" s="118">
        <f t="shared" si="15"/>
        <v>7.7638962388788668</v>
      </c>
      <c r="P8" s="218">
        <f t="shared" si="16"/>
        <v>32</v>
      </c>
      <c r="Q8" s="219">
        <f t="shared" si="17"/>
        <v>1</v>
      </c>
      <c r="R8" s="219">
        <f t="shared" si="18"/>
        <v>359</v>
      </c>
      <c r="T8">
        <v>525</v>
      </c>
      <c r="U8">
        <v>6651</v>
      </c>
      <c r="V8" t="s">
        <v>204</v>
      </c>
      <c r="W8">
        <v>4623.9669999999996</v>
      </c>
      <c r="X8">
        <v>1640.13</v>
      </c>
      <c r="Y8">
        <v>2.819</v>
      </c>
      <c r="Z8">
        <v>19.785</v>
      </c>
      <c r="AA8">
        <v>141.83025900000001</v>
      </c>
      <c r="AB8">
        <v>1.2497069999999999</v>
      </c>
      <c r="AC8">
        <v>44.743040999999998</v>
      </c>
      <c r="AD8" s="1">
        <v>426</v>
      </c>
      <c r="AE8">
        <v>1</v>
      </c>
      <c r="AF8">
        <v>359</v>
      </c>
      <c r="AG8">
        <v>114</v>
      </c>
      <c r="AH8">
        <v>32.602119000000002</v>
      </c>
      <c r="AI8">
        <v>50625</v>
      </c>
      <c r="AJ8">
        <v>29379</v>
      </c>
      <c r="AK8">
        <v>32</v>
      </c>
      <c r="AL8">
        <v>17240</v>
      </c>
      <c r="AM8">
        <v>0.83215808174417816</v>
      </c>
      <c r="AN8" t="s">
        <v>67</v>
      </c>
      <c r="AO8">
        <v>4411.3040000000001</v>
      </c>
      <c r="AP8" t="s">
        <v>317</v>
      </c>
      <c r="AQ8" t="s">
        <v>116</v>
      </c>
      <c r="AR8" t="s">
        <v>118</v>
      </c>
      <c r="AS8" t="s">
        <v>116</v>
      </c>
      <c r="AT8" t="s">
        <v>118</v>
      </c>
      <c r="AU8" t="s">
        <v>186</v>
      </c>
      <c r="AV8" t="s">
        <v>204</v>
      </c>
      <c r="AW8" t="s">
        <v>67</v>
      </c>
      <c r="AX8">
        <v>6651</v>
      </c>
      <c r="AY8" t="s">
        <v>410</v>
      </c>
      <c r="AZ8">
        <v>4</v>
      </c>
      <c r="BA8" t="s">
        <v>412</v>
      </c>
      <c r="BB8">
        <v>2</v>
      </c>
      <c r="BC8">
        <v>1</v>
      </c>
      <c r="BE8" t="s">
        <v>67</v>
      </c>
      <c r="BF8">
        <v>0</v>
      </c>
      <c r="BG8" t="s">
        <v>253</v>
      </c>
      <c r="BI8" t="s">
        <v>116</v>
      </c>
      <c r="BJ8" t="s">
        <v>204</v>
      </c>
      <c r="BK8" t="s">
        <v>67</v>
      </c>
      <c r="BL8">
        <v>0.83215808174417816</v>
      </c>
      <c r="BM8">
        <v>6651</v>
      </c>
      <c r="BN8" t="s">
        <v>118</v>
      </c>
      <c r="BO8" t="s">
        <v>186</v>
      </c>
      <c r="BP8">
        <v>2</v>
      </c>
      <c r="BQ8">
        <v>4623.9670000000006</v>
      </c>
      <c r="BR8">
        <v>8.8112861727200238E-3</v>
      </c>
      <c r="BS8">
        <v>0.31546893670976089</v>
      </c>
      <c r="BT8">
        <v>9.2128685174440048E-2</v>
      </c>
      <c r="BU8">
        <v>19.785</v>
      </c>
      <c r="BV8">
        <v>2.1626451918882638E-2</v>
      </c>
      <c r="BW8">
        <v>7.7638962388788668</v>
      </c>
      <c r="BX8">
        <v>32</v>
      </c>
      <c r="BY8">
        <v>1</v>
      </c>
      <c r="BZ8">
        <v>359</v>
      </c>
    </row>
    <row r="9" spans="1:78" ht="16.5">
      <c r="A9" s="124" t="str">
        <f t="shared" si="1"/>
        <v>신흥교통</v>
      </c>
      <c r="B9" s="125" t="str">
        <f t="shared" si="2"/>
        <v>김용만</v>
      </c>
      <c r="C9" s="126" t="str">
        <f t="shared" si="3"/>
        <v>C</v>
      </c>
      <c r="D9" s="127">
        <f t="shared" si="4"/>
        <v>0.85304484235596945</v>
      </c>
      <c r="E9" s="128">
        <f t="shared" si="5"/>
        <v>865</v>
      </c>
      <c r="F9" s="129" t="str">
        <f t="shared" si="6"/>
        <v>13</v>
      </c>
      <c r="G9" s="130" t="str">
        <f t="shared" si="7"/>
        <v>71바6262</v>
      </c>
      <c r="H9" s="131">
        <f t="shared" si="8"/>
        <v>4</v>
      </c>
      <c r="I9" s="132">
        <f t="shared" si="9"/>
        <v>834.75299999999993</v>
      </c>
      <c r="J9" s="133">
        <f t="shared" si="10"/>
        <v>2.4138862144809224E-2</v>
      </c>
      <c r="K9" s="133">
        <f t="shared" si="11"/>
        <v>0.44319516251939844</v>
      </c>
      <c r="L9" s="133">
        <f t="shared" si="12"/>
        <v>0.20604897496624752</v>
      </c>
      <c r="M9" s="134">
        <f t="shared" si="13"/>
        <v>17.100999999999999</v>
      </c>
      <c r="N9" s="135">
        <f t="shared" si="14"/>
        <v>1.7969387351707633</v>
      </c>
      <c r="O9" s="135">
        <f t="shared" si="15"/>
        <v>64.210610803435273</v>
      </c>
      <c r="P9" s="216">
        <f t="shared" si="16"/>
        <v>17</v>
      </c>
      <c r="Q9" s="217">
        <f t="shared" si="17"/>
        <v>15</v>
      </c>
      <c r="R9" s="217">
        <f t="shared" si="18"/>
        <v>536</v>
      </c>
      <c r="T9">
        <v>525</v>
      </c>
      <c r="U9">
        <v>865</v>
      </c>
      <c r="V9" t="s">
        <v>205</v>
      </c>
      <c r="W9">
        <v>834.75300000000004</v>
      </c>
      <c r="X9">
        <v>429.66800000000001</v>
      </c>
      <c r="Y9">
        <v>1.9430000000000001</v>
      </c>
      <c r="Z9">
        <v>17.100999999999999</v>
      </c>
      <c r="AA9">
        <v>55.788048000000003</v>
      </c>
      <c r="AB9">
        <v>1.34666</v>
      </c>
      <c r="AC9">
        <v>24.724993000000001</v>
      </c>
      <c r="AD9" s="1">
        <v>172</v>
      </c>
      <c r="AE9">
        <v>15</v>
      </c>
      <c r="AF9">
        <v>536</v>
      </c>
      <c r="AG9">
        <v>68</v>
      </c>
      <c r="AH9">
        <v>14.962935999999999</v>
      </c>
      <c r="AI9">
        <v>231.7</v>
      </c>
      <c r="AJ9">
        <v>0</v>
      </c>
      <c r="AK9">
        <v>17</v>
      </c>
      <c r="AL9">
        <v>14104</v>
      </c>
      <c r="AM9">
        <v>0.85304484235596945</v>
      </c>
      <c r="AN9" t="s">
        <v>69</v>
      </c>
      <c r="AO9">
        <v>355.01</v>
      </c>
      <c r="AP9" t="s">
        <v>318</v>
      </c>
      <c r="AQ9" t="s">
        <v>116</v>
      </c>
      <c r="AR9" t="s">
        <v>117</v>
      </c>
      <c r="AS9" t="s">
        <v>116</v>
      </c>
      <c r="AT9" t="s">
        <v>117</v>
      </c>
      <c r="AU9" t="s">
        <v>177</v>
      </c>
      <c r="AV9" t="s">
        <v>205</v>
      </c>
      <c r="AW9" t="s">
        <v>69</v>
      </c>
      <c r="AX9">
        <v>865</v>
      </c>
      <c r="AY9" t="s">
        <v>413</v>
      </c>
      <c r="AZ9">
        <v>4</v>
      </c>
      <c r="BA9" t="s">
        <v>414</v>
      </c>
      <c r="BB9">
        <v>4</v>
      </c>
      <c r="BC9">
        <v>1</v>
      </c>
      <c r="BE9" t="s">
        <v>67</v>
      </c>
      <c r="BF9">
        <v>1</v>
      </c>
      <c r="BG9" t="s">
        <v>255</v>
      </c>
      <c r="BI9" t="s">
        <v>116</v>
      </c>
      <c r="BJ9" t="s">
        <v>205</v>
      </c>
      <c r="BK9" t="s">
        <v>69</v>
      </c>
      <c r="BL9">
        <v>0.85304484235596945</v>
      </c>
      <c r="BM9">
        <v>865</v>
      </c>
      <c r="BN9" t="s">
        <v>117</v>
      </c>
      <c r="BO9" t="s">
        <v>177</v>
      </c>
      <c r="BP9">
        <v>4</v>
      </c>
      <c r="BQ9">
        <v>834.75299999999993</v>
      </c>
      <c r="BR9">
        <v>2.4138862144809224E-2</v>
      </c>
      <c r="BS9">
        <v>0.44319516251939844</v>
      </c>
      <c r="BT9">
        <v>0.20604897496624749</v>
      </c>
      <c r="BU9">
        <v>17.100999999999999</v>
      </c>
      <c r="BV9">
        <v>1.7969387351707633</v>
      </c>
      <c r="BW9">
        <v>64.210610803435273</v>
      </c>
      <c r="BX9">
        <v>17</v>
      </c>
      <c r="BY9">
        <v>15</v>
      </c>
      <c r="BZ9">
        <v>536</v>
      </c>
    </row>
    <row r="10" spans="1:78" ht="16.5">
      <c r="A10" s="107" t="str">
        <f t="shared" si="1"/>
        <v>신흥교통</v>
      </c>
      <c r="B10" s="108" t="str">
        <f t="shared" si="2"/>
        <v>김용진</v>
      </c>
      <c r="C10" s="109" t="str">
        <f t="shared" si="3"/>
        <v>F</v>
      </c>
      <c r="D10" s="110">
        <f t="shared" si="4"/>
        <v>0.76819932708799443</v>
      </c>
      <c r="E10" s="111">
        <f t="shared" si="5"/>
        <v>4554</v>
      </c>
      <c r="F10" s="112" t="str">
        <f t="shared" si="6"/>
        <v>330</v>
      </c>
      <c r="G10" s="113" t="str">
        <f t="shared" si="7"/>
        <v>70바4014</v>
      </c>
      <c r="H10" s="114">
        <f t="shared" si="8"/>
        <v>9</v>
      </c>
      <c r="I10" s="115">
        <f t="shared" si="9"/>
        <v>4106.8589999999995</v>
      </c>
      <c r="J10" s="116">
        <f t="shared" si="10"/>
        <v>1.4972558833429822E-2</v>
      </c>
      <c r="K10" s="116">
        <f t="shared" si="11"/>
        <v>0.36033529548701648</v>
      </c>
      <c r="L10" s="116">
        <f t="shared" si="12"/>
        <v>0.12978288273349536</v>
      </c>
      <c r="M10" s="117">
        <f t="shared" si="13"/>
        <v>25.995000000000001</v>
      </c>
      <c r="N10" s="118">
        <f t="shared" si="14"/>
        <v>0.12174754477813825</v>
      </c>
      <c r="O10" s="118">
        <f t="shared" si="15"/>
        <v>23.984266321293234</v>
      </c>
      <c r="P10" s="218">
        <f t="shared" si="16"/>
        <v>51</v>
      </c>
      <c r="Q10" s="219">
        <f t="shared" si="17"/>
        <v>5</v>
      </c>
      <c r="R10" s="219">
        <f t="shared" si="18"/>
        <v>985</v>
      </c>
      <c r="T10">
        <v>525</v>
      </c>
      <c r="U10">
        <v>4554</v>
      </c>
      <c r="V10" t="s">
        <v>206</v>
      </c>
      <c r="W10">
        <v>4106.8590000000004</v>
      </c>
      <c r="X10">
        <v>1617.2370000000001</v>
      </c>
      <c r="Y10">
        <v>2.5390000000000001</v>
      </c>
      <c r="Z10">
        <v>25.995000000000001</v>
      </c>
      <c r="AA10">
        <v>131.09081900000001</v>
      </c>
      <c r="AB10">
        <v>1.9627650000000001</v>
      </c>
      <c r="AC10">
        <v>47.236649</v>
      </c>
      <c r="AD10" s="1">
        <v>533</v>
      </c>
      <c r="AE10">
        <v>5</v>
      </c>
      <c r="AF10">
        <v>985</v>
      </c>
      <c r="AG10">
        <v>105</v>
      </c>
      <c r="AH10">
        <v>31.328348999999999</v>
      </c>
      <c r="AI10">
        <v>66451.199999999997</v>
      </c>
      <c r="AJ10">
        <v>42550.1</v>
      </c>
      <c r="AK10">
        <v>51</v>
      </c>
      <c r="AL10">
        <v>33185</v>
      </c>
      <c r="AM10">
        <v>0.76819932708799443</v>
      </c>
      <c r="AN10" t="s">
        <v>70</v>
      </c>
      <c r="AO10">
        <v>1037.54</v>
      </c>
      <c r="AP10" t="s">
        <v>319</v>
      </c>
      <c r="AQ10" t="s">
        <v>116</v>
      </c>
      <c r="AR10" t="s">
        <v>118</v>
      </c>
      <c r="AS10" t="s">
        <v>116</v>
      </c>
      <c r="AT10" t="s">
        <v>118</v>
      </c>
      <c r="AU10" t="s">
        <v>184</v>
      </c>
      <c r="AV10" t="s">
        <v>206</v>
      </c>
      <c r="AW10" t="s">
        <v>70</v>
      </c>
      <c r="AX10">
        <v>4554</v>
      </c>
      <c r="AY10" t="s">
        <v>415</v>
      </c>
      <c r="AZ10">
        <v>2</v>
      </c>
      <c r="BA10" t="s">
        <v>416</v>
      </c>
      <c r="BB10">
        <v>9</v>
      </c>
      <c r="BC10">
        <v>1</v>
      </c>
      <c r="BE10" t="s">
        <v>67</v>
      </c>
      <c r="BF10">
        <v>-1</v>
      </c>
      <c r="BG10" t="s">
        <v>250</v>
      </c>
      <c r="BI10" t="s">
        <v>116</v>
      </c>
      <c r="BJ10" t="s">
        <v>206</v>
      </c>
      <c r="BK10" t="s">
        <v>70</v>
      </c>
      <c r="BL10">
        <v>0.76819932708799443</v>
      </c>
      <c r="BM10">
        <v>4554</v>
      </c>
      <c r="BN10" t="s">
        <v>118</v>
      </c>
      <c r="BO10" t="s">
        <v>184</v>
      </c>
      <c r="BP10">
        <v>9</v>
      </c>
      <c r="BQ10">
        <v>4106.8589999999995</v>
      </c>
      <c r="BR10">
        <v>1.4972558833429822E-2</v>
      </c>
      <c r="BS10">
        <v>0.36033529548701648</v>
      </c>
      <c r="BT10">
        <v>0.12978288273349534</v>
      </c>
      <c r="BU10">
        <v>25.995000000000001</v>
      </c>
      <c r="BV10">
        <v>0.12174754477813825</v>
      </c>
      <c r="BW10">
        <v>23.984266321293234</v>
      </c>
      <c r="BX10">
        <v>51</v>
      </c>
      <c r="BY10">
        <v>5</v>
      </c>
      <c r="BZ10">
        <v>985</v>
      </c>
    </row>
    <row r="11" spans="1:78" ht="16.5">
      <c r="A11" s="124" t="str">
        <f t="shared" si="1"/>
        <v>신흥교통</v>
      </c>
      <c r="B11" s="125" t="str">
        <f t="shared" si="2"/>
        <v>김우겸</v>
      </c>
      <c r="C11" s="126" t="str">
        <f t="shared" si="3"/>
        <v>C</v>
      </c>
      <c r="D11" s="127">
        <f t="shared" si="4"/>
        <v>0.89349999999999996</v>
      </c>
      <c r="E11" s="128">
        <f t="shared" si="5"/>
        <v>1952</v>
      </c>
      <c r="F11" s="129" t="str">
        <f t="shared" si="6"/>
        <v>46</v>
      </c>
      <c r="G11" s="130" t="str">
        <f t="shared" si="7"/>
        <v>71바6288</v>
      </c>
      <c r="H11" s="131">
        <f t="shared" si="8"/>
        <v>1</v>
      </c>
      <c r="I11" s="132">
        <f t="shared" si="9"/>
        <v>4865.3980000000001</v>
      </c>
      <c r="J11" s="133">
        <f t="shared" si="10"/>
        <v>1.265955527283179E-2</v>
      </c>
      <c r="K11" s="133">
        <f t="shared" si="11"/>
        <v>0.49331064006871767</v>
      </c>
      <c r="L11" s="133">
        <f t="shared" si="12"/>
        <v>0.21601521602138202</v>
      </c>
      <c r="M11" s="134">
        <f t="shared" si="13"/>
        <v>18.228999999999999</v>
      </c>
      <c r="N11" s="135">
        <f t="shared" si="14"/>
        <v>5.0972191791915069</v>
      </c>
      <c r="O11" s="135">
        <f t="shared" si="15"/>
        <v>46.306591978703487</v>
      </c>
      <c r="P11" s="216">
        <f t="shared" si="16"/>
        <v>224</v>
      </c>
      <c r="Q11" s="217">
        <f t="shared" si="17"/>
        <v>248</v>
      </c>
      <c r="R11" s="217">
        <f t="shared" si="18"/>
        <v>2253</v>
      </c>
      <c r="T11">
        <v>525</v>
      </c>
      <c r="U11">
        <v>1952</v>
      </c>
      <c r="V11" t="s">
        <v>320</v>
      </c>
      <c r="W11">
        <v>4865.3980000000001</v>
      </c>
      <c r="X11">
        <v>2722.9789999999998</v>
      </c>
      <c r="Y11">
        <v>1.7869999999999999</v>
      </c>
      <c r="Z11">
        <v>18.228999999999999</v>
      </c>
      <c r="AA11">
        <v>360.50579199999999</v>
      </c>
      <c r="AB11">
        <v>4.5638430000000003</v>
      </c>
      <c r="AC11">
        <v>177.84134299999999</v>
      </c>
      <c r="AD11" s="1">
        <v>1051</v>
      </c>
      <c r="AE11">
        <v>248</v>
      </c>
      <c r="AF11">
        <v>2253</v>
      </c>
      <c r="AG11">
        <v>101</v>
      </c>
      <c r="AH11">
        <v>13.496032</v>
      </c>
      <c r="AI11">
        <v>8138</v>
      </c>
      <c r="AJ11">
        <v>1827.7</v>
      </c>
      <c r="AK11">
        <v>224</v>
      </c>
      <c r="AL11">
        <v>118447</v>
      </c>
      <c r="AM11">
        <v>0.89349999999999996</v>
      </c>
      <c r="AN11" t="s">
        <v>69</v>
      </c>
      <c r="AO11">
        <v>4865.3980000000001</v>
      </c>
      <c r="AP11" t="s">
        <v>321</v>
      </c>
      <c r="AQ11" t="s">
        <v>116</v>
      </c>
      <c r="AR11" t="s">
        <v>119</v>
      </c>
      <c r="AS11" t="s">
        <v>116</v>
      </c>
      <c r="AT11" t="s">
        <v>119</v>
      </c>
      <c r="AU11" t="s">
        <v>306</v>
      </c>
      <c r="AV11" t="s">
        <v>320</v>
      </c>
      <c r="AW11" t="s">
        <v>69</v>
      </c>
      <c r="AX11">
        <v>1952</v>
      </c>
      <c r="AY11" t="s">
        <v>417</v>
      </c>
      <c r="AZ11">
        <v>2</v>
      </c>
      <c r="BA11" t="s">
        <v>290</v>
      </c>
      <c r="BB11">
        <v>1</v>
      </c>
      <c r="BC11">
        <v>1</v>
      </c>
      <c r="BE11" t="s">
        <v>294</v>
      </c>
      <c r="BF11" t="s">
        <v>295</v>
      </c>
      <c r="BG11" t="s">
        <v>294</v>
      </c>
      <c r="BI11" t="s">
        <v>116</v>
      </c>
      <c r="BJ11" t="s">
        <v>320</v>
      </c>
      <c r="BK11" t="s">
        <v>69</v>
      </c>
      <c r="BL11">
        <v>0.89349999999999996</v>
      </c>
      <c r="BM11">
        <v>1952</v>
      </c>
      <c r="BN11" t="s">
        <v>119</v>
      </c>
      <c r="BO11" t="s">
        <v>306</v>
      </c>
      <c r="BP11">
        <v>1</v>
      </c>
      <c r="BQ11">
        <v>4865.3980000000001</v>
      </c>
      <c r="BR11">
        <v>1.265955527283179E-2</v>
      </c>
      <c r="BS11">
        <v>0.49331064006871767</v>
      </c>
      <c r="BT11">
        <v>0.21601521602138202</v>
      </c>
      <c r="BU11">
        <v>18.228999999999999</v>
      </c>
      <c r="BV11">
        <v>5.0972191791915069</v>
      </c>
      <c r="BW11">
        <v>46.306591978703487</v>
      </c>
      <c r="BX11">
        <v>224</v>
      </c>
      <c r="BY11">
        <v>248</v>
      </c>
      <c r="BZ11">
        <v>2253</v>
      </c>
    </row>
    <row r="12" spans="1:78" ht="16.5">
      <c r="A12" s="107" t="str">
        <f t="shared" si="1"/>
        <v>신흥교통</v>
      </c>
      <c r="B12" s="108" t="str">
        <f t="shared" si="2"/>
        <v>김운상</v>
      </c>
      <c r="C12" s="109" t="str">
        <f t="shared" si="3"/>
        <v>F</v>
      </c>
      <c r="D12" s="110">
        <f t="shared" si="4"/>
        <v>0.73206402635985046</v>
      </c>
      <c r="E12" s="111">
        <f t="shared" si="5"/>
        <v>8246</v>
      </c>
      <c r="F12" s="112" t="str">
        <f t="shared" si="6"/>
        <v>82</v>
      </c>
      <c r="G12" s="113" t="str">
        <f t="shared" si="7"/>
        <v>71바6256</v>
      </c>
      <c r="H12" s="114">
        <f t="shared" si="8"/>
        <v>2</v>
      </c>
      <c r="I12" s="115">
        <f t="shared" si="9"/>
        <v>447.34699999999998</v>
      </c>
      <c r="J12" s="116">
        <f t="shared" si="10"/>
        <v>2.052711119761165E-2</v>
      </c>
      <c r="K12" s="116">
        <f t="shared" si="11"/>
        <v>0.42953964910004372</v>
      </c>
      <c r="L12" s="116">
        <f t="shared" si="12"/>
        <v>0.23248172000706388</v>
      </c>
      <c r="M12" s="117">
        <f t="shared" si="13"/>
        <v>20.312999999999999</v>
      </c>
      <c r="N12" s="118">
        <f t="shared" si="14"/>
        <v>0</v>
      </c>
      <c r="O12" s="118">
        <f t="shared" si="15"/>
        <v>52.381676551595952</v>
      </c>
      <c r="P12" s="218">
        <f t="shared" si="16"/>
        <v>3</v>
      </c>
      <c r="Q12" s="219">
        <f t="shared" si="17"/>
        <v>1</v>
      </c>
      <c r="R12" s="219">
        <f t="shared" si="18"/>
        <v>411</v>
      </c>
      <c r="T12">
        <v>525</v>
      </c>
      <c r="U12">
        <v>8246</v>
      </c>
      <c r="V12" t="s">
        <v>322</v>
      </c>
      <c r="W12">
        <v>447.34699999999998</v>
      </c>
      <c r="X12">
        <v>244.833</v>
      </c>
      <c r="Y12">
        <v>1.827</v>
      </c>
      <c r="Z12">
        <v>20.312999999999999</v>
      </c>
      <c r="AA12">
        <v>27.375551999999999</v>
      </c>
      <c r="AB12">
        <v>0.56194100000000002</v>
      </c>
      <c r="AC12">
        <v>11.758884999999999</v>
      </c>
      <c r="AD12" s="1">
        <v>104</v>
      </c>
      <c r="AE12">
        <v>1</v>
      </c>
      <c r="AF12">
        <v>411</v>
      </c>
      <c r="AG12">
        <v>71</v>
      </c>
      <c r="AH12">
        <v>16.341113</v>
      </c>
      <c r="AI12">
        <v>246.6</v>
      </c>
      <c r="AJ12">
        <v>0</v>
      </c>
      <c r="AK12">
        <v>3</v>
      </c>
      <c r="AL12">
        <v>1393</v>
      </c>
      <c r="AM12">
        <v>0.73206402635985046</v>
      </c>
      <c r="AN12" t="s">
        <v>70</v>
      </c>
      <c r="AO12">
        <v>388.166</v>
      </c>
      <c r="AP12" t="s">
        <v>323</v>
      </c>
      <c r="AQ12" t="s">
        <v>116</v>
      </c>
      <c r="AR12" t="s">
        <v>121</v>
      </c>
      <c r="AS12" t="s">
        <v>116</v>
      </c>
      <c r="AT12" t="s">
        <v>121</v>
      </c>
      <c r="AU12" t="s">
        <v>254</v>
      </c>
      <c r="AV12" t="s">
        <v>322</v>
      </c>
      <c r="AW12" t="s">
        <v>70</v>
      </c>
      <c r="AX12">
        <v>8246</v>
      </c>
      <c r="AY12" t="s">
        <v>418</v>
      </c>
      <c r="AZ12">
        <v>1</v>
      </c>
      <c r="BA12" t="s">
        <v>270</v>
      </c>
      <c r="BB12">
        <v>2</v>
      </c>
      <c r="BC12">
        <v>1</v>
      </c>
      <c r="BE12" t="s">
        <v>294</v>
      </c>
      <c r="BF12" t="s">
        <v>295</v>
      </c>
      <c r="BG12" t="s">
        <v>294</v>
      </c>
      <c r="BI12" t="s">
        <v>116</v>
      </c>
      <c r="BJ12" t="s">
        <v>322</v>
      </c>
      <c r="BK12" t="s">
        <v>70</v>
      </c>
      <c r="BL12">
        <v>0.73206402635985046</v>
      </c>
      <c r="BM12">
        <v>8246</v>
      </c>
      <c r="BN12" t="s">
        <v>121</v>
      </c>
      <c r="BO12" t="s">
        <v>254</v>
      </c>
      <c r="BP12">
        <v>2</v>
      </c>
      <c r="BQ12">
        <v>447.34699999999998</v>
      </c>
      <c r="BR12">
        <v>2.052711119761165E-2</v>
      </c>
      <c r="BS12">
        <v>0.42953964910004372</v>
      </c>
      <c r="BT12">
        <v>0.23248172000706388</v>
      </c>
      <c r="BU12">
        <v>20.312999999999999</v>
      </c>
      <c r="BV12">
        <v>0</v>
      </c>
      <c r="BW12">
        <v>52.381676551595952</v>
      </c>
      <c r="BX12">
        <v>3</v>
      </c>
      <c r="BY12">
        <v>1</v>
      </c>
      <c r="BZ12">
        <v>411</v>
      </c>
    </row>
    <row r="13" spans="1:78" ht="16.5">
      <c r="A13" s="124" t="str">
        <f t="shared" si="1"/>
        <v>신흥교통</v>
      </c>
      <c r="B13" s="125" t="str">
        <f t="shared" si="2"/>
        <v>김정근</v>
      </c>
      <c r="C13" s="126" t="str">
        <f t="shared" si="3"/>
        <v>C</v>
      </c>
      <c r="D13" s="127">
        <f t="shared" si="4"/>
        <v>0.85484848484848497</v>
      </c>
      <c r="E13" s="128">
        <f t="shared" si="5"/>
        <v>85</v>
      </c>
      <c r="F13" s="129" t="str">
        <f t="shared" si="6"/>
        <v>330</v>
      </c>
      <c r="G13" s="130" t="str">
        <f t="shared" si="7"/>
        <v>71바6291</v>
      </c>
      <c r="H13" s="131">
        <f t="shared" si="8"/>
        <v>1</v>
      </c>
      <c r="I13" s="132">
        <f t="shared" si="9"/>
        <v>3231.308</v>
      </c>
      <c r="J13" s="133">
        <f t="shared" si="10"/>
        <v>7.2048139996483988E-3</v>
      </c>
      <c r="K13" s="133">
        <f t="shared" si="11"/>
        <v>0.27299598211348097</v>
      </c>
      <c r="L13" s="133">
        <f t="shared" si="12"/>
        <v>0.12131310292921628</v>
      </c>
      <c r="M13" s="134">
        <f t="shared" si="13"/>
        <v>19.259</v>
      </c>
      <c r="N13" s="135">
        <f t="shared" si="14"/>
        <v>3.0947220135004155E-2</v>
      </c>
      <c r="O13" s="135">
        <f t="shared" si="15"/>
        <v>2.8780914725553863</v>
      </c>
      <c r="P13" s="216">
        <f t="shared" si="16"/>
        <v>8</v>
      </c>
      <c r="Q13" s="217">
        <f t="shared" si="17"/>
        <v>1</v>
      </c>
      <c r="R13" s="217">
        <f t="shared" si="18"/>
        <v>93</v>
      </c>
      <c r="T13">
        <v>525</v>
      </c>
      <c r="U13">
        <v>85</v>
      </c>
      <c r="V13" t="s">
        <v>296</v>
      </c>
      <c r="W13">
        <v>3231.308</v>
      </c>
      <c r="X13">
        <v>1145.5260000000001</v>
      </c>
      <c r="Y13">
        <v>2.8210000000000002</v>
      </c>
      <c r="Z13">
        <v>19.259</v>
      </c>
      <c r="AA13">
        <v>101.8197</v>
      </c>
      <c r="AB13">
        <v>0.73359200000000002</v>
      </c>
      <c r="AC13">
        <v>27.796368999999999</v>
      </c>
      <c r="AD13" s="1">
        <v>392</v>
      </c>
      <c r="AE13">
        <v>1</v>
      </c>
      <c r="AF13">
        <v>93</v>
      </c>
      <c r="AG13">
        <v>89</v>
      </c>
      <c r="AH13">
        <v>31.735586999999999</v>
      </c>
      <c r="AI13">
        <v>36532</v>
      </c>
      <c r="AJ13">
        <v>9757</v>
      </c>
      <c r="AK13">
        <v>8</v>
      </c>
      <c r="AL13">
        <v>5104</v>
      </c>
      <c r="AM13">
        <v>0.85484848484848497</v>
      </c>
      <c r="AN13" t="s">
        <v>69</v>
      </c>
      <c r="AO13">
        <v>3231.308</v>
      </c>
      <c r="AP13" t="s">
        <v>324</v>
      </c>
      <c r="AQ13" t="s">
        <v>116</v>
      </c>
      <c r="AR13" t="s">
        <v>118</v>
      </c>
      <c r="AS13" t="s">
        <v>116</v>
      </c>
      <c r="AT13" t="s">
        <v>118</v>
      </c>
      <c r="AU13" t="s">
        <v>305</v>
      </c>
      <c r="AV13" t="s">
        <v>296</v>
      </c>
      <c r="AW13" t="s">
        <v>69</v>
      </c>
      <c r="AX13">
        <v>85</v>
      </c>
      <c r="AY13" t="s">
        <v>419</v>
      </c>
      <c r="AZ13">
        <v>7</v>
      </c>
      <c r="BA13" t="s">
        <v>420</v>
      </c>
      <c r="BB13">
        <v>1</v>
      </c>
      <c r="BC13">
        <v>1</v>
      </c>
      <c r="BE13" t="s">
        <v>67</v>
      </c>
      <c r="BF13">
        <v>1</v>
      </c>
      <c r="BG13" t="s">
        <v>255</v>
      </c>
      <c r="BI13" t="s">
        <v>116</v>
      </c>
      <c r="BJ13" t="s">
        <v>296</v>
      </c>
      <c r="BK13" t="s">
        <v>69</v>
      </c>
      <c r="BL13">
        <v>0.85484848484848497</v>
      </c>
      <c r="BM13">
        <v>85</v>
      </c>
      <c r="BN13" t="s">
        <v>118</v>
      </c>
      <c r="BO13" t="s">
        <v>305</v>
      </c>
      <c r="BP13">
        <v>1</v>
      </c>
      <c r="BQ13">
        <v>3231.308</v>
      </c>
      <c r="BR13">
        <v>7.2048139996483988E-3</v>
      </c>
      <c r="BS13">
        <v>0.27299598211348097</v>
      </c>
      <c r="BT13">
        <v>0.12131310292921628</v>
      </c>
      <c r="BU13">
        <v>19.259</v>
      </c>
      <c r="BV13">
        <v>3.0947220135004155E-2</v>
      </c>
      <c r="BW13">
        <v>2.8780914725553863</v>
      </c>
      <c r="BX13">
        <v>8</v>
      </c>
      <c r="BY13">
        <v>1</v>
      </c>
      <c r="BZ13">
        <v>93</v>
      </c>
    </row>
    <row r="14" spans="1:78" ht="16.5">
      <c r="A14" s="107" t="str">
        <f t="shared" si="1"/>
        <v>신흥교통</v>
      </c>
      <c r="B14" s="108" t="str">
        <f t="shared" si="2"/>
        <v>김정열</v>
      </c>
      <c r="C14" s="109" t="str">
        <f t="shared" si="3"/>
        <v>A</v>
      </c>
      <c r="D14" s="110">
        <f t="shared" si="4"/>
        <v>0.99221057575687177</v>
      </c>
      <c r="E14" s="111">
        <f t="shared" si="5"/>
        <v>5000</v>
      </c>
      <c r="F14" s="112" t="str">
        <f t="shared" si="6"/>
        <v>330</v>
      </c>
      <c r="G14" s="113" t="str">
        <f t="shared" si="7"/>
        <v>70바4013</v>
      </c>
      <c r="H14" s="114">
        <f t="shared" si="8"/>
        <v>8</v>
      </c>
      <c r="I14" s="115">
        <f t="shared" si="9"/>
        <v>4044.7220000000002</v>
      </c>
      <c r="J14" s="116">
        <f t="shared" si="10"/>
        <v>7.8790327458033993E-3</v>
      </c>
      <c r="K14" s="116">
        <f t="shared" si="11"/>
        <v>0.22644878950114858</v>
      </c>
      <c r="L14" s="116">
        <f t="shared" si="12"/>
        <v>0.11422293052526229</v>
      </c>
      <c r="M14" s="117">
        <f t="shared" si="13"/>
        <v>15.805999999999999</v>
      </c>
      <c r="N14" s="118">
        <f t="shared" si="14"/>
        <v>9.8894312143084237E-2</v>
      </c>
      <c r="O14" s="118">
        <f t="shared" si="15"/>
        <v>1.656479728396661</v>
      </c>
      <c r="P14" s="218">
        <f t="shared" si="16"/>
        <v>2</v>
      </c>
      <c r="Q14" s="219">
        <f t="shared" si="17"/>
        <v>4</v>
      </c>
      <c r="R14" s="219">
        <f t="shared" si="18"/>
        <v>67</v>
      </c>
      <c r="T14">
        <v>525</v>
      </c>
      <c r="U14">
        <v>5000</v>
      </c>
      <c r="V14" t="s">
        <v>207</v>
      </c>
      <c r="W14">
        <v>4044.7220000000002</v>
      </c>
      <c r="X14">
        <v>1225.1690000000001</v>
      </c>
      <c r="Y14">
        <v>3.3010000000000002</v>
      </c>
      <c r="Z14">
        <v>15.805999999999999</v>
      </c>
      <c r="AA14">
        <v>116.832742</v>
      </c>
      <c r="AB14">
        <v>0.92052900000000004</v>
      </c>
      <c r="AC14">
        <v>26.456633</v>
      </c>
      <c r="AD14" s="1">
        <v>462</v>
      </c>
      <c r="AE14">
        <v>4</v>
      </c>
      <c r="AF14">
        <v>67</v>
      </c>
      <c r="AG14">
        <v>94</v>
      </c>
      <c r="AH14">
        <v>34.619764000000004</v>
      </c>
      <c r="AI14">
        <v>38243</v>
      </c>
      <c r="AJ14">
        <v>4007.6</v>
      </c>
      <c r="AK14">
        <v>2</v>
      </c>
      <c r="AL14">
        <v>421</v>
      </c>
      <c r="AM14">
        <v>0.99221057575687177</v>
      </c>
      <c r="AN14" t="s">
        <v>66</v>
      </c>
      <c r="AO14">
        <v>816.11</v>
      </c>
      <c r="AP14" t="s">
        <v>325</v>
      </c>
      <c r="AQ14" t="s">
        <v>116</v>
      </c>
      <c r="AR14" t="s">
        <v>118</v>
      </c>
      <c r="AS14" t="s">
        <v>116</v>
      </c>
      <c r="AT14" t="s">
        <v>118</v>
      </c>
      <c r="AU14" t="s">
        <v>183</v>
      </c>
      <c r="AV14" t="s">
        <v>207</v>
      </c>
      <c r="AW14" t="s">
        <v>66</v>
      </c>
      <c r="AX14">
        <v>5000</v>
      </c>
      <c r="AY14" t="s">
        <v>421</v>
      </c>
      <c r="AZ14">
        <v>1</v>
      </c>
      <c r="BA14" t="s">
        <v>304</v>
      </c>
      <c r="BB14">
        <v>8</v>
      </c>
      <c r="BC14">
        <v>1</v>
      </c>
      <c r="BE14" t="s">
        <v>66</v>
      </c>
      <c r="BF14">
        <v>0</v>
      </c>
      <c r="BG14" t="s">
        <v>253</v>
      </c>
      <c r="BI14" t="s">
        <v>116</v>
      </c>
      <c r="BJ14" t="s">
        <v>207</v>
      </c>
      <c r="BK14" t="s">
        <v>66</v>
      </c>
      <c r="BL14">
        <v>0.99221057575687177</v>
      </c>
      <c r="BM14">
        <v>5000</v>
      </c>
      <c r="BN14" t="s">
        <v>118</v>
      </c>
      <c r="BO14" t="s">
        <v>183</v>
      </c>
      <c r="BP14">
        <v>8</v>
      </c>
      <c r="BQ14">
        <v>4044.7220000000002</v>
      </c>
      <c r="BR14">
        <v>7.8790327458033993E-3</v>
      </c>
      <c r="BS14">
        <v>0.22644878950114858</v>
      </c>
      <c r="BT14">
        <v>0.11422293052526229</v>
      </c>
      <c r="BU14">
        <v>15.805999999999999</v>
      </c>
      <c r="BV14">
        <v>9.8894312143084237E-2</v>
      </c>
      <c r="BW14">
        <v>1.656479728396661</v>
      </c>
      <c r="BX14">
        <v>2</v>
      </c>
      <c r="BY14">
        <v>4</v>
      </c>
      <c r="BZ14">
        <v>67</v>
      </c>
    </row>
    <row r="15" spans="1:78" ht="16.5">
      <c r="A15" s="124" t="str">
        <f t="shared" si="1"/>
        <v>신흥교통</v>
      </c>
      <c r="B15" s="125" t="str">
        <f t="shared" si="2"/>
        <v>김정훈</v>
      </c>
      <c r="C15" s="126" t="str">
        <f t="shared" si="3"/>
        <v>C</v>
      </c>
      <c r="D15" s="127">
        <f t="shared" si="4"/>
        <v>0.89526315789473687</v>
      </c>
      <c r="E15" s="128">
        <f t="shared" si="5"/>
        <v>4627</v>
      </c>
      <c r="F15" s="129" t="str">
        <f t="shared" si="6"/>
        <v>46</v>
      </c>
      <c r="G15" s="130" t="str">
        <f t="shared" si="7"/>
        <v>71바6284</v>
      </c>
      <c r="H15" s="131">
        <f t="shared" si="8"/>
        <v>1</v>
      </c>
      <c r="I15" s="132">
        <f t="shared" si="9"/>
        <v>4551.7370000000001</v>
      </c>
      <c r="J15" s="133">
        <f t="shared" si="10"/>
        <v>1.8405821038488084E-2</v>
      </c>
      <c r="K15" s="133">
        <f t="shared" si="11"/>
        <v>0.48493316036350376</v>
      </c>
      <c r="L15" s="133">
        <f t="shared" si="12"/>
        <v>0.21398424381725042</v>
      </c>
      <c r="M15" s="134">
        <f t="shared" si="13"/>
        <v>19.837</v>
      </c>
      <c r="N15" s="135">
        <f t="shared" si="14"/>
        <v>1.2962084584412499</v>
      </c>
      <c r="O15" s="135">
        <f t="shared" si="15"/>
        <v>64.568756938285318</v>
      </c>
      <c r="P15" s="216">
        <f t="shared" si="16"/>
        <v>204</v>
      </c>
      <c r="Q15" s="217">
        <f t="shared" si="17"/>
        <v>59</v>
      </c>
      <c r="R15" s="217">
        <f t="shared" si="18"/>
        <v>2939</v>
      </c>
      <c r="T15">
        <v>525</v>
      </c>
      <c r="U15">
        <v>4627</v>
      </c>
      <c r="V15" t="s">
        <v>208</v>
      </c>
      <c r="W15">
        <v>4551.7370000000001</v>
      </c>
      <c r="X15">
        <v>2675.7979999999998</v>
      </c>
      <c r="Y15">
        <v>1.7010000000000001</v>
      </c>
      <c r="Z15">
        <v>19.837</v>
      </c>
      <c r="AA15">
        <v>337.285796</v>
      </c>
      <c r="AB15">
        <v>6.2080219999999997</v>
      </c>
      <c r="AC15">
        <v>163.56106700000001</v>
      </c>
      <c r="AD15" s="1">
        <v>974</v>
      </c>
      <c r="AE15">
        <v>59</v>
      </c>
      <c r="AF15">
        <v>2939</v>
      </c>
      <c r="AG15">
        <v>78</v>
      </c>
      <c r="AH15">
        <v>13.495193</v>
      </c>
      <c r="AI15">
        <v>525.29999999999995</v>
      </c>
      <c r="AJ15">
        <v>0</v>
      </c>
      <c r="AK15">
        <v>204</v>
      </c>
      <c r="AL15">
        <v>117706</v>
      </c>
      <c r="AM15">
        <v>0.89526315789473687</v>
      </c>
      <c r="AN15" t="s">
        <v>69</v>
      </c>
      <c r="AO15">
        <v>4551.7370000000001</v>
      </c>
      <c r="AP15" t="s">
        <v>326</v>
      </c>
      <c r="AQ15" t="s">
        <v>116</v>
      </c>
      <c r="AR15" t="s">
        <v>119</v>
      </c>
      <c r="AS15" t="s">
        <v>116</v>
      </c>
      <c r="AT15" t="s">
        <v>119</v>
      </c>
      <c r="AU15" t="s">
        <v>194</v>
      </c>
      <c r="AV15" t="s">
        <v>208</v>
      </c>
      <c r="AW15" t="s">
        <v>69</v>
      </c>
      <c r="AX15">
        <v>4627</v>
      </c>
      <c r="AY15" t="s">
        <v>417</v>
      </c>
      <c r="AZ15">
        <v>1</v>
      </c>
      <c r="BA15" t="s">
        <v>291</v>
      </c>
      <c r="BB15">
        <v>1</v>
      </c>
      <c r="BC15">
        <v>1</v>
      </c>
      <c r="BE15" t="s">
        <v>68</v>
      </c>
      <c r="BF15">
        <v>-1</v>
      </c>
      <c r="BG15" t="s">
        <v>250</v>
      </c>
      <c r="BI15" t="s">
        <v>116</v>
      </c>
      <c r="BJ15" t="s">
        <v>208</v>
      </c>
      <c r="BK15" t="s">
        <v>69</v>
      </c>
      <c r="BL15">
        <v>0.89526315789473687</v>
      </c>
      <c r="BM15">
        <v>4627</v>
      </c>
      <c r="BN15" t="s">
        <v>119</v>
      </c>
      <c r="BO15" t="s">
        <v>194</v>
      </c>
      <c r="BP15">
        <v>1</v>
      </c>
      <c r="BQ15">
        <v>4551.7370000000001</v>
      </c>
      <c r="BR15">
        <v>1.8405821038488084E-2</v>
      </c>
      <c r="BS15">
        <v>0.48493316036350376</v>
      </c>
      <c r="BT15">
        <v>0.21398424381725042</v>
      </c>
      <c r="BU15">
        <v>19.837</v>
      </c>
      <c r="BV15">
        <v>1.2962084584412499</v>
      </c>
      <c r="BW15">
        <v>64.568756938285318</v>
      </c>
      <c r="BX15">
        <v>204</v>
      </c>
      <c r="BY15">
        <v>59</v>
      </c>
      <c r="BZ15">
        <v>2939</v>
      </c>
    </row>
    <row r="16" spans="1:78" ht="16.5">
      <c r="A16" s="107" t="str">
        <f t="shared" si="1"/>
        <v>신흥교통</v>
      </c>
      <c r="B16" s="108" t="str">
        <f t="shared" si="2"/>
        <v>김종관</v>
      </c>
      <c r="C16" s="109" t="str">
        <f t="shared" si="3"/>
        <v>F</v>
      </c>
      <c r="D16" s="110">
        <f t="shared" si="4"/>
        <v>0.74363636363636354</v>
      </c>
      <c r="E16" s="111">
        <f t="shared" si="5"/>
        <v>9380</v>
      </c>
      <c r="F16" s="112" t="str">
        <f t="shared" si="6"/>
        <v>13</v>
      </c>
      <c r="G16" s="113" t="str">
        <f t="shared" si="7"/>
        <v>71바6261</v>
      </c>
      <c r="H16" s="114">
        <f t="shared" si="8"/>
        <v>1</v>
      </c>
      <c r="I16" s="115">
        <f t="shared" si="9"/>
        <v>798.10799999999995</v>
      </c>
      <c r="J16" s="116">
        <f t="shared" si="10"/>
        <v>1.650403327808745E-2</v>
      </c>
      <c r="K16" s="116">
        <f t="shared" si="11"/>
        <v>0.45988525940750691</v>
      </c>
      <c r="L16" s="116">
        <f t="shared" si="12"/>
        <v>0.14784966445643949</v>
      </c>
      <c r="M16" s="117">
        <f t="shared" si="13"/>
        <v>23.547000000000001</v>
      </c>
      <c r="N16" s="118" t="str">
        <f t="shared" si="14"/>
        <v>-</v>
      </c>
      <c r="O16" s="118" t="str">
        <f t="shared" si="15"/>
        <v>-</v>
      </c>
      <c r="P16" s="218">
        <f t="shared" si="16"/>
        <v>12</v>
      </c>
      <c r="Q16" s="219">
        <f t="shared" si="17"/>
        <v>16</v>
      </c>
      <c r="R16" s="219">
        <f t="shared" si="18"/>
        <v>851</v>
      </c>
      <c r="T16">
        <v>525</v>
      </c>
      <c r="U16">
        <v>9380</v>
      </c>
      <c r="V16" t="s">
        <v>327</v>
      </c>
      <c r="W16">
        <v>798.10799999999995</v>
      </c>
      <c r="X16">
        <v>487.88600000000002</v>
      </c>
      <c r="Y16">
        <v>1.6359999999999999</v>
      </c>
      <c r="Z16">
        <v>23.547000000000001</v>
      </c>
      <c r="AA16">
        <v>50.307217999999999</v>
      </c>
      <c r="AB16">
        <v>0.83027200000000001</v>
      </c>
      <c r="AC16">
        <v>23.135548</v>
      </c>
      <c r="AD16" s="1">
        <v>118</v>
      </c>
      <c r="AE16">
        <v>16</v>
      </c>
      <c r="AF16">
        <v>851</v>
      </c>
      <c r="AG16">
        <v>95</v>
      </c>
      <c r="AH16">
        <v>15.864680999999999</v>
      </c>
      <c r="AI16">
        <v>4161.7</v>
      </c>
      <c r="AJ16">
        <v>255.8</v>
      </c>
      <c r="AK16">
        <v>12</v>
      </c>
      <c r="AL16">
        <v>18977</v>
      </c>
      <c r="AM16">
        <v>0.74363636363636354</v>
      </c>
      <c r="AN16" t="s">
        <v>70</v>
      </c>
      <c r="AO16">
        <v>798.10799999999995</v>
      </c>
      <c r="AP16" t="s">
        <v>328</v>
      </c>
      <c r="AQ16" t="s">
        <v>116</v>
      </c>
      <c r="AR16" t="s">
        <v>117</v>
      </c>
      <c r="AS16" t="s">
        <v>116</v>
      </c>
      <c r="AT16" t="s">
        <v>117</v>
      </c>
      <c r="AU16" t="s">
        <v>175</v>
      </c>
      <c r="AV16" t="s">
        <v>327</v>
      </c>
      <c r="AW16" t="s">
        <v>70</v>
      </c>
      <c r="AX16">
        <v>9380</v>
      </c>
      <c r="AY16" t="s">
        <v>422</v>
      </c>
      <c r="AZ16">
        <v>3</v>
      </c>
      <c r="BA16" t="s">
        <v>423</v>
      </c>
      <c r="BB16">
        <v>1</v>
      </c>
      <c r="BC16">
        <v>1</v>
      </c>
      <c r="BE16" t="s">
        <v>294</v>
      </c>
      <c r="BF16" t="s">
        <v>295</v>
      </c>
      <c r="BG16" t="s">
        <v>294</v>
      </c>
      <c r="BI16" t="s">
        <v>116</v>
      </c>
      <c r="BJ16" t="s">
        <v>327</v>
      </c>
      <c r="BK16" t="s">
        <v>70</v>
      </c>
      <c r="BL16">
        <v>0.74363636363636354</v>
      </c>
      <c r="BM16">
        <v>9380</v>
      </c>
      <c r="BN16" t="s">
        <v>117</v>
      </c>
      <c r="BO16" t="s">
        <v>175</v>
      </c>
      <c r="BP16">
        <v>1</v>
      </c>
      <c r="BQ16">
        <v>798.10799999999995</v>
      </c>
      <c r="BR16">
        <v>1.650403327808745E-2</v>
      </c>
      <c r="BS16">
        <v>0.45988525940750691</v>
      </c>
      <c r="BT16">
        <v>0.14784966445643949</v>
      </c>
      <c r="BU16">
        <v>23.547000000000001</v>
      </c>
      <c r="BV16" t="s">
        <v>424</v>
      </c>
      <c r="BW16" t="s">
        <v>424</v>
      </c>
      <c r="BX16">
        <v>12</v>
      </c>
      <c r="BY16">
        <v>16</v>
      </c>
      <c r="BZ16">
        <v>851</v>
      </c>
    </row>
    <row r="17" spans="1:78" ht="16.5">
      <c r="A17" s="124" t="str">
        <f t="shared" si="1"/>
        <v>신흥교통</v>
      </c>
      <c r="B17" s="125" t="str">
        <f t="shared" si="2"/>
        <v>김철민</v>
      </c>
      <c r="C17" s="126" t="str">
        <f t="shared" si="3"/>
        <v>C</v>
      </c>
      <c r="D17" s="127">
        <f t="shared" si="4"/>
        <v>0.85652173913043483</v>
      </c>
      <c r="E17" s="128">
        <f t="shared" si="5"/>
        <v>1734</v>
      </c>
      <c r="F17" s="129" t="str">
        <f t="shared" si="6"/>
        <v>13</v>
      </c>
      <c r="G17" s="130" t="str">
        <f t="shared" si="7"/>
        <v>71바6277</v>
      </c>
      <c r="H17" s="131">
        <f t="shared" si="8"/>
        <v>1</v>
      </c>
      <c r="I17" s="132">
        <f t="shared" si="9"/>
        <v>2368.0329999999999</v>
      </c>
      <c r="J17" s="133">
        <f t="shared" si="10"/>
        <v>3.9898576609423982E-2</v>
      </c>
      <c r="K17" s="133">
        <f t="shared" si="11"/>
        <v>0.421368491570211</v>
      </c>
      <c r="L17" s="133">
        <f t="shared" si="12"/>
        <v>0.35050187222897655</v>
      </c>
      <c r="M17" s="134">
        <f t="shared" si="13"/>
        <v>17.68</v>
      </c>
      <c r="N17" s="135">
        <f t="shared" si="14"/>
        <v>2.6604358976416291</v>
      </c>
      <c r="O17" s="135">
        <f t="shared" si="15"/>
        <v>43.200411480752173</v>
      </c>
      <c r="P17" s="216">
        <f t="shared" si="16"/>
        <v>24</v>
      </c>
      <c r="Q17" s="217">
        <f t="shared" si="17"/>
        <v>63</v>
      </c>
      <c r="R17" s="217">
        <f t="shared" si="18"/>
        <v>1023</v>
      </c>
      <c r="T17">
        <v>525</v>
      </c>
      <c r="U17">
        <v>1734</v>
      </c>
      <c r="V17" t="s">
        <v>209</v>
      </c>
      <c r="W17">
        <v>2368.0329999999999</v>
      </c>
      <c r="X17">
        <v>1201.856</v>
      </c>
      <c r="Y17">
        <v>1.97</v>
      </c>
      <c r="Z17">
        <v>17.68</v>
      </c>
      <c r="AA17">
        <v>151.86358799999999</v>
      </c>
      <c r="AB17">
        <v>6.0591410000000003</v>
      </c>
      <c r="AC17">
        <v>63.990530999999997</v>
      </c>
      <c r="AD17" s="1">
        <v>830</v>
      </c>
      <c r="AE17">
        <v>63</v>
      </c>
      <c r="AF17">
        <v>1023</v>
      </c>
      <c r="AG17">
        <v>69</v>
      </c>
      <c r="AH17">
        <v>15.593158000000001</v>
      </c>
      <c r="AI17">
        <v>139.69999999999999</v>
      </c>
      <c r="AJ17">
        <v>0</v>
      </c>
      <c r="AK17">
        <v>24</v>
      </c>
      <c r="AL17">
        <v>18924</v>
      </c>
      <c r="AM17">
        <v>0.85652173913043483</v>
      </c>
      <c r="AN17" t="s">
        <v>69</v>
      </c>
      <c r="AO17">
        <v>2368.0329999999999</v>
      </c>
      <c r="AP17" t="s">
        <v>329</v>
      </c>
      <c r="AQ17" t="s">
        <v>116</v>
      </c>
      <c r="AR17" t="s">
        <v>117</v>
      </c>
      <c r="AS17" t="s">
        <v>116</v>
      </c>
      <c r="AT17" t="s">
        <v>117</v>
      </c>
      <c r="AU17" t="s">
        <v>179</v>
      </c>
      <c r="AV17" t="s">
        <v>209</v>
      </c>
      <c r="AW17" t="s">
        <v>69</v>
      </c>
      <c r="AX17">
        <v>1734</v>
      </c>
      <c r="AY17" t="s">
        <v>413</v>
      </c>
      <c r="AZ17">
        <v>3</v>
      </c>
      <c r="BA17" t="s">
        <v>425</v>
      </c>
      <c r="BB17">
        <v>1</v>
      </c>
      <c r="BC17">
        <v>1</v>
      </c>
      <c r="BE17" t="s">
        <v>67</v>
      </c>
      <c r="BF17">
        <v>1</v>
      </c>
      <c r="BG17" t="s">
        <v>255</v>
      </c>
      <c r="BI17" t="s">
        <v>116</v>
      </c>
      <c r="BJ17" t="s">
        <v>209</v>
      </c>
      <c r="BK17" t="s">
        <v>69</v>
      </c>
      <c r="BL17">
        <v>0.85652173913043483</v>
      </c>
      <c r="BM17">
        <v>1734</v>
      </c>
      <c r="BN17" t="s">
        <v>117</v>
      </c>
      <c r="BO17" t="s">
        <v>179</v>
      </c>
      <c r="BP17">
        <v>1</v>
      </c>
      <c r="BQ17">
        <v>2368.0329999999999</v>
      </c>
      <c r="BR17">
        <v>3.9898576609423982E-2</v>
      </c>
      <c r="BS17">
        <v>0.421368491570211</v>
      </c>
      <c r="BT17">
        <v>0.35050187222897655</v>
      </c>
      <c r="BU17">
        <v>17.68</v>
      </c>
      <c r="BV17">
        <v>2.6604358976416291</v>
      </c>
      <c r="BW17">
        <v>43.200411480752173</v>
      </c>
      <c r="BX17">
        <v>24</v>
      </c>
      <c r="BY17">
        <v>63</v>
      </c>
      <c r="BZ17">
        <v>1023</v>
      </c>
    </row>
    <row r="18" spans="1:78" ht="16.5">
      <c r="A18" s="107" t="str">
        <f t="shared" si="1"/>
        <v>신흥교통</v>
      </c>
      <c r="B18" s="108" t="str">
        <f t="shared" si="2"/>
        <v>김태산</v>
      </c>
      <c r="C18" s="109" t="str">
        <f t="shared" si="3"/>
        <v>F</v>
      </c>
      <c r="D18" s="110">
        <f t="shared" si="4"/>
        <v>0.68320000000000003</v>
      </c>
      <c r="E18" s="111">
        <f t="shared" si="5"/>
        <v>7807</v>
      </c>
      <c r="F18" s="112" t="str">
        <f t="shared" si="6"/>
        <v>82</v>
      </c>
      <c r="G18" s="113" t="str">
        <f t="shared" si="7"/>
        <v>70바4007</v>
      </c>
      <c r="H18" s="114">
        <f t="shared" si="8"/>
        <v>1</v>
      </c>
      <c r="I18" s="115">
        <f t="shared" si="9"/>
        <v>2159.585</v>
      </c>
      <c r="J18" s="116">
        <f t="shared" si="10"/>
        <v>1.1669332153591285E-2</v>
      </c>
      <c r="K18" s="116">
        <f t="shared" si="11"/>
        <v>0.39134490143648154</v>
      </c>
      <c r="L18" s="116">
        <f t="shared" si="12"/>
        <v>0.21485609503677788</v>
      </c>
      <c r="M18" s="117">
        <f t="shared" si="13"/>
        <v>20.585000000000001</v>
      </c>
      <c r="N18" s="118">
        <f t="shared" si="14"/>
        <v>1.1576298223964325</v>
      </c>
      <c r="O18" s="118">
        <f t="shared" si="15"/>
        <v>44.406679987127156</v>
      </c>
      <c r="P18" s="218">
        <f t="shared" si="16"/>
        <v>23</v>
      </c>
      <c r="Q18" s="219">
        <f t="shared" si="17"/>
        <v>25</v>
      </c>
      <c r="R18" s="219">
        <f t="shared" si="18"/>
        <v>959</v>
      </c>
      <c r="T18">
        <v>525</v>
      </c>
      <c r="U18">
        <v>7807</v>
      </c>
      <c r="V18" t="s">
        <v>210</v>
      </c>
      <c r="W18">
        <v>2159.585</v>
      </c>
      <c r="X18">
        <v>1264.191</v>
      </c>
      <c r="Y18">
        <v>1.708</v>
      </c>
      <c r="Z18">
        <v>20.585000000000001</v>
      </c>
      <c r="AA18">
        <v>128.96830600000001</v>
      </c>
      <c r="AB18">
        <v>1.504974</v>
      </c>
      <c r="AC18">
        <v>50.471088999999999</v>
      </c>
      <c r="AD18" s="1">
        <v>464</v>
      </c>
      <c r="AE18">
        <v>25</v>
      </c>
      <c r="AF18">
        <v>959</v>
      </c>
      <c r="AG18">
        <v>68</v>
      </c>
      <c r="AH18">
        <v>16.745083000000001</v>
      </c>
      <c r="AI18">
        <v>495.4</v>
      </c>
      <c r="AJ18">
        <v>0</v>
      </c>
      <c r="AK18">
        <v>23</v>
      </c>
      <c r="AL18">
        <v>8819</v>
      </c>
      <c r="AM18">
        <v>0.68320000000000003</v>
      </c>
      <c r="AN18" t="s">
        <v>70</v>
      </c>
      <c r="AO18">
        <v>2159.585</v>
      </c>
      <c r="AP18" t="s">
        <v>330</v>
      </c>
      <c r="AQ18" t="s">
        <v>116</v>
      </c>
      <c r="AR18" t="s">
        <v>121</v>
      </c>
      <c r="AS18" t="s">
        <v>116</v>
      </c>
      <c r="AT18" t="s">
        <v>121</v>
      </c>
      <c r="AU18" t="s">
        <v>173</v>
      </c>
      <c r="AV18" t="s">
        <v>210</v>
      </c>
      <c r="AW18" t="s">
        <v>70</v>
      </c>
      <c r="AX18">
        <v>7807</v>
      </c>
      <c r="AY18" t="s">
        <v>418</v>
      </c>
      <c r="AZ18">
        <v>3</v>
      </c>
      <c r="BA18" t="s">
        <v>426</v>
      </c>
      <c r="BB18">
        <v>1</v>
      </c>
      <c r="BC18">
        <v>1</v>
      </c>
      <c r="BE18" t="s">
        <v>70</v>
      </c>
      <c r="BF18">
        <v>0</v>
      </c>
      <c r="BG18" t="s">
        <v>253</v>
      </c>
      <c r="BI18" t="s">
        <v>116</v>
      </c>
      <c r="BJ18" t="s">
        <v>210</v>
      </c>
      <c r="BK18" t="s">
        <v>70</v>
      </c>
      <c r="BL18">
        <v>0.68320000000000003</v>
      </c>
      <c r="BM18">
        <v>7807</v>
      </c>
      <c r="BN18" t="s">
        <v>121</v>
      </c>
      <c r="BO18" t="s">
        <v>173</v>
      </c>
      <c r="BP18">
        <v>1</v>
      </c>
      <c r="BQ18">
        <v>2159.585</v>
      </c>
      <c r="BR18">
        <v>1.1669332153591285E-2</v>
      </c>
      <c r="BS18">
        <v>0.39134490143648154</v>
      </c>
      <c r="BT18">
        <v>0.21485609503677788</v>
      </c>
      <c r="BU18">
        <v>20.585000000000001</v>
      </c>
      <c r="BV18">
        <v>1.1576298223964325</v>
      </c>
      <c r="BW18">
        <v>44.406679987127156</v>
      </c>
      <c r="BX18">
        <v>23</v>
      </c>
      <c r="BY18">
        <v>25</v>
      </c>
      <c r="BZ18">
        <v>959</v>
      </c>
    </row>
    <row r="19" spans="1:78" ht="16.5">
      <c r="A19" s="124" t="str">
        <f t="shared" si="1"/>
        <v>신흥교통</v>
      </c>
      <c r="B19" s="125" t="str">
        <f t="shared" si="2"/>
        <v>김화윤</v>
      </c>
      <c r="C19" s="126" t="str">
        <f t="shared" si="3"/>
        <v>B</v>
      </c>
      <c r="D19" s="127">
        <f t="shared" si="4"/>
        <v>0.91227272727272724</v>
      </c>
      <c r="E19" s="128">
        <f t="shared" si="5"/>
        <v>5658</v>
      </c>
      <c r="F19" s="129" t="str">
        <f t="shared" si="6"/>
        <v>13</v>
      </c>
      <c r="G19" s="130" t="str">
        <f t="shared" si="7"/>
        <v>71바6262</v>
      </c>
      <c r="H19" s="131">
        <f t="shared" si="8"/>
        <v>1</v>
      </c>
      <c r="I19" s="132">
        <f t="shared" si="9"/>
        <v>2265.63</v>
      </c>
      <c r="J19" s="133">
        <f t="shared" si="10"/>
        <v>7.6350771949970614E-2</v>
      </c>
      <c r="K19" s="133">
        <f t="shared" si="11"/>
        <v>0.38214317105928064</v>
      </c>
      <c r="L19" s="133">
        <f t="shared" si="12"/>
        <v>0.17655133450739971</v>
      </c>
      <c r="M19" s="134">
        <f t="shared" si="13"/>
        <v>15.817</v>
      </c>
      <c r="N19" s="135">
        <f t="shared" si="14"/>
        <v>4.4137833626849927E-2</v>
      </c>
      <c r="O19" s="135">
        <f t="shared" si="15"/>
        <v>15.006863433128974</v>
      </c>
      <c r="P19" s="216">
        <f t="shared" si="16"/>
        <v>23</v>
      </c>
      <c r="Q19" s="217">
        <f t="shared" si="17"/>
        <v>1</v>
      </c>
      <c r="R19" s="217">
        <f t="shared" si="18"/>
        <v>340</v>
      </c>
      <c r="T19">
        <v>525</v>
      </c>
      <c r="U19">
        <v>5658</v>
      </c>
      <c r="V19" t="s">
        <v>256</v>
      </c>
      <c r="W19">
        <v>2265.63</v>
      </c>
      <c r="X19">
        <v>1129.115</v>
      </c>
      <c r="Y19">
        <v>2.0070000000000001</v>
      </c>
      <c r="Z19">
        <v>15.817</v>
      </c>
      <c r="AA19">
        <v>150.80219500000001</v>
      </c>
      <c r="AB19">
        <v>11.513864</v>
      </c>
      <c r="AC19">
        <v>57.628028999999998</v>
      </c>
      <c r="AD19" s="1">
        <v>400</v>
      </c>
      <c r="AE19">
        <v>1</v>
      </c>
      <c r="AF19">
        <v>340</v>
      </c>
      <c r="AG19">
        <v>67</v>
      </c>
      <c r="AH19">
        <v>15.023852</v>
      </c>
      <c r="AI19">
        <v>338.1</v>
      </c>
      <c r="AJ19">
        <v>0</v>
      </c>
      <c r="AK19">
        <v>23</v>
      </c>
      <c r="AL19">
        <v>14181</v>
      </c>
      <c r="AM19">
        <v>0.91227272727272724</v>
      </c>
      <c r="AN19" t="s">
        <v>68</v>
      </c>
      <c r="AO19">
        <v>2265.63</v>
      </c>
      <c r="AP19" t="s">
        <v>331</v>
      </c>
      <c r="AQ19" t="s">
        <v>116</v>
      </c>
      <c r="AR19" t="s">
        <v>117</v>
      </c>
      <c r="AS19" t="s">
        <v>116</v>
      </c>
      <c r="AT19" t="s">
        <v>117</v>
      </c>
      <c r="AU19" t="s">
        <v>177</v>
      </c>
      <c r="AV19" t="s">
        <v>256</v>
      </c>
      <c r="AW19" t="s">
        <v>68</v>
      </c>
      <c r="AX19">
        <v>5658</v>
      </c>
      <c r="AY19" t="s">
        <v>427</v>
      </c>
      <c r="AZ19">
        <v>1</v>
      </c>
      <c r="BA19" t="s">
        <v>280</v>
      </c>
      <c r="BB19">
        <v>1</v>
      </c>
      <c r="BC19">
        <v>1</v>
      </c>
      <c r="BE19" t="s">
        <v>68</v>
      </c>
      <c r="BF19">
        <v>0</v>
      </c>
      <c r="BG19" t="s">
        <v>253</v>
      </c>
      <c r="BI19" t="s">
        <v>116</v>
      </c>
      <c r="BJ19" t="s">
        <v>256</v>
      </c>
      <c r="BK19" t="s">
        <v>68</v>
      </c>
      <c r="BL19">
        <v>0.91227272727272724</v>
      </c>
      <c r="BM19">
        <v>5658</v>
      </c>
      <c r="BN19" t="s">
        <v>117</v>
      </c>
      <c r="BO19" t="s">
        <v>177</v>
      </c>
      <c r="BP19">
        <v>1</v>
      </c>
      <c r="BQ19">
        <v>2265.63</v>
      </c>
      <c r="BR19">
        <v>7.6350771949970614E-2</v>
      </c>
      <c r="BS19">
        <v>0.38214317105928064</v>
      </c>
      <c r="BT19">
        <v>0.17655133450739971</v>
      </c>
      <c r="BU19">
        <v>15.817</v>
      </c>
      <c r="BV19">
        <v>4.4137833626849927E-2</v>
      </c>
      <c r="BW19">
        <v>15.006863433128974</v>
      </c>
      <c r="BX19">
        <v>23</v>
      </c>
      <c r="BY19">
        <v>1</v>
      </c>
      <c r="BZ19">
        <v>340</v>
      </c>
    </row>
    <row r="20" spans="1:78" ht="16.5">
      <c r="A20" s="107" t="str">
        <f t="shared" si="1"/>
        <v>신흥교통</v>
      </c>
      <c r="B20" s="108" t="str">
        <f t="shared" si="2"/>
        <v>김효영</v>
      </c>
      <c r="C20" s="109" t="str">
        <f t="shared" si="3"/>
        <v>B</v>
      </c>
      <c r="D20" s="110">
        <f t="shared" si="4"/>
        <v>0.93761904761904757</v>
      </c>
      <c r="E20" s="111">
        <f t="shared" si="5"/>
        <v>7171</v>
      </c>
      <c r="F20" s="112" t="str">
        <f t="shared" si="6"/>
        <v>93</v>
      </c>
      <c r="G20" s="113" t="str">
        <f t="shared" si="7"/>
        <v>70바4005</v>
      </c>
      <c r="H20" s="114">
        <f t="shared" si="8"/>
        <v>1</v>
      </c>
      <c r="I20" s="115">
        <f t="shared" si="9"/>
        <v>2207.0729999999999</v>
      </c>
      <c r="J20" s="116">
        <f t="shared" si="10"/>
        <v>2.7272671239100425E-2</v>
      </c>
      <c r="K20" s="116">
        <f t="shared" si="11"/>
        <v>0.39602271182036453</v>
      </c>
      <c r="L20" s="116">
        <f t="shared" si="12"/>
        <v>0.24919882577513297</v>
      </c>
      <c r="M20" s="117">
        <f t="shared" si="13"/>
        <v>16.38</v>
      </c>
      <c r="N20" s="118">
        <f t="shared" si="14"/>
        <v>0</v>
      </c>
      <c r="O20" s="118">
        <f t="shared" si="15"/>
        <v>7.2041115087720256</v>
      </c>
      <c r="P20" s="218">
        <f t="shared" si="16"/>
        <v>11</v>
      </c>
      <c r="Q20" s="219">
        <f t="shared" si="17"/>
        <v>0</v>
      </c>
      <c r="R20" s="219">
        <f t="shared" si="18"/>
        <v>159</v>
      </c>
      <c r="T20">
        <v>525</v>
      </c>
      <c r="U20">
        <v>7171</v>
      </c>
      <c r="V20" t="s">
        <v>297</v>
      </c>
      <c r="W20">
        <v>2207.0729999999999</v>
      </c>
      <c r="X20">
        <v>1121.1420000000001</v>
      </c>
      <c r="Y20">
        <v>1.9690000000000001</v>
      </c>
      <c r="Z20">
        <v>16.38</v>
      </c>
      <c r="AA20">
        <v>139.68884700000001</v>
      </c>
      <c r="AB20">
        <v>3.809688</v>
      </c>
      <c r="AC20">
        <v>55.319955999999998</v>
      </c>
      <c r="AD20" s="1">
        <v>550</v>
      </c>
      <c r="AE20">
        <v>0</v>
      </c>
      <c r="AF20">
        <v>159</v>
      </c>
      <c r="AG20">
        <v>74</v>
      </c>
      <c r="AH20">
        <v>15.799922</v>
      </c>
      <c r="AI20">
        <v>1749.1</v>
      </c>
      <c r="AJ20">
        <v>0</v>
      </c>
      <c r="AK20">
        <v>11</v>
      </c>
      <c r="AL20">
        <v>3113</v>
      </c>
      <c r="AM20">
        <v>0.93761904761904757</v>
      </c>
      <c r="AN20" t="s">
        <v>68</v>
      </c>
      <c r="AO20">
        <v>2207.0729999999999</v>
      </c>
      <c r="AP20" t="s">
        <v>332</v>
      </c>
      <c r="AQ20" t="s">
        <v>116</v>
      </c>
      <c r="AR20" t="s">
        <v>122</v>
      </c>
      <c r="AS20" t="s">
        <v>116</v>
      </c>
      <c r="AT20" t="s">
        <v>122</v>
      </c>
      <c r="AU20" t="s">
        <v>199</v>
      </c>
      <c r="AV20" t="s">
        <v>297</v>
      </c>
      <c r="AW20" t="s">
        <v>68</v>
      </c>
      <c r="AX20">
        <v>7171</v>
      </c>
      <c r="AY20" t="s">
        <v>407</v>
      </c>
      <c r="AZ20">
        <v>4</v>
      </c>
      <c r="BA20" t="s">
        <v>428</v>
      </c>
      <c r="BB20">
        <v>1</v>
      </c>
      <c r="BC20">
        <v>1</v>
      </c>
      <c r="BE20" t="s">
        <v>66</v>
      </c>
      <c r="BF20">
        <v>-1</v>
      </c>
      <c r="BG20" t="s">
        <v>250</v>
      </c>
      <c r="BI20" t="s">
        <v>116</v>
      </c>
      <c r="BJ20" t="s">
        <v>297</v>
      </c>
      <c r="BK20" t="s">
        <v>68</v>
      </c>
      <c r="BL20">
        <v>0.93761904761904757</v>
      </c>
      <c r="BM20">
        <v>7171</v>
      </c>
      <c r="BN20" t="s">
        <v>122</v>
      </c>
      <c r="BO20" t="s">
        <v>199</v>
      </c>
      <c r="BP20">
        <v>1</v>
      </c>
      <c r="BQ20">
        <v>2207.0729999999999</v>
      </c>
      <c r="BR20">
        <v>2.7272671239100425E-2</v>
      </c>
      <c r="BS20">
        <v>0.39602271182036453</v>
      </c>
      <c r="BT20">
        <v>0.24919882577513297</v>
      </c>
      <c r="BU20">
        <v>16.38</v>
      </c>
      <c r="BV20">
        <v>0</v>
      </c>
      <c r="BW20">
        <v>7.2041115087720256</v>
      </c>
      <c r="BX20">
        <v>11</v>
      </c>
      <c r="BY20">
        <v>0</v>
      </c>
      <c r="BZ20">
        <v>159</v>
      </c>
    </row>
    <row r="21" spans="1:78" ht="16.5">
      <c r="A21" s="124" t="str">
        <f t="shared" si="1"/>
        <v>신흥교통</v>
      </c>
      <c r="B21" s="125" t="str">
        <f t="shared" si="2"/>
        <v>나정훈</v>
      </c>
      <c r="C21" s="126" t="str">
        <f t="shared" si="3"/>
        <v>D</v>
      </c>
      <c r="D21" s="127">
        <f t="shared" si="4"/>
        <v>0.83290125687909433</v>
      </c>
      <c r="E21" s="128">
        <f t="shared" si="5"/>
        <v>5784</v>
      </c>
      <c r="F21" s="129" t="str">
        <f t="shared" si="6"/>
        <v>13</v>
      </c>
      <c r="G21" s="130" t="str">
        <f t="shared" si="7"/>
        <v>71바6251</v>
      </c>
      <c r="H21" s="131">
        <f t="shared" si="8"/>
        <v>2</v>
      </c>
      <c r="I21" s="132">
        <f t="shared" si="9"/>
        <v>5291.43</v>
      </c>
      <c r="J21" s="133">
        <f t="shared" si="10"/>
        <v>2.8635462908946304E-2</v>
      </c>
      <c r="K21" s="133">
        <f t="shared" si="11"/>
        <v>0.46378371930991796</v>
      </c>
      <c r="L21" s="133">
        <f t="shared" si="12"/>
        <v>0.18992975433861922</v>
      </c>
      <c r="M21" s="134">
        <f t="shared" si="13"/>
        <v>18.541</v>
      </c>
      <c r="N21" s="135">
        <f t="shared" si="14"/>
        <v>2.2111225131958658</v>
      </c>
      <c r="O21" s="135">
        <f t="shared" si="15"/>
        <v>46.225689463906733</v>
      </c>
      <c r="P21" s="216">
        <f t="shared" si="16"/>
        <v>123</v>
      </c>
      <c r="Q21" s="217">
        <f t="shared" si="17"/>
        <v>117</v>
      </c>
      <c r="R21" s="217">
        <f t="shared" si="18"/>
        <v>2446</v>
      </c>
      <c r="T21">
        <v>525</v>
      </c>
      <c r="U21">
        <v>5784</v>
      </c>
      <c r="V21" t="s">
        <v>298</v>
      </c>
      <c r="W21">
        <v>5291.43</v>
      </c>
      <c r="X21">
        <v>2885.4450000000002</v>
      </c>
      <c r="Y21">
        <v>1.8340000000000001</v>
      </c>
      <c r="Z21">
        <v>18.541</v>
      </c>
      <c r="AA21">
        <v>373.90385600000002</v>
      </c>
      <c r="AB21">
        <v>10.706910000000001</v>
      </c>
      <c r="AC21">
        <v>173.41052099999999</v>
      </c>
      <c r="AD21" s="1">
        <v>1005</v>
      </c>
      <c r="AE21">
        <v>117</v>
      </c>
      <c r="AF21">
        <v>2446</v>
      </c>
      <c r="AG21">
        <v>77</v>
      </c>
      <c r="AH21">
        <v>14.151846000000001</v>
      </c>
      <c r="AI21">
        <v>1104.3</v>
      </c>
      <c r="AJ21">
        <v>0</v>
      </c>
      <c r="AK21">
        <v>123</v>
      </c>
      <c r="AL21">
        <v>155390</v>
      </c>
      <c r="AM21">
        <v>0.83290125687909433</v>
      </c>
      <c r="AN21" t="s">
        <v>67</v>
      </c>
      <c r="AO21">
        <v>5156.6930000000002</v>
      </c>
      <c r="AP21" t="s">
        <v>333</v>
      </c>
      <c r="AQ21" t="s">
        <v>116</v>
      </c>
      <c r="AR21" t="s">
        <v>117</v>
      </c>
      <c r="AS21" t="s">
        <v>116</v>
      </c>
      <c r="AT21" t="s">
        <v>117</v>
      </c>
      <c r="AU21" t="s">
        <v>174</v>
      </c>
      <c r="AV21" t="s">
        <v>298</v>
      </c>
      <c r="AW21" t="s">
        <v>67</v>
      </c>
      <c r="AX21">
        <v>5784</v>
      </c>
      <c r="AY21" t="s">
        <v>429</v>
      </c>
      <c r="AZ21">
        <v>2</v>
      </c>
      <c r="BA21" t="s">
        <v>430</v>
      </c>
      <c r="BB21">
        <v>2</v>
      </c>
      <c r="BC21">
        <v>1</v>
      </c>
      <c r="BE21" t="s">
        <v>67</v>
      </c>
      <c r="BF21">
        <v>0</v>
      </c>
      <c r="BG21" t="s">
        <v>253</v>
      </c>
      <c r="BI21" t="s">
        <v>116</v>
      </c>
      <c r="BJ21" t="s">
        <v>298</v>
      </c>
      <c r="BK21" t="s">
        <v>67</v>
      </c>
      <c r="BL21">
        <v>0.83290125687909433</v>
      </c>
      <c r="BM21">
        <v>5784</v>
      </c>
      <c r="BN21" t="s">
        <v>117</v>
      </c>
      <c r="BO21" t="s">
        <v>174</v>
      </c>
      <c r="BP21">
        <v>2</v>
      </c>
      <c r="BQ21">
        <v>5291.43</v>
      </c>
      <c r="BR21">
        <v>2.8635462908946304E-2</v>
      </c>
      <c r="BS21">
        <v>0.46378371930991796</v>
      </c>
      <c r="BT21">
        <v>0.18992975433861922</v>
      </c>
      <c r="BU21">
        <v>18.541</v>
      </c>
      <c r="BV21">
        <v>2.2111225131958658</v>
      </c>
      <c r="BW21">
        <v>46.225689463906733</v>
      </c>
      <c r="BX21">
        <v>123</v>
      </c>
      <c r="BY21">
        <v>117</v>
      </c>
      <c r="BZ21">
        <v>2446</v>
      </c>
    </row>
    <row r="22" spans="1:78" ht="16.5">
      <c r="A22" s="107" t="str">
        <f t="shared" si="1"/>
        <v>신흥교통</v>
      </c>
      <c r="B22" s="108" t="str">
        <f t="shared" si="2"/>
        <v>노경록</v>
      </c>
      <c r="C22" s="109" t="str">
        <f t="shared" si="3"/>
        <v>S</v>
      </c>
      <c r="D22" s="110">
        <f t="shared" si="4"/>
        <v>1.0628696719602342</v>
      </c>
      <c r="E22" s="111">
        <f t="shared" si="5"/>
        <v>310</v>
      </c>
      <c r="F22" s="112" t="str">
        <f t="shared" si="6"/>
        <v>93</v>
      </c>
      <c r="G22" s="113" t="str">
        <f t="shared" si="7"/>
        <v>70바4017</v>
      </c>
      <c r="H22" s="114">
        <f t="shared" si="8"/>
        <v>4</v>
      </c>
      <c r="I22" s="115">
        <f t="shared" si="9"/>
        <v>640.82199999999989</v>
      </c>
      <c r="J22" s="116">
        <f t="shared" si="10"/>
        <v>2.3438090529773699E-2</v>
      </c>
      <c r="K22" s="116">
        <f t="shared" si="11"/>
        <v>0.359457019486285</v>
      </c>
      <c r="L22" s="116">
        <f t="shared" si="12"/>
        <v>0.24811882238749611</v>
      </c>
      <c r="M22" s="117">
        <f t="shared" si="13"/>
        <v>13.343999999999999</v>
      </c>
      <c r="N22" s="118">
        <f t="shared" si="14"/>
        <v>0</v>
      </c>
      <c r="O22" s="118">
        <f t="shared" si="15"/>
        <v>11.391618889488814</v>
      </c>
      <c r="P22" s="218">
        <f t="shared" si="16"/>
        <v>3</v>
      </c>
      <c r="Q22" s="219">
        <f t="shared" si="17"/>
        <v>0</v>
      </c>
      <c r="R22" s="219">
        <f t="shared" si="18"/>
        <v>73</v>
      </c>
      <c r="T22">
        <v>525</v>
      </c>
      <c r="U22">
        <v>310</v>
      </c>
      <c r="V22" t="s">
        <v>211</v>
      </c>
      <c r="W22">
        <v>640.822</v>
      </c>
      <c r="X22">
        <v>284.80900000000003</v>
      </c>
      <c r="Y22">
        <v>2.25</v>
      </c>
      <c r="Z22">
        <v>13.343999999999999</v>
      </c>
      <c r="AA22">
        <v>37.995544000000002</v>
      </c>
      <c r="AB22">
        <v>0.89054299999999997</v>
      </c>
      <c r="AC22">
        <v>13.657764999999999</v>
      </c>
      <c r="AD22" s="1">
        <v>159</v>
      </c>
      <c r="AE22">
        <v>0</v>
      </c>
      <c r="AF22">
        <v>73</v>
      </c>
      <c r="AG22">
        <v>68</v>
      </c>
      <c r="AH22">
        <v>16.865714000000001</v>
      </c>
      <c r="AI22">
        <v>261.7</v>
      </c>
      <c r="AJ22">
        <v>0</v>
      </c>
      <c r="AK22">
        <v>3</v>
      </c>
      <c r="AL22">
        <v>694</v>
      </c>
      <c r="AM22">
        <v>1.0628696719602342</v>
      </c>
      <c r="AN22" t="s">
        <v>71</v>
      </c>
      <c r="AO22">
        <v>291.95299999999997</v>
      </c>
      <c r="AP22" t="s">
        <v>334</v>
      </c>
      <c r="AQ22" t="s">
        <v>116</v>
      </c>
      <c r="AR22" t="s">
        <v>122</v>
      </c>
      <c r="AS22" t="s">
        <v>116</v>
      </c>
      <c r="AT22" t="s">
        <v>122</v>
      </c>
      <c r="AU22" t="s">
        <v>200</v>
      </c>
      <c r="AV22" t="s">
        <v>211</v>
      </c>
      <c r="AW22" t="s">
        <v>71</v>
      </c>
      <c r="AX22">
        <v>310</v>
      </c>
      <c r="AY22" t="s">
        <v>431</v>
      </c>
      <c r="AZ22">
        <v>2</v>
      </c>
      <c r="BA22" t="s">
        <v>432</v>
      </c>
      <c r="BB22">
        <v>4</v>
      </c>
      <c r="BC22">
        <v>1</v>
      </c>
      <c r="BE22" t="s">
        <v>69</v>
      </c>
      <c r="BF22">
        <v>3</v>
      </c>
      <c r="BG22" t="s">
        <v>255</v>
      </c>
      <c r="BI22" t="s">
        <v>116</v>
      </c>
      <c r="BJ22" t="s">
        <v>211</v>
      </c>
      <c r="BK22" t="s">
        <v>71</v>
      </c>
      <c r="BL22">
        <v>1.0628696719602342</v>
      </c>
      <c r="BM22">
        <v>310</v>
      </c>
      <c r="BN22" t="s">
        <v>122</v>
      </c>
      <c r="BO22" t="s">
        <v>200</v>
      </c>
      <c r="BP22">
        <v>4</v>
      </c>
      <c r="BQ22">
        <v>640.82199999999989</v>
      </c>
      <c r="BR22">
        <v>2.3438090529773699E-2</v>
      </c>
      <c r="BS22">
        <v>0.359457019486285</v>
      </c>
      <c r="BT22">
        <v>0.24811882238749605</v>
      </c>
      <c r="BU22">
        <v>13.343999999999999</v>
      </c>
      <c r="BV22">
        <v>0</v>
      </c>
      <c r="BW22">
        <v>11.391618889488814</v>
      </c>
      <c r="BX22">
        <v>3</v>
      </c>
      <c r="BY22">
        <v>0</v>
      </c>
      <c r="BZ22">
        <v>73</v>
      </c>
    </row>
    <row r="23" spans="1:78" ht="16.5">
      <c r="A23" s="124" t="str">
        <f t="shared" si="1"/>
        <v>신흥교통</v>
      </c>
      <c r="B23" s="125" t="str">
        <f t="shared" si="2"/>
        <v>마일영</v>
      </c>
      <c r="C23" s="126" t="str">
        <f t="shared" si="3"/>
        <v>A</v>
      </c>
      <c r="D23" s="127">
        <f t="shared" si="4"/>
        <v>0.99374999999999991</v>
      </c>
      <c r="E23" s="128">
        <f t="shared" si="5"/>
        <v>2010</v>
      </c>
      <c r="F23" s="129" t="str">
        <f t="shared" si="6"/>
        <v>13</v>
      </c>
      <c r="G23" s="130" t="str">
        <f t="shared" si="7"/>
        <v>71바6290</v>
      </c>
      <c r="H23" s="131">
        <f t="shared" si="8"/>
        <v>1</v>
      </c>
      <c r="I23" s="132">
        <f t="shared" si="9"/>
        <v>1464.0540000000001</v>
      </c>
      <c r="J23" s="133">
        <f t="shared" si="10"/>
        <v>2.0355588235280334E-2</v>
      </c>
      <c r="K23" s="133">
        <f t="shared" si="11"/>
        <v>0.36627764868526158</v>
      </c>
      <c r="L23" s="133">
        <f t="shared" si="12"/>
        <v>7.8549015268562491E-2</v>
      </c>
      <c r="M23" s="134">
        <f t="shared" si="13"/>
        <v>12.699</v>
      </c>
      <c r="N23" s="135">
        <f t="shared" si="14"/>
        <v>0</v>
      </c>
      <c r="O23" s="135">
        <f t="shared" si="15"/>
        <v>6.1473142384092387</v>
      </c>
      <c r="P23" s="216">
        <f t="shared" si="16"/>
        <v>0</v>
      </c>
      <c r="Q23" s="217">
        <f t="shared" si="17"/>
        <v>0</v>
      </c>
      <c r="R23" s="217">
        <f t="shared" si="18"/>
        <v>90</v>
      </c>
      <c r="T23">
        <v>525</v>
      </c>
      <c r="U23">
        <v>2010</v>
      </c>
      <c r="V23" t="s">
        <v>212</v>
      </c>
      <c r="W23">
        <v>1464.0540000000001</v>
      </c>
      <c r="X23">
        <v>613.84100000000001</v>
      </c>
      <c r="Y23">
        <v>2.3849999999999998</v>
      </c>
      <c r="Z23">
        <v>12.699</v>
      </c>
      <c r="AA23">
        <v>85.342755999999994</v>
      </c>
      <c r="AB23">
        <v>1.7372019999999999</v>
      </c>
      <c r="AC23">
        <v>31.259143999999999</v>
      </c>
      <c r="AD23" s="1">
        <v>115</v>
      </c>
      <c r="AE23">
        <v>0</v>
      </c>
      <c r="AF23">
        <v>90</v>
      </c>
      <c r="AG23">
        <v>75</v>
      </c>
      <c r="AH23">
        <v>17.154987999999999</v>
      </c>
      <c r="AI23">
        <v>189.1</v>
      </c>
      <c r="AJ23">
        <v>0</v>
      </c>
      <c r="AK23">
        <v>0</v>
      </c>
      <c r="AL23">
        <v>0</v>
      </c>
      <c r="AM23">
        <v>0.99374999999999991</v>
      </c>
      <c r="AN23" t="s">
        <v>66</v>
      </c>
      <c r="AO23">
        <v>1464.0540000000001</v>
      </c>
      <c r="AP23" t="s">
        <v>335</v>
      </c>
      <c r="AQ23" t="s">
        <v>116</v>
      </c>
      <c r="AR23" t="s">
        <v>117</v>
      </c>
      <c r="AS23" t="s">
        <v>116</v>
      </c>
      <c r="AT23" t="s">
        <v>117</v>
      </c>
      <c r="AU23" t="s">
        <v>180</v>
      </c>
      <c r="AV23" t="s">
        <v>212</v>
      </c>
      <c r="AW23" t="s">
        <v>66</v>
      </c>
      <c r="AX23">
        <v>2010</v>
      </c>
      <c r="AY23" t="s">
        <v>433</v>
      </c>
      <c r="AZ23">
        <v>1</v>
      </c>
      <c r="BA23" t="s">
        <v>434</v>
      </c>
      <c r="BB23">
        <v>1</v>
      </c>
      <c r="BC23">
        <v>1</v>
      </c>
      <c r="BE23" t="s">
        <v>66</v>
      </c>
      <c r="BF23">
        <v>0</v>
      </c>
      <c r="BG23" t="s">
        <v>253</v>
      </c>
      <c r="BI23" t="s">
        <v>116</v>
      </c>
      <c r="BJ23" t="s">
        <v>212</v>
      </c>
      <c r="BK23" t="s">
        <v>66</v>
      </c>
      <c r="BL23">
        <v>0.99374999999999991</v>
      </c>
      <c r="BM23">
        <v>2010</v>
      </c>
      <c r="BN23" t="s">
        <v>117</v>
      </c>
      <c r="BO23" t="s">
        <v>180</v>
      </c>
      <c r="BP23">
        <v>1</v>
      </c>
      <c r="BQ23">
        <v>1464.0540000000001</v>
      </c>
      <c r="BR23">
        <v>2.0355588235280334E-2</v>
      </c>
      <c r="BS23">
        <v>0.36627764868526158</v>
      </c>
      <c r="BT23">
        <v>7.8549015268562491E-2</v>
      </c>
      <c r="BU23">
        <v>12.699</v>
      </c>
      <c r="BV23">
        <v>0</v>
      </c>
      <c r="BW23">
        <v>6.1473142384092387</v>
      </c>
      <c r="BX23">
        <v>0</v>
      </c>
      <c r="BY23">
        <v>0</v>
      </c>
      <c r="BZ23">
        <v>90</v>
      </c>
    </row>
    <row r="24" spans="1:78" ht="16.5">
      <c r="A24" s="107" t="str">
        <f t="shared" si="1"/>
        <v>신흥교통</v>
      </c>
      <c r="B24" s="108" t="str">
        <f t="shared" si="2"/>
        <v>박경배</v>
      </c>
      <c r="C24" s="109" t="str">
        <f t="shared" si="3"/>
        <v>C</v>
      </c>
      <c r="D24" s="110">
        <f t="shared" si="4"/>
        <v>0.89000000000000012</v>
      </c>
      <c r="E24" s="111">
        <f t="shared" si="5"/>
        <v>6539</v>
      </c>
      <c r="F24" s="112" t="str">
        <f t="shared" si="6"/>
        <v>13</v>
      </c>
      <c r="G24" s="113" t="str">
        <f t="shared" si="7"/>
        <v>71바6275</v>
      </c>
      <c r="H24" s="114">
        <f t="shared" si="8"/>
        <v>1</v>
      </c>
      <c r="I24" s="115">
        <f t="shared" si="9"/>
        <v>6018.1530000000002</v>
      </c>
      <c r="J24" s="116">
        <f t="shared" si="10"/>
        <v>3.688253067299057E-2</v>
      </c>
      <c r="K24" s="116">
        <f t="shared" si="11"/>
        <v>0.45138915743986852</v>
      </c>
      <c r="L24" s="116">
        <f t="shared" si="12"/>
        <v>0.22398898798352251</v>
      </c>
      <c r="M24" s="117">
        <f t="shared" si="13"/>
        <v>16.47</v>
      </c>
      <c r="N24" s="118">
        <f t="shared" si="14"/>
        <v>3.0241836656529002</v>
      </c>
      <c r="O24" s="118">
        <f t="shared" si="15"/>
        <v>64.454991423448348</v>
      </c>
      <c r="P24" s="218">
        <f t="shared" si="16"/>
        <v>126</v>
      </c>
      <c r="Q24" s="219">
        <f t="shared" si="17"/>
        <v>182</v>
      </c>
      <c r="R24" s="219">
        <f t="shared" si="18"/>
        <v>3879</v>
      </c>
      <c r="T24">
        <v>525</v>
      </c>
      <c r="U24">
        <v>6539</v>
      </c>
      <c r="V24" t="s">
        <v>213</v>
      </c>
      <c r="W24">
        <v>6018.1530000000002</v>
      </c>
      <c r="X24">
        <v>2939.2869999999998</v>
      </c>
      <c r="Y24">
        <v>2.0470000000000002</v>
      </c>
      <c r="Z24">
        <v>16.47</v>
      </c>
      <c r="AA24">
        <v>411.13133299999998</v>
      </c>
      <c r="AB24">
        <v>15.163563999999999</v>
      </c>
      <c r="AC24">
        <v>185.58022600000001</v>
      </c>
      <c r="AD24" s="1">
        <v>1348</v>
      </c>
      <c r="AE24">
        <v>182</v>
      </c>
      <c r="AF24">
        <v>3879</v>
      </c>
      <c r="AG24">
        <v>69</v>
      </c>
      <c r="AH24">
        <v>14.638030000000001</v>
      </c>
      <c r="AI24">
        <v>1534</v>
      </c>
      <c r="AJ24">
        <v>0</v>
      </c>
      <c r="AK24">
        <v>126</v>
      </c>
      <c r="AL24">
        <v>149700</v>
      </c>
      <c r="AM24">
        <v>0.89000000000000012</v>
      </c>
      <c r="AN24" t="s">
        <v>69</v>
      </c>
      <c r="AO24">
        <v>6018.1530000000002</v>
      </c>
      <c r="AP24" t="s">
        <v>336</v>
      </c>
      <c r="AQ24" t="s">
        <v>116</v>
      </c>
      <c r="AR24" t="s">
        <v>117</v>
      </c>
      <c r="AS24" t="s">
        <v>116</v>
      </c>
      <c r="AT24" t="s">
        <v>117</v>
      </c>
      <c r="AU24" t="s">
        <v>178</v>
      </c>
      <c r="AV24" t="s">
        <v>213</v>
      </c>
      <c r="AW24" t="s">
        <v>69</v>
      </c>
      <c r="AX24">
        <v>6539</v>
      </c>
      <c r="AY24" t="s">
        <v>413</v>
      </c>
      <c r="AZ24">
        <v>1</v>
      </c>
      <c r="BA24" t="s">
        <v>176</v>
      </c>
      <c r="BB24">
        <v>1</v>
      </c>
      <c r="BC24">
        <v>1</v>
      </c>
      <c r="BE24" t="s">
        <v>69</v>
      </c>
      <c r="BF24">
        <v>0</v>
      </c>
      <c r="BG24" t="s">
        <v>253</v>
      </c>
      <c r="BI24" t="s">
        <v>116</v>
      </c>
      <c r="BJ24" t="s">
        <v>213</v>
      </c>
      <c r="BK24" t="s">
        <v>69</v>
      </c>
      <c r="BL24">
        <v>0.89000000000000012</v>
      </c>
      <c r="BM24">
        <v>6539</v>
      </c>
      <c r="BN24" t="s">
        <v>117</v>
      </c>
      <c r="BO24" t="s">
        <v>178</v>
      </c>
      <c r="BP24">
        <v>1</v>
      </c>
      <c r="BQ24">
        <v>6018.1530000000002</v>
      </c>
      <c r="BR24">
        <v>3.688253067299057E-2</v>
      </c>
      <c r="BS24">
        <v>0.45138915743986852</v>
      </c>
      <c r="BT24">
        <v>0.22398898798352251</v>
      </c>
      <c r="BU24">
        <v>16.47</v>
      </c>
      <c r="BV24">
        <v>3.0241836656529002</v>
      </c>
      <c r="BW24">
        <v>64.454991423448348</v>
      </c>
      <c r="BX24">
        <v>126</v>
      </c>
      <c r="BY24">
        <v>182</v>
      </c>
      <c r="BZ24">
        <v>3879</v>
      </c>
    </row>
    <row r="25" spans="1:78" ht="16.5">
      <c r="A25" s="124" t="str">
        <f t="shared" si="1"/>
        <v>신흥교통</v>
      </c>
      <c r="B25" s="125" t="str">
        <f t="shared" si="2"/>
        <v>박명대</v>
      </c>
      <c r="C25" s="126" t="str">
        <f t="shared" si="3"/>
        <v>B</v>
      </c>
      <c r="D25" s="127">
        <f t="shared" si="4"/>
        <v>0.94238095238095243</v>
      </c>
      <c r="E25" s="128">
        <f t="shared" si="5"/>
        <v>2086</v>
      </c>
      <c r="F25" s="129" t="str">
        <f t="shared" si="6"/>
        <v>93</v>
      </c>
      <c r="G25" s="130" t="str">
        <f t="shared" si="7"/>
        <v>70바4005</v>
      </c>
      <c r="H25" s="131">
        <f t="shared" si="8"/>
        <v>1</v>
      </c>
      <c r="I25" s="132">
        <f t="shared" si="9"/>
        <v>1827.7819999999999</v>
      </c>
      <c r="J25" s="133">
        <f t="shared" si="10"/>
        <v>4.5023009378232733E-2</v>
      </c>
      <c r="K25" s="133">
        <f t="shared" si="11"/>
        <v>0.38723098644160608</v>
      </c>
      <c r="L25" s="133">
        <f t="shared" si="12"/>
        <v>0.19313025295139136</v>
      </c>
      <c r="M25" s="134">
        <f t="shared" si="13"/>
        <v>15.904999999999999</v>
      </c>
      <c r="N25" s="135">
        <f t="shared" si="14"/>
        <v>0</v>
      </c>
      <c r="O25" s="135">
        <f t="shared" si="15"/>
        <v>5.635245341074592</v>
      </c>
      <c r="P25" s="216">
        <f t="shared" si="16"/>
        <v>4</v>
      </c>
      <c r="Q25" s="217">
        <f t="shared" si="17"/>
        <v>0</v>
      </c>
      <c r="R25" s="217">
        <f t="shared" si="18"/>
        <v>103</v>
      </c>
      <c r="T25">
        <v>525</v>
      </c>
      <c r="U25">
        <v>2086</v>
      </c>
      <c r="V25" t="s">
        <v>214</v>
      </c>
      <c r="W25">
        <v>1827.7819999999999</v>
      </c>
      <c r="X25">
        <v>923.47400000000005</v>
      </c>
      <c r="Y25">
        <v>1.9790000000000001</v>
      </c>
      <c r="Z25">
        <v>15.904999999999999</v>
      </c>
      <c r="AA25">
        <v>119.296357</v>
      </c>
      <c r="AB25">
        <v>5.3710810000000002</v>
      </c>
      <c r="AC25">
        <v>46.195245999999997</v>
      </c>
      <c r="AD25" s="1">
        <v>353</v>
      </c>
      <c r="AE25">
        <v>0</v>
      </c>
      <c r="AF25">
        <v>103</v>
      </c>
      <c r="AG25">
        <v>75</v>
      </c>
      <c r="AH25">
        <v>15.321356</v>
      </c>
      <c r="AI25">
        <v>492</v>
      </c>
      <c r="AJ25">
        <v>0</v>
      </c>
      <c r="AK25">
        <v>4</v>
      </c>
      <c r="AL25">
        <v>1609</v>
      </c>
      <c r="AM25">
        <v>0.94238095238095243</v>
      </c>
      <c r="AN25" t="s">
        <v>68</v>
      </c>
      <c r="AO25">
        <v>1827.7819999999999</v>
      </c>
      <c r="AP25" t="s">
        <v>337</v>
      </c>
      <c r="AQ25" t="s">
        <v>116</v>
      </c>
      <c r="AR25" t="s">
        <v>122</v>
      </c>
      <c r="AS25" t="s">
        <v>116</v>
      </c>
      <c r="AT25" t="s">
        <v>122</v>
      </c>
      <c r="AU25" t="s">
        <v>199</v>
      </c>
      <c r="AV25" t="s">
        <v>214</v>
      </c>
      <c r="AW25" t="s">
        <v>68</v>
      </c>
      <c r="AX25">
        <v>2086</v>
      </c>
      <c r="AY25" t="s">
        <v>407</v>
      </c>
      <c r="AZ25">
        <v>3</v>
      </c>
      <c r="BA25" t="s">
        <v>435</v>
      </c>
      <c r="BB25">
        <v>1</v>
      </c>
      <c r="BC25">
        <v>1</v>
      </c>
      <c r="BE25" t="s">
        <v>66</v>
      </c>
      <c r="BF25">
        <v>-1</v>
      </c>
      <c r="BG25" t="s">
        <v>250</v>
      </c>
      <c r="BI25" t="s">
        <v>116</v>
      </c>
      <c r="BJ25" t="s">
        <v>214</v>
      </c>
      <c r="BK25" t="s">
        <v>68</v>
      </c>
      <c r="BL25">
        <v>0.94238095238095243</v>
      </c>
      <c r="BM25">
        <v>2086</v>
      </c>
      <c r="BN25" t="s">
        <v>122</v>
      </c>
      <c r="BO25" t="s">
        <v>199</v>
      </c>
      <c r="BP25">
        <v>1</v>
      </c>
      <c r="BQ25">
        <v>1827.7819999999999</v>
      </c>
      <c r="BR25">
        <v>4.5023009378232733E-2</v>
      </c>
      <c r="BS25">
        <v>0.38723098644160608</v>
      </c>
      <c r="BT25">
        <v>0.19313025295139136</v>
      </c>
      <c r="BU25">
        <v>15.904999999999999</v>
      </c>
      <c r="BV25">
        <v>0</v>
      </c>
      <c r="BW25">
        <v>5.635245341074592</v>
      </c>
      <c r="BX25">
        <v>4</v>
      </c>
      <c r="BY25">
        <v>0</v>
      </c>
      <c r="BZ25">
        <v>103</v>
      </c>
    </row>
    <row r="26" spans="1:78" ht="16.5">
      <c r="A26" s="107" t="str">
        <f t="shared" si="1"/>
        <v>신흥교통</v>
      </c>
      <c r="B26" s="108" t="str">
        <f t="shared" si="2"/>
        <v>박인재</v>
      </c>
      <c r="C26" s="109" t="str">
        <f t="shared" si="3"/>
        <v>B</v>
      </c>
      <c r="D26" s="110">
        <f t="shared" si="4"/>
        <v>0.90581320310780344</v>
      </c>
      <c r="E26" s="111">
        <f t="shared" si="5"/>
        <v>7400</v>
      </c>
      <c r="F26" s="112" t="str">
        <f t="shared" si="6"/>
        <v>46</v>
      </c>
      <c r="G26" s="113" t="str">
        <f t="shared" si="7"/>
        <v>71바6289</v>
      </c>
      <c r="H26" s="114">
        <f t="shared" si="8"/>
        <v>2</v>
      </c>
      <c r="I26" s="115">
        <f t="shared" si="9"/>
        <v>495.43200000000002</v>
      </c>
      <c r="J26" s="116">
        <f t="shared" si="10"/>
        <v>3.118673656860297E-2</v>
      </c>
      <c r="K26" s="116">
        <f t="shared" si="11"/>
        <v>0.46572673586180796</v>
      </c>
      <c r="L26" s="116">
        <f t="shared" si="12"/>
        <v>0.10899578549629414</v>
      </c>
      <c r="M26" s="117">
        <f t="shared" si="13"/>
        <v>18.795000000000002</v>
      </c>
      <c r="N26" s="118">
        <f t="shared" si="14"/>
        <v>0</v>
      </c>
      <c r="O26" s="118">
        <f t="shared" si="15"/>
        <v>35.120864215472558</v>
      </c>
      <c r="P26" s="218">
        <f t="shared" si="16"/>
        <v>20</v>
      </c>
      <c r="Q26" s="219">
        <f t="shared" si="17"/>
        <v>0</v>
      </c>
      <c r="R26" s="219">
        <f t="shared" si="18"/>
        <v>174</v>
      </c>
      <c r="T26">
        <v>525</v>
      </c>
      <c r="U26">
        <v>7400</v>
      </c>
      <c r="V26" t="s">
        <v>215</v>
      </c>
      <c r="W26">
        <v>495.43200000000002</v>
      </c>
      <c r="X26">
        <v>265.661</v>
      </c>
      <c r="Y26">
        <v>1.865</v>
      </c>
      <c r="Z26">
        <v>18.795000000000002</v>
      </c>
      <c r="AA26">
        <v>34.380544999999998</v>
      </c>
      <c r="AB26">
        <v>1.072217</v>
      </c>
      <c r="AC26">
        <v>16.011939000000002</v>
      </c>
      <c r="AD26" s="1">
        <v>54</v>
      </c>
      <c r="AE26">
        <v>0</v>
      </c>
      <c r="AF26">
        <v>174</v>
      </c>
      <c r="AG26">
        <v>79</v>
      </c>
      <c r="AH26">
        <v>14.410242</v>
      </c>
      <c r="AI26">
        <v>269.10000000000002</v>
      </c>
      <c r="AJ26">
        <v>0</v>
      </c>
      <c r="AK26">
        <v>20</v>
      </c>
      <c r="AL26">
        <v>10881</v>
      </c>
      <c r="AM26">
        <v>0.90581320310780344</v>
      </c>
      <c r="AN26" t="s">
        <v>68</v>
      </c>
      <c r="AO26">
        <v>280.63</v>
      </c>
      <c r="AP26" t="s">
        <v>338</v>
      </c>
      <c r="AQ26" t="s">
        <v>116</v>
      </c>
      <c r="AR26" t="s">
        <v>119</v>
      </c>
      <c r="AS26" t="s">
        <v>116</v>
      </c>
      <c r="AT26" t="s">
        <v>119</v>
      </c>
      <c r="AU26" t="s">
        <v>196</v>
      </c>
      <c r="AV26" t="s">
        <v>215</v>
      </c>
      <c r="AW26" t="s">
        <v>68</v>
      </c>
      <c r="AX26">
        <v>7400</v>
      </c>
      <c r="AY26" t="s">
        <v>436</v>
      </c>
      <c r="AZ26">
        <v>3</v>
      </c>
      <c r="BA26" t="s">
        <v>437</v>
      </c>
      <c r="BB26">
        <v>2</v>
      </c>
      <c r="BC26">
        <v>1</v>
      </c>
      <c r="BE26" t="s">
        <v>69</v>
      </c>
      <c r="BF26">
        <v>1</v>
      </c>
      <c r="BG26" t="s">
        <v>255</v>
      </c>
      <c r="BI26" t="s">
        <v>116</v>
      </c>
      <c r="BJ26" t="s">
        <v>215</v>
      </c>
      <c r="BK26" t="s">
        <v>68</v>
      </c>
      <c r="BL26">
        <v>0.90581320310780344</v>
      </c>
      <c r="BM26">
        <v>7400</v>
      </c>
      <c r="BN26" t="s">
        <v>119</v>
      </c>
      <c r="BO26" t="s">
        <v>196</v>
      </c>
      <c r="BP26">
        <v>2</v>
      </c>
      <c r="BQ26">
        <v>495.43200000000002</v>
      </c>
      <c r="BR26">
        <v>3.118673656860297E-2</v>
      </c>
      <c r="BS26">
        <v>0.46572673586180796</v>
      </c>
      <c r="BT26">
        <v>0.10899578549629414</v>
      </c>
      <c r="BU26">
        <v>18.795000000000002</v>
      </c>
      <c r="BV26">
        <v>0</v>
      </c>
      <c r="BW26">
        <v>35.120864215472558</v>
      </c>
      <c r="BX26">
        <v>20</v>
      </c>
      <c r="BY26">
        <v>0</v>
      </c>
      <c r="BZ26">
        <v>174</v>
      </c>
    </row>
    <row r="27" spans="1:78" ht="16.5">
      <c r="A27" s="124" t="str">
        <f t="shared" si="1"/>
        <v>신흥교통</v>
      </c>
      <c r="B27" s="125" t="str">
        <f t="shared" si="2"/>
        <v>방선혁</v>
      </c>
      <c r="C27" s="126" t="str">
        <f t="shared" si="3"/>
        <v>D</v>
      </c>
      <c r="D27" s="127">
        <f t="shared" si="4"/>
        <v>0.84575757575757582</v>
      </c>
      <c r="E27" s="128">
        <f t="shared" si="5"/>
        <v>4255</v>
      </c>
      <c r="F27" s="129" t="str">
        <f t="shared" si="6"/>
        <v>330</v>
      </c>
      <c r="G27" s="130" t="str">
        <f t="shared" si="7"/>
        <v>71바6291</v>
      </c>
      <c r="H27" s="131">
        <f t="shared" si="8"/>
        <v>1</v>
      </c>
      <c r="I27" s="132">
        <f t="shared" si="9"/>
        <v>3185.3809999999999</v>
      </c>
      <c r="J27" s="133">
        <f t="shared" si="10"/>
        <v>3.420291513883017E-2</v>
      </c>
      <c r="K27" s="133">
        <f t="shared" si="11"/>
        <v>0.23993642441051422</v>
      </c>
      <c r="L27" s="133">
        <f t="shared" si="12"/>
        <v>0.10359828227769301</v>
      </c>
      <c r="M27" s="134">
        <f t="shared" si="13"/>
        <v>21.431999999999999</v>
      </c>
      <c r="N27" s="135">
        <f t="shared" si="14"/>
        <v>0</v>
      </c>
      <c r="O27" s="135">
        <f t="shared" si="15"/>
        <v>6.0275364234294111</v>
      </c>
      <c r="P27" s="216">
        <f t="shared" si="16"/>
        <v>2</v>
      </c>
      <c r="Q27" s="217">
        <f t="shared" si="17"/>
        <v>0</v>
      </c>
      <c r="R27" s="217">
        <f t="shared" si="18"/>
        <v>192</v>
      </c>
      <c r="T27">
        <v>525</v>
      </c>
      <c r="U27">
        <v>4255</v>
      </c>
      <c r="V27" t="s">
        <v>299</v>
      </c>
      <c r="W27">
        <v>3185.3809999999999</v>
      </c>
      <c r="X27">
        <v>1141.4760000000001</v>
      </c>
      <c r="Y27">
        <v>2.7909999999999999</v>
      </c>
      <c r="Z27">
        <v>21.431999999999999</v>
      </c>
      <c r="AA27">
        <v>92.924974000000006</v>
      </c>
      <c r="AB27">
        <v>3.1783049999999999</v>
      </c>
      <c r="AC27">
        <v>22.296085999999999</v>
      </c>
      <c r="AD27" s="1">
        <v>330</v>
      </c>
      <c r="AE27">
        <v>0</v>
      </c>
      <c r="AF27">
        <v>192</v>
      </c>
      <c r="AG27">
        <v>91</v>
      </c>
      <c r="AH27">
        <v>34.279062000000003</v>
      </c>
      <c r="AI27">
        <v>27675.4</v>
      </c>
      <c r="AJ27">
        <v>8235.6</v>
      </c>
      <c r="AK27">
        <v>2</v>
      </c>
      <c r="AL27">
        <v>318</v>
      </c>
      <c r="AM27">
        <v>0.84575757575757582</v>
      </c>
      <c r="AN27" t="s">
        <v>67</v>
      </c>
      <c r="AO27">
        <v>3185.3809999999999</v>
      </c>
      <c r="AP27" t="s">
        <v>339</v>
      </c>
      <c r="AQ27" t="s">
        <v>116</v>
      </c>
      <c r="AR27" t="s">
        <v>118</v>
      </c>
      <c r="AS27" t="s">
        <v>116</v>
      </c>
      <c r="AT27" t="s">
        <v>118</v>
      </c>
      <c r="AU27" t="s">
        <v>305</v>
      </c>
      <c r="AV27" t="s">
        <v>299</v>
      </c>
      <c r="AW27" t="s">
        <v>67</v>
      </c>
      <c r="AX27">
        <v>4255</v>
      </c>
      <c r="AY27" t="s">
        <v>410</v>
      </c>
      <c r="AZ27">
        <v>2</v>
      </c>
      <c r="BA27" t="s">
        <v>263</v>
      </c>
      <c r="BB27">
        <v>1</v>
      </c>
      <c r="BC27">
        <v>1</v>
      </c>
      <c r="BE27" t="s">
        <v>67</v>
      </c>
      <c r="BF27">
        <v>0</v>
      </c>
      <c r="BG27" t="s">
        <v>253</v>
      </c>
      <c r="BI27" t="s">
        <v>116</v>
      </c>
      <c r="BJ27" t="s">
        <v>299</v>
      </c>
      <c r="BK27" t="s">
        <v>67</v>
      </c>
      <c r="BL27">
        <v>0.84575757575757582</v>
      </c>
      <c r="BM27">
        <v>4255</v>
      </c>
      <c r="BN27" t="s">
        <v>118</v>
      </c>
      <c r="BO27" t="s">
        <v>305</v>
      </c>
      <c r="BP27">
        <v>1</v>
      </c>
      <c r="BQ27">
        <v>3185.3809999999999</v>
      </c>
      <c r="BR27">
        <v>3.420291513883017E-2</v>
      </c>
      <c r="BS27">
        <v>0.23993642441051422</v>
      </c>
      <c r="BT27">
        <v>0.10359828227769301</v>
      </c>
      <c r="BU27">
        <v>21.431999999999999</v>
      </c>
      <c r="BV27">
        <v>0</v>
      </c>
      <c r="BW27">
        <v>6.0275364234294111</v>
      </c>
      <c r="BX27">
        <v>2</v>
      </c>
      <c r="BY27">
        <v>0</v>
      </c>
      <c r="BZ27">
        <v>192</v>
      </c>
    </row>
    <row r="28" spans="1:78" ht="16.5">
      <c r="A28" s="107" t="str">
        <f t="shared" si="1"/>
        <v>신흥교통</v>
      </c>
      <c r="B28" s="108" t="str">
        <f t="shared" si="2"/>
        <v>배정현</v>
      </c>
      <c r="C28" s="109" t="str">
        <f t="shared" si="3"/>
        <v>D</v>
      </c>
      <c r="D28" s="110">
        <f t="shared" si="4"/>
        <v>0.83944597056148684</v>
      </c>
      <c r="E28" s="111">
        <f t="shared" si="5"/>
        <v>9972</v>
      </c>
      <c r="F28" s="112" t="str">
        <f t="shared" si="6"/>
        <v>330</v>
      </c>
      <c r="G28" s="113" t="str">
        <f t="shared" si="7"/>
        <v>70바4003</v>
      </c>
      <c r="H28" s="114">
        <f t="shared" si="8"/>
        <v>8</v>
      </c>
      <c r="I28" s="115">
        <f t="shared" si="9"/>
        <v>3604.7829999999999</v>
      </c>
      <c r="J28" s="116">
        <f t="shared" si="10"/>
        <v>2.3158849534482242E-2</v>
      </c>
      <c r="K28" s="116">
        <f t="shared" si="11"/>
        <v>0.33712584819115793</v>
      </c>
      <c r="L28" s="116">
        <f t="shared" si="12"/>
        <v>0.16561329766590666</v>
      </c>
      <c r="M28" s="117">
        <f t="shared" si="13"/>
        <v>23.135999999999999</v>
      </c>
      <c r="N28" s="118">
        <f t="shared" si="14"/>
        <v>0</v>
      </c>
      <c r="O28" s="118">
        <f t="shared" si="15"/>
        <v>2.6076465629137733</v>
      </c>
      <c r="P28" s="218">
        <f t="shared" si="16"/>
        <v>47</v>
      </c>
      <c r="Q28" s="219">
        <f t="shared" si="17"/>
        <v>0</v>
      </c>
      <c r="R28" s="219">
        <f t="shared" si="18"/>
        <v>94</v>
      </c>
      <c r="T28">
        <v>525</v>
      </c>
      <c r="U28">
        <v>9972</v>
      </c>
      <c r="V28" t="s">
        <v>216</v>
      </c>
      <c r="W28">
        <v>3604.7829999999999</v>
      </c>
      <c r="X28">
        <v>1302.9169999999999</v>
      </c>
      <c r="Y28">
        <v>2.7669999999999999</v>
      </c>
      <c r="Z28">
        <v>23.135999999999999</v>
      </c>
      <c r="AA28">
        <v>112.963038</v>
      </c>
      <c r="AB28">
        <v>2.6160939999999999</v>
      </c>
      <c r="AC28">
        <v>38.08276</v>
      </c>
      <c r="AD28" s="1">
        <v>597</v>
      </c>
      <c r="AE28">
        <v>0</v>
      </c>
      <c r="AF28">
        <v>94</v>
      </c>
      <c r="AG28">
        <v>109</v>
      </c>
      <c r="AH28">
        <v>31.911172000000001</v>
      </c>
      <c r="AI28">
        <v>39666</v>
      </c>
      <c r="AJ28">
        <v>29383.3</v>
      </c>
      <c r="AK28">
        <v>47</v>
      </c>
      <c r="AL28">
        <v>25876</v>
      </c>
      <c r="AM28">
        <v>0.83944597056148684</v>
      </c>
      <c r="AN28" t="s">
        <v>67</v>
      </c>
      <c r="AO28">
        <v>833.16399999999999</v>
      </c>
      <c r="AP28" t="s">
        <v>340</v>
      </c>
      <c r="AQ28" t="s">
        <v>116</v>
      </c>
      <c r="AR28" t="s">
        <v>118</v>
      </c>
      <c r="AS28" t="s">
        <v>116</v>
      </c>
      <c r="AT28" t="s">
        <v>118</v>
      </c>
      <c r="AU28" t="s">
        <v>181</v>
      </c>
      <c r="AV28" t="s">
        <v>216</v>
      </c>
      <c r="AW28" t="s">
        <v>67</v>
      </c>
      <c r="AX28">
        <v>9972</v>
      </c>
      <c r="AY28" t="s">
        <v>410</v>
      </c>
      <c r="AZ28">
        <v>3</v>
      </c>
      <c r="BA28" t="s">
        <v>264</v>
      </c>
      <c r="BB28">
        <v>8</v>
      </c>
      <c r="BC28">
        <v>1</v>
      </c>
      <c r="BE28" t="s">
        <v>67</v>
      </c>
      <c r="BF28">
        <v>0</v>
      </c>
      <c r="BG28" t="s">
        <v>253</v>
      </c>
      <c r="BI28" t="s">
        <v>116</v>
      </c>
      <c r="BJ28" t="s">
        <v>216</v>
      </c>
      <c r="BK28" t="s">
        <v>67</v>
      </c>
      <c r="BL28">
        <v>0.83944597056148684</v>
      </c>
      <c r="BM28">
        <v>9972</v>
      </c>
      <c r="BN28" t="s">
        <v>118</v>
      </c>
      <c r="BO28" t="s">
        <v>181</v>
      </c>
      <c r="BP28">
        <v>8</v>
      </c>
      <c r="BQ28">
        <v>3604.7829999999999</v>
      </c>
      <c r="BR28">
        <v>2.3158849534482242E-2</v>
      </c>
      <c r="BS28">
        <v>0.33712584819115793</v>
      </c>
      <c r="BT28">
        <v>0.16561329766590666</v>
      </c>
      <c r="BU28">
        <v>23.135999999999999</v>
      </c>
      <c r="BV28">
        <v>0</v>
      </c>
      <c r="BW28">
        <v>2.6076465629137733</v>
      </c>
      <c r="BX28">
        <v>47</v>
      </c>
      <c r="BY28">
        <v>0</v>
      </c>
      <c r="BZ28">
        <v>94</v>
      </c>
    </row>
    <row r="29" spans="1:78" ht="16.5">
      <c r="A29" s="124" t="str">
        <f t="shared" si="1"/>
        <v>신흥교통</v>
      </c>
      <c r="B29" s="125" t="str">
        <f t="shared" si="2"/>
        <v>변성만</v>
      </c>
      <c r="C29" s="126" t="str">
        <f t="shared" si="3"/>
        <v>B</v>
      </c>
      <c r="D29" s="127">
        <f t="shared" si="4"/>
        <v>0.93264705882352938</v>
      </c>
      <c r="E29" s="128">
        <f t="shared" si="5"/>
        <v>320</v>
      </c>
      <c r="F29" s="129" t="str">
        <f t="shared" si="6"/>
        <v>330</v>
      </c>
      <c r="G29" s="130" t="str">
        <f t="shared" si="7"/>
        <v>71바6297</v>
      </c>
      <c r="H29" s="131">
        <f t="shared" si="8"/>
        <v>1</v>
      </c>
      <c r="I29" s="132">
        <f t="shared" si="9"/>
        <v>5499.8329999999996</v>
      </c>
      <c r="J29" s="133">
        <f t="shared" si="10"/>
        <v>1.1576082467316264E-2</v>
      </c>
      <c r="K29" s="133">
        <f t="shared" si="11"/>
        <v>0.2628386377466595</v>
      </c>
      <c r="L29" s="133">
        <f t="shared" si="12"/>
        <v>7.1820362545553657E-2</v>
      </c>
      <c r="M29" s="134">
        <f t="shared" si="13"/>
        <v>18.257999999999999</v>
      </c>
      <c r="N29" s="135">
        <f t="shared" si="14"/>
        <v>9.0911851323485643E-2</v>
      </c>
      <c r="O29" s="135">
        <f t="shared" si="15"/>
        <v>8.1820666191137086</v>
      </c>
      <c r="P29" s="216">
        <f t="shared" si="16"/>
        <v>3</v>
      </c>
      <c r="Q29" s="217">
        <f t="shared" si="17"/>
        <v>5</v>
      </c>
      <c r="R29" s="217">
        <f t="shared" si="18"/>
        <v>450</v>
      </c>
      <c r="T29">
        <v>525</v>
      </c>
      <c r="U29">
        <v>320</v>
      </c>
      <c r="V29" t="s">
        <v>217</v>
      </c>
      <c r="W29">
        <v>5499.8329999999996</v>
      </c>
      <c r="X29">
        <v>1734.203</v>
      </c>
      <c r="Y29">
        <v>3.1709999999999998</v>
      </c>
      <c r="Z29">
        <v>18.257999999999999</v>
      </c>
      <c r="AA29">
        <v>158.968287</v>
      </c>
      <c r="AB29">
        <v>1.84023</v>
      </c>
      <c r="AC29">
        <v>41.783008000000002</v>
      </c>
      <c r="AD29" s="1">
        <v>395</v>
      </c>
      <c r="AE29">
        <v>5</v>
      </c>
      <c r="AF29">
        <v>450</v>
      </c>
      <c r="AG29">
        <v>109</v>
      </c>
      <c r="AH29">
        <v>34.597045000000001</v>
      </c>
      <c r="AI29">
        <v>43534.1</v>
      </c>
      <c r="AJ29">
        <v>21296</v>
      </c>
      <c r="AK29">
        <v>3</v>
      </c>
      <c r="AL29">
        <v>300</v>
      </c>
      <c r="AM29">
        <v>0.93264705882352938</v>
      </c>
      <c r="AN29" t="s">
        <v>68</v>
      </c>
      <c r="AO29">
        <v>5499.8329999999996</v>
      </c>
      <c r="AP29" t="s">
        <v>341</v>
      </c>
      <c r="AQ29" t="s">
        <v>116</v>
      </c>
      <c r="AR29" t="s">
        <v>118</v>
      </c>
      <c r="AS29" t="s">
        <v>116</v>
      </c>
      <c r="AT29" t="s">
        <v>118</v>
      </c>
      <c r="AU29" t="s">
        <v>189</v>
      </c>
      <c r="AV29" t="s">
        <v>217</v>
      </c>
      <c r="AW29" t="s">
        <v>68</v>
      </c>
      <c r="AX29">
        <v>320</v>
      </c>
      <c r="AY29" t="s">
        <v>409</v>
      </c>
      <c r="AZ29">
        <v>3</v>
      </c>
      <c r="BA29" t="s">
        <v>438</v>
      </c>
      <c r="BB29">
        <v>1</v>
      </c>
      <c r="BC29">
        <v>1</v>
      </c>
      <c r="BE29" t="s">
        <v>68</v>
      </c>
      <c r="BF29">
        <v>0</v>
      </c>
      <c r="BG29" t="s">
        <v>253</v>
      </c>
      <c r="BI29" t="s">
        <v>116</v>
      </c>
      <c r="BJ29" t="s">
        <v>217</v>
      </c>
      <c r="BK29" t="s">
        <v>68</v>
      </c>
      <c r="BL29">
        <v>0.93264705882352938</v>
      </c>
      <c r="BM29">
        <v>320</v>
      </c>
      <c r="BN29" t="s">
        <v>118</v>
      </c>
      <c r="BO29" t="s">
        <v>189</v>
      </c>
      <c r="BP29">
        <v>1</v>
      </c>
      <c r="BQ29">
        <v>5499.8329999999996</v>
      </c>
      <c r="BR29">
        <v>1.1576082467316264E-2</v>
      </c>
      <c r="BS29">
        <v>0.2628386377466595</v>
      </c>
      <c r="BT29">
        <v>7.1820362545553657E-2</v>
      </c>
      <c r="BU29">
        <v>18.257999999999999</v>
      </c>
      <c r="BV29">
        <v>9.0911851323485643E-2</v>
      </c>
      <c r="BW29">
        <v>8.1820666191137086</v>
      </c>
      <c r="BX29">
        <v>3</v>
      </c>
      <c r="BY29">
        <v>5</v>
      </c>
      <c r="BZ29">
        <v>450</v>
      </c>
    </row>
    <row r="30" spans="1:78" ht="16.5">
      <c r="A30" s="107" t="str">
        <f t="shared" si="1"/>
        <v>신흥교통</v>
      </c>
      <c r="B30" s="108" t="str">
        <f t="shared" si="2"/>
        <v>손영준</v>
      </c>
      <c r="C30" s="109" t="str">
        <f t="shared" si="3"/>
        <v>B</v>
      </c>
      <c r="D30" s="110">
        <f t="shared" si="4"/>
        <v>0.93363636363636349</v>
      </c>
      <c r="E30" s="111">
        <f t="shared" si="5"/>
        <v>9642</v>
      </c>
      <c r="F30" s="112" t="str">
        <f t="shared" si="6"/>
        <v>46</v>
      </c>
      <c r="G30" s="113" t="str">
        <f t="shared" si="7"/>
        <v>71바6289</v>
      </c>
      <c r="H30" s="114">
        <f t="shared" si="8"/>
        <v>1</v>
      </c>
      <c r="I30" s="115">
        <f t="shared" si="9"/>
        <v>2513.3409999999999</v>
      </c>
      <c r="J30" s="116">
        <f t="shared" si="10"/>
        <v>7.0979009843236502E-3</v>
      </c>
      <c r="K30" s="116">
        <f t="shared" si="11"/>
        <v>0.42808392392410521</v>
      </c>
      <c r="L30" s="116">
        <f t="shared" si="12"/>
        <v>0.15278467983453101</v>
      </c>
      <c r="M30" s="117">
        <f t="shared" si="13"/>
        <v>14.571999999999999</v>
      </c>
      <c r="N30" s="118">
        <f t="shared" si="14"/>
        <v>0.11936303112072735</v>
      </c>
      <c r="O30" s="118">
        <f t="shared" si="15"/>
        <v>16.551673648740859</v>
      </c>
      <c r="P30" s="218">
        <f t="shared" si="16"/>
        <v>19</v>
      </c>
      <c r="Q30" s="219">
        <f t="shared" si="17"/>
        <v>3</v>
      </c>
      <c r="R30" s="219">
        <f t="shared" si="18"/>
        <v>416</v>
      </c>
      <c r="T30">
        <v>525</v>
      </c>
      <c r="U30">
        <v>9642</v>
      </c>
      <c r="V30" t="s">
        <v>218</v>
      </c>
      <c r="W30">
        <v>2513.3409999999999</v>
      </c>
      <c r="X30">
        <v>1223.5840000000001</v>
      </c>
      <c r="Y30">
        <v>2.0539999999999998</v>
      </c>
      <c r="Z30">
        <v>14.571999999999999</v>
      </c>
      <c r="AA30">
        <v>168.705791</v>
      </c>
      <c r="AB30">
        <v>1.197457</v>
      </c>
      <c r="AC30">
        <v>72.220236999999997</v>
      </c>
      <c r="AD30" s="1">
        <v>384</v>
      </c>
      <c r="AE30">
        <v>3</v>
      </c>
      <c r="AF30">
        <v>416</v>
      </c>
      <c r="AG30">
        <v>65</v>
      </c>
      <c r="AH30">
        <v>14.897774999999999</v>
      </c>
      <c r="AI30">
        <v>46.6</v>
      </c>
      <c r="AJ30">
        <v>0</v>
      </c>
      <c r="AK30">
        <v>19</v>
      </c>
      <c r="AL30">
        <v>12862</v>
      </c>
      <c r="AM30">
        <v>0.93363636363636349</v>
      </c>
      <c r="AN30" t="s">
        <v>68</v>
      </c>
      <c r="AO30">
        <v>2513.3409999999999</v>
      </c>
      <c r="AP30" t="s">
        <v>342</v>
      </c>
      <c r="AQ30" t="s">
        <v>116</v>
      </c>
      <c r="AR30" t="s">
        <v>119</v>
      </c>
      <c r="AS30" t="s">
        <v>116</v>
      </c>
      <c r="AT30" t="s">
        <v>119</v>
      </c>
      <c r="AU30" t="s">
        <v>196</v>
      </c>
      <c r="AV30" t="s">
        <v>218</v>
      </c>
      <c r="AW30" t="s">
        <v>68</v>
      </c>
      <c r="AX30">
        <v>9642</v>
      </c>
      <c r="AY30" t="s">
        <v>436</v>
      </c>
      <c r="AZ30">
        <v>1</v>
      </c>
      <c r="BA30" t="s">
        <v>193</v>
      </c>
      <c r="BB30">
        <v>1</v>
      </c>
      <c r="BC30">
        <v>1</v>
      </c>
      <c r="BE30" t="s">
        <v>66</v>
      </c>
      <c r="BF30">
        <v>-1</v>
      </c>
      <c r="BG30" t="s">
        <v>250</v>
      </c>
      <c r="BI30" t="s">
        <v>116</v>
      </c>
      <c r="BJ30" t="s">
        <v>218</v>
      </c>
      <c r="BK30" t="s">
        <v>68</v>
      </c>
      <c r="BL30">
        <v>0.93363636363636349</v>
      </c>
      <c r="BM30">
        <v>9642</v>
      </c>
      <c r="BN30" t="s">
        <v>119</v>
      </c>
      <c r="BO30" t="s">
        <v>196</v>
      </c>
      <c r="BP30">
        <v>1</v>
      </c>
      <c r="BQ30">
        <v>2513.3409999999999</v>
      </c>
      <c r="BR30">
        <v>7.0979009843236502E-3</v>
      </c>
      <c r="BS30">
        <v>0.42808392392410521</v>
      </c>
      <c r="BT30">
        <v>0.15278467983453101</v>
      </c>
      <c r="BU30">
        <v>14.571999999999999</v>
      </c>
      <c r="BV30">
        <v>0.11936303112072735</v>
      </c>
      <c r="BW30">
        <v>16.551673648740859</v>
      </c>
      <c r="BX30">
        <v>19</v>
      </c>
      <c r="BY30">
        <v>3</v>
      </c>
      <c r="BZ30">
        <v>416</v>
      </c>
    </row>
    <row r="31" spans="1:78" ht="16.5">
      <c r="A31" s="124" t="str">
        <f t="shared" si="1"/>
        <v>신흥교통</v>
      </c>
      <c r="B31" s="125" t="str">
        <f t="shared" si="2"/>
        <v>송원순</v>
      </c>
      <c r="C31" s="126" t="str">
        <f t="shared" si="3"/>
        <v>D</v>
      </c>
      <c r="D31" s="127">
        <f t="shared" si="4"/>
        <v>0.84833333333333338</v>
      </c>
      <c r="E31" s="128">
        <f t="shared" si="5"/>
        <v>7290</v>
      </c>
      <c r="F31" s="129" t="str">
        <f t="shared" si="6"/>
        <v>13</v>
      </c>
      <c r="G31" s="130" t="str">
        <f t="shared" si="7"/>
        <v>71바6290</v>
      </c>
      <c r="H31" s="131">
        <f t="shared" si="8"/>
        <v>1</v>
      </c>
      <c r="I31" s="132">
        <f t="shared" si="9"/>
        <v>1530.913</v>
      </c>
      <c r="J31" s="133">
        <f t="shared" si="10"/>
        <v>9.06965069938321E-4</v>
      </c>
      <c r="K31" s="133">
        <f t="shared" si="11"/>
        <v>0.4066133973541759</v>
      </c>
      <c r="L31" s="133">
        <f t="shared" si="12"/>
        <v>0.30243390708681683</v>
      </c>
      <c r="M31" s="134">
        <f t="shared" si="13"/>
        <v>16.132999999999999</v>
      </c>
      <c r="N31" s="135">
        <f t="shared" si="14"/>
        <v>0.19596149487266748</v>
      </c>
      <c r="O31" s="135">
        <f t="shared" si="15"/>
        <v>16.787368060758514</v>
      </c>
      <c r="P31" s="216">
        <f t="shared" si="16"/>
        <v>6</v>
      </c>
      <c r="Q31" s="217">
        <f t="shared" si="17"/>
        <v>3</v>
      </c>
      <c r="R31" s="217">
        <f t="shared" si="18"/>
        <v>257</v>
      </c>
      <c r="T31">
        <v>525</v>
      </c>
      <c r="U31">
        <v>7290</v>
      </c>
      <c r="V31" t="s">
        <v>219</v>
      </c>
      <c r="W31">
        <v>1530.913</v>
      </c>
      <c r="X31">
        <v>751.99400000000003</v>
      </c>
      <c r="Y31">
        <v>2.036</v>
      </c>
      <c r="Z31">
        <v>16.132999999999999</v>
      </c>
      <c r="AA31">
        <v>92.176648</v>
      </c>
      <c r="AB31">
        <v>8.3600999999999995E-2</v>
      </c>
      <c r="AC31">
        <v>37.480260000000001</v>
      </c>
      <c r="AD31" s="1">
        <v>463</v>
      </c>
      <c r="AE31">
        <v>3</v>
      </c>
      <c r="AF31">
        <v>257</v>
      </c>
      <c r="AG31">
        <v>65</v>
      </c>
      <c r="AH31">
        <v>16.608467999999998</v>
      </c>
      <c r="AI31">
        <v>106.2</v>
      </c>
      <c r="AJ31">
        <v>0</v>
      </c>
      <c r="AK31">
        <v>6</v>
      </c>
      <c r="AL31">
        <v>12038</v>
      </c>
      <c r="AM31">
        <v>0.84833333333333338</v>
      </c>
      <c r="AN31" t="s">
        <v>67</v>
      </c>
      <c r="AO31">
        <v>1530.913</v>
      </c>
      <c r="AP31" t="s">
        <v>343</v>
      </c>
      <c r="AQ31" t="s">
        <v>116</v>
      </c>
      <c r="AR31" t="s">
        <v>117</v>
      </c>
      <c r="AS31" t="s">
        <v>116</v>
      </c>
      <c r="AT31" t="s">
        <v>117</v>
      </c>
      <c r="AU31" t="s">
        <v>180</v>
      </c>
      <c r="AV31" t="s">
        <v>219</v>
      </c>
      <c r="AW31" t="s">
        <v>67</v>
      </c>
      <c r="AX31">
        <v>7290</v>
      </c>
      <c r="AY31" t="s">
        <v>429</v>
      </c>
      <c r="AZ31">
        <v>1</v>
      </c>
      <c r="BA31" t="s">
        <v>262</v>
      </c>
      <c r="BB31">
        <v>1</v>
      </c>
      <c r="BC31">
        <v>1</v>
      </c>
      <c r="BE31" t="s">
        <v>67</v>
      </c>
      <c r="BF31">
        <v>0</v>
      </c>
      <c r="BG31" t="s">
        <v>253</v>
      </c>
      <c r="BI31" t="s">
        <v>116</v>
      </c>
      <c r="BJ31" t="s">
        <v>219</v>
      </c>
      <c r="BK31" t="s">
        <v>67</v>
      </c>
      <c r="BL31">
        <v>0.84833333333333338</v>
      </c>
      <c r="BM31">
        <v>7290</v>
      </c>
      <c r="BN31" t="s">
        <v>117</v>
      </c>
      <c r="BO31" t="s">
        <v>180</v>
      </c>
      <c r="BP31">
        <v>1</v>
      </c>
      <c r="BQ31">
        <v>1530.913</v>
      </c>
      <c r="BR31">
        <v>9.06965069938321E-4</v>
      </c>
      <c r="BS31">
        <v>0.4066133973541759</v>
      </c>
      <c r="BT31">
        <v>0.30243390708681683</v>
      </c>
      <c r="BU31">
        <v>16.132999999999999</v>
      </c>
      <c r="BV31">
        <v>0.19596149487266748</v>
      </c>
      <c r="BW31">
        <v>16.787368060758514</v>
      </c>
      <c r="BX31">
        <v>6</v>
      </c>
      <c r="BY31">
        <v>3</v>
      </c>
      <c r="BZ31">
        <v>257</v>
      </c>
    </row>
    <row r="32" spans="1:78" ht="16.5">
      <c r="A32" s="107" t="str">
        <f t="shared" si="1"/>
        <v>신흥교통</v>
      </c>
      <c r="B32" s="108" t="str">
        <f t="shared" si="2"/>
        <v>신소연</v>
      </c>
      <c r="C32" s="109" t="str">
        <f t="shared" si="3"/>
        <v>A</v>
      </c>
      <c r="D32" s="110">
        <f t="shared" si="4"/>
        <v>0.97009809977591255</v>
      </c>
      <c r="E32" s="111">
        <f t="shared" si="5"/>
        <v>6034</v>
      </c>
      <c r="F32" s="112" t="str">
        <f t="shared" si="6"/>
        <v>13</v>
      </c>
      <c r="G32" s="113" t="str">
        <f t="shared" si="7"/>
        <v>71바6262</v>
      </c>
      <c r="H32" s="114">
        <f t="shared" si="8"/>
        <v>4</v>
      </c>
      <c r="I32" s="115">
        <f t="shared" si="9"/>
        <v>965.47600000000011</v>
      </c>
      <c r="J32" s="116">
        <f t="shared" si="10"/>
        <v>3.6206029948514552E-2</v>
      </c>
      <c r="K32" s="116">
        <f t="shared" si="11"/>
        <v>0.39331154536956092</v>
      </c>
      <c r="L32" s="116">
        <f t="shared" si="12"/>
        <v>0.2071517054799912</v>
      </c>
      <c r="M32" s="117">
        <f t="shared" si="13"/>
        <v>13.183999999999999</v>
      </c>
      <c r="N32" s="118">
        <f t="shared" si="14"/>
        <v>0.2071517054799912</v>
      </c>
      <c r="O32" s="118">
        <f t="shared" si="15"/>
        <v>15.329226205519348</v>
      </c>
      <c r="P32" s="218">
        <f t="shared" si="16"/>
        <v>9</v>
      </c>
      <c r="Q32" s="219">
        <f t="shared" si="17"/>
        <v>2</v>
      </c>
      <c r="R32" s="219">
        <f t="shared" si="18"/>
        <v>148</v>
      </c>
      <c r="T32">
        <v>525</v>
      </c>
      <c r="U32">
        <v>6034</v>
      </c>
      <c r="V32" t="s">
        <v>300</v>
      </c>
      <c r="W32">
        <v>965.476</v>
      </c>
      <c r="X32">
        <v>439.28</v>
      </c>
      <c r="Y32">
        <v>2.198</v>
      </c>
      <c r="Z32">
        <v>13.183999999999999</v>
      </c>
      <c r="AA32">
        <v>63.609431999999998</v>
      </c>
      <c r="AB32">
        <v>2.303045</v>
      </c>
      <c r="AC32">
        <v>25.018324</v>
      </c>
      <c r="AD32" s="1">
        <v>200</v>
      </c>
      <c r="AE32">
        <v>2</v>
      </c>
      <c r="AF32">
        <v>148</v>
      </c>
      <c r="AG32">
        <v>68</v>
      </c>
      <c r="AH32">
        <v>15.178189</v>
      </c>
      <c r="AI32">
        <v>108.1</v>
      </c>
      <c r="AJ32">
        <v>0</v>
      </c>
      <c r="AK32">
        <v>9</v>
      </c>
      <c r="AL32">
        <v>3558</v>
      </c>
      <c r="AM32">
        <v>0.97009809977591255</v>
      </c>
      <c r="AN32" t="s">
        <v>66</v>
      </c>
      <c r="AO32">
        <v>370.87700000000001</v>
      </c>
      <c r="AP32" t="s">
        <v>344</v>
      </c>
      <c r="AQ32" t="s">
        <v>116</v>
      </c>
      <c r="AR32" t="s">
        <v>117</v>
      </c>
      <c r="AS32" t="s">
        <v>116</v>
      </c>
      <c r="AT32" t="s">
        <v>117</v>
      </c>
      <c r="AU32" t="s">
        <v>177</v>
      </c>
      <c r="AV32" t="s">
        <v>300</v>
      </c>
      <c r="AW32" t="s">
        <v>66</v>
      </c>
      <c r="AX32">
        <v>6034</v>
      </c>
      <c r="AY32" t="s">
        <v>433</v>
      </c>
      <c r="AZ32">
        <v>2</v>
      </c>
      <c r="BA32" t="s">
        <v>439</v>
      </c>
      <c r="BB32">
        <v>4</v>
      </c>
      <c r="BC32">
        <v>1</v>
      </c>
      <c r="BE32" t="s">
        <v>66</v>
      </c>
      <c r="BF32">
        <v>0</v>
      </c>
      <c r="BG32" t="s">
        <v>253</v>
      </c>
      <c r="BI32" t="s">
        <v>116</v>
      </c>
      <c r="BJ32" t="s">
        <v>300</v>
      </c>
      <c r="BK32" t="s">
        <v>66</v>
      </c>
      <c r="BL32">
        <v>0.97009809977591255</v>
      </c>
      <c r="BM32">
        <v>6034</v>
      </c>
      <c r="BN32" t="s">
        <v>117</v>
      </c>
      <c r="BO32" t="s">
        <v>177</v>
      </c>
      <c r="BP32">
        <v>4</v>
      </c>
      <c r="BQ32">
        <v>965.47600000000011</v>
      </c>
      <c r="BR32">
        <v>3.6206029948514552E-2</v>
      </c>
      <c r="BS32">
        <v>0.39331154536956092</v>
      </c>
      <c r="BT32">
        <v>0.2071517054799912</v>
      </c>
      <c r="BU32">
        <v>13.183999999999999</v>
      </c>
      <c r="BV32">
        <v>0.2071517054799912</v>
      </c>
      <c r="BW32">
        <v>15.329226205519348</v>
      </c>
      <c r="BX32">
        <v>9</v>
      </c>
      <c r="BY32">
        <v>2</v>
      </c>
      <c r="BZ32">
        <v>148</v>
      </c>
    </row>
    <row r="33" spans="1:78" ht="16.5">
      <c r="A33" s="124" t="str">
        <f t="shared" si="1"/>
        <v>신흥교통</v>
      </c>
      <c r="B33" s="125" t="str">
        <f t="shared" si="2"/>
        <v>양계호</v>
      </c>
      <c r="C33" s="126" t="str">
        <f t="shared" si="3"/>
        <v>B</v>
      </c>
      <c r="D33" s="127">
        <f t="shared" si="4"/>
        <v>0.94947368421052636</v>
      </c>
      <c r="E33" s="128">
        <f t="shared" si="5"/>
        <v>7357</v>
      </c>
      <c r="F33" s="129" t="str">
        <f t="shared" si="6"/>
        <v>93</v>
      </c>
      <c r="G33" s="130" t="str">
        <f t="shared" si="7"/>
        <v>71바6296</v>
      </c>
      <c r="H33" s="131">
        <f t="shared" si="8"/>
        <v>1</v>
      </c>
      <c r="I33" s="132">
        <f t="shared" si="9"/>
        <v>2120.4169999999999</v>
      </c>
      <c r="J33" s="133">
        <f t="shared" si="10"/>
        <v>1.3706838503680135E-2</v>
      </c>
      <c r="K33" s="133">
        <f t="shared" si="11"/>
        <v>0.36058623037136445</v>
      </c>
      <c r="L33" s="133">
        <f t="shared" si="12"/>
        <v>0.22023969813484801</v>
      </c>
      <c r="M33" s="134">
        <f t="shared" si="13"/>
        <v>18.202000000000002</v>
      </c>
      <c r="N33" s="135">
        <f t="shared" si="14"/>
        <v>4.7160534932515631E-2</v>
      </c>
      <c r="O33" s="135">
        <f t="shared" si="15"/>
        <v>2.5466688863558442</v>
      </c>
      <c r="P33" s="216">
        <f t="shared" si="16"/>
        <v>4</v>
      </c>
      <c r="Q33" s="217">
        <f t="shared" si="17"/>
        <v>1</v>
      </c>
      <c r="R33" s="217">
        <f t="shared" si="18"/>
        <v>54</v>
      </c>
      <c r="T33">
        <v>525</v>
      </c>
      <c r="U33">
        <v>7357</v>
      </c>
      <c r="V33" t="s">
        <v>220</v>
      </c>
      <c r="W33">
        <v>2120.4169999999999</v>
      </c>
      <c r="X33">
        <v>1175.1389999999999</v>
      </c>
      <c r="Y33">
        <v>1.804</v>
      </c>
      <c r="Z33">
        <v>18.202000000000002</v>
      </c>
      <c r="AA33">
        <v>125.19801699999999</v>
      </c>
      <c r="AB33">
        <v>1.7160690000000001</v>
      </c>
      <c r="AC33">
        <v>45.144680999999999</v>
      </c>
      <c r="AD33" s="1">
        <v>467</v>
      </c>
      <c r="AE33">
        <v>1</v>
      </c>
      <c r="AF33">
        <v>54</v>
      </c>
      <c r="AG33">
        <v>73</v>
      </c>
      <c r="AH33">
        <v>16.936506000000001</v>
      </c>
      <c r="AI33">
        <v>1117.9000000000001</v>
      </c>
      <c r="AJ33">
        <v>0</v>
      </c>
      <c r="AK33">
        <v>4</v>
      </c>
      <c r="AL33">
        <v>633</v>
      </c>
      <c r="AM33">
        <v>0.94947368421052636</v>
      </c>
      <c r="AN33" t="s">
        <v>68</v>
      </c>
      <c r="AO33">
        <v>2120.4169999999999</v>
      </c>
      <c r="AP33" t="s">
        <v>345</v>
      </c>
      <c r="AQ33" t="s">
        <v>116</v>
      </c>
      <c r="AR33" t="s">
        <v>122</v>
      </c>
      <c r="AS33" t="s">
        <v>116</v>
      </c>
      <c r="AT33" t="s">
        <v>122</v>
      </c>
      <c r="AU33" t="s">
        <v>201</v>
      </c>
      <c r="AV33" t="s">
        <v>220</v>
      </c>
      <c r="AW33" t="s">
        <v>68</v>
      </c>
      <c r="AX33">
        <v>7357</v>
      </c>
      <c r="AY33" t="s">
        <v>407</v>
      </c>
      <c r="AZ33">
        <v>1</v>
      </c>
      <c r="BA33" t="s">
        <v>310</v>
      </c>
      <c r="BB33">
        <v>1</v>
      </c>
      <c r="BC33">
        <v>1</v>
      </c>
      <c r="BE33" t="s">
        <v>66</v>
      </c>
      <c r="BF33">
        <v>-1</v>
      </c>
      <c r="BG33" t="s">
        <v>250</v>
      </c>
      <c r="BI33" t="s">
        <v>116</v>
      </c>
      <c r="BJ33" t="s">
        <v>220</v>
      </c>
      <c r="BK33" t="s">
        <v>68</v>
      </c>
      <c r="BL33">
        <v>0.94947368421052636</v>
      </c>
      <c r="BM33">
        <v>7357</v>
      </c>
      <c r="BN33" t="s">
        <v>122</v>
      </c>
      <c r="BO33" t="s">
        <v>201</v>
      </c>
      <c r="BP33">
        <v>1</v>
      </c>
      <c r="BQ33">
        <v>2120.4169999999999</v>
      </c>
      <c r="BR33">
        <v>1.3706838503680135E-2</v>
      </c>
      <c r="BS33">
        <v>0.36058623037136445</v>
      </c>
      <c r="BT33">
        <v>0.22023969813484801</v>
      </c>
      <c r="BU33">
        <v>18.202000000000002</v>
      </c>
      <c r="BV33">
        <v>4.7160534932515631E-2</v>
      </c>
      <c r="BW33">
        <v>2.5466688863558442</v>
      </c>
      <c r="BX33">
        <v>4</v>
      </c>
      <c r="BY33">
        <v>1</v>
      </c>
      <c r="BZ33">
        <v>54</v>
      </c>
    </row>
    <row r="34" spans="1:78" ht="16.5">
      <c r="A34" s="107" t="str">
        <f t="shared" si="1"/>
        <v>신흥교통</v>
      </c>
      <c r="B34" s="108" t="str">
        <f t="shared" si="2"/>
        <v>양동민</v>
      </c>
      <c r="C34" s="109" t="str">
        <f t="shared" si="3"/>
        <v>S</v>
      </c>
      <c r="D34" s="110">
        <f t="shared" si="4"/>
        <v>1.0095652173913046</v>
      </c>
      <c r="E34" s="111">
        <f t="shared" si="5"/>
        <v>3673</v>
      </c>
      <c r="F34" s="112" t="str">
        <f t="shared" si="6"/>
        <v>13</v>
      </c>
      <c r="G34" s="113" t="str">
        <f t="shared" si="7"/>
        <v>71바6277</v>
      </c>
      <c r="H34" s="114">
        <f t="shared" si="8"/>
        <v>1</v>
      </c>
      <c r="I34" s="115">
        <f t="shared" si="9"/>
        <v>2302.3159999999998</v>
      </c>
      <c r="J34" s="116">
        <f t="shared" si="10"/>
        <v>5.6687999871929802E-2</v>
      </c>
      <c r="K34" s="116">
        <f t="shared" si="11"/>
        <v>0.36738710554255144</v>
      </c>
      <c r="L34" s="116">
        <f t="shared" si="12"/>
        <v>0.23107166870229806</v>
      </c>
      <c r="M34" s="117">
        <f t="shared" si="13"/>
        <v>12.891999999999999</v>
      </c>
      <c r="N34" s="118">
        <f t="shared" si="14"/>
        <v>0.73838691126674194</v>
      </c>
      <c r="O34" s="118">
        <f t="shared" si="15"/>
        <v>38.569857482639222</v>
      </c>
      <c r="P34" s="218">
        <f t="shared" si="16"/>
        <v>10</v>
      </c>
      <c r="Q34" s="219">
        <f t="shared" si="17"/>
        <v>17</v>
      </c>
      <c r="R34" s="219">
        <f t="shared" si="18"/>
        <v>888</v>
      </c>
      <c r="T34">
        <v>525</v>
      </c>
      <c r="U34">
        <v>3673</v>
      </c>
      <c r="V34" t="s">
        <v>346</v>
      </c>
      <c r="W34">
        <v>2302.3159999999998</v>
      </c>
      <c r="X34">
        <v>991.72799999999995</v>
      </c>
      <c r="Y34">
        <v>2.3220000000000001</v>
      </c>
      <c r="Z34">
        <v>12.891999999999999</v>
      </c>
      <c r="AA34">
        <v>145.42024799999999</v>
      </c>
      <c r="AB34">
        <v>8.2435829999999992</v>
      </c>
      <c r="AC34">
        <v>53.425524000000003</v>
      </c>
      <c r="AD34" s="1">
        <v>532</v>
      </c>
      <c r="AE34">
        <v>17</v>
      </c>
      <c r="AF34">
        <v>888</v>
      </c>
      <c r="AG34">
        <v>69</v>
      </c>
      <c r="AH34">
        <v>15.832155</v>
      </c>
      <c r="AI34">
        <v>109.2</v>
      </c>
      <c r="AJ34">
        <v>0</v>
      </c>
      <c r="AK34">
        <v>10</v>
      </c>
      <c r="AL34">
        <v>5006</v>
      </c>
      <c r="AM34">
        <v>1.0095652173913046</v>
      </c>
      <c r="AN34" t="s">
        <v>71</v>
      </c>
      <c r="AO34">
        <v>2302.3159999999998</v>
      </c>
      <c r="AP34" t="s">
        <v>347</v>
      </c>
      <c r="AQ34" t="s">
        <v>116</v>
      </c>
      <c r="AR34" t="s">
        <v>117</v>
      </c>
      <c r="AS34" t="s">
        <v>116</v>
      </c>
      <c r="AT34" t="s">
        <v>117</v>
      </c>
      <c r="AU34" t="s">
        <v>179</v>
      </c>
      <c r="AV34" t="s">
        <v>346</v>
      </c>
      <c r="AW34" t="s">
        <v>71</v>
      </c>
      <c r="AX34">
        <v>3673</v>
      </c>
      <c r="AY34" t="s">
        <v>440</v>
      </c>
      <c r="AZ34">
        <v>2</v>
      </c>
      <c r="BA34" t="s">
        <v>441</v>
      </c>
      <c r="BB34">
        <v>1</v>
      </c>
      <c r="BC34">
        <v>1</v>
      </c>
      <c r="BE34" t="s">
        <v>294</v>
      </c>
      <c r="BF34" t="s">
        <v>295</v>
      </c>
      <c r="BG34" t="s">
        <v>294</v>
      </c>
      <c r="BI34" t="s">
        <v>116</v>
      </c>
      <c r="BJ34" t="s">
        <v>346</v>
      </c>
      <c r="BK34" t="s">
        <v>71</v>
      </c>
      <c r="BL34">
        <v>1.0095652173913046</v>
      </c>
      <c r="BM34">
        <v>3673</v>
      </c>
      <c r="BN34" t="s">
        <v>117</v>
      </c>
      <c r="BO34" t="s">
        <v>179</v>
      </c>
      <c r="BP34">
        <v>1</v>
      </c>
      <c r="BQ34">
        <v>2302.3159999999998</v>
      </c>
      <c r="BR34">
        <v>5.6687999871929802E-2</v>
      </c>
      <c r="BS34">
        <v>0.36738710554255144</v>
      </c>
      <c r="BT34">
        <v>0.23107166870229806</v>
      </c>
      <c r="BU34">
        <v>12.891999999999999</v>
      </c>
      <c r="BV34">
        <v>0.73838691126674194</v>
      </c>
      <c r="BW34">
        <v>38.569857482639222</v>
      </c>
      <c r="BX34">
        <v>10</v>
      </c>
      <c r="BY34">
        <v>17</v>
      </c>
      <c r="BZ34">
        <v>888</v>
      </c>
    </row>
    <row r="35" spans="1:78" ht="16.5">
      <c r="A35" s="124" t="str">
        <f t="shared" si="1"/>
        <v>신흥교통</v>
      </c>
      <c r="B35" s="125" t="str">
        <f t="shared" si="2"/>
        <v>양정목</v>
      </c>
      <c r="C35" s="126" t="str">
        <f t="shared" si="3"/>
        <v>B</v>
      </c>
      <c r="D35" s="127">
        <f t="shared" si="4"/>
        <v>0.90234520037672061</v>
      </c>
      <c r="E35" s="128">
        <f t="shared" si="5"/>
        <v>2606</v>
      </c>
      <c r="F35" s="129" t="str">
        <f t="shared" si="6"/>
        <v>330</v>
      </c>
      <c r="G35" s="130" t="str">
        <f t="shared" si="7"/>
        <v>70바4013</v>
      </c>
      <c r="H35" s="131">
        <f t="shared" si="8"/>
        <v>3</v>
      </c>
      <c r="I35" s="132">
        <f t="shared" si="9"/>
        <v>5199.5150000000003</v>
      </c>
      <c r="J35" s="133">
        <f t="shared" si="10"/>
        <v>1.5727359632489633E-3</v>
      </c>
      <c r="K35" s="133">
        <f t="shared" si="11"/>
        <v>0.25365358352176098</v>
      </c>
      <c r="L35" s="133">
        <f t="shared" si="12"/>
        <v>0.14501352529995584</v>
      </c>
      <c r="M35" s="134">
        <f t="shared" si="13"/>
        <v>17.893999999999998</v>
      </c>
      <c r="N35" s="135">
        <f t="shared" si="14"/>
        <v>3.8465126074258844E-2</v>
      </c>
      <c r="O35" s="135">
        <f t="shared" si="15"/>
        <v>5.1158617678764262</v>
      </c>
      <c r="P35" s="216">
        <f t="shared" si="16"/>
        <v>1</v>
      </c>
      <c r="Q35" s="217">
        <f t="shared" si="17"/>
        <v>2</v>
      </c>
      <c r="R35" s="217">
        <f t="shared" si="18"/>
        <v>266</v>
      </c>
      <c r="T35">
        <v>525</v>
      </c>
      <c r="U35">
        <v>2606</v>
      </c>
      <c r="V35" t="s">
        <v>221</v>
      </c>
      <c r="W35">
        <v>5199.5150000000003</v>
      </c>
      <c r="X35">
        <v>1697.643</v>
      </c>
      <c r="Y35">
        <v>3.0630000000000002</v>
      </c>
      <c r="Z35">
        <v>17.893999999999998</v>
      </c>
      <c r="AA35">
        <v>153.81857199999999</v>
      </c>
      <c r="AB35">
        <v>0.24191599999999999</v>
      </c>
      <c r="AC35">
        <v>39.016632000000001</v>
      </c>
      <c r="AD35" s="1">
        <v>754</v>
      </c>
      <c r="AE35">
        <v>2</v>
      </c>
      <c r="AF35">
        <v>266</v>
      </c>
      <c r="AG35">
        <v>92</v>
      </c>
      <c r="AH35">
        <v>33.802906999999998</v>
      </c>
      <c r="AI35">
        <v>38442.400000000001</v>
      </c>
      <c r="AJ35">
        <v>14895.8</v>
      </c>
      <c r="AK35">
        <v>1</v>
      </c>
      <c r="AL35">
        <v>28</v>
      </c>
      <c r="AM35">
        <v>0.90234520037672061</v>
      </c>
      <c r="AN35" t="s">
        <v>68</v>
      </c>
      <c r="AO35">
        <v>4709.4960000000001</v>
      </c>
      <c r="AP35" t="s">
        <v>348</v>
      </c>
      <c r="AQ35" t="s">
        <v>116</v>
      </c>
      <c r="AR35" t="s">
        <v>118</v>
      </c>
      <c r="AS35" t="s">
        <v>116</v>
      </c>
      <c r="AT35" t="s">
        <v>118</v>
      </c>
      <c r="AU35" t="s">
        <v>183</v>
      </c>
      <c r="AV35" t="s">
        <v>221</v>
      </c>
      <c r="AW35" t="s">
        <v>68</v>
      </c>
      <c r="AX35">
        <v>2606</v>
      </c>
      <c r="AY35" t="s">
        <v>409</v>
      </c>
      <c r="AZ35">
        <v>4</v>
      </c>
      <c r="BA35" t="s">
        <v>442</v>
      </c>
      <c r="BB35">
        <v>3</v>
      </c>
      <c r="BC35">
        <v>1</v>
      </c>
      <c r="BE35" t="s">
        <v>68</v>
      </c>
      <c r="BF35">
        <v>0</v>
      </c>
      <c r="BG35" t="s">
        <v>253</v>
      </c>
      <c r="BI35" t="s">
        <v>116</v>
      </c>
      <c r="BJ35" t="s">
        <v>221</v>
      </c>
      <c r="BK35" t="s">
        <v>68</v>
      </c>
      <c r="BL35">
        <v>0.90234520037672061</v>
      </c>
      <c r="BM35">
        <v>2606</v>
      </c>
      <c r="BN35" t="s">
        <v>118</v>
      </c>
      <c r="BO35" t="s">
        <v>183</v>
      </c>
      <c r="BP35">
        <v>3</v>
      </c>
      <c r="BQ35">
        <v>5199.5150000000003</v>
      </c>
      <c r="BR35">
        <v>1.5727359632489633E-3</v>
      </c>
      <c r="BS35">
        <v>0.25365358352176098</v>
      </c>
      <c r="BT35">
        <v>0.14501352529995584</v>
      </c>
      <c r="BU35">
        <v>17.893999999999998</v>
      </c>
      <c r="BV35">
        <v>3.8465126074258844E-2</v>
      </c>
      <c r="BW35">
        <v>5.1158617678764262</v>
      </c>
      <c r="BX35">
        <v>1</v>
      </c>
      <c r="BY35">
        <v>2</v>
      </c>
      <c r="BZ35">
        <v>266</v>
      </c>
    </row>
    <row r="36" spans="1:78" ht="16.5">
      <c r="A36" s="107" t="str">
        <f t="shared" si="1"/>
        <v>신흥교통</v>
      </c>
      <c r="B36" s="108" t="str">
        <f t="shared" si="2"/>
        <v>양혁진</v>
      </c>
      <c r="C36" s="109" t="str">
        <f t="shared" si="3"/>
        <v>C</v>
      </c>
      <c r="D36" s="110">
        <f t="shared" si="4"/>
        <v>0.85839999999999994</v>
      </c>
      <c r="E36" s="111">
        <f t="shared" si="5"/>
        <v>6001</v>
      </c>
      <c r="F36" s="112" t="str">
        <f t="shared" si="6"/>
        <v>82</v>
      </c>
      <c r="G36" s="113" t="str">
        <f t="shared" si="7"/>
        <v>71바6256</v>
      </c>
      <c r="H36" s="114">
        <f t="shared" si="8"/>
        <v>1</v>
      </c>
      <c r="I36" s="115">
        <f t="shared" si="9"/>
        <v>555.53099999999995</v>
      </c>
      <c r="J36" s="116">
        <f t="shared" si="10"/>
        <v>3.3631662543659756E-2</v>
      </c>
      <c r="K36" s="116">
        <f t="shared" si="11"/>
        <v>0.42415314350345062</v>
      </c>
      <c r="L36" s="116">
        <f t="shared" si="12"/>
        <v>0.19800875198683784</v>
      </c>
      <c r="M36" s="117">
        <f t="shared" si="13"/>
        <v>15.478</v>
      </c>
      <c r="N36" s="118">
        <f t="shared" si="14"/>
        <v>0.18000795635167077</v>
      </c>
      <c r="O36" s="118">
        <f t="shared" si="15"/>
        <v>40.681798135477592</v>
      </c>
      <c r="P36" s="218">
        <f t="shared" si="16"/>
        <v>8</v>
      </c>
      <c r="Q36" s="219">
        <f t="shared" si="17"/>
        <v>1</v>
      </c>
      <c r="R36" s="219">
        <f t="shared" si="18"/>
        <v>226</v>
      </c>
      <c r="T36">
        <v>525</v>
      </c>
      <c r="U36">
        <v>6001</v>
      </c>
      <c r="V36" t="s">
        <v>222</v>
      </c>
      <c r="W36">
        <v>556.00699999999995</v>
      </c>
      <c r="X36">
        <v>259.17399999999998</v>
      </c>
      <c r="Y36">
        <v>2.145</v>
      </c>
      <c r="Z36">
        <v>15.478</v>
      </c>
      <c r="AA36">
        <v>35.729990999999998</v>
      </c>
      <c r="AB36">
        <v>1.201659</v>
      </c>
      <c r="AC36">
        <v>15.154987999999999</v>
      </c>
      <c r="AD36" s="1">
        <v>110</v>
      </c>
      <c r="AE36">
        <v>1</v>
      </c>
      <c r="AF36">
        <v>226</v>
      </c>
      <c r="AG36">
        <v>68</v>
      </c>
      <c r="AH36">
        <v>15.561351999999999</v>
      </c>
      <c r="AI36">
        <v>187.6</v>
      </c>
      <c r="AJ36">
        <v>0</v>
      </c>
      <c r="AK36">
        <v>8</v>
      </c>
      <c r="AL36">
        <v>8334</v>
      </c>
      <c r="AM36">
        <v>0.85839999999999994</v>
      </c>
      <c r="AN36" t="s">
        <v>69</v>
      </c>
      <c r="AO36">
        <v>555.53099999999995</v>
      </c>
      <c r="AP36" t="s">
        <v>349</v>
      </c>
      <c r="AQ36" t="s">
        <v>116</v>
      </c>
      <c r="AR36" t="s">
        <v>121</v>
      </c>
      <c r="AS36" t="s">
        <v>116</v>
      </c>
      <c r="AT36" t="s">
        <v>121</v>
      </c>
      <c r="AU36" t="s">
        <v>254</v>
      </c>
      <c r="AV36" t="s">
        <v>222</v>
      </c>
      <c r="AW36" t="s">
        <v>69</v>
      </c>
      <c r="AX36">
        <v>6001</v>
      </c>
      <c r="AY36" t="s">
        <v>443</v>
      </c>
      <c r="AZ36">
        <v>2</v>
      </c>
      <c r="BA36" t="s">
        <v>444</v>
      </c>
      <c r="BB36">
        <v>1</v>
      </c>
      <c r="BC36">
        <v>1</v>
      </c>
      <c r="BE36" t="s">
        <v>70</v>
      </c>
      <c r="BF36">
        <v>2</v>
      </c>
      <c r="BG36" t="s">
        <v>255</v>
      </c>
      <c r="BI36" t="s">
        <v>116</v>
      </c>
      <c r="BJ36" t="s">
        <v>222</v>
      </c>
      <c r="BK36" t="s">
        <v>69</v>
      </c>
      <c r="BL36">
        <v>0.85839999999999994</v>
      </c>
      <c r="BM36">
        <v>6001</v>
      </c>
      <c r="BN36" t="s">
        <v>121</v>
      </c>
      <c r="BO36" t="s">
        <v>254</v>
      </c>
      <c r="BP36">
        <v>1</v>
      </c>
      <c r="BQ36">
        <v>555.53099999999995</v>
      </c>
      <c r="BR36">
        <v>3.3631662543659756E-2</v>
      </c>
      <c r="BS36">
        <v>0.42415314350345062</v>
      </c>
      <c r="BT36">
        <v>0.19783923583695889</v>
      </c>
      <c r="BU36">
        <v>15.478</v>
      </c>
      <c r="BV36">
        <v>0.18000795635167077</v>
      </c>
      <c r="BW36">
        <v>40.681798135477592</v>
      </c>
      <c r="BX36">
        <v>8</v>
      </c>
      <c r="BY36">
        <v>1</v>
      </c>
      <c r="BZ36">
        <v>226</v>
      </c>
    </row>
    <row r="37" spans="1:78" ht="16.5">
      <c r="A37" s="124" t="str">
        <f t="shared" si="1"/>
        <v>신흥교통</v>
      </c>
      <c r="B37" s="125" t="str">
        <f t="shared" si="2"/>
        <v>오성균</v>
      </c>
      <c r="C37" s="126" t="str">
        <f t="shared" si="3"/>
        <v>D</v>
      </c>
      <c r="D37" s="127">
        <f t="shared" si="4"/>
        <v>0.84853901831201195</v>
      </c>
      <c r="E37" s="128">
        <f t="shared" si="5"/>
        <v>2784</v>
      </c>
      <c r="F37" s="129" t="str">
        <f t="shared" si="6"/>
        <v>330</v>
      </c>
      <c r="G37" s="130" t="str">
        <f t="shared" si="7"/>
        <v>71바6298</v>
      </c>
      <c r="H37" s="131">
        <f t="shared" si="8"/>
        <v>2</v>
      </c>
      <c r="I37" s="132">
        <f t="shared" si="9"/>
        <v>3930.51</v>
      </c>
      <c r="J37" s="133">
        <f t="shared" si="10"/>
        <v>2.8947896961063597E-2</v>
      </c>
      <c r="K37" s="133">
        <f t="shared" si="11"/>
        <v>0.29434572869071224</v>
      </c>
      <c r="L37" s="133">
        <f t="shared" si="12"/>
        <v>0.10609310242182311</v>
      </c>
      <c r="M37" s="134">
        <f t="shared" si="13"/>
        <v>20.977</v>
      </c>
      <c r="N37" s="135">
        <f t="shared" si="14"/>
        <v>5.0883981976893582E-2</v>
      </c>
      <c r="O37" s="135">
        <f t="shared" si="15"/>
        <v>9.6933985665982263</v>
      </c>
      <c r="P37" s="216">
        <f t="shared" si="16"/>
        <v>26</v>
      </c>
      <c r="Q37" s="217">
        <f t="shared" si="17"/>
        <v>2</v>
      </c>
      <c r="R37" s="217">
        <f t="shared" si="18"/>
        <v>381</v>
      </c>
      <c r="T37">
        <v>525</v>
      </c>
      <c r="U37">
        <v>2784</v>
      </c>
      <c r="V37" t="s">
        <v>223</v>
      </c>
      <c r="W37">
        <v>3930.51</v>
      </c>
      <c r="X37">
        <v>1324.769</v>
      </c>
      <c r="Y37">
        <v>2.9670000000000001</v>
      </c>
      <c r="Z37">
        <v>20.977</v>
      </c>
      <c r="AA37">
        <v>117.269417</v>
      </c>
      <c r="AB37">
        <v>3.3947029999999998</v>
      </c>
      <c r="AC37">
        <v>34.517752000000002</v>
      </c>
      <c r="AD37" s="1">
        <v>417</v>
      </c>
      <c r="AE37">
        <v>2</v>
      </c>
      <c r="AF37">
        <v>381</v>
      </c>
      <c r="AG37">
        <v>122</v>
      </c>
      <c r="AH37">
        <v>33.516922000000001</v>
      </c>
      <c r="AI37">
        <v>39324.1</v>
      </c>
      <c r="AJ37">
        <v>26455.5</v>
      </c>
      <c r="AK37">
        <v>26</v>
      </c>
      <c r="AL37">
        <v>16820</v>
      </c>
      <c r="AM37">
        <v>0.84853901831201195</v>
      </c>
      <c r="AN37" t="s">
        <v>67</v>
      </c>
      <c r="AO37">
        <v>3805.451</v>
      </c>
      <c r="AP37" t="s">
        <v>350</v>
      </c>
      <c r="AQ37" t="s">
        <v>116</v>
      </c>
      <c r="AR37" t="s">
        <v>118</v>
      </c>
      <c r="AS37" t="s">
        <v>116</v>
      </c>
      <c r="AT37" t="s">
        <v>118</v>
      </c>
      <c r="AU37" t="s">
        <v>190</v>
      </c>
      <c r="AV37" t="s">
        <v>223</v>
      </c>
      <c r="AW37" t="s">
        <v>67</v>
      </c>
      <c r="AX37">
        <v>2784</v>
      </c>
      <c r="AY37" t="s">
        <v>410</v>
      </c>
      <c r="AZ37">
        <v>1</v>
      </c>
      <c r="BA37" t="s">
        <v>265</v>
      </c>
      <c r="BB37">
        <v>2</v>
      </c>
      <c r="BC37">
        <v>1</v>
      </c>
      <c r="BE37" t="s">
        <v>67</v>
      </c>
      <c r="BF37">
        <v>0</v>
      </c>
      <c r="BG37" t="s">
        <v>253</v>
      </c>
      <c r="BI37" t="s">
        <v>116</v>
      </c>
      <c r="BJ37" t="s">
        <v>223</v>
      </c>
      <c r="BK37" t="s">
        <v>67</v>
      </c>
      <c r="BL37">
        <v>0.84853901831201195</v>
      </c>
      <c r="BM37">
        <v>2784</v>
      </c>
      <c r="BN37" t="s">
        <v>118</v>
      </c>
      <c r="BO37" t="s">
        <v>190</v>
      </c>
      <c r="BP37">
        <v>2</v>
      </c>
      <c r="BQ37">
        <v>3930.51</v>
      </c>
      <c r="BR37">
        <v>2.8947896961063597E-2</v>
      </c>
      <c r="BS37">
        <v>0.29434572869071224</v>
      </c>
      <c r="BT37">
        <v>0.10609310242182311</v>
      </c>
      <c r="BU37">
        <v>20.977</v>
      </c>
      <c r="BV37">
        <v>5.0883981976893582E-2</v>
      </c>
      <c r="BW37">
        <v>9.6933985665982263</v>
      </c>
      <c r="BX37">
        <v>26</v>
      </c>
      <c r="BY37">
        <v>2</v>
      </c>
      <c r="BZ37">
        <v>381</v>
      </c>
    </row>
    <row r="38" spans="1:78" ht="16.5">
      <c r="A38" s="107" t="str">
        <f t="shared" si="1"/>
        <v>신흥교통</v>
      </c>
      <c r="B38" s="108" t="str">
        <f t="shared" si="2"/>
        <v>오태호</v>
      </c>
      <c r="C38" s="109" t="str">
        <f t="shared" si="3"/>
        <v>F</v>
      </c>
      <c r="D38" s="110">
        <f t="shared" si="4"/>
        <v>0.7445454545454544</v>
      </c>
      <c r="E38" s="111">
        <f t="shared" si="5"/>
        <v>8898</v>
      </c>
      <c r="F38" s="112" t="str">
        <f t="shared" si="6"/>
        <v>13</v>
      </c>
      <c r="G38" s="113" t="str">
        <f t="shared" si="7"/>
        <v>71바6261</v>
      </c>
      <c r="H38" s="114">
        <f t="shared" si="8"/>
        <v>1</v>
      </c>
      <c r="I38" s="115">
        <f t="shared" si="9"/>
        <v>783.53200000000004</v>
      </c>
      <c r="J38" s="116">
        <f t="shared" si="10"/>
        <v>1.8768617174183717E-2</v>
      </c>
      <c r="K38" s="116">
        <f t="shared" si="11"/>
        <v>0.46437988648767847</v>
      </c>
      <c r="L38" s="116">
        <f t="shared" si="12"/>
        <v>0.10975939719118044</v>
      </c>
      <c r="M38" s="117">
        <f t="shared" si="13"/>
        <v>23.475999999999999</v>
      </c>
      <c r="N38" s="118" t="str">
        <f t="shared" si="14"/>
        <v>-</v>
      </c>
      <c r="O38" s="118" t="str">
        <f t="shared" si="15"/>
        <v>-</v>
      </c>
      <c r="P38" s="218">
        <f t="shared" si="16"/>
        <v>19</v>
      </c>
      <c r="Q38" s="219">
        <f t="shared" si="17"/>
        <v>27</v>
      </c>
      <c r="R38" s="219">
        <f t="shared" si="18"/>
        <v>854</v>
      </c>
      <c r="T38">
        <v>525</v>
      </c>
      <c r="U38">
        <v>8898</v>
      </c>
      <c r="V38" t="s">
        <v>351</v>
      </c>
      <c r="W38">
        <v>783.53200000000004</v>
      </c>
      <c r="X38">
        <v>478.36200000000002</v>
      </c>
      <c r="Y38">
        <v>1.6379999999999999</v>
      </c>
      <c r="Z38">
        <v>23.475999999999999</v>
      </c>
      <c r="AA38">
        <v>50.127774000000002</v>
      </c>
      <c r="AB38">
        <v>0.94082900000000003</v>
      </c>
      <c r="AC38">
        <v>23.27833</v>
      </c>
      <c r="AD38" s="1">
        <v>86</v>
      </c>
      <c r="AE38">
        <v>27</v>
      </c>
      <c r="AF38">
        <v>854</v>
      </c>
      <c r="AG38">
        <v>86</v>
      </c>
      <c r="AH38">
        <v>15.630696</v>
      </c>
      <c r="AI38">
        <v>3079.3</v>
      </c>
      <c r="AJ38">
        <v>73.2</v>
      </c>
      <c r="AK38">
        <v>19</v>
      </c>
      <c r="AL38">
        <v>14027</v>
      </c>
      <c r="AM38">
        <v>0.7445454545454544</v>
      </c>
      <c r="AN38" t="s">
        <v>70</v>
      </c>
      <c r="AO38">
        <v>783.53200000000004</v>
      </c>
      <c r="AP38" t="s">
        <v>352</v>
      </c>
      <c r="AQ38" t="s">
        <v>116</v>
      </c>
      <c r="AR38" t="s">
        <v>117</v>
      </c>
      <c r="AS38" t="s">
        <v>116</v>
      </c>
      <c r="AT38" t="s">
        <v>117</v>
      </c>
      <c r="AU38" t="s">
        <v>175</v>
      </c>
      <c r="AV38" t="s">
        <v>351</v>
      </c>
      <c r="AW38" t="s">
        <v>70</v>
      </c>
      <c r="AX38">
        <v>8898</v>
      </c>
      <c r="AY38" t="s">
        <v>422</v>
      </c>
      <c r="AZ38">
        <v>2</v>
      </c>
      <c r="BA38" t="s">
        <v>302</v>
      </c>
      <c r="BB38">
        <v>1</v>
      </c>
      <c r="BC38">
        <v>1</v>
      </c>
      <c r="BE38" t="s">
        <v>294</v>
      </c>
      <c r="BF38" t="s">
        <v>295</v>
      </c>
      <c r="BG38" t="s">
        <v>294</v>
      </c>
      <c r="BI38" t="s">
        <v>116</v>
      </c>
      <c r="BJ38" t="s">
        <v>351</v>
      </c>
      <c r="BK38" t="s">
        <v>70</v>
      </c>
      <c r="BL38">
        <v>0.7445454545454544</v>
      </c>
      <c r="BM38">
        <v>8898</v>
      </c>
      <c r="BN38" t="s">
        <v>117</v>
      </c>
      <c r="BO38" t="s">
        <v>175</v>
      </c>
      <c r="BP38">
        <v>1</v>
      </c>
      <c r="BQ38">
        <v>783.53200000000004</v>
      </c>
      <c r="BR38">
        <v>1.8768617174183717E-2</v>
      </c>
      <c r="BS38">
        <v>0.46437988648767847</v>
      </c>
      <c r="BT38">
        <v>0.10975939719118044</v>
      </c>
      <c r="BU38">
        <v>23.475999999999999</v>
      </c>
      <c r="BV38" t="s">
        <v>424</v>
      </c>
      <c r="BW38" t="s">
        <v>424</v>
      </c>
      <c r="BX38">
        <v>19</v>
      </c>
      <c r="BY38">
        <v>27</v>
      </c>
      <c r="BZ38">
        <v>854</v>
      </c>
    </row>
    <row r="39" spans="1:78" ht="16.5">
      <c r="A39" s="124" t="str">
        <f t="shared" si="1"/>
        <v>신흥교통</v>
      </c>
      <c r="B39" s="125" t="str">
        <f t="shared" si="2"/>
        <v>용석국</v>
      </c>
      <c r="C39" s="126" t="str">
        <f t="shared" si="3"/>
        <v>A</v>
      </c>
      <c r="D39" s="127">
        <f t="shared" si="4"/>
        <v>0.9631249999999999</v>
      </c>
      <c r="E39" s="128">
        <f t="shared" si="5"/>
        <v>4487</v>
      </c>
      <c r="F39" s="129" t="str">
        <f t="shared" si="6"/>
        <v>330</v>
      </c>
      <c r="G39" s="130" t="str">
        <f t="shared" si="7"/>
        <v>70바4003</v>
      </c>
      <c r="H39" s="131">
        <f t="shared" si="8"/>
        <v>1</v>
      </c>
      <c r="I39" s="132">
        <f t="shared" si="9"/>
        <v>4281.2</v>
      </c>
      <c r="J39" s="133">
        <f t="shared" si="10"/>
        <v>4.1037327225624809E-3</v>
      </c>
      <c r="K39" s="133">
        <f t="shared" si="11"/>
        <v>0.26102876133025199</v>
      </c>
      <c r="L39" s="133">
        <f t="shared" si="12"/>
        <v>9.6468279921517339E-2</v>
      </c>
      <c r="M39" s="134">
        <f t="shared" si="13"/>
        <v>18.867000000000001</v>
      </c>
      <c r="N39" s="135">
        <f t="shared" si="14"/>
        <v>0.65402223675604976</v>
      </c>
      <c r="O39" s="135">
        <f t="shared" si="15"/>
        <v>6.4935064935064934</v>
      </c>
      <c r="P39" s="216">
        <f t="shared" si="16"/>
        <v>2</v>
      </c>
      <c r="Q39" s="217">
        <f t="shared" si="17"/>
        <v>28</v>
      </c>
      <c r="R39" s="217">
        <f t="shared" si="18"/>
        <v>278</v>
      </c>
      <c r="T39">
        <v>525</v>
      </c>
      <c r="U39">
        <v>4487</v>
      </c>
      <c r="V39" t="s">
        <v>224</v>
      </c>
      <c r="W39">
        <v>4281.2</v>
      </c>
      <c r="X39">
        <v>1389.164</v>
      </c>
      <c r="Y39">
        <v>3.0819999999999999</v>
      </c>
      <c r="Z39">
        <v>18.867000000000001</v>
      </c>
      <c r="AA39">
        <v>122.779926</v>
      </c>
      <c r="AB39">
        <v>0.50385599999999997</v>
      </c>
      <c r="AC39">
        <v>32.049092000000002</v>
      </c>
      <c r="AD39" s="1">
        <v>413</v>
      </c>
      <c r="AE39">
        <v>28</v>
      </c>
      <c r="AF39">
        <v>278</v>
      </c>
      <c r="AG39">
        <v>109</v>
      </c>
      <c r="AH39">
        <v>34.868892000000002</v>
      </c>
      <c r="AI39">
        <v>22422.5</v>
      </c>
      <c r="AJ39">
        <v>5359</v>
      </c>
      <c r="AK39">
        <v>2</v>
      </c>
      <c r="AL39">
        <v>30</v>
      </c>
      <c r="AM39">
        <v>0.9631249999999999</v>
      </c>
      <c r="AN39" t="s">
        <v>66</v>
      </c>
      <c r="AO39">
        <v>4281.2</v>
      </c>
      <c r="AP39" t="s">
        <v>353</v>
      </c>
      <c r="AQ39" t="s">
        <v>116</v>
      </c>
      <c r="AR39" t="s">
        <v>118</v>
      </c>
      <c r="AS39" t="s">
        <v>116</v>
      </c>
      <c r="AT39" t="s">
        <v>118</v>
      </c>
      <c r="AU39" t="s">
        <v>181</v>
      </c>
      <c r="AV39" t="s">
        <v>224</v>
      </c>
      <c r="AW39" t="s">
        <v>66</v>
      </c>
      <c r="AX39">
        <v>4487</v>
      </c>
      <c r="AY39" t="s">
        <v>421</v>
      </c>
      <c r="AZ39">
        <v>2</v>
      </c>
      <c r="BA39" t="s">
        <v>445</v>
      </c>
      <c r="BB39">
        <v>1</v>
      </c>
      <c r="BC39">
        <v>1</v>
      </c>
      <c r="BE39" t="s">
        <v>66</v>
      </c>
      <c r="BF39">
        <v>0</v>
      </c>
      <c r="BG39" t="s">
        <v>253</v>
      </c>
      <c r="BI39" t="s">
        <v>116</v>
      </c>
      <c r="BJ39" t="s">
        <v>224</v>
      </c>
      <c r="BK39" t="s">
        <v>66</v>
      </c>
      <c r="BL39">
        <v>0.9631249999999999</v>
      </c>
      <c r="BM39">
        <v>4487</v>
      </c>
      <c r="BN39" t="s">
        <v>118</v>
      </c>
      <c r="BO39" t="s">
        <v>181</v>
      </c>
      <c r="BP39">
        <v>1</v>
      </c>
      <c r="BQ39">
        <v>4281.2</v>
      </c>
      <c r="BR39">
        <v>4.1037327225624809E-3</v>
      </c>
      <c r="BS39">
        <v>0.26102876133025199</v>
      </c>
      <c r="BT39">
        <v>9.6468279921517339E-2</v>
      </c>
      <c r="BU39">
        <v>18.867000000000001</v>
      </c>
      <c r="BV39">
        <v>0.65402223675604976</v>
      </c>
      <c r="BW39">
        <v>6.4935064935064934</v>
      </c>
      <c r="BX39">
        <v>2</v>
      </c>
      <c r="BY39">
        <v>28</v>
      </c>
      <c r="BZ39">
        <v>278</v>
      </c>
    </row>
    <row r="40" spans="1:78" ht="16.5">
      <c r="A40" s="107" t="str">
        <f t="shared" si="1"/>
        <v>신흥교통</v>
      </c>
      <c r="B40" s="108" t="str">
        <f t="shared" si="2"/>
        <v>윤철희</v>
      </c>
      <c r="C40" s="109" t="str">
        <f t="shared" si="3"/>
        <v>C</v>
      </c>
      <c r="D40" s="110">
        <f t="shared" si="4"/>
        <v>0.8878125</v>
      </c>
      <c r="E40" s="111">
        <f t="shared" si="5"/>
        <v>5146</v>
      </c>
      <c r="F40" s="112" t="str">
        <f t="shared" si="6"/>
        <v>330</v>
      </c>
      <c r="G40" s="113" t="str">
        <f t="shared" si="7"/>
        <v>70바4014</v>
      </c>
      <c r="H40" s="114">
        <f t="shared" si="8"/>
        <v>1</v>
      </c>
      <c r="I40" s="115">
        <f t="shared" si="9"/>
        <v>4124.7330000000002</v>
      </c>
      <c r="J40" s="116">
        <f t="shared" si="10"/>
        <v>2.599551509063824E-2</v>
      </c>
      <c r="K40" s="116">
        <f t="shared" si="11"/>
        <v>0.27334691509537307</v>
      </c>
      <c r="L40" s="116">
        <f t="shared" si="12"/>
        <v>0.11952288790571414</v>
      </c>
      <c r="M40" s="117">
        <f t="shared" si="13"/>
        <v>20.632000000000001</v>
      </c>
      <c r="N40" s="118">
        <f t="shared" si="14"/>
        <v>0</v>
      </c>
      <c r="O40" s="118">
        <f t="shared" si="15"/>
        <v>4.5336267826305363</v>
      </c>
      <c r="P40" s="218">
        <f t="shared" si="16"/>
        <v>4</v>
      </c>
      <c r="Q40" s="219">
        <f t="shared" si="17"/>
        <v>0</v>
      </c>
      <c r="R40" s="219">
        <f t="shared" si="18"/>
        <v>187</v>
      </c>
      <c r="T40">
        <v>525</v>
      </c>
      <c r="U40">
        <v>5146</v>
      </c>
      <c r="V40" t="s">
        <v>225</v>
      </c>
      <c r="W40">
        <v>4124.7330000000002</v>
      </c>
      <c r="X40">
        <v>1451.62</v>
      </c>
      <c r="Y40">
        <v>2.8410000000000002</v>
      </c>
      <c r="Z40">
        <v>20.632000000000001</v>
      </c>
      <c r="AA40">
        <v>125.961074</v>
      </c>
      <c r="AB40">
        <v>3.2744230000000001</v>
      </c>
      <c r="AC40">
        <v>34.431071000000003</v>
      </c>
      <c r="AD40" s="1">
        <v>493</v>
      </c>
      <c r="AE40">
        <v>0</v>
      </c>
      <c r="AF40">
        <v>187</v>
      </c>
      <c r="AG40">
        <v>110</v>
      </c>
      <c r="AH40">
        <v>32.746091999999997</v>
      </c>
      <c r="AI40">
        <v>31105</v>
      </c>
      <c r="AJ40">
        <v>20824.900000000001</v>
      </c>
      <c r="AK40">
        <v>4</v>
      </c>
      <c r="AL40">
        <v>3528</v>
      </c>
      <c r="AM40">
        <v>0.8878125</v>
      </c>
      <c r="AN40" t="s">
        <v>69</v>
      </c>
      <c r="AO40">
        <v>4124.7330000000002</v>
      </c>
      <c r="AP40" t="s">
        <v>354</v>
      </c>
      <c r="AQ40" t="s">
        <v>116</v>
      </c>
      <c r="AR40" t="s">
        <v>118</v>
      </c>
      <c r="AS40" t="s">
        <v>116</v>
      </c>
      <c r="AT40" t="s">
        <v>118</v>
      </c>
      <c r="AU40" t="s">
        <v>184</v>
      </c>
      <c r="AV40" t="s">
        <v>225</v>
      </c>
      <c r="AW40" t="s">
        <v>69</v>
      </c>
      <c r="AX40">
        <v>5146</v>
      </c>
      <c r="AY40" t="s">
        <v>419</v>
      </c>
      <c r="AZ40">
        <v>2</v>
      </c>
      <c r="BA40" t="s">
        <v>249</v>
      </c>
      <c r="BB40">
        <v>1</v>
      </c>
      <c r="BC40">
        <v>1</v>
      </c>
      <c r="BE40" t="s">
        <v>69</v>
      </c>
      <c r="BF40">
        <v>0</v>
      </c>
      <c r="BG40" t="s">
        <v>253</v>
      </c>
      <c r="BI40" t="s">
        <v>116</v>
      </c>
      <c r="BJ40" t="s">
        <v>225</v>
      </c>
      <c r="BK40" t="s">
        <v>69</v>
      </c>
      <c r="BL40">
        <v>0.8878125</v>
      </c>
      <c r="BM40">
        <v>5146</v>
      </c>
      <c r="BN40" t="s">
        <v>118</v>
      </c>
      <c r="BO40" t="s">
        <v>184</v>
      </c>
      <c r="BP40">
        <v>1</v>
      </c>
      <c r="BQ40">
        <v>4124.7330000000002</v>
      </c>
      <c r="BR40">
        <v>2.599551509063824E-2</v>
      </c>
      <c r="BS40">
        <v>0.27334691509537307</v>
      </c>
      <c r="BT40">
        <v>0.11952288790571414</v>
      </c>
      <c r="BU40">
        <v>20.632000000000001</v>
      </c>
      <c r="BV40">
        <v>0</v>
      </c>
      <c r="BW40">
        <v>4.5336267826305363</v>
      </c>
      <c r="BX40">
        <v>4</v>
      </c>
      <c r="BY40">
        <v>0</v>
      </c>
      <c r="BZ40">
        <v>187</v>
      </c>
    </row>
    <row r="41" spans="1:78" ht="16.5">
      <c r="A41" s="124" t="str">
        <f t="shared" si="1"/>
        <v>신흥교통</v>
      </c>
      <c r="B41" s="125" t="str">
        <f t="shared" si="2"/>
        <v>은병철</v>
      </c>
      <c r="C41" s="126" t="str">
        <f t="shared" si="3"/>
        <v>F</v>
      </c>
      <c r="D41" s="127">
        <f t="shared" si="4"/>
        <v>0.69080000000000008</v>
      </c>
      <c r="E41" s="128">
        <f t="shared" si="5"/>
        <v>7178</v>
      </c>
      <c r="F41" s="129" t="str">
        <f t="shared" si="6"/>
        <v>82</v>
      </c>
      <c r="G41" s="130" t="str">
        <f t="shared" si="7"/>
        <v>70바4007</v>
      </c>
      <c r="H41" s="131">
        <f t="shared" si="8"/>
        <v>1</v>
      </c>
      <c r="I41" s="132">
        <f t="shared" si="9"/>
        <v>2525.5610000000001</v>
      </c>
      <c r="J41" s="133">
        <f t="shared" si="10"/>
        <v>1.8309287001196314E-2</v>
      </c>
      <c r="K41" s="133">
        <f t="shared" si="11"/>
        <v>0.34958123568276672</v>
      </c>
      <c r="L41" s="133">
        <f t="shared" si="12"/>
        <v>0.1587766044851025</v>
      </c>
      <c r="M41" s="134">
        <f t="shared" si="13"/>
        <v>19.042000000000002</v>
      </c>
      <c r="N41" s="135">
        <f t="shared" si="14"/>
        <v>0.23757097927945511</v>
      </c>
      <c r="O41" s="135">
        <f t="shared" si="15"/>
        <v>7.0479390519571687</v>
      </c>
      <c r="P41" s="216">
        <f t="shared" si="16"/>
        <v>3</v>
      </c>
      <c r="Q41" s="217">
        <f t="shared" si="17"/>
        <v>6</v>
      </c>
      <c r="R41" s="217">
        <f t="shared" si="18"/>
        <v>178</v>
      </c>
      <c r="T41">
        <v>525</v>
      </c>
      <c r="U41">
        <v>7178</v>
      </c>
      <c r="V41" t="s">
        <v>226</v>
      </c>
      <c r="W41">
        <v>2525.5610000000001</v>
      </c>
      <c r="X41">
        <v>1462.633</v>
      </c>
      <c r="Y41">
        <v>1.7270000000000001</v>
      </c>
      <c r="Z41">
        <v>19.042000000000002</v>
      </c>
      <c r="AA41">
        <v>149.29997</v>
      </c>
      <c r="AB41">
        <v>2.7335759999999998</v>
      </c>
      <c r="AC41">
        <v>52.192467999999998</v>
      </c>
      <c r="AD41" s="1">
        <v>401</v>
      </c>
      <c r="AE41">
        <v>6</v>
      </c>
      <c r="AF41">
        <v>178</v>
      </c>
      <c r="AG41">
        <v>70</v>
      </c>
      <c r="AH41">
        <v>16.916018000000001</v>
      </c>
      <c r="AI41">
        <v>655.7</v>
      </c>
      <c r="AJ41">
        <v>0</v>
      </c>
      <c r="AK41">
        <v>3</v>
      </c>
      <c r="AL41">
        <v>696</v>
      </c>
      <c r="AM41">
        <v>0.69080000000000008</v>
      </c>
      <c r="AN41" t="s">
        <v>70</v>
      </c>
      <c r="AO41">
        <v>2525.5610000000001</v>
      </c>
      <c r="AP41" t="s">
        <v>355</v>
      </c>
      <c r="AQ41" t="s">
        <v>116</v>
      </c>
      <c r="AR41" t="s">
        <v>121</v>
      </c>
      <c r="AS41" t="s">
        <v>116</v>
      </c>
      <c r="AT41" t="s">
        <v>121</v>
      </c>
      <c r="AU41" t="s">
        <v>173</v>
      </c>
      <c r="AV41" t="s">
        <v>226</v>
      </c>
      <c r="AW41" t="s">
        <v>70</v>
      </c>
      <c r="AX41">
        <v>7178</v>
      </c>
      <c r="AY41" t="s">
        <v>418</v>
      </c>
      <c r="AZ41">
        <v>2</v>
      </c>
      <c r="BA41" t="s">
        <v>446</v>
      </c>
      <c r="BB41">
        <v>1</v>
      </c>
      <c r="BC41">
        <v>1</v>
      </c>
      <c r="BE41" t="s">
        <v>70</v>
      </c>
      <c r="BF41">
        <v>0</v>
      </c>
      <c r="BG41" t="s">
        <v>253</v>
      </c>
      <c r="BI41" t="s">
        <v>116</v>
      </c>
      <c r="BJ41" t="s">
        <v>226</v>
      </c>
      <c r="BK41" t="s">
        <v>70</v>
      </c>
      <c r="BL41">
        <v>0.69080000000000008</v>
      </c>
      <c r="BM41">
        <v>7178</v>
      </c>
      <c r="BN41" t="s">
        <v>121</v>
      </c>
      <c r="BO41" t="s">
        <v>173</v>
      </c>
      <c r="BP41">
        <v>1</v>
      </c>
      <c r="BQ41">
        <v>2525.5610000000001</v>
      </c>
      <c r="BR41">
        <v>1.8309287001196314E-2</v>
      </c>
      <c r="BS41">
        <v>0.34958123568276672</v>
      </c>
      <c r="BT41">
        <v>0.1587766044851025</v>
      </c>
      <c r="BU41">
        <v>19.042000000000002</v>
      </c>
      <c r="BV41">
        <v>0.23757097927945511</v>
      </c>
      <c r="BW41">
        <v>7.0479390519571687</v>
      </c>
      <c r="BX41">
        <v>3</v>
      </c>
      <c r="BY41">
        <v>6</v>
      </c>
      <c r="BZ41">
        <v>178</v>
      </c>
    </row>
    <row r="42" spans="1:78" ht="16.5">
      <c r="A42" s="107" t="str">
        <f t="shared" si="1"/>
        <v>신흥교통</v>
      </c>
      <c r="B42" s="108" t="str">
        <f t="shared" si="2"/>
        <v>이광호</v>
      </c>
      <c r="C42" s="109" t="str">
        <f t="shared" si="3"/>
        <v>C</v>
      </c>
      <c r="D42" s="110">
        <f t="shared" si="4"/>
        <v>0.86093749999999991</v>
      </c>
      <c r="E42" s="111">
        <f t="shared" si="5"/>
        <v>9182</v>
      </c>
      <c r="F42" s="112" t="str">
        <f t="shared" si="6"/>
        <v>330</v>
      </c>
      <c r="G42" s="113" t="str">
        <f t="shared" si="7"/>
        <v>70바4003</v>
      </c>
      <c r="H42" s="114">
        <f t="shared" si="8"/>
        <v>1</v>
      </c>
      <c r="I42" s="115">
        <f t="shared" si="9"/>
        <v>3992.4229999999998</v>
      </c>
      <c r="J42" s="116">
        <f t="shared" si="10"/>
        <v>1.3825343861669741E-2</v>
      </c>
      <c r="K42" s="116">
        <f t="shared" si="11"/>
        <v>0.25328940132472227</v>
      </c>
      <c r="L42" s="116">
        <f t="shared" si="12"/>
        <v>0.12999624538782589</v>
      </c>
      <c r="M42" s="117">
        <f t="shared" si="13"/>
        <v>23.558</v>
      </c>
      <c r="N42" s="118">
        <f t="shared" si="14"/>
        <v>0.42580658412197309</v>
      </c>
      <c r="O42" s="118">
        <f t="shared" si="15"/>
        <v>5.9612921777076231</v>
      </c>
      <c r="P42" s="218">
        <f t="shared" si="16"/>
        <v>2</v>
      </c>
      <c r="Q42" s="219">
        <f t="shared" si="17"/>
        <v>17</v>
      </c>
      <c r="R42" s="219">
        <f t="shared" si="18"/>
        <v>238</v>
      </c>
      <c r="T42">
        <v>525</v>
      </c>
      <c r="U42">
        <v>9182</v>
      </c>
      <c r="V42" t="s">
        <v>227</v>
      </c>
      <c r="W42">
        <v>3992.4229999999998</v>
      </c>
      <c r="X42">
        <v>1449.021</v>
      </c>
      <c r="Y42">
        <v>2.7549999999999999</v>
      </c>
      <c r="Z42">
        <v>23.558</v>
      </c>
      <c r="AA42">
        <v>108.695235</v>
      </c>
      <c r="AB42">
        <v>1.5027489999999999</v>
      </c>
      <c r="AC42">
        <v>27.531351000000001</v>
      </c>
      <c r="AD42" s="1">
        <v>519</v>
      </c>
      <c r="AE42">
        <v>17</v>
      </c>
      <c r="AF42">
        <v>238</v>
      </c>
      <c r="AG42">
        <v>114</v>
      </c>
      <c r="AH42">
        <v>36.730432</v>
      </c>
      <c r="AI42">
        <v>37244.1</v>
      </c>
      <c r="AJ42">
        <v>24837.5</v>
      </c>
      <c r="AK42">
        <v>2</v>
      </c>
      <c r="AL42">
        <v>219</v>
      </c>
      <c r="AM42">
        <v>0.86093749999999991</v>
      </c>
      <c r="AN42" t="s">
        <v>69</v>
      </c>
      <c r="AO42">
        <v>3992.4229999999998</v>
      </c>
      <c r="AP42" t="s">
        <v>356</v>
      </c>
      <c r="AQ42" t="s">
        <v>116</v>
      </c>
      <c r="AR42" t="s">
        <v>118</v>
      </c>
      <c r="AS42" t="s">
        <v>116</v>
      </c>
      <c r="AT42" t="s">
        <v>118</v>
      </c>
      <c r="AU42" t="s">
        <v>181</v>
      </c>
      <c r="AV42" t="s">
        <v>227</v>
      </c>
      <c r="AW42" t="s">
        <v>69</v>
      </c>
      <c r="AX42">
        <v>9182</v>
      </c>
      <c r="AY42" t="s">
        <v>419</v>
      </c>
      <c r="AZ42">
        <v>6</v>
      </c>
      <c r="BA42" t="s">
        <v>447</v>
      </c>
      <c r="BB42">
        <v>1</v>
      </c>
      <c r="BC42">
        <v>1</v>
      </c>
      <c r="BE42" t="s">
        <v>69</v>
      </c>
      <c r="BF42">
        <v>0</v>
      </c>
      <c r="BG42" t="s">
        <v>253</v>
      </c>
      <c r="BI42" t="s">
        <v>116</v>
      </c>
      <c r="BJ42" t="s">
        <v>227</v>
      </c>
      <c r="BK42" t="s">
        <v>69</v>
      </c>
      <c r="BL42">
        <v>0.86093749999999991</v>
      </c>
      <c r="BM42">
        <v>9182</v>
      </c>
      <c r="BN42" t="s">
        <v>118</v>
      </c>
      <c r="BO42" t="s">
        <v>181</v>
      </c>
      <c r="BP42">
        <v>1</v>
      </c>
      <c r="BQ42">
        <v>3992.4229999999998</v>
      </c>
      <c r="BR42">
        <v>1.3825343861669741E-2</v>
      </c>
      <c r="BS42">
        <v>0.25328940132472227</v>
      </c>
      <c r="BT42">
        <v>0.12999624538782589</v>
      </c>
      <c r="BU42">
        <v>23.558</v>
      </c>
      <c r="BV42">
        <v>0.42580658412197309</v>
      </c>
      <c r="BW42">
        <v>5.9612921777076231</v>
      </c>
      <c r="BX42">
        <v>2</v>
      </c>
      <c r="BY42">
        <v>17</v>
      </c>
      <c r="BZ42">
        <v>238</v>
      </c>
    </row>
    <row r="43" spans="1:78" ht="16.5">
      <c r="A43" s="124" t="str">
        <f t="shared" si="1"/>
        <v>신흥교통</v>
      </c>
      <c r="B43" s="125" t="str">
        <f t="shared" si="2"/>
        <v>이기하</v>
      </c>
      <c r="C43" s="126" t="str">
        <f t="shared" si="3"/>
        <v>C</v>
      </c>
      <c r="D43" s="127">
        <f t="shared" si="4"/>
        <v>0.88176470588235301</v>
      </c>
      <c r="E43" s="128">
        <f t="shared" si="5"/>
        <v>755</v>
      </c>
      <c r="F43" s="129" t="str">
        <f t="shared" si="6"/>
        <v>330</v>
      </c>
      <c r="G43" s="130" t="str">
        <f t="shared" si="7"/>
        <v>70바4013</v>
      </c>
      <c r="H43" s="131">
        <f t="shared" si="8"/>
        <v>1</v>
      </c>
      <c r="I43" s="132">
        <f t="shared" si="9"/>
        <v>4443.0940000000001</v>
      </c>
      <c r="J43" s="133">
        <f t="shared" si="10"/>
        <v>2.0605908078008297E-2</v>
      </c>
      <c r="K43" s="133">
        <f t="shared" si="11"/>
        <v>0.27698262589075395</v>
      </c>
      <c r="L43" s="133">
        <f t="shared" si="12"/>
        <v>0.18793210316954806</v>
      </c>
      <c r="M43" s="134">
        <f t="shared" si="13"/>
        <v>19.815999999999999</v>
      </c>
      <c r="N43" s="135">
        <f t="shared" si="14"/>
        <v>0</v>
      </c>
      <c r="O43" s="135">
        <f t="shared" si="15"/>
        <v>1.4629445156910927</v>
      </c>
      <c r="P43" s="216">
        <f t="shared" si="16"/>
        <v>15</v>
      </c>
      <c r="Q43" s="217">
        <f t="shared" si="17"/>
        <v>0</v>
      </c>
      <c r="R43" s="217">
        <f t="shared" si="18"/>
        <v>65</v>
      </c>
      <c r="T43">
        <v>525</v>
      </c>
      <c r="U43">
        <v>755</v>
      </c>
      <c r="V43" t="s">
        <v>228</v>
      </c>
      <c r="W43">
        <v>4443.0940000000001</v>
      </c>
      <c r="X43">
        <v>1481.991</v>
      </c>
      <c r="Y43">
        <v>2.9980000000000002</v>
      </c>
      <c r="Z43">
        <v>19.815999999999999</v>
      </c>
      <c r="AA43">
        <v>132.18830199999999</v>
      </c>
      <c r="AB43">
        <v>2.7238600000000002</v>
      </c>
      <c r="AC43">
        <v>36.613863000000002</v>
      </c>
      <c r="AD43" s="1">
        <v>835</v>
      </c>
      <c r="AE43">
        <v>0</v>
      </c>
      <c r="AF43">
        <v>65</v>
      </c>
      <c r="AG43">
        <v>91</v>
      </c>
      <c r="AH43">
        <v>33.611854000000001</v>
      </c>
      <c r="AI43">
        <v>47275.1</v>
      </c>
      <c r="AJ43">
        <v>25631.8</v>
      </c>
      <c r="AK43">
        <v>15</v>
      </c>
      <c r="AL43">
        <v>1824</v>
      </c>
      <c r="AM43">
        <v>0.88176470588235301</v>
      </c>
      <c r="AN43" t="s">
        <v>69</v>
      </c>
      <c r="AO43">
        <v>4443.0940000000001</v>
      </c>
      <c r="AP43" t="s">
        <v>357</v>
      </c>
      <c r="AQ43" t="s">
        <v>116</v>
      </c>
      <c r="AR43" t="s">
        <v>118</v>
      </c>
      <c r="AS43" t="s">
        <v>116</v>
      </c>
      <c r="AT43" t="s">
        <v>118</v>
      </c>
      <c r="AU43" t="s">
        <v>183</v>
      </c>
      <c r="AV43" t="s">
        <v>228</v>
      </c>
      <c r="AW43" t="s">
        <v>69</v>
      </c>
      <c r="AX43">
        <v>755</v>
      </c>
      <c r="AY43" t="s">
        <v>419</v>
      </c>
      <c r="AZ43">
        <v>3</v>
      </c>
      <c r="BA43" t="s">
        <v>303</v>
      </c>
      <c r="BB43">
        <v>1</v>
      </c>
      <c r="BC43">
        <v>1</v>
      </c>
      <c r="BE43" t="s">
        <v>69</v>
      </c>
      <c r="BF43">
        <v>0</v>
      </c>
      <c r="BG43" t="s">
        <v>253</v>
      </c>
      <c r="BI43" t="s">
        <v>116</v>
      </c>
      <c r="BJ43" t="s">
        <v>228</v>
      </c>
      <c r="BK43" t="s">
        <v>69</v>
      </c>
      <c r="BL43">
        <v>0.88176470588235301</v>
      </c>
      <c r="BM43">
        <v>755</v>
      </c>
      <c r="BN43" t="s">
        <v>118</v>
      </c>
      <c r="BO43" t="s">
        <v>183</v>
      </c>
      <c r="BP43">
        <v>1</v>
      </c>
      <c r="BQ43">
        <v>4443.0940000000001</v>
      </c>
      <c r="BR43">
        <v>2.0605908078008297E-2</v>
      </c>
      <c r="BS43">
        <v>0.27698262589075395</v>
      </c>
      <c r="BT43">
        <v>0.18793210316954806</v>
      </c>
      <c r="BU43">
        <v>19.815999999999999</v>
      </c>
      <c r="BV43">
        <v>0</v>
      </c>
      <c r="BW43">
        <v>1.4629445156910927</v>
      </c>
      <c r="BX43">
        <v>15</v>
      </c>
      <c r="BY43">
        <v>0</v>
      </c>
      <c r="BZ43">
        <v>65</v>
      </c>
    </row>
    <row r="44" spans="1:78" ht="16.5">
      <c r="A44" s="107" t="str">
        <f t="shared" si="1"/>
        <v>신흥교통</v>
      </c>
      <c r="B44" s="108" t="str">
        <f t="shared" si="2"/>
        <v>이병수</v>
      </c>
      <c r="C44" s="109" t="str">
        <f t="shared" si="3"/>
        <v>A</v>
      </c>
      <c r="D44" s="110">
        <f t="shared" si="4"/>
        <v>0.97850000000000004</v>
      </c>
      <c r="E44" s="111">
        <f t="shared" si="5"/>
        <v>9943</v>
      </c>
      <c r="F44" s="112" t="str">
        <f t="shared" si="6"/>
        <v>93</v>
      </c>
      <c r="G44" s="113" t="str">
        <f t="shared" si="7"/>
        <v>71바6300</v>
      </c>
      <c r="H44" s="114">
        <f t="shared" si="8"/>
        <v>1</v>
      </c>
      <c r="I44" s="115">
        <f t="shared" si="9"/>
        <v>2074.5390000000002</v>
      </c>
      <c r="J44" s="116">
        <f t="shared" si="10"/>
        <v>4.4434222974348826E-2</v>
      </c>
      <c r="K44" s="116">
        <f t="shared" si="11"/>
        <v>0.35503658572696606</v>
      </c>
      <c r="L44" s="116">
        <f t="shared" si="12"/>
        <v>0.18365526027710252</v>
      </c>
      <c r="M44" s="117">
        <f t="shared" si="13"/>
        <v>16.539000000000001</v>
      </c>
      <c r="N44" s="118">
        <f t="shared" si="14"/>
        <v>0</v>
      </c>
      <c r="O44" s="118">
        <f t="shared" si="15"/>
        <v>7.5197429404797873</v>
      </c>
      <c r="P44" s="218">
        <f t="shared" si="16"/>
        <v>12</v>
      </c>
      <c r="Q44" s="219">
        <f t="shared" si="17"/>
        <v>0</v>
      </c>
      <c r="R44" s="219">
        <f t="shared" si="18"/>
        <v>156</v>
      </c>
      <c r="T44">
        <v>525</v>
      </c>
      <c r="U44">
        <v>9943</v>
      </c>
      <c r="V44" t="s">
        <v>358</v>
      </c>
      <c r="W44">
        <v>2074.5390000000002</v>
      </c>
      <c r="X44">
        <v>1059.8340000000001</v>
      </c>
      <c r="Y44">
        <v>1.9570000000000001</v>
      </c>
      <c r="Z44">
        <v>16.539000000000001</v>
      </c>
      <c r="AA44">
        <v>125.96579</v>
      </c>
      <c r="AB44">
        <v>5.5971919999999997</v>
      </c>
      <c r="AC44">
        <v>44.722464000000002</v>
      </c>
      <c r="AD44" s="1">
        <v>381</v>
      </c>
      <c r="AE44">
        <v>0</v>
      </c>
      <c r="AF44">
        <v>156</v>
      </c>
      <c r="AG44">
        <v>71</v>
      </c>
      <c r="AH44">
        <v>16.469066000000002</v>
      </c>
      <c r="AI44">
        <v>1341.9</v>
      </c>
      <c r="AJ44">
        <v>0</v>
      </c>
      <c r="AK44">
        <v>12</v>
      </c>
      <c r="AL44">
        <v>4755</v>
      </c>
      <c r="AM44">
        <v>0.97850000000000004</v>
      </c>
      <c r="AN44" t="s">
        <v>66</v>
      </c>
      <c r="AO44">
        <v>2074.5390000000002</v>
      </c>
      <c r="AP44" t="s">
        <v>359</v>
      </c>
      <c r="AQ44" t="s">
        <v>116</v>
      </c>
      <c r="AR44" t="s">
        <v>122</v>
      </c>
      <c r="AS44" t="s">
        <v>116</v>
      </c>
      <c r="AT44" t="s">
        <v>122</v>
      </c>
      <c r="AU44" t="s">
        <v>311</v>
      </c>
      <c r="AV44" t="s">
        <v>358</v>
      </c>
      <c r="AW44" t="s">
        <v>66</v>
      </c>
      <c r="AX44">
        <v>9943</v>
      </c>
      <c r="AY44" t="s">
        <v>448</v>
      </c>
      <c r="AZ44">
        <v>3</v>
      </c>
      <c r="BA44" t="s">
        <v>449</v>
      </c>
      <c r="BB44">
        <v>1</v>
      </c>
      <c r="BC44">
        <v>1</v>
      </c>
      <c r="BE44" t="s">
        <v>294</v>
      </c>
      <c r="BF44" t="s">
        <v>295</v>
      </c>
      <c r="BG44" t="s">
        <v>294</v>
      </c>
      <c r="BI44" t="s">
        <v>116</v>
      </c>
      <c r="BJ44" t="s">
        <v>358</v>
      </c>
      <c r="BK44" t="s">
        <v>66</v>
      </c>
      <c r="BL44">
        <v>0.97850000000000004</v>
      </c>
      <c r="BM44">
        <v>9943</v>
      </c>
      <c r="BN44" t="s">
        <v>122</v>
      </c>
      <c r="BO44" t="s">
        <v>311</v>
      </c>
      <c r="BP44">
        <v>1</v>
      </c>
      <c r="BQ44">
        <v>2074.5390000000002</v>
      </c>
      <c r="BR44">
        <v>4.4434222974348826E-2</v>
      </c>
      <c r="BS44">
        <v>0.35503658572696606</v>
      </c>
      <c r="BT44">
        <v>0.18365526027710252</v>
      </c>
      <c r="BU44">
        <v>16.539000000000001</v>
      </c>
      <c r="BV44">
        <v>0</v>
      </c>
      <c r="BW44">
        <v>7.5197429404797873</v>
      </c>
      <c r="BX44">
        <v>12</v>
      </c>
      <c r="BY44">
        <v>0</v>
      </c>
      <c r="BZ44">
        <v>156</v>
      </c>
    </row>
    <row r="45" spans="1:78" ht="16.5">
      <c r="A45" s="124" t="str">
        <f t="shared" si="1"/>
        <v>신흥교통</v>
      </c>
      <c r="B45" s="125" t="str">
        <f t="shared" si="2"/>
        <v>이상돈</v>
      </c>
      <c r="C45" s="126" t="str">
        <f t="shared" si="3"/>
        <v>F</v>
      </c>
      <c r="D45" s="127">
        <f t="shared" si="4"/>
        <v>0.78333371318098344</v>
      </c>
      <c r="E45" s="128">
        <f t="shared" si="5"/>
        <v>906</v>
      </c>
      <c r="F45" s="129" t="str">
        <f t="shared" si="6"/>
        <v>330</v>
      </c>
      <c r="G45" s="130" t="str">
        <f t="shared" si="7"/>
        <v>70바4013</v>
      </c>
      <c r="H45" s="131">
        <f t="shared" si="8"/>
        <v>3</v>
      </c>
      <c r="I45" s="132">
        <f t="shared" si="9"/>
        <v>722.96399999999994</v>
      </c>
      <c r="J45" s="133">
        <f t="shared" si="10"/>
        <v>2.0153585455076499E-2</v>
      </c>
      <c r="K45" s="133">
        <f t="shared" si="11"/>
        <v>0.36852536310036371</v>
      </c>
      <c r="L45" s="133">
        <f t="shared" si="12"/>
        <v>0.13278669477318375</v>
      </c>
      <c r="M45" s="134">
        <f t="shared" si="13"/>
        <v>21.329000000000001</v>
      </c>
      <c r="N45" s="135">
        <f t="shared" si="14"/>
        <v>0.96823631605446481</v>
      </c>
      <c r="O45" s="135">
        <f t="shared" si="15"/>
        <v>32.920034745851801</v>
      </c>
      <c r="P45" s="216">
        <f t="shared" si="16"/>
        <v>8</v>
      </c>
      <c r="Q45" s="217">
        <f t="shared" si="17"/>
        <v>7</v>
      </c>
      <c r="R45" s="217">
        <f t="shared" si="18"/>
        <v>238</v>
      </c>
      <c r="T45">
        <v>525</v>
      </c>
      <c r="U45">
        <v>906</v>
      </c>
      <c r="V45" t="s">
        <v>360</v>
      </c>
      <c r="W45">
        <v>722.96400000000006</v>
      </c>
      <c r="X45">
        <v>310.35599999999999</v>
      </c>
      <c r="Y45">
        <v>2.3290000000000002</v>
      </c>
      <c r="Z45">
        <v>21.329000000000001</v>
      </c>
      <c r="AA45">
        <v>30.101939000000002</v>
      </c>
      <c r="AB45">
        <v>0.60666200000000003</v>
      </c>
      <c r="AC45">
        <v>11.093328</v>
      </c>
      <c r="AD45" s="1">
        <v>96</v>
      </c>
      <c r="AE45">
        <v>7</v>
      </c>
      <c r="AF45">
        <v>238</v>
      </c>
      <c r="AG45">
        <v>101</v>
      </c>
      <c r="AH45">
        <v>24.017189999999999</v>
      </c>
      <c r="AI45">
        <v>3590.9</v>
      </c>
      <c r="AJ45">
        <v>2411.4</v>
      </c>
      <c r="AK45">
        <v>8</v>
      </c>
      <c r="AL45">
        <v>4445</v>
      </c>
      <c r="AM45">
        <v>0.78333371318098344</v>
      </c>
      <c r="AN45" t="s">
        <v>70</v>
      </c>
      <c r="AO45">
        <v>245.672</v>
      </c>
      <c r="AP45" t="s">
        <v>361</v>
      </c>
      <c r="AQ45" t="s">
        <v>116</v>
      </c>
      <c r="AR45" t="s">
        <v>118</v>
      </c>
      <c r="AS45" t="s">
        <v>116</v>
      </c>
      <c r="AT45" t="s">
        <v>118</v>
      </c>
      <c r="AU45" t="s">
        <v>183</v>
      </c>
      <c r="AV45" t="s">
        <v>360</v>
      </c>
      <c r="AW45" t="s">
        <v>70</v>
      </c>
      <c r="AX45">
        <v>906</v>
      </c>
      <c r="AY45" t="s">
        <v>415</v>
      </c>
      <c r="AZ45">
        <v>1</v>
      </c>
      <c r="BA45" t="s">
        <v>450</v>
      </c>
      <c r="BB45">
        <v>3</v>
      </c>
      <c r="BC45">
        <v>1</v>
      </c>
      <c r="BE45" t="s">
        <v>294</v>
      </c>
      <c r="BF45" t="s">
        <v>295</v>
      </c>
      <c r="BG45" t="s">
        <v>294</v>
      </c>
      <c r="BI45" t="s">
        <v>116</v>
      </c>
      <c r="BJ45" t="s">
        <v>360</v>
      </c>
      <c r="BK45" t="s">
        <v>70</v>
      </c>
      <c r="BL45">
        <v>0.78333371318098344</v>
      </c>
      <c r="BM45">
        <v>906</v>
      </c>
      <c r="BN45" t="s">
        <v>118</v>
      </c>
      <c r="BO45" t="s">
        <v>183</v>
      </c>
      <c r="BP45">
        <v>3</v>
      </c>
      <c r="BQ45">
        <v>722.96399999999994</v>
      </c>
      <c r="BR45">
        <v>2.0153585455076499E-2</v>
      </c>
      <c r="BS45">
        <v>0.36852536310036371</v>
      </c>
      <c r="BT45">
        <v>0.13278669477318372</v>
      </c>
      <c r="BU45">
        <v>21.329000000000001</v>
      </c>
      <c r="BV45">
        <v>0.96823631605446481</v>
      </c>
      <c r="BW45">
        <v>32.920034745851801</v>
      </c>
      <c r="BX45">
        <v>8</v>
      </c>
      <c r="BY45">
        <v>7</v>
      </c>
      <c r="BZ45">
        <v>238</v>
      </c>
    </row>
    <row r="46" spans="1:78" ht="16.5">
      <c r="A46" s="107" t="str">
        <f t="shared" si="1"/>
        <v>신흥교통</v>
      </c>
      <c r="B46" s="108" t="str">
        <f t="shared" si="2"/>
        <v>이상은</v>
      </c>
      <c r="C46" s="109" t="str">
        <f t="shared" si="3"/>
        <v>S</v>
      </c>
      <c r="D46" s="110">
        <f t="shared" si="4"/>
        <v>1.0505882352941176</v>
      </c>
      <c r="E46" s="111">
        <f t="shared" si="5"/>
        <v>2699</v>
      </c>
      <c r="F46" s="112" t="str">
        <f t="shared" si="6"/>
        <v>330</v>
      </c>
      <c r="G46" s="113" t="str">
        <f t="shared" si="7"/>
        <v>71바6253</v>
      </c>
      <c r="H46" s="114">
        <f t="shared" si="8"/>
        <v>1</v>
      </c>
      <c r="I46" s="115">
        <f t="shared" si="9"/>
        <v>4672.817</v>
      </c>
      <c r="J46" s="116">
        <f t="shared" si="10"/>
        <v>5.1754505107576088E-3</v>
      </c>
      <c r="K46" s="116">
        <f t="shared" si="11"/>
        <v>0.23399602225484084</v>
      </c>
      <c r="L46" s="116">
        <f t="shared" si="12"/>
        <v>0.14295445338432899</v>
      </c>
      <c r="M46" s="117">
        <f t="shared" si="13"/>
        <v>14.317</v>
      </c>
      <c r="N46" s="118">
        <f t="shared" si="14"/>
        <v>0.1070018363655157</v>
      </c>
      <c r="O46" s="118">
        <f t="shared" si="15"/>
        <v>1.5836271782096325</v>
      </c>
      <c r="P46" s="218">
        <f t="shared" si="16"/>
        <v>1</v>
      </c>
      <c r="Q46" s="219">
        <f t="shared" si="17"/>
        <v>5</v>
      </c>
      <c r="R46" s="219">
        <f t="shared" si="18"/>
        <v>74</v>
      </c>
      <c r="T46">
        <v>525</v>
      </c>
      <c r="U46">
        <v>2699</v>
      </c>
      <c r="V46" t="s">
        <v>229</v>
      </c>
      <c r="W46">
        <v>4672.817</v>
      </c>
      <c r="X46">
        <v>1308.251</v>
      </c>
      <c r="Y46">
        <v>3.5720000000000001</v>
      </c>
      <c r="Z46">
        <v>14.317</v>
      </c>
      <c r="AA46">
        <v>135.51496599999999</v>
      </c>
      <c r="AB46">
        <v>0.70135099999999995</v>
      </c>
      <c r="AC46">
        <v>31.709962999999998</v>
      </c>
      <c r="AD46" s="1">
        <v>668</v>
      </c>
      <c r="AE46">
        <v>5</v>
      </c>
      <c r="AF46">
        <v>74</v>
      </c>
      <c r="AG46">
        <v>89</v>
      </c>
      <c r="AH46">
        <v>34.481924999999997</v>
      </c>
      <c r="AI46">
        <v>39431.9</v>
      </c>
      <c r="AJ46">
        <v>2019</v>
      </c>
      <c r="AK46">
        <v>1</v>
      </c>
      <c r="AL46">
        <v>22</v>
      </c>
      <c r="AM46">
        <v>1.0505882352941176</v>
      </c>
      <c r="AN46" t="s">
        <v>71</v>
      </c>
      <c r="AO46">
        <v>4672.817</v>
      </c>
      <c r="AP46" t="s">
        <v>362</v>
      </c>
      <c r="AQ46" t="s">
        <v>116</v>
      </c>
      <c r="AR46" t="s">
        <v>118</v>
      </c>
      <c r="AS46" t="s">
        <v>116</v>
      </c>
      <c r="AT46" t="s">
        <v>118</v>
      </c>
      <c r="AU46" t="s">
        <v>185</v>
      </c>
      <c r="AV46" t="s">
        <v>229</v>
      </c>
      <c r="AW46" t="s">
        <v>71</v>
      </c>
      <c r="AX46">
        <v>2699</v>
      </c>
      <c r="AY46" t="s">
        <v>451</v>
      </c>
      <c r="AZ46">
        <v>1</v>
      </c>
      <c r="BA46" t="s">
        <v>452</v>
      </c>
      <c r="BB46">
        <v>1</v>
      </c>
      <c r="BC46">
        <v>1</v>
      </c>
      <c r="BE46" t="s">
        <v>71</v>
      </c>
      <c r="BF46">
        <v>0</v>
      </c>
      <c r="BG46" t="s">
        <v>253</v>
      </c>
      <c r="BI46" t="s">
        <v>116</v>
      </c>
      <c r="BJ46" t="s">
        <v>229</v>
      </c>
      <c r="BK46" t="s">
        <v>71</v>
      </c>
      <c r="BL46">
        <v>1.0505882352941176</v>
      </c>
      <c r="BM46">
        <v>2699</v>
      </c>
      <c r="BN46" t="s">
        <v>118</v>
      </c>
      <c r="BO46" t="s">
        <v>185</v>
      </c>
      <c r="BP46">
        <v>1</v>
      </c>
      <c r="BQ46">
        <v>4672.817</v>
      </c>
      <c r="BR46">
        <v>5.1754505107576088E-3</v>
      </c>
      <c r="BS46">
        <v>0.23399602225484084</v>
      </c>
      <c r="BT46">
        <v>0.14295445338432899</v>
      </c>
      <c r="BU46">
        <v>14.317</v>
      </c>
      <c r="BV46">
        <v>0.1070018363655157</v>
      </c>
      <c r="BW46">
        <v>1.5836271782096325</v>
      </c>
      <c r="BX46">
        <v>1</v>
      </c>
      <c r="BY46">
        <v>5</v>
      </c>
      <c r="BZ46">
        <v>74</v>
      </c>
    </row>
    <row r="47" spans="1:78" ht="16.5">
      <c r="A47" s="124" t="str">
        <f t="shared" si="1"/>
        <v>신흥교통</v>
      </c>
      <c r="B47" s="125" t="str">
        <f t="shared" si="2"/>
        <v>이상호B</v>
      </c>
      <c r="C47" s="126" t="str">
        <f t="shared" si="3"/>
        <v>S</v>
      </c>
      <c r="D47" s="127">
        <f t="shared" si="4"/>
        <v>1.089</v>
      </c>
      <c r="E47" s="128">
        <f t="shared" si="5"/>
        <v>7508</v>
      </c>
      <c r="F47" s="129" t="str">
        <f t="shared" si="6"/>
        <v>93</v>
      </c>
      <c r="G47" s="130" t="str">
        <f t="shared" si="7"/>
        <v>70바4017</v>
      </c>
      <c r="H47" s="131">
        <f t="shared" si="8"/>
        <v>1</v>
      </c>
      <c r="I47" s="132">
        <f t="shared" si="9"/>
        <v>2177.4459999999999</v>
      </c>
      <c r="J47" s="133">
        <f t="shared" si="10"/>
        <v>2.3531664342376579E-2</v>
      </c>
      <c r="K47" s="133">
        <f t="shared" si="11"/>
        <v>0.353467193492502</v>
      </c>
      <c r="L47" s="133">
        <f t="shared" si="12"/>
        <v>0.10746535160917883</v>
      </c>
      <c r="M47" s="134">
        <f t="shared" si="13"/>
        <v>13.345000000000001</v>
      </c>
      <c r="N47" s="135">
        <f t="shared" si="14"/>
        <v>4.5925363935546512E-2</v>
      </c>
      <c r="O47" s="135">
        <f t="shared" si="15"/>
        <v>3.1229247476171627</v>
      </c>
      <c r="P47" s="216">
        <f t="shared" si="16"/>
        <v>7</v>
      </c>
      <c r="Q47" s="217">
        <f t="shared" si="17"/>
        <v>1</v>
      </c>
      <c r="R47" s="217">
        <f t="shared" si="18"/>
        <v>68</v>
      </c>
      <c r="T47">
        <v>525</v>
      </c>
      <c r="U47">
        <v>7508</v>
      </c>
      <c r="V47" t="s">
        <v>230</v>
      </c>
      <c r="W47">
        <v>2177.4459999999999</v>
      </c>
      <c r="X47">
        <v>999.60299999999995</v>
      </c>
      <c r="Y47">
        <v>2.1779999999999999</v>
      </c>
      <c r="Z47">
        <v>13.345000000000001</v>
      </c>
      <c r="AA47">
        <v>132.49135100000001</v>
      </c>
      <c r="AB47">
        <v>3.1177419999999998</v>
      </c>
      <c r="AC47">
        <v>46.831346000000003</v>
      </c>
      <c r="AD47" s="1">
        <v>234</v>
      </c>
      <c r="AE47">
        <v>1</v>
      </c>
      <c r="AF47">
        <v>68</v>
      </c>
      <c r="AG47">
        <v>77</v>
      </c>
      <c r="AH47">
        <v>16.434626999999999</v>
      </c>
      <c r="AI47">
        <v>1591.2</v>
      </c>
      <c r="AJ47">
        <v>0</v>
      </c>
      <c r="AK47">
        <v>7</v>
      </c>
      <c r="AL47">
        <v>1025</v>
      </c>
      <c r="AM47">
        <v>1.089</v>
      </c>
      <c r="AN47" t="s">
        <v>71</v>
      </c>
      <c r="AO47">
        <v>2177.4459999999999</v>
      </c>
      <c r="AP47" t="s">
        <v>363</v>
      </c>
      <c r="AQ47" t="s">
        <v>116</v>
      </c>
      <c r="AR47" t="s">
        <v>122</v>
      </c>
      <c r="AS47" t="s">
        <v>116</v>
      </c>
      <c r="AT47" t="s">
        <v>122</v>
      </c>
      <c r="AU47" t="s">
        <v>200</v>
      </c>
      <c r="AV47" t="s">
        <v>230</v>
      </c>
      <c r="AW47" t="s">
        <v>71</v>
      </c>
      <c r="AX47">
        <v>7508</v>
      </c>
      <c r="AY47" t="s">
        <v>431</v>
      </c>
      <c r="AZ47">
        <v>1</v>
      </c>
      <c r="BA47" t="s">
        <v>273</v>
      </c>
      <c r="BB47">
        <v>1</v>
      </c>
      <c r="BC47">
        <v>1</v>
      </c>
      <c r="BE47" t="s">
        <v>71</v>
      </c>
      <c r="BF47">
        <v>0</v>
      </c>
      <c r="BG47" t="s">
        <v>253</v>
      </c>
      <c r="BI47" t="s">
        <v>116</v>
      </c>
      <c r="BJ47" t="s">
        <v>230</v>
      </c>
      <c r="BK47" t="s">
        <v>71</v>
      </c>
      <c r="BL47">
        <v>1.089</v>
      </c>
      <c r="BM47">
        <v>7508</v>
      </c>
      <c r="BN47" t="s">
        <v>122</v>
      </c>
      <c r="BO47" t="s">
        <v>200</v>
      </c>
      <c r="BP47">
        <v>1</v>
      </c>
      <c r="BQ47">
        <v>2177.4459999999999</v>
      </c>
      <c r="BR47">
        <v>2.3531664342376579E-2</v>
      </c>
      <c r="BS47">
        <v>0.353467193492502</v>
      </c>
      <c r="BT47">
        <v>0.10746535160917883</v>
      </c>
      <c r="BU47">
        <v>13.345000000000001</v>
      </c>
      <c r="BV47">
        <v>4.5925363935546512E-2</v>
      </c>
      <c r="BW47">
        <v>3.1229247476171627</v>
      </c>
      <c r="BX47">
        <v>7</v>
      </c>
      <c r="BY47">
        <v>1</v>
      </c>
      <c r="BZ47">
        <v>68</v>
      </c>
    </row>
    <row r="48" spans="1:78" ht="16.5">
      <c r="A48" s="107" t="str">
        <f t="shared" si="1"/>
        <v>신흥교통</v>
      </c>
      <c r="B48" s="108" t="str">
        <f t="shared" si="2"/>
        <v>이성희</v>
      </c>
      <c r="C48" s="109" t="str">
        <f t="shared" si="3"/>
        <v>C</v>
      </c>
      <c r="D48" s="110">
        <f t="shared" si="4"/>
        <v>0.89849999999999997</v>
      </c>
      <c r="E48" s="111">
        <f t="shared" si="5"/>
        <v>5003</v>
      </c>
      <c r="F48" s="112" t="str">
        <f t="shared" si="6"/>
        <v>93</v>
      </c>
      <c r="G48" s="113" t="str">
        <f t="shared" si="7"/>
        <v>70바4017</v>
      </c>
      <c r="H48" s="114">
        <f t="shared" si="8"/>
        <v>1</v>
      </c>
      <c r="I48" s="115">
        <f t="shared" si="9"/>
        <v>695.40700000000004</v>
      </c>
      <c r="J48" s="116">
        <f t="shared" si="10"/>
        <v>5.8964430510626741E-2</v>
      </c>
      <c r="K48" s="116">
        <f t="shared" si="11"/>
        <v>0.37776481987794724</v>
      </c>
      <c r="L48" s="116">
        <f t="shared" si="12"/>
        <v>0.20707298028348864</v>
      </c>
      <c r="M48" s="117">
        <f t="shared" si="13"/>
        <v>24.373000000000001</v>
      </c>
      <c r="N48" s="118">
        <f t="shared" si="14"/>
        <v>0.86280408451453605</v>
      </c>
      <c r="O48" s="118">
        <f t="shared" si="15"/>
        <v>56.513667535702112</v>
      </c>
      <c r="P48" s="218">
        <f t="shared" si="16"/>
        <v>12</v>
      </c>
      <c r="Q48" s="219">
        <f t="shared" si="17"/>
        <v>6</v>
      </c>
      <c r="R48" s="219">
        <f t="shared" si="18"/>
        <v>393</v>
      </c>
      <c r="T48">
        <v>525</v>
      </c>
      <c r="U48">
        <v>5003</v>
      </c>
      <c r="V48" t="s">
        <v>231</v>
      </c>
      <c r="W48">
        <v>695.40700000000004</v>
      </c>
      <c r="X48">
        <v>387.084</v>
      </c>
      <c r="Y48">
        <v>1.7969999999999999</v>
      </c>
      <c r="Z48">
        <v>24.373000000000001</v>
      </c>
      <c r="AA48">
        <v>36.806376</v>
      </c>
      <c r="AB48">
        <v>2.1702669999999999</v>
      </c>
      <c r="AC48">
        <v>13.904154</v>
      </c>
      <c r="AD48" s="1">
        <v>144</v>
      </c>
      <c r="AE48">
        <v>6</v>
      </c>
      <c r="AF48">
        <v>393</v>
      </c>
      <c r="AG48">
        <v>84</v>
      </c>
      <c r="AH48">
        <v>18.893654999999999</v>
      </c>
      <c r="AI48">
        <v>2094.3000000000002</v>
      </c>
      <c r="AJ48">
        <v>0</v>
      </c>
      <c r="AK48">
        <v>12</v>
      </c>
      <c r="AL48">
        <v>1198</v>
      </c>
      <c r="AM48">
        <v>0.89849999999999997</v>
      </c>
      <c r="AN48" t="s">
        <v>69</v>
      </c>
      <c r="AO48">
        <v>695.40700000000004</v>
      </c>
      <c r="AP48" t="s">
        <v>364</v>
      </c>
      <c r="AQ48" t="s">
        <v>116</v>
      </c>
      <c r="AR48" t="s">
        <v>122</v>
      </c>
      <c r="AS48" t="s">
        <v>116</v>
      </c>
      <c r="AT48" t="s">
        <v>122</v>
      </c>
      <c r="AU48" t="s">
        <v>200</v>
      </c>
      <c r="AV48" t="s">
        <v>231</v>
      </c>
      <c r="AW48" t="s">
        <v>69</v>
      </c>
      <c r="AX48">
        <v>5003</v>
      </c>
      <c r="AY48" t="s">
        <v>453</v>
      </c>
      <c r="AZ48">
        <v>1</v>
      </c>
      <c r="BA48" t="s">
        <v>454</v>
      </c>
      <c r="BB48">
        <v>1</v>
      </c>
      <c r="BC48">
        <v>1</v>
      </c>
      <c r="BE48" t="s">
        <v>68</v>
      </c>
      <c r="BF48">
        <v>-1</v>
      </c>
      <c r="BG48" t="s">
        <v>250</v>
      </c>
      <c r="BI48" t="s">
        <v>116</v>
      </c>
      <c r="BJ48" t="s">
        <v>231</v>
      </c>
      <c r="BK48" t="s">
        <v>69</v>
      </c>
      <c r="BL48">
        <v>0.89849999999999997</v>
      </c>
      <c r="BM48">
        <v>5003</v>
      </c>
      <c r="BN48" t="s">
        <v>122</v>
      </c>
      <c r="BO48" t="s">
        <v>200</v>
      </c>
      <c r="BP48">
        <v>1</v>
      </c>
      <c r="BQ48">
        <v>695.40700000000004</v>
      </c>
      <c r="BR48">
        <v>5.8964430510626741E-2</v>
      </c>
      <c r="BS48">
        <v>0.37776481987794724</v>
      </c>
      <c r="BT48">
        <v>0.20707298028348864</v>
      </c>
      <c r="BU48">
        <v>24.373000000000001</v>
      </c>
      <c r="BV48">
        <v>0.86280408451453605</v>
      </c>
      <c r="BW48">
        <v>56.513667535702112</v>
      </c>
      <c r="BX48">
        <v>12</v>
      </c>
      <c r="BY48">
        <v>6</v>
      </c>
      <c r="BZ48">
        <v>393</v>
      </c>
    </row>
    <row r="49" spans="1:78" ht="16.5">
      <c r="A49" s="124" t="str">
        <f t="shared" si="1"/>
        <v>신흥교통</v>
      </c>
      <c r="B49" s="125" t="str">
        <f t="shared" si="2"/>
        <v>이영재</v>
      </c>
      <c r="C49" s="126" t="str">
        <f t="shared" si="3"/>
        <v>B</v>
      </c>
      <c r="D49" s="127">
        <f t="shared" si="4"/>
        <v>0.93728681596239372</v>
      </c>
      <c r="E49" s="128">
        <f t="shared" si="5"/>
        <v>6684</v>
      </c>
      <c r="F49" s="129" t="str">
        <f t="shared" si="6"/>
        <v>330</v>
      </c>
      <c r="G49" s="130" t="str">
        <f t="shared" si="7"/>
        <v>70바4014</v>
      </c>
      <c r="H49" s="131">
        <f t="shared" si="8"/>
        <v>2</v>
      </c>
      <c r="I49" s="132">
        <f t="shared" si="9"/>
        <v>4217.9719999999998</v>
      </c>
      <c r="J49" s="133">
        <f t="shared" si="10"/>
        <v>1.2710499312006263E-2</v>
      </c>
      <c r="K49" s="133">
        <f t="shared" si="11"/>
        <v>0.25991868633013637</v>
      </c>
      <c r="L49" s="133">
        <f t="shared" si="12"/>
        <v>0.11854037912058213</v>
      </c>
      <c r="M49" s="134">
        <f t="shared" si="13"/>
        <v>19.533999999999999</v>
      </c>
      <c r="N49" s="135">
        <f t="shared" si="14"/>
        <v>0.11854037912058213</v>
      </c>
      <c r="O49" s="135">
        <f t="shared" si="15"/>
        <v>5.4528574395467775</v>
      </c>
      <c r="P49" s="216">
        <f t="shared" si="16"/>
        <v>5</v>
      </c>
      <c r="Q49" s="217">
        <f t="shared" si="17"/>
        <v>5</v>
      </c>
      <c r="R49" s="217">
        <f t="shared" si="18"/>
        <v>230</v>
      </c>
      <c r="T49">
        <v>525</v>
      </c>
      <c r="U49">
        <v>6684</v>
      </c>
      <c r="V49" t="s">
        <v>232</v>
      </c>
      <c r="W49">
        <v>4217.9719999999998</v>
      </c>
      <c r="X49">
        <v>1402.0909999999999</v>
      </c>
      <c r="Y49">
        <v>3.008</v>
      </c>
      <c r="Z49">
        <v>19.533999999999999</v>
      </c>
      <c r="AA49">
        <v>122.031634</v>
      </c>
      <c r="AB49">
        <v>1.551083</v>
      </c>
      <c r="AC49">
        <v>31.718302000000001</v>
      </c>
      <c r="AD49" s="1">
        <v>500</v>
      </c>
      <c r="AE49">
        <v>5</v>
      </c>
      <c r="AF49">
        <v>230</v>
      </c>
      <c r="AG49">
        <v>113</v>
      </c>
      <c r="AH49">
        <v>34.564577999999997</v>
      </c>
      <c r="AI49">
        <v>36551.1</v>
      </c>
      <c r="AJ49">
        <v>3556.8</v>
      </c>
      <c r="AK49">
        <v>5</v>
      </c>
      <c r="AL49">
        <v>2916</v>
      </c>
      <c r="AM49">
        <v>0.93728681596239372</v>
      </c>
      <c r="AN49" t="s">
        <v>68</v>
      </c>
      <c r="AO49">
        <v>3972.7379999999998</v>
      </c>
      <c r="AP49" t="s">
        <v>365</v>
      </c>
      <c r="AQ49" t="s">
        <v>116</v>
      </c>
      <c r="AR49" t="s">
        <v>118</v>
      </c>
      <c r="AS49" t="s">
        <v>116</v>
      </c>
      <c r="AT49" t="s">
        <v>118</v>
      </c>
      <c r="AU49" t="s">
        <v>184</v>
      </c>
      <c r="AV49" t="s">
        <v>232</v>
      </c>
      <c r="AW49" t="s">
        <v>68</v>
      </c>
      <c r="AX49">
        <v>6684</v>
      </c>
      <c r="AY49" t="s">
        <v>409</v>
      </c>
      <c r="AZ49">
        <v>2</v>
      </c>
      <c r="BA49" t="s">
        <v>288</v>
      </c>
      <c r="BB49">
        <v>2</v>
      </c>
      <c r="BC49">
        <v>1</v>
      </c>
      <c r="BE49" t="s">
        <v>66</v>
      </c>
      <c r="BF49">
        <v>-1</v>
      </c>
      <c r="BG49" t="s">
        <v>250</v>
      </c>
      <c r="BI49" t="s">
        <v>116</v>
      </c>
      <c r="BJ49" t="s">
        <v>232</v>
      </c>
      <c r="BK49" t="s">
        <v>68</v>
      </c>
      <c r="BL49">
        <v>0.93728681596239372</v>
      </c>
      <c r="BM49">
        <v>6684</v>
      </c>
      <c r="BN49" t="s">
        <v>118</v>
      </c>
      <c r="BO49" t="s">
        <v>184</v>
      </c>
      <c r="BP49">
        <v>2</v>
      </c>
      <c r="BQ49">
        <v>4217.9719999999998</v>
      </c>
      <c r="BR49">
        <v>1.2710499312006263E-2</v>
      </c>
      <c r="BS49">
        <v>0.25991868633013637</v>
      </c>
      <c r="BT49">
        <v>0.11854037912058213</v>
      </c>
      <c r="BU49">
        <v>19.533999999999999</v>
      </c>
      <c r="BV49">
        <v>0.11854037912058213</v>
      </c>
      <c r="BW49">
        <v>5.4528574395467775</v>
      </c>
      <c r="BX49">
        <v>5</v>
      </c>
      <c r="BY49">
        <v>5</v>
      </c>
      <c r="BZ49">
        <v>230</v>
      </c>
    </row>
    <row r="50" spans="1:78" ht="16.5">
      <c r="A50" s="107" t="str">
        <f t="shared" si="1"/>
        <v>신흥교통</v>
      </c>
      <c r="B50" s="108" t="str">
        <f t="shared" si="2"/>
        <v>이영현</v>
      </c>
      <c r="C50" s="109" t="str">
        <f t="shared" si="3"/>
        <v>C</v>
      </c>
      <c r="D50" s="110">
        <f t="shared" si="4"/>
        <v>0.86266912376244698</v>
      </c>
      <c r="E50" s="111">
        <f t="shared" si="5"/>
        <v>785</v>
      </c>
      <c r="F50" s="112" t="str">
        <f t="shared" si="6"/>
        <v>82</v>
      </c>
      <c r="G50" s="113" t="str">
        <f t="shared" si="7"/>
        <v>71바6256</v>
      </c>
      <c r="H50" s="114">
        <f t="shared" si="8"/>
        <v>2</v>
      </c>
      <c r="I50" s="115">
        <f t="shared" si="9"/>
        <v>1749.925</v>
      </c>
      <c r="J50" s="116">
        <f t="shared" si="10"/>
        <v>1.9226052434043059E-2</v>
      </c>
      <c r="K50" s="116">
        <f t="shared" si="11"/>
        <v>0.41814979077224107</v>
      </c>
      <c r="L50" s="116">
        <f t="shared" si="12"/>
        <v>0.16514993499721417</v>
      </c>
      <c r="M50" s="117">
        <f t="shared" si="13"/>
        <v>15.032999999999999</v>
      </c>
      <c r="N50" s="118">
        <f t="shared" si="14"/>
        <v>0.17143591868222924</v>
      </c>
      <c r="O50" s="118">
        <f t="shared" si="15"/>
        <v>14.286326556852437</v>
      </c>
      <c r="P50" s="218">
        <f t="shared" si="16"/>
        <v>30</v>
      </c>
      <c r="Q50" s="219">
        <f t="shared" si="17"/>
        <v>3</v>
      </c>
      <c r="R50" s="219">
        <f t="shared" si="18"/>
        <v>250</v>
      </c>
      <c r="T50">
        <v>525</v>
      </c>
      <c r="U50">
        <v>785</v>
      </c>
      <c r="V50" t="s">
        <v>366</v>
      </c>
      <c r="W50">
        <v>1749.925</v>
      </c>
      <c r="X50">
        <v>812.68600000000004</v>
      </c>
      <c r="Y50">
        <v>2.153</v>
      </c>
      <c r="Z50">
        <v>15.032999999999999</v>
      </c>
      <c r="AA50">
        <v>110.150537</v>
      </c>
      <c r="AB50">
        <v>2.1177600000000001</v>
      </c>
      <c r="AC50">
        <v>46.059424</v>
      </c>
      <c r="AD50" s="1">
        <v>289</v>
      </c>
      <c r="AE50">
        <v>3</v>
      </c>
      <c r="AF50">
        <v>250</v>
      </c>
      <c r="AG50">
        <v>68</v>
      </c>
      <c r="AH50">
        <v>15.886666999999999</v>
      </c>
      <c r="AI50">
        <v>486.3</v>
      </c>
      <c r="AJ50">
        <v>0</v>
      </c>
      <c r="AK50">
        <v>30</v>
      </c>
      <c r="AL50">
        <v>9602</v>
      </c>
      <c r="AM50">
        <v>0.86266912376244698</v>
      </c>
      <c r="AN50" t="s">
        <v>69</v>
      </c>
      <c r="AO50">
        <v>1631.886</v>
      </c>
      <c r="AP50" t="s">
        <v>367</v>
      </c>
      <c r="AQ50" t="s">
        <v>116</v>
      </c>
      <c r="AR50" t="s">
        <v>121</v>
      </c>
      <c r="AS50" t="s">
        <v>116</v>
      </c>
      <c r="AT50" t="s">
        <v>121</v>
      </c>
      <c r="AU50" t="s">
        <v>254</v>
      </c>
      <c r="AV50" t="s">
        <v>366</v>
      </c>
      <c r="AW50" t="s">
        <v>69</v>
      </c>
      <c r="AX50">
        <v>785</v>
      </c>
      <c r="AY50" t="s">
        <v>443</v>
      </c>
      <c r="AZ50">
        <v>1</v>
      </c>
      <c r="BA50" t="s">
        <v>308</v>
      </c>
      <c r="BB50">
        <v>2</v>
      </c>
      <c r="BC50">
        <v>1</v>
      </c>
      <c r="BE50" t="s">
        <v>294</v>
      </c>
      <c r="BF50" t="s">
        <v>295</v>
      </c>
      <c r="BG50" t="s">
        <v>294</v>
      </c>
      <c r="BI50" t="s">
        <v>116</v>
      </c>
      <c r="BJ50" t="s">
        <v>366</v>
      </c>
      <c r="BK50" t="s">
        <v>69</v>
      </c>
      <c r="BL50">
        <v>0.86266912376244698</v>
      </c>
      <c r="BM50">
        <v>785</v>
      </c>
      <c r="BN50" t="s">
        <v>121</v>
      </c>
      <c r="BO50" t="s">
        <v>254</v>
      </c>
      <c r="BP50">
        <v>2</v>
      </c>
      <c r="BQ50">
        <v>1749.925</v>
      </c>
      <c r="BR50">
        <v>1.9226052434043059E-2</v>
      </c>
      <c r="BS50">
        <v>0.41814979077224107</v>
      </c>
      <c r="BT50">
        <v>0.16514993499721417</v>
      </c>
      <c r="BU50">
        <v>15.032999999999999</v>
      </c>
      <c r="BV50">
        <v>0.17143591868222924</v>
      </c>
      <c r="BW50">
        <v>14.286326556852437</v>
      </c>
      <c r="BX50">
        <v>30</v>
      </c>
      <c r="BY50">
        <v>3</v>
      </c>
      <c r="BZ50">
        <v>250</v>
      </c>
    </row>
    <row r="51" spans="1:78" ht="16.5">
      <c r="A51" s="124" t="str">
        <f t="shared" si="1"/>
        <v>신흥교통</v>
      </c>
      <c r="B51" s="125" t="str">
        <f t="shared" si="2"/>
        <v>이준영</v>
      </c>
      <c r="C51" s="126" t="str">
        <f t="shared" si="3"/>
        <v>A</v>
      </c>
      <c r="D51" s="127">
        <f t="shared" si="4"/>
        <v>0.97947368421052639</v>
      </c>
      <c r="E51" s="128">
        <f t="shared" si="5"/>
        <v>8125</v>
      </c>
      <c r="F51" s="129" t="str">
        <f t="shared" si="6"/>
        <v>93</v>
      </c>
      <c r="G51" s="130" t="str">
        <f t="shared" si="7"/>
        <v>71바6296</v>
      </c>
      <c r="H51" s="131">
        <f t="shared" si="8"/>
        <v>1</v>
      </c>
      <c r="I51" s="132">
        <f t="shared" si="9"/>
        <v>2314.9679999999998</v>
      </c>
      <c r="J51" s="133">
        <f t="shared" si="10"/>
        <v>2.9616961953510278E-2</v>
      </c>
      <c r="K51" s="133">
        <f t="shared" si="11"/>
        <v>0.37992111295565251</v>
      </c>
      <c r="L51" s="133">
        <f t="shared" si="12"/>
        <v>0.19222727916757382</v>
      </c>
      <c r="M51" s="134">
        <f t="shared" si="13"/>
        <v>17.774999999999999</v>
      </c>
      <c r="N51" s="135">
        <f t="shared" si="14"/>
        <v>0</v>
      </c>
      <c r="O51" s="135">
        <f t="shared" si="15"/>
        <v>2.5054342003863552</v>
      </c>
      <c r="P51" s="216">
        <f t="shared" si="16"/>
        <v>9</v>
      </c>
      <c r="Q51" s="217">
        <f t="shared" si="17"/>
        <v>0</v>
      </c>
      <c r="R51" s="217">
        <f t="shared" si="18"/>
        <v>58</v>
      </c>
      <c r="T51">
        <v>525</v>
      </c>
      <c r="U51">
        <v>8125</v>
      </c>
      <c r="V51" t="s">
        <v>233</v>
      </c>
      <c r="W51">
        <v>2314.9679999999998</v>
      </c>
      <c r="X51">
        <v>1244.0809999999999</v>
      </c>
      <c r="Y51">
        <v>1.861</v>
      </c>
      <c r="Z51">
        <v>17.774999999999999</v>
      </c>
      <c r="AA51">
        <v>142.85996</v>
      </c>
      <c r="AB51">
        <v>4.2310780000000001</v>
      </c>
      <c r="AC51">
        <v>54.275514999999999</v>
      </c>
      <c r="AD51" s="1">
        <v>445</v>
      </c>
      <c r="AE51">
        <v>0</v>
      </c>
      <c r="AF51">
        <v>58</v>
      </c>
      <c r="AG51">
        <v>73</v>
      </c>
      <c r="AH51">
        <v>16.204456</v>
      </c>
      <c r="AI51">
        <v>3110.7</v>
      </c>
      <c r="AJ51">
        <v>0</v>
      </c>
      <c r="AK51">
        <v>9</v>
      </c>
      <c r="AL51">
        <v>5253</v>
      </c>
      <c r="AM51">
        <v>0.97947368421052639</v>
      </c>
      <c r="AN51" t="s">
        <v>66</v>
      </c>
      <c r="AO51">
        <v>2314.9679999999998</v>
      </c>
      <c r="AP51" t="s">
        <v>368</v>
      </c>
      <c r="AQ51" t="s">
        <v>116</v>
      </c>
      <c r="AR51" t="s">
        <v>122</v>
      </c>
      <c r="AS51" t="s">
        <v>116</v>
      </c>
      <c r="AT51" t="s">
        <v>122</v>
      </c>
      <c r="AU51" t="s">
        <v>201</v>
      </c>
      <c r="AV51" t="s">
        <v>233</v>
      </c>
      <c r="AW51" t="s">
        <v>66</v>
      </c>
      <c r="AX51">
        <v>8125</v>
      </c>
      <c r="AY51" t="s">
        <v>448</v>
      </c>
      <c r="AZ51">
        <v>2</v>
      </c>
      <c r="BA51" t="s">
        <v>272</v>
      </c>
      <c r="BB51">
        <v>1</v>
      </c>
      <c r="BC51">
        <v>1</v>
      </c>
      <c r="BE51" t="s">
        <v>66</v>
      </c>
      <c r="BF51">
        <v>0</v>
      </c>
      <c r="BG51" t="s">
        <v>253</v>
      </c>
      <c r="BI51" t="s">
        <v>116</v>
      </c>
      <c r="BJ51" t="s">
        <v>233</v>
      </c>
      <c r="BK51" t="s">
        <v>66</v>
      </c>
      <c r="BL51">
        <v>0.97947368421052639</v>
      </c>
      <c r="BM51">
        <v>8125</v>
      </c>
      <c r="BN51" t="s">
        <v>122</v>
      </c>
      <c r="BO51" t="s">
        <v>201</v>
      </c>
      <c r="BP51">
        <v>1</v>
      </c>
      <c r="BQ51">
        <v>2314.9679999999998</v>
      </c>
      <c r="BR51">
        <v>2.9616961953510278E-2</v>
      </c>
      <c r="BS51">
        <v>0.37992111295565251</v>
      </c>
      <c r="BT51">
        <v>0.19222727916757382</v>
      </c>
      <c r="BU51">
        <v>17.774999999999999</v>
      </c>
      <c r="BV51">
        <v>0</v>
      </c>
      <c r="BW51">
        <v>2.5054342003863552</v>
      </c>
      <c r="BX51">
        <v>9</v>
      </c>
      <c r="BY51">
        <v>0</v>
      </c>
      <c r="BZ51">
        <v>58</v>
      </c>
    </row>
    <row r="52" spans="1:78" ht="16.5">
      <c r="A52" s="107" t="str">
        <f t="shared" si="1"/>
        <v>신흥교통</v>
      </c>
      <c r="B52" s="108" t="str">
        <f t="shared" si="2"/>
        <v>이진수</v>
      </c>
      <c r="C52" s="109" t="str">
        <f t="shared" si="3"/>
        <v>S</v>
      </c>
      <c r="D52" s="110">
        <f t="shared" si="4"/>
        <v>1.0716666666666668</v>
      </c>
      <c r="E52" s="111">
        <f t="shared" si="5"/>
        <v>463</v>
      </c>
      <c r="F52" s="112" t="str">
        <f t="shared" si="6"/>
        <v>13</v>
      </c>
      <c r="G52" s="113" t="str">
        <f t="shared" si="7"/>
        <v>70바4015</v>
      </c>
      <c r="H52" s="114">
        <f t="shared" si="8"/>
        <v>1</v>
      </c>
      <c r="I52" s="115">
        <f t="shared" si="9"/>
        <v>401.79199999999997</v>
      </c>
      <c r="J52" s="116">
        <f t="shared" si="10"/>
        <v>5.0907305554056944E-3</v>
      </c>
      <c r="K52" s="116">
        <f t="shared" si="11"/>
        <v>0.32255358429383191</v>
      </c>
      <c r="L52" s="116">
        <f t="shared" si="12"/>
        <v>0.1692417967505575</v>
      </c>
      <c r="M52" s="117">
        <f t="shared" si="13"/>
        <v>13.164999999999999</v>
      </c>
      <c r="N52" s="118">
        <f t="shared" si="14"/>
        <v>0</v>
      </c>
      <c r="O52" s="118">
        <f t="shared" si="15"/>
        <v>8.4620898375278752</v>
      </c>
      <c r="P52" s="218">
        <f t="shared" si="16"/>
        <v>1</v>
      </c>
      <c r="Q52" s="219">
        <f t="shared" si="17"/>
        <v>0</v>
      </c>
      <c r="R52" s="219">
        <f t="shared" si="18"/>
        <v>34</v>
      </c>
      <c r="T52">
        <v>525</v>
      </c>
      <c r="U52">
        <v>463</v>
      </c>
      <c r="V52" t="s">
        <v>257</v>
      </c>
      <c r="W52">
        <v>401.79199999999997</v>
      </c>
      <c r="X52">
        <v>156.239</v>
      </c>
      <c r="Y52">
        <v>2.5720000000000001</v>
      </c>
      <c r="Z52">
        <v>13.164999999999999</v>
      </c>
      <c r="AA52">
        <v>19.369714999999999</v>
      </c>
      <c r="AB52">
        <v>9.8605999999999999E-2</v>
      </c>
      <c r="AC52">
        <v>6.2477710000000002</v>
      </c>
      <c r="AD52" s="1">
        <v>68</v>
      </c>
      <c r="AE52">
        <v>0</v>
      </c>
      <c r="AF52">
        <v>34</v>
      </c>
      <c r="AG52">
        <v>64</v>
      </c>
      <c r="AH52">
        <v>20.743309</v>
      </c>
      <c r="AI52">
        <v>1.8</v>
      </c>
      <c r="AJ52">
        <v>0</v>
      </c>
      <c r="AK52">
        <v>1</v>
      </c>
      <c r="AL52">
        <v>220</v>
      </c>
      <c r="AM52">
        <v>1.0716666666666668</v>
      </c>
      <c r="AN52" t="s">
        <v>71</v>
      </c>
      <c r="AO52">
        <v>401.79199999999997</v>
      </c>
      <c r="AP52" t="s">
        <v>369</v>
      </c>
      <c r="AQ52" t="s">
        <v>116</v>
      </c>
      <c r="AR52" t="s">
        <v>117</v>
      </c>
      <c r="AS52" t="s">
        <v>116</v>
      </c>
      <c r="AT52" t="s">
        <v>117</v>
      </c>
      <c r="AU52" t="s">
        <v>252</v>
      </c>
      <c r="AV52" t="s">
        <v>257</v>
      </c>
      <c r="AW52" t="s">
        <v>71</v>
      </c>
      <c r="AX52">
        <v>463</v>
      </c>
      <c r="AY52" t="s">
        <v>440</v>
      </c>
      <c r="AZ52">
        <v>1</v>
      </c>
      <c r="BA52" t="s">
        <v>455</v>
      </c>
      <c r="BB52">
        <v>1</v>
      </c>
      <c r="BC52">
        <v>1</v>
      </c>
      <c r="BE52" t="s">
        <v>71</v>
      </c>
      <c r="BF52">
        <v>0</v>
      </c>
      <c r="BG52" t="s">
        <v>253</v>
      </c>
      <c r="BI52" t="s">
        <v>116</v>
      </c>
      <c r="BJ52" t="s">
        <v>257</v>
      </c>
      <c r="BK52" t="s">
        <v>71</v>
      </c>
      <c r="BL52">
        <v>1.0716666666666668</v>
      </c>
      <c r="BM52">
        <v>463</v>
      </c>
      <c r="BN52" t="s">
        <v>117</v>
      </c>
      <c r="BO52" t="s">
        <v>252</v>
      </c>
      <c r="BP52">
        <v>1</v>
      </c>
      <c r="BQ52">
        <v>401.79199999999997</v>
      </c>
      <c r="BR52">
        <v>5.0907305554056944E-3</v>
      </c>
      <c r="BS52">
        <v>0.32255358429383191</v>
      </c>
      <c r="BT52">
        <v>0.1692417967505575</v>
      </c>
      <c r="BU52">
        <v>13.164999999999999</v>
      </c>
      <c r="BV52">
        <v>0</v>
      </c>
      <c r="BW52">
        <v>8.4620898375278752</v>
      </c>
      <c r="BX52">
        <v>1</v>
      </c>
      <c r="BY52">
        <v>0</v>
      </c>
      <c r="BZ52">
        <v>34</v>
      </c>
    </row>
    <row r="53" spans="1:78" ht="16.5">
      <c r="A53" s="124" t="str">
        <f t="shared" si="1"/>
        <v>신흥교통</v>
      </c>
      <c r="B53" s="125" t="str">
        <f t="shared" si="2"/>
        <v>이충식</v>
      </c>
      <c r="C53" s="126" t="str">
        <f t="shared" si="3"/>
        <v>D</v>
      </c>
      <c r="D53" s="127">
        <f t="shared" si="4"/>
        <v>0.83741684423952745</v>
      </c>
      <c r="E53" s="128">
        <f t="shared" si="5"/>
        <v>1013</v>
      </c>
      <c r="F53" s="129" t="str">
        <f t="shared" si="6"/>
        <v>46</v>
      </c>
      <c r="G53" s="130" t="str">
        <f t="shared" si="7"/>
        <v>71바6293</v>
      </c>
      <c r="H53" s="131">
        <f t="shared" si="8"/>
        <v>2</v>
      </c>
      <c r="I53" s="132">
        <f t="shared" si="9"/>
        <v>5349.4900000000007</v>
      </c>
      <c r="J53" s="133">
        <f t="shared" si="10"/>
        <v>1.3406435414267901E-2</v>
      </c>
      <c r="K53" s="133">
        <f t="shared" si="11"/>
        <v>0.49148066595178547</v>
      </c>
      <c r="L53" s="133">
        <f t="shared" si="12"/>
        <v>0.18973771331472716</v>
      </c>
      <c r="M53" s="134">
        <f t="shared" si="13"/>
        <v>16.433</v>
      </c>
      <c r="N53" s="135">
        <f t="shared" si="14"/>
        <v>2.8600857277983507</v>
      </c>
      <c r="O53" s="135">
        <f t="shared" si="15"/>
        <v>35.293084013616244</v>
      </c>
      <c r="P53" s="216">
        <f t="shared" si="16"/>
        <v>244</v>
      </c>
      <c r="Q53" s="217">
        <f t="shared" si="17"/>
        <v>153</v>
      </c>
      <c r="R53" s="217">
        <f t="shared" si="18"/>
        <v>1899</v>
      </c>
      <c r="T53">
        <v>525</v>
      </c>
      <c r="U53">
        <v>1013</v>
      </c>
      <c r="V53" t="s">
        <v>301</v>
      </c>
      <c r="W53">
        <v>5398.1850000000004</v>
      </c>
      <c r="X53">
        <v>2813.3389999999999</v>
      </c>
      <c r="Y53">
        <v>1.919</v>
      </c>
      <c r="Z53">
        <v>16.433</v>
      </c>
      <c r="AA53">
        <v>400.52995700000002</v>
      </c>
      <c r="AB53">
        <v>5.3696789999999996</v>
      </c>
      <c r="AC53">
        <v>196.85273000000001</v>
      </c>
      <c r="AD53" s="1">
        <v>1015</v>
      </c>
      <c r="AE53">
        <v>153</v>
      </c>
      <c r="AF53">
        <v>1899</v>
      </c>
      <c r="AG53">
        <v>76</v>
      </c>
      <c r="AH53">
        <v>13.477606</v>
      </c>
      <c r="AI53">
        <v>1126.4000000000001</v>
      </c>
      <c r="AJ53">
        <v>0</v>
      </c>
      <c r="AK53">
        <v>244</v>
      </c>
      <c r="AL53">
        <v>135178</v>
      </c>
      <c r="AM53">
        <v>0.83741684423952745</v>
      </c>
      <c r="AN53" t="s">
        <v>67</v>
      </c>
      <c r="AO53">
        <v>5210.3050000000003</v>
      </c>
      <c r="AP53" t="s">
        <v>370</v>
      </c>
      <c r="AQ53" t="s">
        <v>116</v>
      </c>
      <c r="AR53" t="s">
        <v>119</v>
      </c>
      <c r="AS53" t="s">
        <v>116</v>
      </c>
      <c r="AT53" t="s">
        <v>119</v>
      </c>
      <c r="AU53" t="s">
        <v>293</v>
      </c>
      <c r="AV53" t="s">
        <v>301</v>
      </c>
      <c r="AW53" t="s">
        <v>67</v>
      </c>
      <c r="AX53">
        <v>1013</v>
      </c>
      <c r="AY53" t="s">
        <v>456</v>
      </c>
      <c r="AZ53">
        <v>1</v>
      </c>
      <c r="BA53" t="s">
        <v>307</v>
      </c>
      <c r="BB53">
        <v>2</v>
      </c>
      <c r="BC53">
        <v>1</v>
      </c>
      <c r="BE53" t="s">
        <v>70</v>
      </c>
      <c r="BF53">
        <v>1</v>
      </c>
      <c r="BG53" t="s">
        <v>255</v>
      </c>
      <c r="BI53" t="s">
        <v>116</v>
      </c>
      <c r="BJ53" t="s">
        <v>301</v>
      </c>
      <c r="BK53" t="s">
        <v>67</v>
      </c>
      <c r="BL53">
        <v>0.83741684423952745</v>
      </c>
      <c r="BM53">
        <v>1013</v>
      </c>
      <c r="BN53" t="s">
        <v>119</v>
      </c>
      <c r="BO53" t="s">
        <v>293</v>
      </c>
      <c r="BP53">
        <v>2</v>
      </c>
      <c r="BQ53">
        <v>5349.4900000000007</v>
      </c>
      <c r="BR53">
        <v>1.3406435414267901E-2</v>
      </c>
      <c r="BS53">
        <v>0.49148066595178547</v>
      </c>
      <c r="BT53">
        <v>0.18802616064473521</v>
      </c>
      <c r="BU53">
        <v>16.433</v>
      </c>
      <c r="BV53">
        <v>2.8600857277983507</v>
      </c>
      <c r="BW53">
        <v>35.293084013616244</v>
      </c>
      <c r="BX53">
        <v>244</v>
      </c>
      <c r="BY53">
        <v>153</v>
      </c>
      <c r="BZ53">
        <v>1899</v>
      </c>
    </row>
    <row r="54" spans="1:78" ht="16.5">
      <c r="A54" s="107" t="str">
        <f t="shared" si="1"/>
        <v>신흥교통</v>
      </c>
      <c r="B54" s="108" t="str">
        <f t="shared" si="2"/>
        <v>이충열</v>
      </c>
      <c r="C54" s="109" t="str">
        <f t="shared" si="3"/>
        <v>C</v>
      </c>
      <c r="D54" s="110">
        <f t="shared" si="4"/>
        <v>0.85349893487179063</v>
      </c>
      <c r="E54" s="111">
        <f t="shared" si="5"/>
        <v>276</v>
      </c>
      <c r="F54" s="112" t="str">
        <f t="shared" si="6"/>
        <v>예비</v>
      </c>
      <c r="G54" s="113" t="str">
        <f t="shared" si="7"/>
        <v>70바4010</v>
      </c>
      <c r="H54" s="114">
        <f t="shared" si="8"/>
        <v>2</v>
      </c>
      <c r="I54" s="115">
        <f t="shared" si="9"/>
        <v>4409.38</v>
      </c>
      <c r="J54" s="116">
        <f t="shared" si="10"/>
        <v>2.2527514540143293E-2</v>
      </c>
      <c r="K54" s="116">
        <f t="shared" si="11"/>
        <v>0.4338171616216876</v>
      </c>
      <c r="L54" s="116">
        <f t="shared" si="12"/>
        <v>0.22497493978745312</v>
      </c>
      <c r="M54" s="117">
        <f t="shared" si="13"/>
        <v>20.437000000000001</v>
      </c>
      <c r="N54" s="118">
        <f t="shared" si="14"/>
        <v>0.92983594065378805</v>
      </c>
      <c r="O54" s="118">
        <f t="shared" si="15"/>
        <v>39.620082642004093</v>
      </c>
      <c r="P54" s="218">
        <f t="shared" si="16"/>
        <v>82</v>
      </c>
      <c r="Q54" s="219">
        <f t="shared" si="17"/>
        <v>41</v>
      </c>
      <c r="R54" s="219">
        <f t="shared" si="18"/>
        <v>1747</v>
      </c>
      <c r="T54">
        <v>525</v>
      </c>
      <c r="U54">
        <v>276</v>
      </c>
      <c r="V54" t="s">
        <v>234</v>
      </c>
      <c r="W54">
        <v>4409.38</v>
      </c>
      <c r="X54">
        <v>2491.366</v>
      </c>
      <c r="Y54">
        <v>1.77</v>
      </c>
      <c r="Z54">
        <v>20.437000000000001</v>
      </c>
      <c r="AA54">
        <v>280.59300500000001</v>
      </c>
      <c r="AB54">
        <v>6.3210629999999997</v>
      </c>
      <c r="AC54">
        <v>121.726061</v>
      </c>
      <c r="AD54" s="1">
        <v>992</v>
      </c>
      <c r="AE54">
        <v>41</v>
      </c>
      <c r="AF54">
        <v>1747</v>
      </c>
      <c r="AG54">
        <v>91</v>
      </c>
      <c r="AH54">
        <v>15.714504</v>
      </c>
      <c r="AI54">
        <v>10255.200000000001</v>
      </c>
      <c r="AJ54">
        <v>1276.5999999999999</v>
      </c>
      <c r="AK54">
        <v>82</v>
      </c>
      <c r="AL54">
        <v>55545</v>
      </c>
      <c r="AM54">
        <v>0.85349893487179063</v>
      </c>
      <c r="AN54" t="s">
        <v>69</v>
      </c>
      <c r="AO54">
        <v>2676.913</v>
      </c>
      <c r="AP54" t="s">
        <v>371</v>
      </c>
      <c r="AQ54" t="s">
        <v>116</v>
      </c>
      <c r="AR54" t="s">
        <v>275</v>
      </c>
      <c r="AS54" t="s">
        <v>116</v>
      </c>
      <c r="AT54" t="s">
        <v>275</v>
      </c>
      <c r="AU54" t="s">
        <v>251</v>
      </c>
      <c r="AV54" t="s">
        <v>234</v>
      </c>
      <c r="AW54" t="s">
        <v>69</v>
      </c>
      <c r="AX54">
        <v>276</v>
      </c>
      <c r="AY54" t="s">
        <v>457</v>
      </c>
      <c r="AZ54">
        <v>9</v>
      </c>
      <c r="BA54" t="s">
        <v>458</v>
      </c>
      <c r="BB54">
        <v>2</v>
      </c>
      <c r="BC54">
        <v>1</v>
      </c>
      <c r="BE54" t="s">
        <v>71</v>
      </c>
      <c r="BF54">
        <v>-3</v>
      </c>
      <c r="BG54" t="s">
        <v>250</v>
      </c>
      <c r="BI54" t="s">
        <v>116</v>
      </c>
      <c r="BJ54" t="s">
        <v>234</v>
      </c>
      <c r="BK54" t="s">
        <v>69</v>
      </c>
      <c r="BL54">
        <v>0.85349893487179063</v>
      </c>
      <c r="BM54">
        <v>276</v>
      </c>
      <c r="BN54" t="s">
        <v>275</v>
      </c>
      <c r="BO54" t="s">
        <v>251</v>
      </c>
      <c r="BP54">
        <v>2</v>
      </c>
      <c r="BQ54">
        <v>4409.38</v>
      </c>
      <c r="BR54">
        <v>2.2527514540143293E-2</v>
      </c>
      <c r="BS54">
        <v>0.4338171616216876</v>
      </c>
      <c r="BT54">
        <v>0.22497493978745312</v>
      </c>
      <c r="BU54">
        <v>20.437000000000001</v>
      </c>
      <c r="BV54">
        <v>0.92983594065378805</v>
      </c>
      <c r="BW54">
        <v>39.620082642004093</v>
      </c>
      <c r="BX54">
        <v>82</v>
      </c>
      <c r="BY54">
        <v>41</v>
      </c>
      <c r="BZ54">
        <v>1747</v>
      </c>
    </row>
    <row r="55" spans="1:78" ht="16.5">
      <c r="A55" s="124" t="str">
        <f t="shared" si="1"/>
        <v>신흥교통</v>
      </c>
      <c r="B55" s="125" t="str">
        <f t="shared" si="2"/>
        <v>이한길</v>
      </c>
      <c r="C55" s="126" t="str">
        <f t="shared" si="3"/>
        <v>B</v>
      </c>
      <c r="D55" s="127">
        <f t="shared" si="4"/>
        <v>0.93114003720959826</v>
      </c>
      <c r="E55" s="128">
        <f t="shared" si="5"/>
        <v>7870</v>
      </c>
      <c r="F55" s="129" t="str">
        <f t="shared" si="6"/>
        <v>93</v>
      </c>
      <c r="G55" s="130" t="str">
        <f t="shared" si="7"/>
        <v>70바4005</v>
      </c>
      <c r="H55" s="131">
        <f t="shared" si="8"/>
        <v>4</v>
      </c>
      <c r="I55" s="132">
        <f t="shared" si="9"/>
        <v>2167.1410000000001</v>
      </c>
      <c r="J55" s="133">
        <f t="shared" si="10"/>
        <v>6.1523007008937682E-2</v>
      </c>
      <c r="K55" s="133">
        <f t="shared" si="11"/>
        <v>0.3385560881045136</v>
      </c>
      <c r="L55" s="133">
        <f t="shared" si="12"/>
        <v>5.1680993530185619E-2</v>
      </c>
      <c r="M55" s="134">
        <f t="shared" si="13"/>
        <v>18.25</v>
      </c>
      <c r="N55" s="135">
        <f t="shared" si="14"/>
        <v>0.36914995378704013</v>
      </c>
      <c r="O55" s="135">
        <f t="shared" si="15"/>
        <v>14.719854407258225</v>
      </c>
      <c r="P55" s="216">
        <f t="shared" si="16"/>
        <v>0</v>
      </c>
      <c r="Q55" s="217">
        <f t="shared" si="17"/>
        <v>8</v>
      </c>
      <c r="R55" s="217">
        <f t="shared" si="18"/>
        <v>319</v>
      </c>
      <c r="T55">
        <v>525</v>
      </c>
      <c r="U55">
        <v>7870</v>
      </c>
      <c r="V55" t="s">
        <v>235</v>
      </c>
      <c r="W55">
        <v>2167.1410000000001</v>
      </c>
      <c r="X55">
        <v>1151.848</v>
      </c>
      <c r="Y55">
        <v>1.881</v>
      </c>
      <c r="Z55">
        <v>18.25</v>
      </c>
      <c r="AA55">
        <v>127.747462</v>
      </c>
      <c r="AB55">
        <v>7.8594080000000002</v>
      </c>
      <c r="AC55">
        <v>43.249681000000002</v>
      </c>
      <c r="AD55" s="1">
        <v>112</v>
      </c>
      <c r="AE55">
        <v>8</v>
      </c>
      <c r="AF55">
        <v>319</v>
      </c>
      <c r="AG55">
        <v>77</v>
      </c>
      <c r="AH55">
        <v>16.964258000000001</v>
      </c>
      <c r="AI55">
        <v>2542.1999999999998</v>
      </c>
      <c r="AJ55">
        <v>0</v>
      </c>
      <c r="AK55">
        <v>0</v>
      </c>
      <c r="AL55">
        <v>0</v>
      </c>
      <c r="AM55">
        <v>0.93114003720959826</v>
      </c>
      <c r="AN55" t="s">
        <v>68</v>
      </c>
      <c r="AO55">
        <v>724.16600000000005</v>
      </c>
      <c r="AP55" t="s">
        <v>372</v>
      </c>
      <c r="AQ55" t="s">
        <v>116</v>
      </c>
      <c r="AR55" t="s">
        <v>122</v>
      </c>
      <c r="AS55" t="s">
        <v>116</v>
      </c>
      <c r="AT55" t="s">
        <v>122</v>
      </c>
      <c r="AU55" t="s">
        <v>199</v>
      </c>
      <c r="AV55" t="s">
        <v>235</v>
      </c>
      <c r="AW55" t="s">
        <v>68</v>
      </c>
      <c r="AX55">
        <v>7870</v>
      </c>
      <c r="AY55" t="s">
        <v>407</v>
      </c>
      <c r="AZ55">
        <v>5</v>
      </c>
      <c r="BA55" t="s">
        <v>459</v>
      </c>
      <c r="BB55">
        <v>4</v>
      </c>
      <c r="BC55">
        <v>1</v>
      </c>
      <c r="BE55" t="s">
        <v>68</v>
      </c>
      <c r="BF55">
        <v>0</v>
      </c>
      <c r="BG55" t="s">
        <v>253</v>
      </c>
      <c r="BI55" t="s">
        <v>116</v>
      </c>
      <c r="BJ55" t="s">
        <v>235</v>
      </c>
      <c r="BK55" t="s">
        <v>68</v>
      </c>
      <c r="BL55">
        <v>0.93114003720959826</v>
      </c>
      <c r="BM55">
        <v>7870</v>
      </c>
      <c r="BN55" t="s">
        <v>122</v>
      </c>
      <c r="BO55" t="s">
        <v>199</v>
      </c>
      <c r="BP55">
        <v>4</v>
      </c>
      <c r="BQ55">
        <v>2167.1410000000001</v>
      </c>
      <c r="BR55">
        <v>6.1523007008937682E-2</v>
      </c>
      <c r="BS55">
        <v>0.3385560881045136</v>
      </c>
      <c r="BT55">
        <v>5.1680993530185619E-2</v>
      </c>
      <c r="BU55">
        <v>18.25</v>
      </c>
      <c r="BV55">
        <v>0.36914995378704013</v>
      </c>
      <c r="BW55">
        <v>14.719854407258225</v>
      </c>
      <c r="BX55">
        <v>0</v>
      </c>
      <c r="BY55">
        <v>8</v>
      </c>
      <c r="BZ55">
        <v>319</v>
      </c>
    </row>
    <row r="56" spans="1:78" ht="16.5">
      <c r="A56" s="107" t="str">
        <f t="shared" si="1"/>
        <v>신흥교통</v>
      </c>
      <c r="B56" s="108" t="str">
        <f t="shared" si="2"/>
        <v>이호종</v>
      </c>
      <c r="C56" s="109" t="str">
        <f t="shared" si="3"/>
        <v>A</v>
      </c>
      <c r="D56" s="110">
        <f t="shared" si="4"/>
        <v>0.95250000000000001</v>
      </c>
      <c r="E56" s="111">
        <f t="shared" si="5"/>
        <v>5567</v>
      </c>
      <c r="F56" s="112" t="str">
        <f t="shared" si="6"/>
        <v>330</v>
      </c>
      <c r="G56" s="113" t="str">
        <f t="shared" si="7"/>
        <v>71바6295</v>
      </c>
      <c r="H56" s="114">
        <f t="shared" si="8"/>
        <v>1</v>
      </c>
      <c r="I56" s="115">
        <f t="shared" si="9"/>
        <v>5476.8490000000002</v>
      </c>
      <c r="J56" s="116">
        <f t="shared" si="10"/>
        <v>4.6757111649375991E-3</v>
      </c>
      <c r="K56" s="116">
        <f t="shared" si="11"/>
        <v>0.23721321336054918</v>
      </c>
      <c r="L56" s="116">
        <f t="shared" si="12"/>
        <v>4.2542710233566781E-2</v>
      </c>
      <c r="M56" s="117">
        <f t="shared" si="13"/>
        <v>18.434000000000001</v>
      </c>
      <c r="N56" s="118">
        <f t="shared" si="14"/>
        <v>0.10955204351991446</v>
      </c>
      <c r="O56" s="118">
        <f t="shared" si="15"/>
        <v>1.0590030873591731</v>
      </c>
      <c r="P56" s="218">
        <f t="shared" si="16"/>
        <v>0</v>
      </c>
      <c r="Q56" s="219">
        <f t="shared" si="17"/>
        <v>6</v>
      </c>
      <c r="R56" s="219">
        <f t="shared" si="18"/>
        <v>58</v>
      </c>
      <c r="T56">
        <v>525</v>
      </c>
      <c r="U56">
        <v>5567</v>
      </c>
      <c r="V56" t="s">
        <v>236</v>
      </c>
      <c r="W56">
        <v>5476.8490000000002</v>
      </c>
      <c r="X56">
        <v>1796.6179999999999</v>
      </c>
      <c r="Y56">
        <v>3.048</v>
      </c>
      <c r="Z56">
        <v>18.434000000000001</v>
      </c>
      <c r="AA56">
        <v>156.53383500000001</v>
      </c>
      <c r="AB56">
        <v>0.73190699999999997</v>
      </c>
      <c r="AC56">
        <v>37.131894000000003</v>
      </c>
      <c r="AD56" s="1">
        <v>233</v>
      </c>
      <c r="AE56">
        <v>6</v>
      </c>
      <c r="AF56">
        <v>58</v>
      </c>
      <c r="AG56">
        <v>110</v>
      </c>
      <c r="AH56">
        <v>34.988275000000002</v>
      </c>
      <c r="AI56">
        <v>47129.8</v>
      </c>
      <c r="AJ56">
        <v>26040.400000000001</v>
      </c>
      <c r="AK56">
        <v>0</v>
      </c>
      <c r="AL56">
        <v>0</v>
      </c>
      <c r="AM56">
        <v>0.95250000000000001</v>
      </c>
      <c r="AN56" t="s">
        <v>66</v>
      </c>
      <c r="AO56">
        <v>5476.8490000000002</v>
      </c>
      <c r="AP56" t="s">
        <v>373</v>
      </c>
      <c r="AQ56" t="s">
        <v>116</v>
      </c>
      <c r="AR56" t="s">
        <v>118</v>
      </c>
      <c r="AS56" t="s">
        <v>116</v>
      </c>
      <c r="AT56" t="s">
        <v>118</v>
      </c>
      <c r="AU56" t="s">
        <v>188</v>
      </c>
      <c r="AV56" t="s">
        <v>236</v>
      </c>
      <c r="AW56" t="s">
        <v>66</v>
      </c>
      <c r="AX56">
        <v>5567</v>
      </c>
      <c r="AY56" t="s">
        <v>421</v>
      </c>
      <c r="AZ56">
        <v>3</v>
      </c>
      <c r="BA56" t="s">
        <v>460</v>
      </c>
      <c r="BB56">
        <v>1</v>
      </c>
      <c r="BC56">
        <v>1</v>
      </c>
      <c r="BE56" t="s">
        <v>68</v>
      </c>
      <c r="BF56">
        <v>1</v>
      </c>
      <c r="BG56" t="s">
        <v>255</v>
      </c>
      <c r="BI56" t="s">
        <v>116</v>
      </c>
      <c r="BJ56" t="s">
        <v>236</v>
      </c>
      <c r="BK56" t="s">
        <v>66</v>
      </c>
      <c r="BL56">
        <v>0.95250000000000001</v>
      </c>
      <c r="BM56">
        <v>5567</v>
      </c>
      <c r="BN56" t="s">
        <v>118</v>
      </c>
      <c r="BO56" t="s">
        <v>188</v>
      </c>
      <c r="BP56">
        <v>1</v>
      </c>
      <c r="BQ56">
        <v>5476.8490000000002</v>
      </c>
      <c r="BR56">
        <v>4.6757111649375991E-3</v>
      </c>
      <c r="BS56">
        <v>0.23721321336054918</v>
      </c>
      <c r="BT56">
        <v>4.2542710233566781E-2</v>
      </c>
      <c r="BU56">
        <v>18.434000000000001</v>
      </c>
      <c r="BV56">
        <v>0.10955204351991446</v>
      </c>
      <c r="BW56">
        <v>1.0590030873591731</v>
      </c>
      <c r="BX56">
        <v>0</v>
      </c>
      <c r="BY56">
        <v>6</v>
      </c>
      <c r="BZ56">
        <v>58</v>
      </c>
    </row>
    <row r="57" spans="1:78" ht="16.5">
      <c r="A57" s="124" t="str">
        <f t="shared" si="1"/>
        <v>신흥교통</v>
      </c>
      <c r="B57" s="125" t="str">
        <f t="shared" si="2"/>
        <v>장철수</v>
      </c>
      <c r="C57" s="126" t="str">
        <f t="shared" si="3"/>
        <v>C</v>
      </c>
      <c r="D57" s="127">
        <f t="shared" si="4"/>
        <v>0.87531250000000005</v>
      </c>
      <c r="E57" s="128">
        <f t="shared" si="5"/>
        <v>1095</v>
      </c>
      <c r="F57" s="129" t="str">
        <f t="shared" si="6"/>
        <v>330</v>
      </c>
      <c r="G57" s="130" t="str">
        <f t="shared" si="7"/>
        <v>71바6295</v>
      </c>
      <c r="H57" s="131">
        <f t="shared" si="8"/>
        <v>1</v>
      </c>
      <c r="I57" s="132">
        <f t="shared" si="9"/>
        <v>5351.3779999999997</v>
      </c>
      <c r="J57" s="133">
        <f t="shared" si="10"/>
        <v>2.4710432837420897E-2</v>
      </c>
      <c r="K57" s="133">
        <f t="shared" si="11"/>
        <v>0.28555647962289021</v>
      </c>
      <c r="L57" s="133">
        <f t="shared" si="12"/>
        <v>9.3060142639895746E-2</v>
      </c>
      <c r="M57" s="134">
        <f t="shared" si="13"/>
        <v>21.704999999999998</v>
      </c>
      <c r="N57" s="135">
        <f t="shared" si="14"/>
        <v>0</v>
      </c>
      <c r="O57" s="135">
        <f t="shared" si="15"/>
        <v>7.8110722135494823</v>
      </c>
      <c r="P57" s="216">
        <f t="shared" si="16"/>
        <v>21</v>
      </c>
      <c r="Q57" s="217">
        <f t="shared" si="17"/>
        <v>0</v>
      </c>
      <c r="R57" s="217">
        <f t="shared" si="18"/>
        <v>418</v>
      </c>
      <c r="T57">
        <v>525</v>
      </c>
      <c r="U57">
        <v>1095</v>
      </c>
      <c r="V57" t="s">
        <v>237</v>
      </c>
      <c r="W57">
        <v>5351.3779999999997</v>
      </c>
      <c r="X57">
        <v>1910.432</v>
      </c>
      <c r="Y57">
        <v>2.8010000000000002</v>
      </c>
      <c r="Z57">
        <v>21.704999999999998</v>
      </c>
      <c r="AA57">
        <v>162.09857700000001</v>
      </c>
      <c r="AB57">
        <v>4.0055259999999997</v>
      </c>
      <c r="AC57">
        <v>46.288299000000002</v>
      </c>
      <c r="AD57" s="1">
        <v>498</v>
      </c>
      <c r="AE57">
        <v>0</v>
      </c>
      <c r="AF57">
        <v>418</v>
      </c>
      <c r="AG57">
        <v>95</v>
      </c>
      <c r="AH57">
        <v>33.013109</v>
      </c>
      <c r="AI57">
        <v>55366.7</v>
      </c>
      <c r="AJ57">
        <v>23483.599999999999</v>
      </c>
      <c r="AK57">
        <v>21</v>
      </c>
      <c r="AL57">
        <v>5252</v>
      </c>
      <c r="AM57">
        <v>0.87531250000000005</v>
      </c>
      <c r="AN57" t="s">
        <v>69</v>
      </c>
      <c r="AO57">
        <v>5351.3779999999997</v>
      </c>
      <c r="AP57" t="s">
        <v>374</v>
      </c>
      <c r="AQ57" t="s">
        <v>116</v>
      </c>
      <c r="AR57" t="s">
        <v>118</v>
      </c>
      <c r="AS57" t="s">
        <v>116</v>
      </c>
      <c r="AT57" t="s">
        <v>118</v>
      </c>
      <c r="AU57" t="s">
        <v>188</v>
      </c>
      <c r="AV57" t="s">
        <v>237</v>
      </c>
      <c r="AW57" t="s">
        <v>69</v>
      </c>
      <c r="AX57">
        <v>1095</v>
      </c>
      <c r="AY57" t="s">
        <v>419</v>
      </c>
      <c r="AZ57">
        <v>4</v>
      </c>
      <c r="BA57" t="s">
        <v>461</v>
      </c>
      <c r="BB57">
        <v>1</v>
      </c>
      <c r="BC57">
        <v>1</v>
      </c>
      <c r="BE57" t="s">
        <v>69</v>
      </c>
      <c r="BF57">
        <v>0</v>
      </c>
      <c r="BG57" t="s">
        <v>253</v>
      </c>
      <c r="BI57" t="s">
        <v>116</v>
      </c>
      <c r="BJ57" t="s">
        <v>237</v>
      </c>
      <c r="BK57" t="s">
        <v>69</v>
      </c>
      <c r="BL57">
        <v>0.87531250000000005</v>
      </c>
      <c r="BM57">
        <v>1095</v>
      </c>
      <c r="BN57" t="s">
        <v>118</v>
      </c>
      <c r="BO57" t="s">
        <v>188</v>
      </c>
      <c r="BP57">
        <v>1</v>
      </c>
      <c r="BQ57">
        <v>5351.3779999999997</v>
      </c>
      <c r="BR57">
        <v>2.4710432837420897E-2</v>
      </c>
      <c r="BS57">
        <v>0.28555647962289021</v>
      </c>
      <c r="BT57">
        <v>9.3060142639895746E-2</v>
      </c>
      <c r="BU57">
        <v>21.704999999999998</v>
      </c>
      <c r="BV57">
        <v>0</v>
      </c>
      <c r="BW57">
        <v>7.8110722135494823</v>
      </c>
      <c r="BX57">
        <v>21</v>
      </c>
      <c r="BY57">
        <v>0</v>
      </c>
      <c r="BZ57">
        <v>418</v>
      </c>
    </row>
    <row r="58" spans="1:78" ht="16.5">
      <c r="A58" s="107" t="str">
        <f t="shared" si="1"/>
        <v>신흥교통</v>
      </c>
      <c r="B58" s="108" t="str">
        <f t="shared" si="2"/>
        <v>장현</v>
      </c>
      <c r="C58" s="109" t="str">
        <f t="shared" si="3"/>
        <v>C</v>
      </c>
      <c r="D58" s="110">
        <f t="shared" si="4"/>
        <v>0.87685252359562904</v>
      </c>
      <c r="E58" s="111">
        <f t="shared" si="5"/>
        <v>886</v>
      </c>
      <c r="F58" s="112" t="str">
        <f t="shared" si="6"/>
        <v>13</v>
      </c>
      <c r="G58" s="113" t="str">
        <f t="shared" si="7"/>
        <v>71바6262</v>
      </c>
      <c r="H58" s="114">
        <f t="shared" si="8"/>
        <v>2</v>
      </c>
      <c r="I58" s="115">
        <f t="shared" si="9"/>
        <v>485.26900000000001</v>
      </c>
      <c r="J58" s="116">
        <f t="shared" si="10"/>
        <v>7.517133275411785E-3</v>
      </c>
      <c r="K58" s="116">
        <f t="shared" si="11"/>
        <v>0.43642012775042599</v>
      </c>
      <c r="L58" s="116">
        <f t="shared" si="12"/>
        <v>0.2101926972462696</v>
      </c>
      <c r="M58" s="117">
        <f t="shared" si="13"/>
        <v>16.398</v>
      </c>
      <c r="N58" s="118">
        <f t="shared" si="14"/>
        <v>0</v>
      </c>
      <c r="O58" s="118">
        <f t="shared" si="15"/>
        <v>33.177474761420982</v>
      </c>
      <c r="P58" s="218">
        <f t="shared" si="16"/>
        <v>8</v>
      </c>
      <c r="Q58" s="219">
        <f t="shared" si="17"/>
        <v>0</v>
      </c>
      <c r="R58" s="219">
        <f t="shared" si="18"/>
        <v>161</v>
      </c>
      <c r="T58">
        <v>525</v>
      </c>
      <c r="U58">
        <v>886</v>
      </c>
      <c r="V58" t="s">
        <v>375</v>
      </c>
      <c r="W58">
        <v>485.26900000000001</v>
      </c>
      <c r="X58">
        <v>255.84299999999999</v>
      </c>
      <c r="Y58">
        <v>1.897</v>
      </c>
      <c r="Z58">
        <v>16.398</v>
      </c>
      <c r="AA58">
        <v>32.443883999999997</v>
      </c>
      <c r="AB58">
        <v>0.24388499999999999</v>
      </c>
      <c r="AC58">
        <v>14.159164000000001</v>
      </c>
      <c r="AD58" s="1">
        <v>102</v>
      </c>
      <c r="AE58">
        <v>0</v>
      </c>
      <c r="AF58">
        <v>161</v>
      </c>
      <c r="AG58">
        <v>83</v>
      </c>
      <c r="AH58">
        <v>14.957179</v>
      </c>
      <c r="AI58">
        <v>262</v>
      </c>
      <c r="AJ58">
        <v>0</v>
      </c>
      <c r="AK58">
        <v>8</v>
      </c>
      <c r="AL58">
        <v>7000</v>
      </c>
      <c r="AM58">
        <v>0.87685252359562904</v>
      </c>
      <c r="AN58" t="s">
        <v>69</v>
      </c>
      <c r="AO58">
        <v>271.08100000000002</v>
      </c>
      <c r="AP58" t="s">
        <v>376</v>
      </c>
      <c r="AQ58" t="s">
        <v>116</v>
      </c>
      <c r="AR58" t="s">
        <v>117</v>
      </c>
      <c r="AS58" t="s">
        <v>116</v>
      </c>
      <c r="AT58" t="s">
        <v>117</v>
      </c>
      <c r="AU58" t="s">
        <v>177</v>
      </c>
      <c r="AV58" t="s">
        <v>375</v>
      </c>
      <c r="AW58" t="s">
        <v>69</v>
      </c>
      <c r="AX58">
        <v>886</v>
      </c>
      <c r="AY58" t="s">
        <v>413</v>
      </c>
      <c r="AZ58">
        <v>2</v>
      </c>
      <c r="BA58" t="s">
        <v>248</v>
      </c>
      <c r="BB58">
        <v>2</v>
      </c>
      <c r="BC58">
        <v>1</v>
      </c>
      <c r="BE58" t="s">
        <v>294</v>
      </c>
      <c r="BF58" t="s">
        <v>295</v>
      </c>
      <c r="BG58" t="s">
        <v>294</v>
      </c>
      <c r="BI58" t="s">
        <v>116</v>
      </c>
      <c r="BJ58" t="s">
        <v>375</v>
      </c>
      <c r="BK58" t="s">
        <v>69</v>
      </c>
      <c r="BL58">
        <v>0.87685252359562904</v>
      </c>
      <c r="BM58">
        <v>886</v>
      </c>
      <c r="BN58" t="s">
        <v>117</v>
      </c>
      <c r="BO58" t="s">
        <v>177</v>
      </c>
      <c r="BP58">
        <v>2</v>
      </c>
      <c r="BQ58">
        <v>485.26900000000001</v>
      </c>
      <c r="BR58">
        <v>7.517133275411785E-3</v>
      </c>
      <c r="BS58">
        <v>0.43642012775042599</v>
      </c>
      <c r="BT58">
        <v>0.2101926972462696</v>
      </c>
      <c r="BU58">
        <v>16.398</v>
      </c>
      <c r="BV58">
        <v>0</v>
      </c>
      <c r="BW58">
        <v>33.177474761420982</v>
      </c>
      <c r="BX58">
        <v>8</v>
      </c>
      <c r="BY58">
        <v>0</v>
      </c>
      <c r="BZ58">
        <v>161</v>
      </c>
    </row>
    <row r="59" spans="1:78" ht="16.5">
      <c r="A59" s="124" t="str">
        <f t="shared" si="1"/>
        <v>신흥교통</v>
      </c>
      <c r="B59" s="125" t="str">
        <f t="shared" si="2"/>
        <v>정승용</v>
      </c>
      <c r="C59" s="126" t="str">
        <f t="shared" si="3"/>
        <v>B</v>
      </c>
      <c r="D59" s="127">
        <f t="shared" si="4"/>
        <v>0.93052631578947376</v>
      </c>
      <c r="E59" s="128">
        <f t="shared" si="5"/>
        <v>6484</v>
      </c>
      <c r="F59" s="129" t="str">
        <f t="shared" si="6"/>
        <v>46</v>
      </c>
      <c r="G59" s="130" t="str">
        <f t="shared" si="7"/>
        <v>71바6287</v>
      </c>
      <c r="H59" s="131">
        <f t="shared" si="8"/>
        <v>1</v>
      </c>
      <c r="I59" s="132">
        <f t="shared" si="9"/>
        <v>2241.259</v>
      </c>
      <c r="J59" s="133">
        <f t="shared" si="10"/>
        <v>2.3436210147544094E-2</v>
      </c>
      <c r="K59" s="133">
        <f t="shared" si="11"/>
        <v>0.39885194805198287</v>
      </c>
      <c r="L59" s="133">
        <f t="shared" si="12"/>
        <v>0.25476752129048896</v>
      </c>
      <c r="M59" s="134">
        <f t="shared" si="13"/>
        <v>17.724</v>
      </c>
      <c r="N59" s="135">
        <f t="shared" si="14"/>
        <v>0</v>
      </c>
      <c r="O59" s="135">
        <f t="shared" si="15"/>
        <v>19.05179187233604</v>
      </c>
      <c r="P59" s="216">
        <f t="shared" si="16"/>
        <v>19</v>
      </c>
      <c r="Q59" s="217">
        <f t="shared" si="17"/>
        <v>0</v>
      </c>
      <c r="R59" s="217">
        <f t="shared" si="18"/>
        <v>427</v>
      </c>
      <c r="T59">
        <v>525</v>
      </c>
      <c r="U59">
        <v>6484</v>
      </c>
      <c r="V59" t="s">
        <v>238</v>
      </c>
      <c r="W59">
        <v>2241.259</v>
      </c>
      <c r="X59">
        <v>1267.836</v>
      </c>
      <c r="Y59">
        <v>1.768</v>
      </c>
      <c r="Z59">
        <v>17.724</v>
      </c>
      <c r="AA59">
        <v>149.11468099999999</v>
      </c>
      <c r="AB59">
        <v>3.4946830000000002</v>
      </c>
      <c r="AC59">
        <v>59.474680999999997</v>
      </c>
      <c r="AD59" s="1">
        <v>571</v>
      </c>
      <c r="AE59">
        <v>0</v>
      </c>
      <c r="AF59">
        <v>427</v>
      </c>
      <c r="AG59">
        <v>79</v>
      </c>
      <c r="AH59">
        <v>15.030438</v>
      </c>
      <c r="AI59">
        <v>407.8</v>
      </c>
      <c r="AJ59">
        <v>0</v>
      </c>
      <c r="AK59">
        <v>19</v>
      </c>
      <c r="AL59">
        <v>7199</v>
      </c>
      <c r="AM59">
        <v>0.93052631578947376</v>
      </c>
      <c r="AN59" t="s">
        <v>68</v>
      </c>
      <c r="AO59">
        <v>2241.259</v>
      </c>
      <c r="AP59" t="s">
        <v>377</v>
      </c>
      <c r="AQ59" t="s">
        <v>116</v>
      </c>
      <c r="AR59" t="s">
        <v>119</v>
      </c>
      <c r="AS59" t="s">
        <v>116</v>
      </c>
      <c r="AT59" t="s">
        <v>119</v>
      </c>
      <c r="AU59" t="s">
        <v>195</v>
      </c>
      <c r="AV59" t="s">
        <v>238</v>
      </c>
      <c r="AW59" t="s">
        <v>68</v>
      </c>
      <c r="AX59">
        <v>6484</v>
      </c>
      <c r="AY59" t="s">
        <v>436</v>
      </c>
      <c r="AZ59">
        <v>2</v>
      </c>
      <c r="BA59" t="s">
        <v>266</v>
      </c>
      <c r="BB59">
        <v>1</v>
      </c>
      <c r="BC59">
        <v>1</v>
      </c>
      <c r="BE59" t="s">
        <v>68</v>
      </c>
      <c r="BF59">
        <v>0</v>
      </c>
      <c r="BG59" t="s">
        <v>253</v>
      </c>
      <c r="BI59" t="s">
        <v>116</v>
      </c>
      <c r="BJ59" t="s">
        <v>238</v>
      </c>
      <c r="BK59" t="s">
        <v>68</v>
      </c>
      <c r="BL59">
        <v>0.93052631578947376</v>
      </c>
      <c r="BM59">
        <v>6484</v>
      </c>
      <c r="BN59" t="s">
        <v>119</v>
      </c>
      <c r="BO59" t="s">
        <v>195</v>
      </c>
      <c r="BP59">
        <v>1</v>
      </c>
      <c r="BQ59">
        <v>2241.259</v>
      </c>
      <c r="BR59">
        <v>2.3436210147544094E-2</v>
      </c>
      <c r="BS59">
        <v>0.39885194805198287</v>
      </c>
      <c r="BT59">
        <v>0.25476752129048896</v>
      </c>
      <c r="BU59">
        <v>17.724</v>
      </c>
      <c r="BV59">
        <v>0</v>
      </c>
      <c r="BW59">
        <v>19.05179187233604</v>
      </c>
      <c r="BX59">
        <v>19</v>
      </c>
      <c r="BY59">
        <v>0</v>
      </c>
      <c r="BZ59">
        <v>427</v>
      </c>
    </row>
    <row r="60" spans="1:78" ht="16.5">
      <c r="A60" s="107" t="str">
        <f t="shared" si="1"/>
        <v>신흥교통</v>
      </c>
      <c r="B60" s="108" t="str">
        <f t="shared" si="2"/>
        <v>정종훈</v>
      </c>
      <c r="C60" s="109" t="str">
        <f t="shared" si="3"/>
        <v>B</v>
      </c>
      <c r="D60" s="110">
        <f t="shared" si="4"/>
        <v>0.91920000000000002</v>
      </c>
      <c r="E60" s="111">
        <f t="shared" si="5"/>
        <v>2361</v>
      </c>
      <c r="F60" s="112" t="str">
        <f t="shared" si="6"/>
        <v>82</v>
      </c>
      <c r="G60" s="113" t="str">
        <f t="shared" si="7"/>
        <v>71바6256</v>
      </c>
      <c r="H60" s="114">
        <f t="shared" si="8"/>
        <v>1</v>
      </c>
      <c r="I60" s="115">
        <f t="shared" si="9"/>
        <v>1022.7140000000001</v>
      </c>
      <c r="J60" s="116">
        <f t="shared" si="10"/>
        <v>2.805126816499684E-2</v>
      </c>
      <c r="K60" s="116">
        <f t="shared" si="11"/>
        <v>0.40419761925524089</v>
      </c>
      <c r="L60" s="116">
        <f t="shared" si="12"/>
        <v>0.1828468173898079</v>
      </c>
      <c r="M60" s="117">
        <f t="shared" si="13"/>
        <v>13.151</v>
      </c>
      <c r="N60" s="118">
        <f t="shared" si="14"/>
        <v>0.48889523366258797</v>
      </c>
      <c r="O60" s="118">
        <f t="shared" si="15"/>
        <v>39.013839646274519</v>
      </c>
      <c r="P60" s="218">
        <f t="shared" si="16"/>
        <v>8</v>
      </c>
      <c r="Q60" s="219">
        <f t="shared" si="17"/>
        <v>5</v>
      </c>
      <c r="R60" s="219">
        <f t="shared" si="18"/>
        <v>399</v>
      </c>
      <c r="T60">
        <v>525</v>
      </c>
      <c r="U60">
        <v>2361</v>
      </c>
      <c r="V60" t="s">
        <v>378</v>
      </c>
      <c r="W60">
        <v>1022.7140000000001</v>
      </c>
      <c r="X60">
        <v>445.11700000000002</v>
      </c>
      <c r="Y60">
        <v>2.298</v>
      </c>
      <c r="Z60">
        <v>13.151</v>
      </c>
      <c r="AA60">
        <v>65.366100000000003</v>
      </c>
      <c r="AB60">
        <v>1.833602</v>
      </c>
      <c r="AC60">
        <v>26.420822000000001</v>
      </c>
      <c r="AD60" s="1">
        <v>187</v>
      </c>
      <c r="AE60">
        <v>5</v>
      </c>
      <c r="AF60">
        <v>399</v>
      </c>
      <c r="AG60">
        <v>69</v>
      </c>
      <c r="AH60">
        <v>15.645937999999999</v>
      </c>
      <c r="AI60">
        <v>317.60000000000002</v>
      </c>
      <c r="AJ60">
        <v>0</v>
      </c>
      <c r="AK60">
        <v>8</v>
      </c>
      <c r="AL60">
        <v>4441</v>
      </c>
      <c r="AM60">
        <v>0.91920000000000002</v>
      </c>
      <c r="AN60" t="s">
        <v>68</v>
      </c>
      <c r="AO60">
        <v>1022.7140000000001</v>
      </c>
      <c r="AP60" t="s">
        <v>379</v>
      </c>
      <c r="AQ60" t="s">
        <v>116</v>
      </c>
      <c r="AR60" t="s">
        <v>121</v>
      </c>
      <c r="AS60" t="s">
        <v>116</v>
      </c>
      <c r="AT60" t="s">
        <v>121</v>
      </c>
      <c r="AU60" t="s">
        <v>254</v>
      </c>
      <c r="AV60" t="s">
        <v>378</v>
      </c>
      <c r="AW60" t="s">
        <v>68</v>
      </c>
      <c r="AX60">
        <v>2361</v>
      </c>
      <c r="AY60" t="s">
        <v>462</v>
      </c>
      <c r="AZ60">
        <v>1</v>
      </c>
      <c r="BA60" t="s">
        <v>463</v>
      </c>
      <c r="BB60">
        <v>1</v>
      </c>
      <c r="BC60">
        <v>1</v>
      </c>
      <c r="BE60" t="s">
        <v>294</v>
      </c>
      <c r="BF60" t="s">
        <v>295</v>
      </c>
      <c r="BG60" t="s">
        <v>294</v>
      </c>
      <c r="BI60" t="s">
        <v>116</v>
      </c>
      <c r="BJ60" t="s">
        <v>378</v>
      </c>
      <c r="BK60" t="s">
        <v>68</v>
      </c>
      <c r="BL60">
        <v>0.91920000000000002</v>
      </c>
      <c r="BM60">
        <v>2361</v>
      </c>
      <c r="BN60" t="s">
        <v>121</v>
      </c>
      <c r="BO60" t="s">
        <v>254</v>
      </c>
      <c r="BP60">
        <v>1</v>
      </c>
      <c r="BQ60">
        <v>1022.7140000000001</v>
      </c>
      <c r="BR60">
        <v>2.805126816499684E-2</v>
      </c>
      <c r="BS60">
        <v>0.40419761925524089</v>
      </c>
      <c r="BT60">
        <v>0.1828468173898079</v>
      </c>
      <c r="BU60">
        <v>13.151</v>
      </c>
      <c r="BV60">
        <v>0.48889523366258797</v>
      </c>
      <c r="BW60">
        <v>39.013839646274519</v>
      </c>
      <c r="BX60">
        <v>8</v>
      </c>
      <c r="BY60">
        <v>5</v>
      </c>
      <c r="BZ60">
        <v>399</v>
      </c>
    </row>
    <row r="61" spans="1:78" ht="16.5">
      <c r="A61" s="124" t="str">
        <f t="shared" si="1"/>
        <v>신흥교통</v>
      </c>
      <c r="B61" s="125" t="str">
        <f t="shared" si="2"/>
        <v>정해원</v>
      </c>
      <c r="C61" s="126" t="str">
        <f t="shared" si="3"/>
        <v>C</v>
      </c>
      <c r="D61" s="127">
        <f t="shared" si="4"/>
        <v>0.89714366875756013</v>
      </c>
      <c r="E61" s="128">
        <f t="shared" si="5"/>
        <v>6635</v>
      </c>
      <c r="F61" s="129" t="str">
        <f t="shared" si="6"/>
        <v>330</v>
      </c>
      <c r="G61" s="130" t="str">
        <f t="shared" si="7"/>
        <v>71바6297</v>
      </c>
      <c r="H61" s="131">
        <f t="shared" si="8"/>
        <v>3</v>
      </c>
      <c r="I61" s="132">
        <f t="shared" si="9"/>
        <v>5271.5810000000001</v>
      </c>
      <c r="J61" s="133">
        <f t="shared" si="10"/>
        <v>9.7571101957637317E-4</v>
      </c>
      <c r="K61" s="133">
        <f t="shared" si="11"/>
        <v>0.26307169652350443</v>
      </c>
      <c r="L61" s="133">
        <f t="shared" si="12"/>
        <v>0.11628390040862503</v>
      </c>
      <c r="M61" s="134">
        <f t="shared" si="13"/>
        <v>19.402000000000001</v>
      </c>
      <c r="N61" s="135">
        <f t="shared" si="14"/>
        <v>0.13278748823170886</v>
      </c>
      <c r="O61" s="135">
        <f t="shared" si="15"/>
        <v>5.0079852704530197</v>
      </c>
      <c r="P61" s="216">
        <f t="shared" si="16"/>
        <v>2</v>
      </c>
      <c r="Q61" s="217">
        <f t="shared" si="17"/>
        <v>7</v>
      </c>
      <c r="R61" s="217">
        <f t="shared" si="18"/>
        <v>264</v>
      </c>
      <c r="T61">
        <v>525</v>
      </c>
      <c r="U61">
        <v>6635</v>
      </c>
      <c r="V61" t="s">
        <v>239</v>
      </c>
      <c r="W61">
        <v>5271.5810000000001</v>
      </c>
      <c r="X61">
        <v>1731.462</v>
      </c>
      <c r="Y61">
        <v>3.0449999999999999</v>
      </c>
      <c r="Z61">
        <v>19.402000000000001</v>
      </c>
      <c r="AA61">
        <v>149.727734</v>
      </c>
      <c r="AB61">
        <v>0.146091</v>
      </c>
      <c r="AC61">
        <v>39.389128999999997</v>
      </c>
      <c r="AD61" s="1">
        <v>613</v>
      </c>
      <c r="AE61">
        <v>7</v>
      </c>
      <c r="AF61">
        <v>264</v>
      </c>
      <c r="AG61">
        <v>116</v>
      </c>
      <c r="AH61">
        <v>35.207779000000002</v>
      </c>
      <c r="AI61">
        <v>36076.699999999997</v>
      </c>
      <c r="AJ61">
        <v>24736.400000000001</v>
      </c>
      <c r="AK61">
        <v>2</v>
      </c>
      <c r="AL61">
        <v>761</v>
      </c>
      <c r="AM61">
        <v>0.89714366875756013</v>
      </c>
      <c r="AN61" t="s">
        <v>69</v>
      </c>
      <c r="AO61">
        <v>4907.2190000000001</v>
      </c>
      <c r="AP61" t="s">
        <v>380</v>
      </c>
      <c r="AQ61" t="s">
        <v>116</v>
      </c>
      <c r="AR61" t="s">
        <v>118</v>
      </c>
      <c r="AS61" t="s">
        <v>116</v>
      </c>
      <c r="AT61" t="s">
        <v>118</v>
      </c>
      <c r="AU61" t="s">
        <v>189</v>
      </c>
      <c r="AV61" t="s">
        <v>239</v>
      </c>
      <c r="AW61" t="s">
        <v>69</v>
      </c>
      <c r="AX61">
        <v>6635</v>
      </c>
      <c r="AY61" t="s">
        <v>419</v>
      </c>
      <c r="AZ61">
        <v>1</v>
      </c>
      <c r="BA61" t="s">
        <v>187</v>
      </c>
      <c r="BB61">
        <v>3</v>
      </c>
      <c r="BC61">
        <v>1</v>
      </c>
      <c r="BE61" t="s">
        <v>69</v>
      </c>
      <c r="BF61">
        <v>0</v>
      </c>
      <c r="BG61" t="s">
        <v>253</v>
      </c>
      <c r="BI61" t="s">
        <v>116</v>
      </c>
      <c r="BJ61" t="s">
        <v>239</v>
      </c>
      <c r="BK61" t="s">
        <v>69</v>
      </c>
      <c r="BL61">
        <v>0.89714366875756013</v>
      </c>
      <c r="BM61">
        <v>6635</v>
      </c>
      <c r="BN61" t="s">
        <v>118</v>
      </c>
      <c r="BO61" t="s">
        <v>189</v>
      </c>
      <c r="BP61">
        <v>3</v>
      </c>
      <c r="BQ61">
        <v>5271.5810000000001</v>
      </c>
      <c r="BR61">
        <v>9.7571101957637317E-4</v>
      </c>
      <c r="BS61">
        <v>0.26307169652350443</v>
      </c>
      <c r="BT61">
        <v>0.11628390040862503</v>
      </c>
      <c r="BU61">
        <v>19.402000000000001</v>
      </c>
      <c r="BV61">
        <v>0.13278748823170886</v>
      </c>
      <c r="BW61">
        <v>5.0079852704530197</v>
      </c>
      <c r="BX61">
        <v>2</v>
      </c>
      <c r="BY61">
        <v>7</v>
      </c>
      <c r="BZ61">
        <v>264</v>
      </c>
    </row>
    <row r="62" spans="1:78" ht="16.5">
      <c r="A62" s="107" t="str">
        <f t="shared" si="1"/>
        <v>신흥교통</v>
      </c>
      <c r="B62" s="108" t="str">
        <f t="shared" si="2"/>
        <v>조경화</v>
      </c>
      <c r="C62" s="109" t="str">
        <f t="shared" si="3"/>
        <v>A</v>
      </c>
      <c r="D62" s="110">
        <f t="shared" si="4"/>
        <v>0.97610813525957263</v>
      </c>
      <c r="E62" s="111">
        <f t="shared" si="5"/>
        <v>5432</v>
      </c>
      <c r="F62" s="112" t="str">
        <f t="shared" si="6"/>
        <v>93</v>
      </c>
      <c r="G62" s="113" t="str">
        <f t="shared" si="7"/>
        <v>70바4017</v>
      </c>
      <c r="H62" s="114">
        <f t="shared" si="8"/>
        <v>4</v>
      </c>
      <c r="I62" s="115">
        <f t="shared" si="9"/>
        <v>1561.1579999999999</v>
      </c>
      <c r="J62" s="116">
        <f t="shared" si="10"/>
        <v>3.0520722245071411E-2</v>
      </c>
      <c r="K62" s="116">
        <f t="shared" si="11"/>
        <v>0.34010771962322567</v>
      </c>
      <c r="L62" s="116">
        <f t="shared" si="12"/>
        <v>0.112096277250605</v>
      </c>
      <c r="M62" s="117">
        <f t="shared" si="13"/>
        <v>13.56</v>
      </c>
      <c r="N62" s="118">
        <f t="shared" si="14"/>
        <v>0.32027507785887144</v>
      </c>
      <c r="O62" s="118">
        <f t="shared" si="15"/>
        <v>8.0068769464717864</v>
      </c>
      <c r="P62" s="218">
        <f t="shared" si="16"/>
        <v>0</v>
      </c>
      <c r="Q62" s="219">
        <f t="shared" si="17"/>
        <v>5</v>
      </c>
      <c r="R62" s="219">
        <f t="shared" si="18"/>
        <v>125</v>
      </c>
      <c r="T62">
        <v>525</v>
      </c>
      <c r="U62">
        <v>5432</v>
      </c>
      <c r="V62" t="s">
        <v>381</v>
      </c>
      <c r="W62">
        <v>1561.1579999999999</v>
      </c>
      <c r="X62">
        <v>790.77599999999995</v>
      </c>
      <c r="Y62">
        <v>1.974</v>
      </c>
      <c r="Z62">
        <v>13.56</v>
      </c>
      <c r="AA62">
        <v>102.670801</v>
      </c>
      <c r="AB62">
        <v>3.1335869999999999</v>
      </c>
      <c r="AC62">
        <v>34.919131999999998</v>
      </c>
      <c r="AD62" s="1">
        <v>175</v>
      </c>
      <c r="AE62">
        <v>5</v>
      </c>
      <c r="AF62">
        <v>125</v>
      </c>
      <c r="AG62">
        <v>76</v>
      </c>
      <c r="AH62">
        <v>15.205472</v>
      </c>
      <c r="AI62">
        <v>520.4</v>
      </c>
      <c r="AJ62">
        <v>0</v>
      </c>
      <c r="AK62">
        <v>0</v>
      </c>
      <c r="AL62">
        <v>0</v>
      </c>
      <c r="AM62">
        <v>0.97610813525957263</v>
      </c>
      <c r="AN62" t="s">
        <v>66</v>
      </c>
      <c r="AO62">
        <v>517.98099999999999</v>
      </c>
      <c r="AP62" t="s">
        <v>382</v>
      </c>
      <c r="AQ62" t="s">
        <v>116</v>
      </c>
      <c r="AR62" t="s">
        <v>122</v>
      </c>
      <c r="AS62" t="s">
        <v>116</v>
      </c>
      <c r="AT62" t="s">
        <v>122</v>
      </c>
      <c r="AU62" t="s">
        <v>200</v>
      </c>
      <c r="AV62" t="s">
        <v>381</v>
      </c>
      <c r="AW62" t="s">
        <v>66</v>
      </c>
      <c r="AX62">
        <v>5432</v>
      </c>
      <c r="AY62" t="s">
        <v>448</v>
      </c>
      <c r="AZ62">
        <v>4</v>
      </c>
      <c r="BA62" t="s">
        <v>464</v>
      </c>
      <c r="BB62">
        <v>4</v>
      </c>
      <c r="BC62">
        <v>1</v>
      </c>
      <c r="BE62" t="s">
        <v>294</v>
      </c>
      <c r="BF62" t="s">
        <v>295</v>
      </c>
      <c r="BG62" t="s">
        <v>294</v>
      </c>
      <c r="BI62" t="s">
        <v>116</v>
      </c>
      <c r="BJ62" t="s">
        <v>381</v>
      </c>
      <c r="BK62" t="s">
        <v>66</v>
      </c>
      <c r="BL62">
        <v>0.97610813525957263</v>
      </c>
      <c r="BM62">
        <v>5432</v>
      </c>
      <c r="BN62" t="s">
        <v>122</v>
      </c>
      <c r="BO62" t="s">
        <v>200</v>
      </c>
      <c r="BP62">
        <v>4</v>
      </c>
      <c r="BQ62">
        <v>1561.1579999999999</v>
      </c>
      <c r="BR62">
        <v>3.0520722245071411E-2</v>
      </c>
      <c r="BS62">
        <v>0.34010771962322567</v>
      </c>
      <c r="BT62">
        <v>0.112096277250605</v>
      </c>
      <c r="BU62">
        <v>13.56</v>
      </c>
      <c r="BV62">
        <v>0.32027507785887144</v>
      </c>
      <c r="BW62">
        <v>8.0068769464717864</v>
      </c>
      <c r="BX62">
        <v>0</v>
      </c>
      <c r="BY62">
        <v>5</v>
      </c>
      <c r="BZ62">
        <v>125</v>
      </c>
    </row>
    <row r="63" spans="1:78" ht="16.5">
      <c r="A63" s="124" t="str">
        <f t="shared" si="1"/>
        <v>신흥교통</v>
      </c>
      <c r="B63" s="125" t="str">
        <f t="shared" si="2"/>
        <v>조남희</v>
      </c>
      <c r="C63" s="126" t="str">
        <f t="shared" si="3"/>
        <v>S</v>
      </c>
      <c r="D63" s="127">
        <f t="shared" si="4"/>
        <v>1.0036363636363637</v>
      </c>
      <c r="E63" s="128">
        <f t="shared" si="5"/>
        <v>7470</v>
      </c>
      <c r="F63" s="129" t="str">
        <f t="shared" si="6"/>
        <v>13</v>
      </c>
      <c r="G63" s="130" t="str">
        <f t="shared" si="7"/>
        <v>71바6262</v>
      </c>
      <c r="H63" s="131">
        <f t="shared" si="8"/>
        <v>1</v>
      </c>
      <c r="I63" s="132">
        <f t="shared" si="9"/>
        <v>2518.078</v>
      </c>
      <c r="J63" s="133">
        <f t="shared" si="10"/>
        <v>1.1863635222693599E-2</v>
      </c>
      <c r="K63" s="133">
        <f t="shared" si="11"/>
        <v>0.35618062212273982</v>
      </c>
      <c r="L63" s="133">
        <f t="shared" si="12"/>
        <v>0.2172291724084798</v>
      </c>
      <c r="M63" s="134">
        <f t="shared" si="13"/>
        <v>13.911</v>
      </c>
      <c r="N63" s="135">
        <f t="shared" si="14"/>
        <v>0.19856414296935995</v>
      </c>
      <c r="O63" s="135">
        <f t="shared" si="15"/>
        <v>15.885131437548797</v>
      </c>
      <c r="P63" s="216">
        <f t="shared" si="16"/>
        <v>4</v>
      </c>
      <c r="Q63" s="217">
        <f t="shared" si="17"/>
        <v>5</v>
      </c>
      <c r="R63" s="217">
        <f t="shared" si="18"/>
        <v>400</v>
      </c>
      <c r="T63">
        <v>525</v>
      </c>
      <c r="U63">
        <v>7470</v>
      </c>
      <c r="V63" t="s">
        <v>258</v>
      </c>
      <c r="W63">
        <v>2518.078</v>
      </c>
      <c r="X63">
        <v>1140.5809999999999</v>
      </c>
      <c r="Y63">
        <v>2.2080000000000002</v>
      </c>
      <c r="Z63">
        <v>13.911</v>
      </c>
      <c r="AA63">
        <v>142.426075</v>
      </c>
      <c r="AB63">
        <v>1.6896910000000001</v>
      </c>
      <c r="AC63">
        <v>50.729407999999999</v>
      </c>
      <c r="AD63" s="1">
        <v>547</v>
      </c>
      <c r="AE63">
        <v>5</v>
      </c>
      <c r="AF63">
        <v>400</v>
      </c>
      <c r="AG63">
        <v>70</v>
      </c>
      <c r="AH63">
        <v>17.679894000000001</v>
      </c>
      <c r="AI63">
        <v>455.1</v>
      </c>
      <c r="AJ63">
        <v>0</v>
      </c>
      <c r="AK63">
        <v>4</v>
      </c>
      <c r="AL63">
        <v>1901</v>
      </c>
      <c r="AM63">
        <v>1.0036363636363637</v>
      </c>
      <c r="AN63" t="s">
        <v>71</v>
      </c>
      <c r="AO63">
        <v>2518.078</v>
      </c>
      <c r="AP63" t="s">
        <v>383</v>
      </c>
      <c r="AQ63" t="s">
        <v>116</v>
      </c>
      <c r="AR63" t="s">
        <v>117</v>
      </c>
      <c r="AS63" t="s">
        <v>116</v>
      </c>
      <c r="AT63" t="s">
        <v>117</v>
      </c>
      <c r="AU63" t="s">
        <v>177</v>
      </c>
      <c r="AV63" t="s">
        <v>258</v>
      </c>
      <c r="AW63" t="s">
        <v>71</v>
      </c>
      <c r="AX63">
        <v>7470</v>
      </c>
      <c r="AY63" t="s">
        <v>440</v>
      </c>
      <c r="AZ63">
        <v>3</v>
      </c>
      <c r="BA63" t="s">
        <v>465</v>
      </c>
      <c r="BB63">
        <v>1</v>
      </c>
      <c r="BC63">
        <v>1</v>
      </c>
      <c r="BE63" t="s">
        <v>71</v>
      </c>
      <c r="BF63">
        <v>0</v>
      </c>
      <c r="BG63" t="s">
        <v>253</v>
      </c>
      <c r="BI63" t="s">
        <v>116</v>
      </c>
      <c r="BJ63" t="s">
        <v>258</v>
      </c>
      <c r="BK63" t="s">
        <v>71</v>
      </c>
      <c r="BL63">
        <v>1.0036363636363637</v>
      </c>
      <c r="BM63">
        <v>7470</v>
      </c>
      <c r="BN63" t="s">
        <v>117</v>
      </c>
      <c r="BO63" t="s">
        <v>177</v>
      </c>
      <c r="BP63">
        <v>1</v>
      </c>
      <c r="BQ63">
        <v>2518.078</v>
      </c>
      <c r="BR63">
        <v>1.1863635222693599E-2</v>
      </c>
      <c r="BS63">
        <v>0.35618062212273982</v>
      </c>
      <c r="BT63">
        <v>0.2172291724084798</v>
      </c>
      <c r="BU63">
        <v>13.911</v>
      </c>
      <c r="BV63">
        <v>0.19856414296935995</v>
      </c>
      <c r="BW63">
        <v>15.885131437548797</v>
      </c>
      <c r="BX63">
        <v>4</v>
      </c>
      <c r="BY63">
        <v>5</v>
      </c>
      <c r="BZ63">
        <v>400</v>
      </c>
    </row>
    <row r="64" spans="1:78" ht="16.5">
      <c r="A64" s="107" t="str">
        <f t="shared" si="1"/>
        <v>신흥교통</v>
      </c>
      <c r="B64" s="108" t="str">
        <f t="shared" si="2"/>
        <v>조태현</v>
      </c>
      <c r="C64" s="109" t="str">
        <f t="shared" si="3"/>
        <v>B</v>
      </c>
      <c r="D64" s="110">
        <f t="shared" si="4"/>
        <v>0.9054545454545454</v>
      </c>
      <c r="E64" s="111">
        <f t="shared" si="5"/>
        <v>1388</v>
      </c>
      <c r="F64" s="112" t="str">
        <f t="shared" si="6"/>
        <v>46</v>
      </c>
      <c r="G64" s="113" t="str">
        <f t="shared" si="7"/>
        <v>71바6289</v>
      </c>
      <c r="H64" s="114">
        <f t="shared" si="8"/>
        <v>1</v>
      </c>
      <c r="I64" s="115">
        <f t="shared" si="9"/>
        <v>2426.125</v>
      </c>
      <c r="J64" s="116">
        <f t="shared" si="10"/>
        <v>1.9986810996446936E-2</v>
      </c>
      <c r="K64" s="116">
        <f t="shared" si="11"/>
        <v>0.41015240975726053</v>
      </c>
      <c r="L64" s="116">
        <f t="shared" si="12"/>
        <v>0.23329383275799886</v>
      </c>
      <c r="M64" s="117">
        <f t="shared" si="13"/>
        <v>14.555999999999999</v>
      </c>
      <c r="N64" s="118">
        <f t="shared" si="14"/>
        <v>0.16487196661342676</v>
      </c>
      <c r="O64" s="118">
        <f t="shared" si="15"/>
        <v>7.9138543974444842</v>
      </c>
      <c r="P64" s="218">
        <f t="shared" si="16"/>
        <v>27</v>
      </c>
      <c r="Q64" s="219">
        <f t="shared" si="17"/>
        <v>4</v>
      </c>
      <c r="R64" s="219">
        <f t="shared" si="18"/>
        <v>192</v>
      </c>
      <c r="T64">
        <v>525</v>
      </c>
      <c r="U64">
        <v>1388</v>
      </c>
      <c r="V64" t="s">
        <v>240</v>
      </c>
      <c r="W64">
        <v>2426.125</v>
      </c>
      <c r="X64">
        <v>1218.1980000000001</v>
      </c>
      <c r="Y64">
        <v>1.992</v>
      </c>
      <c r="Z64">
        <v>14.555999999999999</v>
      </c>
      <c r="AA64">
        <v>166.63578799999999</v>
      </c>
      <c r="AB64">
        <v>3.3305180000000001</v>
      </c>
      <c r="AC64">
        <v>68.346069999999997</v>
      </c>
      <c r="AD64" s="1">
        <v>566</v>
      </c>
      <c r="AE64">
        <v>4</v>
      </c>
      <c r="AF64">
        <v>192</v>
      </c>
      <c r="AG64">
        <v>75</v>
      </c>
      <c r="AH64">
        <v>14.559447</v>
      </c>
      <c r="AI64">
        <v>1120.4000000000001</v>
      </c>
      <c r="AJ64">
        <v>0</v>
      </c>
      <c r="AK64">
        <v>27</v>
      </c>
      <c r="AL64">
        <v>13989</v>
      </c>
      <c r="AM64">
        <v>0.9054545454545454</v>
      </c>
      <c r="AN64" t="s">
        <v>68</v>
      </c>
      <c r="AO64">
        <v>2426.125</v>
      </c>
      <c r="AP64" t="s">
        <v>384</v>
      </c>
      <c r="AQ64" t="s">
        <v>116</v>
      </c>
      <c r="AR64" t="s">
        <v>119</v>
      </c>
      <c r="AS64" t="s">
        <v>116</v>
      </c>
      <c r="AT64" t="s">
        <v>119</v>
      </c>
      <c r="AU64" t="s">
        <v>196</v>
      </c>
      <c r="AV64" t="s">
        <v>240</v>
      </c>
      <c r="AW64" t="s">
        <v>68</v>
      </c>
      <c r="AX64">
        <v>1388</v>
      </c>
      <c r="AY64" t="s">
        <v>436</v>
      </c>
      <c r="AZ64">
        <v>4</v>
      </c>
      <c r="BA64" t="s">
        <v>466</v>
      </c>
      <c r="BB64">
        <v>1</v>
      </c>
      <c r="BC64">
        <v>1</v>
      </c>
      <c r="BE64" t="s">
        <v>69</v>
      </c>
      <c r="BF64">
        <v>1</v>
      </c>
      <c r="BG64" t="s">
        <v>255</v>
      </c>
      <c r="BI64" t="s">
        <v>116</v>
      </c>
      <c r="BJ64" t="s">
        <v>240</v>
      </c>
      <c r="BK64" t="s">
        <v>68</v>
      </c>
      <c r="BL64">
        <v>0.9054545454545454</v>
      </c>
      <c r="BM64">
        <v>1388</v>
      </c>
      <c r="BN64" t="s">
        <v>119</v>
      </c>
      <c r="BO64" t="s">
        <v>196</v>
      </c>
      <c r="BP64">
        <v>1</v>
      </c>
      <c r="BQ64">
        <v>2426.125</v>
      </c>
      <c r="BR64">
        <v>1.9986810996446936E-2</v>
      </c>
      <c r="BS64">
        <v>0.41015240975726053</v>
      </c>
      <c r="BT64">
        <v>0.23329383275799886</v>
      </c>
      <c r="BU64">
        <v>14.555999999999999</v>
      </c>
      <c r="BV64">
        <v>0.16487196661342676</v>
      </c>
      <c r="BW64">
        <v>7.9138543974444842</v>
      </c>
      <c r="BX64">
        <v>27</v>
      </c>
      <c r="BY64">
        <v>4</v>
      </c>
      <c r="BZ64">
        <v>192</v>
      </c>
    </row>
    <row r="65" spans="1:78" ht="16.5">
      <c r="A65" s="124" t="str">
        <f t="shared" si="1"/>
        <v>신흥교통</v>
      </c>
      <c r="B65" s="125" t="str">
        <f t="shared" si="2"/>
        <v>주영인</v>
      </c>
      <c r="C65" s="126" t="str">
        <f t="shared" si="3"/>
        <v>F</v>
      </c>
      <c r="D65" s="127">
        <f t="shared" si="4"/>
        <v>0.78590909090909089</v>
      </c>
      <c r="E65" s="128">
        <f t="shared" si="5"/>
        <v>7935</v>
      </c>
      <c r="F65" s="129" t="str">
        <f t="shared" si="6"/>
        <v>46</v>
      </c>
      <c r="G65" s="130" t="str">
        <f t="shared" si="7"/>
        <v>71바6292</v>
      </c>
      <c r="H65" s="131">
        <f t="shared" si="8"/>
        <v>1</v>
      </c>
      <c r="I65" s="132">
        <f t="shared" si="9"/>
        <v>3846.96</v>
      </c>
      <c r="J65" s="133">
        <f t="shared" si="10"/>
        <v>1.3163186539568002E-2</v>
      </c>
      <c r="K65" s="133">
        <f t="shared" si="11"/>
        <v>0.46114222916428893</v>
      </c>
      <c r="L65" s="133">
        <f t="shared" si="12"/>
        <v>0.19625886414207583</v>
      </c>
      <c r="M65" s="134">
        <f t="shared" si="13"/>
        <v>19.82</v>
      </c>
      <c r="N65" s="135">
        <f t="shared" si="14"/>
        <v>2.9373843242456381</v>
      </c>
      <c r="O65" s="135">
        <f t="shared" si="15"/>
        <v>77.619730904402431</v>
      </c>
      <c r="P65" s="216">
        <f t="shared" si="16"/>
        <v>128</v>
      </c>
      <c r="Q65" s="217">
        <f t="shared" si="17"/>
        <v>113</v>
      </c>
      <c r="R65" s="217">
        <f t="shared" si="18"/>
        <v>2986</v>
      </c>
      <c r="T65">
        <v>525</v>
      </c>
      <c r="U65">
        <v>7935</v>
      </c>
      <c r="V65" t="s">
        <v>241</v>
      </c>
      <c r="W65">
        <v>3846.96</v>
      </c>
      <c r="X65">
        <v>2225.2289999999998</v>
      </c>
      <c r="Y65">
        <v>1.7290000000000001</v>
      </c>
      <c r="Z65">
        <v>19.82</v>
      </c>
      <c r="AA65">
        <v>265.151906</v>
      </c>
      <c r="AB65">
        <v>3.4902440000000001</v>
      </c>
      <c r="AC65">
        <v>122.272741</v>
      </c>
      <c r="AD65" s="1">
        <v>755</v>
      </c>
      <c r="AE65">
        <v>113</v>
      </c>
      <c r="AF65">
        <v>2986</v>
      </c>
      <c r="AG65">
        <v>88</v>
      </c>
      <c r="AH65">
        <v>14.508513000000001</v>
      </c>
      <c r="AI65">
        <v>1583.9</v>
      </c>
      <c r="AJ65">
        <v>10.6</v>
      </c>
      <c r="AK65">
        <v>128</v>
      </c>
      <c r="AL65">
        <v>66446</v>
      </c>
      <c r="AM65">
        <v>0.78590909090909089</v>
      </c>
      <c r="AN65" t="s">
        <v>70</v>
      </c>
      <c r="AO65">
        <v>3846.96</v>
      </c>
      <c r="AP65" t="s">
        <v>385</v>
      </c>
      <c r="AQ65" t="s">
        <v>116</v>
      </c>
      <c r="AR65" t="s">
        <v>119</v>
      </c>
      <c r="AS65" t="s">
        <v>116</v>
      </c>
      <c r="AT65" t="s">
        <v>119</v>
      </c>
      <c r="AU65" t="s">
        <v>197</v>
      </c>
      <c r="AV65" t="s">
        <v>241</v>
      </c>
      <c r="AW65" t="s">
        <v>70</v>
      </c>
      <c r="AX65">
        <v>7935</v>
      </c>
      <c r="AY65" t="s">
        <v>467</v>
      </c>
      <c r="AZ65">
        <v>1</v>
      </c>
      <c r="BA65" t="s">
        <v>292</v>
      </c>
      <c r="BB65">
        <v>1</v>
      </c>
      <c r="BC65">
        <v>1</v>
      </c>
      <c r="BE65" t="s">
        <v>70</v>
      </c>
      <c r="BF65">
        <v>0</v>
      </c>
      <c r="BG65" t="s">
        <v>253</v>
      </c>
      <c r="BI65" t="s">
        <v>116</v>
      </c>
      <c r="BJ65" t="s">
        <v>241</v>
      </c>
      <c r="BK65" t="s">
        <v>70</v>
      </c>
      <c r="BL65">
        <v>0.78590909090909089</v>
      </c>
      <c r="BM65">
        <v>7935</v>
      </c>
      <c r="BN65" t="s">
        <v>119</v>
      </c>
      <c r="BO65" t="s">
        <v>197</v>
      </c>
      <c r="BP65">
        <v>1</v>
      </c>
      <c r="BQ65">
        <v>3846.96</v>
      </c>
      <c r="BR65">
        <v>1.3163186539568002E-2</v>
      </c>
      <c r="BS65">
        <v>0.46114222916428893</v>
      </c>
      <c r="BT65">
        <v>0.19625886414207583</v>
      </c>
      <c r="BU65">
        <v>19.82</v>
      </c>
      <c r="BV65">
        <v>2.9373843242456381</v>
      </c>
      <c r="BW65">
        <v>77.619730904402431</v>
      </c>
      <c r="BX65">
        <v>128</v>
      </c>
      <c r="BY65">
        <v>113</v>
      </c>
      <c r="BZ65">
        <v>2986</v>
      </c>
    </row>
    <row r="66" spans="1:78" ht="16.5">
      <c r="A66" s="107" t="str">
        <f t="shared" si="1"/>
        <v>신흥교통</v>
      </c>
      <c r="B66" s="108" t="str">
        <f t="shared" si="2"/>
        <v>차규춘</v>
      </c>
      <c r="C66" s="109" t="str">
        <f t="shared" si="3"/>
        <v>S</v>
      </c>
      <c r="D66" s="110">
        <f t="shared" si="4"/>
        <v>1.0090476190476192</v>
      </c>
      <c r="E66" s="111">
        <f t="shared" si="5"/>
        <v>278</v>
      </c>
      <c r="F66" s="112" t="str">
        <f t="shared" si="6"/>
        <v>82</v>
      </c>
      <c r="G66" s="113" t="str">
        <f t="shared" si="7"/>
        <v>71바6280</v>
      </c>
      <c r="H66" s="114">
        <f t="shared" si="8"/>
        <v>1</v>
      </c>
      <c r="I66" s="115">
        <f t="shared" si="9"/>
        <v>421.2</v>
      </c>
      <c r="J66" s="116">
        <f t="shared" si="10"/>
        <v>1.1855298167579999E-2</v>
      </c>
      <c r="K66" s="116">
        <f t="shared" si="11"/>
        <v>0.39510150856119552</v>
      </c>
      <c r="L66" s="116">
        <f t="shared" si="12"/>
        <v>0.19230769230769232</v>
      </c>
      <c r="M66" s="117">
        <f t="shared" si="13"/>
        <v>14.281000000000001</v>
      </c>
      <c r="N66" s="118">
        <f t="shared" si="14"/>
        <v>0</v>
      </c>
      <c r="O66" s="118">
        <f t="shared" si="15"/>
        <v>48.195631528964867</v>
      </c>
      <c r="P66" s="218">
        <f t="shared" si="16"/>
        <v>2</v>
      </c>
      <c r="Q66" s="219">
        <f t="shared" si="17"/>
        <v>0</v>
      </c>
      <c r="R66" s="219">
        <f t="shared" si="18"/>
        <v>203</v>
      </c>
      <c r="T66">
        <v>525</v>
      </c>
      <c r="U66">
        <v>278</v>
      </c>
      <c r="V66" t="s">
        <v>242</v>
      </c>
      <c r="W66">
        <v>421.2</v>
      </c>
      <c r="X66">
        <v>198.76599999999999</v>
      </c>
      <c r="Y66">
        <v>2.1190000000000002</v>
      </c>
      <c r="Z66">
        <v>14.281000000000001</v>
      </c>
      <c r="AA66">
        <v>25.984162999999999</v>
      </c>
      <c r="AB66">
        <v>0.30804999999999999</v>
      </c>
      <c r="AC66">
        <v>10.266382</v>
      </c>
      <c r="AD66" s="1">
        <v>81</v>
      </c>
      <c r="AE66">
        <v>0</v>
      </c>
      <c r="AF66">
        <v>203</v>
      </c>
      <c r="AG66">
        <v>66</v>
      </c>
      <c r="AH66">
        <v>16.209873000000002</v>
      </c>
      <c r="AI66">
        <v>82.6</v>
      </c>
      <c r="AJ66">
        <v>0</v>
      </c>
      <c r="AK66">
        <v>2</v>
      </c>
      <c r="AL66">
        <v>630</v>
      </c>
      <c r="AM66">
        <v>1.0090476190476192</v>
      </c>
      <c r="AN66" t="s">
        <v>71</v>
      </c>
      <c r="AO66">
        <v>421.2</v>
      </c>
      <c r="AP66" t="s">
        <v>386</v>
      </c>
      <c r="AQ66" t="s">
        <v>116</v>
      </c>
      <c r="AR66" t="s">
        <v>121</v>
      </c>
      <c r="AS66" t="s">
        <v>116</v>
      </c>
      <c r="AT66" t="s">
        <v>121</v>
      </c>
      <c r="AU66" t="s">
        <v>192</v>
      </c>
      <c r="AV66" t="s">
        <v>242</v>
      </c>
      <c r="AW66" t="s">
        <v>71</v>
      </c>
      <c r="AX66">
        <v>278</v>
      </c>
      <c r="AY66" t="s">
        <v>468</v>
      </c>
      <c r="AZ66">
        <v>1</v>
      </c>
      <c r="BA66" t="s">
        <v>469</v>
      </c>
      <c r="BB66">
        <v>1</v>
      </c>
      <c r="BC66">
        <v>1</v>
      </c>
      <c r="BE66" t="s">
        <v>66</v>
      </c>
      <c r="BF66">
        <v>1</v>
      </c>
      <c r="BG66" t="s">
        <v>255</v>
      </c>
      <c r="BI66" t="s">
        <v>116</v>
      </c>
      <c r="BJ66" t="s">
        <v>242</v>
      </c>
      <c r="BK66" t="s">
        <v>71</v>
      </c>
      <c r="BL66">
        <v>1.0090476190476192</v>
      </c>
      <c r="BM66">
        <v>278</v>
      </c>
      <c r="BN66" t="s">
        <v>121</v>
      </c>
      <c r="BO66" t="s">
        <v>192</v>
      </c>
      <c r="BP66">
        <v>1</v>
      </c>
      <c r="BQ66">
        <v>421.2</v>
      </c>
      <c r="BR66">
        <v>1.1855298167579999E-2</v>
      </c>
      <c r="BS66">
        <v>0.39510150856119552</v>
      </c>
      <c r="BT66">
        <v>0.19230769230769232</v>
      </c>
      <c r="BU66">
        <v>14.281000000000001</v>
      </c>
      <c r="BV66">
        <v>0</v>
      </c>
      <c r="BW66">
        <v>48.195631528964867</v>
      </c>
      <c r="BX66">
        <v>2</v>
      </c>
      <c r="BY66">
        <v>0</v>
      </c>
      <c r="BZ66">
        <v>203</v>
      </c>
    </row>
    <row r="67" spans="1:78" ht="16.5">
      <c r="A67" s="124" t="str">
        <f t="shared" si="1"/>
        <v>신흥교통</v>
      </c>
      <c r="B67" s="125" t="str">
        <f t="shared" si="2"/>
        <v>최상락</v>
      </c>
      <c r="C67" s="126" t="str">
        <f t="shared" si="3"/>
        <v>A</v>
      </c>
      <c r="D67" s="127">
        <f t="shared" si="4"/>
        <v>0.98831778492148248</v>
      </c>
      <c r="E67" s="128">
        <f t="shared" si="5"/>
        <v>1154</v>
      </c>
      <c r="F67" s="129" t="str">
        <f t="shared" si="6"/>
        <v>93</v>
      </c>
      <c r="G67" s="130" t="str">
        <f t="shared" si="7"/>
        <v>70바4005</v>
      </c>
      <c r="H67" s="131">
        <f t="shared" si="8"/>
        <v>6</v>
      </c>
      <c r="I67" s="132">
        <f t="shared" si="9"/>
        <v>1180.5649999999998</v>
      </c>
      <c r="J67" s="133">
        <f t="shared" si="10"/>
        <v>1.9625093807524467E-2</v>
      </c>
      <c r="K67" s="133">
        <f t="shared" si="11"/>
        <v>0.37459311662671491</v>
      </c>
      <c r="L67" s="133">
        <f t="shared" si="12"/>
        <v>0.23293931295608461</v>
      </c>
      <c r="M67" s="134">
        <f t="shared" si="13"/>
        <v>15.202999999999999</v>
      </c>
      <c r="N67" s="135">
        <f t="shared" si="14"/>
        <v>0.16941040942260699</v>
      </c>
      <c r="O67" s="135">
        <f t="shared" si="15"/>
        <v>4.9976070779669062</v>
      </c>
      <c r="P67" s="216">
        <f t="shared" si="16"/>
        <v>4</v>
      </c>
      <c r="Q67" s="217">
        <f t="shared" si="17"/>
        <v>2</v>
      </c>
      <c r="R67" s="217">
        <f t="shared" si="18"/>
        <v>59</v>
      </c>
      <c r="T67">
        <v>525</v>
      </c>
      <c r="U67">
        <v>1154</v>
      </c>
      <c r="V67" t="s">
        <v>243</v>
      </c>
      <c r="W67">
        <v>1180.5650000000001</v>
      </c>
      <c r="X67">
        <v>571.45399999999995</v>
      </c>
      <c r="Y67">
        <v>2.0659999999999998</v>
      </c>
      <c r="Z67">
        <v>15.202999999999999</v>
      </c>
      <c r="AA67">
        <v>71.378868999999995</v>
      </c>
      <c r="AB67">
        <v>1.400817</v>
      </c>
      <c r="AC67">
        <v>26.738033000000001</v>
      </c>
      <c r="AD67" s="1">
        <v>275</v>
      </c>
      <c r="AE67">
        <v>2</v>
      </c>
      <c r="AF67">
        <v>59</v>
      </c>
      <c r="AG67">
        <v>74</v>
      </c>
      <c r="AH67">
        <v>16.539418000000001</v>
      </c>
      <c r="AI67">
        <v>711.5</v>
      </c>
      <c r="AJ67">
        <v>0</v>
      </c>
      <c r="AK67">
        <v>4</v>
      </c>
      <c r="AL67">
        <v>5123</v>
      </c>
      <c r="AM67">
        <v>0.98831778492148248</v>
      </c>
      <c r="AN67" t="s">
        <v>66</v>
      </c>
      <c r="AO67">
        <v>291.99200000000002</v>
      </c>
      <c r="AP67" t="s">
        <v>387</v>
      </c>
      <c r="AQ67" t="s">
        <v>116</v>
      </c>
      <c r="AR67" t="s">
        <v>122</v>
      </c>
      <c r="AS67" t="s">
        <v>116</v>
      </c>
      <c r="AT67" t="s">
        <v>122</v>
      </c>
      <c r="AU67" t="s">
        <v>199</v>
      </c>
      <c r="AV67" t="s">
        <v>243</v>
      </c>
      <c r="AW67" t="s">
        <v>66</v>
      </c>
      <c r="AX67">
        <v>1154</v>
      </c>
      <c r="AY67" t="s">
        <v>448</v>
      </c>
      <c r="AZ67">
        <v>1</v>
      </c>
      <c r="BA67" t="s">
        <v>274</v>
      </c>
      <c r="BB67">
        <v>6</v>
      </c>
      <c r="BC67">
        <v>1</v>
      </c>
      <c r="BE67" t="s">
        <v>66</v>
      </c>
      <c r="BF67">
        <v>0</v>
      </c>
      <c r="BG67" t="s">
        <v>253</v>
      </c>
      <c r="BI67" t="s">
        <v>116</v>
      </c>
      <c r="BJ67" t="s">
        <v>243</v>
      </c>
      <c r="BK67" t="s">
        <v>66</v>
      </c>
      <c r="BL67">
        <v>0.98831778492148248</v>
      </c>
      <c r="BM67">
        <v>1154</v>
      </c>
      <c r="BN67" t="s">
        <v>122</v>
      </c>
      <c r="BO67" t="s">
        <v>199</v>
      </c>
      <c r="BP67">
        <v>6</v>
      </c>
      <c r="BQ67">
        <v>1180.5649999999998</v>
      </c>
      <c r="BR67">
        <v>1.9625093807524467E-2</v>
      </c>
      <c r="BS67">
        <v>0.37459311662671491</v>
      </c>
      <c r="BT67">
        <v>0.23293931295608458</v>
      </c>
      <c r="BU67">
        <v>15.202999999999999</v>
      </c>
      <c r="BV67">
        <v>0.16941040942260699</v>
      </c>
      <c r="BW67">
        <v>4.9976070779669062</v>
      </c>
      <c r="BX67">
        <v>4</v>
      </c>
      <c r="BY67">
        <v>2</v>
      </c>
      <c r="BZ67">
        <v>59</v>
      </c>
    </row>
    <row r="68" spans="1:78" ht="16.5">
      <c r="A68" s="107" t="str">
        <f t="shared" si="1"/>
        <v>신흥교통</v>
      </c>
      <c r="B68" s="108" t="str">
        <f t="shared" si="2"/>
        <v>최우성</v>
      </c>
      <c r="C68" s="109" t="str">
        <f t="shared" si="3"/>
        <v>S</v>
      </c>
      <c r="D68" s="110">
        <f t="shared" si="4"/>
        <v>1.0114705882352941</v>
      </c>
      <c r="E68" s="111">
        <f t="shared" si="5"/>
        <v>4050</v>
      </c>
      <c r="F68" s="112" t="str">
        <f t="shared" si="6"/>
        <v>330</v>
      </c>
      <c r="G68" s="113" t="str">
        <f t="shared" si="7"/>
        <v>71바6253</v>
      </c>
      <c r="H68" s="114">
        <f t="shared" si="8"/>
        <v>1</v>
      </c>
      <c r="I68" s="115">
        <f t="shared" si="9"/>
        <v>5052.4799999999996</v>
      </c>
      <c r="J68" s="116">
        <f t="shared" si="10"/>
        <v>9.966950962057115E-3</v>
      </c>
      <c r="K68" s="116">
        <f t="shared" si="11"/>
        <v>0.23405932441721855</v>
      </c>
      <c r="L68" s="116">
        <f t="shared" si="12"/>
        <v>0.12251409208942936</v>
      </c>
      <c r="M68" s="117">
        <f t="shared" si="13"/>
        <v>15.478999999999999</v>
      </c>
      <c r="N68" s="118">
        <f t="shared" si="14"/>
        <v>5.9376781303439111E-2</v>
      </c>
      <c r="O68" s="118">
        <f t="shared" si="15"/>
        <v>2.7511242003926788</v>
      </c>
      <c r="P68" s="218">
        <f t="shared" si="16"/>
        <v>3</v>
      </c>
      <c r="Q68" s="219">
        <f t="shared" si="17"/>
        <v>3</v>
      </c>
      <c r="R68" s="219">
        <f t="shared" si="18"/>
        <v>139</v>
      </c>
      <c r="T68">
        <v>525</v>
      </c>
      <c r="U68">
        <v>4050</v>
      </c>
      <c r="V68" t="s">
        <v>244</v>
      </c>
      <c r="W68">
        <v>5052.4799999999996</v>
      </c>
      <c r="X68">
        <v>1469.12</v>
      </c>
      <c r="Y68">
        <v>3.4390000000000001</v>
      </c>
      <c r="Z68">
        <v>15.478999999999999</v>
      </c>
      <c r="AA68">
        <v>145.25385</v>
      </c>
      <c r="AB68">
        <v>1.447738</v>
      </c>
      <c r="AC68">
        <v>33.998018000000002</v>
      </c>
      <c r="AD68" s="1">
        <v>619</v>
      </c>
      <c r="AE68">
        <v>3</v>
      </c>
      <c r="AF68">
        <v>139</v>
      </c>
      <c r="AG68">
        <v>94</v>
      </c>
      <c r="AH68">
        <v>34.783794</v>
      </c>
      <c r="AI68">
        <v>40355.1</v>
      </c>
      <c r="AJ68">
        <v>9571.7999999999993</v>
      </c>
      <c r="AK68">
        <v>3</v>
      </c>
      <c r="AL68">
        <v>901</v>
      </c>
      <c r="AM68">
        <v>1.0114705882352941</v>
      </c>
      <c r="AN68" t="s">
        <v>71</v>
      </c>
      <c r="AO68">
        <v>5052.4799999999996</v>
      </c>
      <c r="AP68" t="s">
        <v>388</v>
      </c>
      <c r="AQ68" t="s">
        <v>116</v>
      </c>
      <c r="AR68" t="s">
        <v>118</v>
      </c>
      <c r="AS68" t="s">
        <v>116</v>
      </c>
      <c r="AT68" t="s">
        <v>118</v>
      </c>
      <c r="AU68" t="s">
        <v>185</v>
      </c>
      <c r="AV68" t="s">
        <v>244</v>
      </c>
      <c r="AW68" t="s">
        <v>71</v>
      </c>
      <c r="AX68">
        <v>4050</v>
      </c>
      <c r="AY68" t="s">
        <v>451</v>
      </c>
      <c r="AZ68">
        <v>2</v>
      </c>
      <c r="BA68" t="s">
        <v>470</v>
      </c>
      <c r="BB68">
        <v>1</v>
      </c>
      <c r="BC68">
        <v>1</v>
      </c>
      <c r="BE68" t="s">
        <v>71</v>
      </c>
      <c r="BF68">
        <v>0</v>
      </c>
      <c r="BG68" t="s">
        <v>253</v>
      </c>
      <c r="BI68" t="s">
        <v>116</v>
      </c>
      <c r="BJ68" t="s">
        <v>244</v>
      </c>
      <c r="BK68" t="s">
        <v>71</v>
      </c>
      <c r="BL68">
        <v>1.0114705882352941</v>
      </c>
      <c r="BM68">
        <v>4050</v>
      </c>
      <c r="BN68" t="s">
        <v>118</v>
      </c>
      <c r="BO68" t="s">
        <v>185</v>
      </c>
      <c r="BP68">
        <v>1</v>
      </c>
      <c r="BQ68">
        <v>5052.4799999999996</v>
      </c>
      <c r="BR68">
        <v>9.966950962057115E-3</v>
      </c>
      <c r="BS68">
        <v>0.23405932441721855</v>
      </c>
      <c r="BT68">
        <v>0.12251409208942936</v>
      </c>
      <c r="BU68">
        <v>15.478999999999999</v>
      </c>
      <c r="BV68">
        <v>5.9376781303439111E-2</v>
      </c>
      <c r="BW68">
        <v>2.7511242003926788</v>
      </c>
      <c r="BX68">
        <v>3</v>
      </c>
      <c r="BY68">
        <v>3</v>
      </c>
      <c r="BZ68">
        <v>139</v>
      </c>
    </row>
    <row r="69" spans="1:78" ht="16.5">
      <c r="A69" s="124" t="str">
        <f t="shared" si="1"/>
        <v>신흥교통</v>
      </c>
      <c r="B69" s="125" t="str">
        <f t="shared" si="2"/>
        <v>하현자</v>
      </c>
      <c r="C69" s="126" t="str">
        <f t="shared" si="3"/>
        <v>C</v>
      </c>
      <c r="D69" s="127">
        <f t="shared" si="4"/>
        <v>0.87133695509502673</v>
      </c>
      <c r="E69" s="128">
        <f t="shared" si="5"/>
        <v>3881</v>
      </c>
      <c r="F69" s="129" t="str">
        <f t="shared" si="6"/>
        <v>330</v>
      </c>
      <c r="G69" s="130" t="str">
        <f t="shared" si="7"/>
        <v>70바4003</v>
      </c>
      <c r="H69" s="131">
        <f t="shared" si="8"/>
        <v>6</v>
      </c>
      <c r="I69" s="132">
        <f t="shared" si="9"/>
        <v>1410.0830000000001</v>
      </c>
      <c r="J69" s="133">
        <f t="shared" si="10"/>
        <v>2.3515295136089069E-2</v>
      </c>
      <c r="K69" s="133">
        <f t="shared" si="11"/>
        <v>0.27762433016670945</v>
      </c>
      <c r="L69" s="133">
        <f t="shared" si="12"/>
        <v>0.10992260739261447</v>
      </c>
      <c r="M69" s="134">
        <f t="shared" si="13"/>
        <v>24.908000000000001</v>
      </c>
      <c r="N69" s="135">
        <f t="shared" si="14"/>
        <v>0</v>
      </c>
      <c r="O69" s="135">
        <f t="shared" si="15"/>
        <v>10.283082627051032</v>
      </c>
      <c r="P69" s="216">
        <f t="shared" si="16"/>
        <v>11</v>
      </c>
      <c r="Q69" s="217">
        <f t="shared" si="17"/>
        <v>0</v>
      </c>
      <c r="R69" s="217">
        <f t="shared" si="18"/>
        <v>145</v>
      </c>
      <c r="T69">
        <v>525</v>
      </c>
      <c r="U69">
        <v>3881</v>
      </c>
      <c r="V69" t="s">
        <v>245</v>
      </c>
      <c r="W69">
        <v>1469.027</v>
      </c>
      <c r="X69">
        <v>508.90600000000001</v>
      </c>
      <c r="Y69">
        <v>2.887</v>
      </c>
      <c r="Z69">
        <v>24.908000000000001</v>
      </c>
      <c r="AA69">
        <v>38.296095999999999</v>
      </c>
      <c r="AB69">
        <v>0.90054400000000001</v>
      </c>
      <c r="AC69">
        <v>10.631928</v>
      </c>
      <c r="AD69" s="1">
        <v>155</v>
      </c>
      <c r="AE69">
        <v>0</v>
      </c>
      <c r="AF69">
        <v>145</v>
      </c>
      <c r="AG69">
        <v>107</v>
      </c>
      <c r="AH69">
        <v>38.359706000000003</v>
      </c>
      <c r="AI69">
        <v>7738.5</v>
      </c>
      <c r="AJ69">
        <v>5664.3</v>
      </c>
      <c r="AK69">
        <v>11</v>
      </c>
      <c r="AL69">
        <v>3018</v>
      </c>
      <c r="AM69">
        <v>0.87133695509502673</v>
      </c>
      <c r="AN69" t="s">
        <v>69</v>
      </c>
      <c r="AO69">
        <v>557.36400000000003</v>
      </c>
      <c r="AP69" t="s">
        <v>389</v>
      </c>
      <c r="AQ69" t="s">
        <v>116</v>
      </c>
      <c r="AR69" t="s">
        <v>118</v>
      </c>
      <c r="AS69" t="s">
        <v>116</v>
      </c>
      <c r="AT69" t="s">
        <v>118</v>
      </c>
      <c r="AU69" t="s">
        <v>181</v>
      </c>
      <c r="AV69" t="s">
        <v>245</v>
      </c>
      <c r="AW69" t="s">
        <v>69</v>
      </c>
      <c r="AX69">
        <v>3881</v>
      </c>
      <c r="AY69" t="s">
        <v>419</v>
      </c>
      <c r="AZ69">
        <v>5</v>
      </c>
      <c r="BA69" t="s">
        <v>471</v>
      </c>
      <c r="BB69">
        <v>6</v>
      </c>
      <c r="BC69">
        <v>1</v>
      </c>
      <c r="BE69" t="s">
        <v>69</v>
      </c>
      <c r="BF69">
        <v>0</v>
      </c>
      <c r="BG69" t="s">
        <v>253</v>
      </c>
      <c r="BI69" t="s">
        <v>116</v>
      </c>
      <c r="BJ69" t="s">
        <v>245</v>
      </c>
      <c r="BK69" t="s">
        <v>69</v>
      </c>
      <c r="BL69">
        <v>0.87133695509502673</v>
      </c>
      <c r="BM69">
        <v>3881</v>
      </c>
      <c r="BN69" t="s">
        <v>118</v>
      </c>
      <c r="BO69" t="s">
        <v>181</v>
      </c>
      <c r="BP69">
        <v>6</v>
      </c>
      <c r="BQ69">
        <v>1410.0830000000001</v>
      </c>
      <c r="BR69">
        <v>2.3515295136089069E-2</v>
      </c>
      <c r="BS69">
        <v>0.27762433016670945</v>
      </c>
      <c r="BT69">
        <v>0.10551201577642888</v>
      </c>
      <c r="BU69">
        <v>24.908000000000001</v>
      </c>
      <c r="BV69">
        <v>0</v>
      </c>
      <c r="BW69">
        <v>10.283082627051032</v>
      </c>
      <c r="BX69">
        <v>11</v>
      </c>
      <c r="BY69">
        <v>0</v>
      </c>
      <c r="BZ69">
        <v>145</v>
      </c>
    </row>
    <row r="70" spans="1:78" ht="16.5">
      <c r="A70" s="107" t="str">
        <f t="shared" si="1"/>
        <v>신흥교통</v>
      </c>
      <c r="B70" s="108" t="str">
        <f t="shared" si="2"/>
        <v>한영길</v>
      </c>
      <c r="C70" s="109" t="str">
        <f t="shared" si="3"/>
        <v>D</v>
      </c>
      <c r="D70" s="110">
        <f t="shared" si="4"/>
        <v>0.81261547357322961</v>
      </c>
      <c r="E70" s="111">
        <f t="shared" si="5"/>
        <v>771</v>
      </c>
      <c r="F70" s="112" t="str">
        <f t="shared" si="6"/>
        <v>13</v>
      </c>
      <c r="G70" s="113" t="str">
        <f t="shared" si="7"/>
        <v>71바6290</v>
      </c>
      <c r="H70" s="114">
        <f t="shared" si="8"/>
        <v>4</v>
      </c>
      <c r="I70" s="115">
        <f t="shared" si="9"/>
        <v>566.51599999999996</v>
      </c>
      <c r="J70" s="116">
        <f t="shared" si="10"/>
        <v>6.5719168468628505E-2</v>
      </c>
      <c r="K70" s="116">
        <f t="shared" si="11"/>
        <v>0.41075361578668773</v>
      </c>
      <c r="L70" s="116">
        <f t="shared" si="12"/>
        <v>0.20652549972110232</v>
      </c>
      <c r="M70" s="117">
        <f t="shared" si="13"/>
        <v>20.141999999999999</v>
      </c>
      <c r="N70" s="118">
        <f t="shared" si="14"/>
        <v>0</v>
      </c>
      <c r="O70" s="118">
        <f t="shared" si="15"/>
        <v>78.373779381341393</v>
      </c>
      <c r="P70" s="218">
        <f t="shared" si="16"/>
        <v>8</v>
      </c>
      <c r="Q70" s="219">
        <f t="shared" si="17"/>
        <v>0</v>
      </c>
      <c r="R70" s="219">
        <f t="shared" si="18"/>
        <v>444</v>
      </c>
      <c r="T70">
        <v>525</v>
      </c>
      <c r="U70">
        <v>771</v>
      </c>
      <c r="V70" t="s">
        <v>277</v>
      </c>
      <c r="W70">
        <v>566.51599999999996</v>
      </c>
      <c r="X70">
        <v>306.99200000000002</v>
      </c>
      <c r="Y70">
        <v>1.845</v>
      </c>
      <c r="Z70">
        <v>20.141999999999999</v>
      </c>
      <c r="AA70">
        <v>36.282215000000001</v>
      </c>
      <c r="AB70">
        <v>2.3844370000000001</v>
      </c>
      <c r="AC70">
        <v>14.903051</v>
      </c>
      <c r="AD70" s="1">
        <v>117</v>
      </c>
      <c r="AE70">
        <v>0</v>
      </c>
      <c r="AF70">
        <v>444</v>
      </c>
      <c r="AG70">
        <v>71</v>
      </c>
      <c r="AH70">
        <v>15.614151</v>
      </c>
      <c r="AI70">
        <v>276.8</v>
      </c>
      <c r="AJ70">
        <v>0</v>
      </c>
      <c r="AK70">
        <v>8</v>
      </c>
      <c r="AL70">
        <v>6212</v>
      </c>
      <c r="AM70">
        <v>0.81261547357322961</v>
      </c>
      <c r="AN70" t="s">
        <v>67</v>
      </c>
      <c r="AO70">
        <v>193.27099999999999</v>
      </c>
      <c r="AP70" t="s">
        <v>390</v>
      </c>
      <c r="AQ70" t="s">
        <v>116</v>
      </c>
      <c r="AR70" t="s">
        <v>117</v>
      </c>
      <c r="AS70" t="s">
        <v>116</v>
      </c>
      <c r="AT70" t="s">
        <v>117</v>
      </c>
      <c r="AU70" t="s">
        <v>180</v>
      </c>
      <c r="AV70" t="s">
        <v>277</v>
      </c>
      <c r="AW70" t="s">
        <v>67</v>
      </c>
      <c r="AX70">
        <v>771</v>
      </c>
      <c r="AY70" t="s">
        <v>429</v>
      </c>
      <c r="AZ70">
        <v>3</v>
      </c>
      <c r="BA70" t="s">
        <v>472</v>
      </c>
      <c r="BB70">
        <v>4</v>
      </c>
      <c r="BC70">
        <v>1</v>
      </c>
      <c r="BE70" t="s">
        <v>69</v>
      </c>
      <c r="BF70">
        <v>-1</v>
      </c>
      <c r="BG70" t="s">
        <v>250</v>
      </c>
      <c r="BI70" t="s">
        <v>116</v>
      </c>
      <c r="BJ70" t="s">
        <v>277</v>
      </c>
      <c r="BK70" t="s">
        <v>67</v>
      </c>
      <c r="BL70">
        <v>0.81261547357322961</v>
      </c>
      <c r="BM70">
        <v>771</v>
      </c>
      <c r="BN70" t="s">
        <v>117</v>
      </c>
      <c r="BO70" t="s">
        <v>180</v>
      </c>
      <c r="BP70">
        <v>4</v>
      </c>
      <c r="BQ70">
        <v>566.51599999999996</v>
      </c>
      <c r="BR70">
        <v>6.5719168468628505E-2</v>
      </c>
      <c r="BS70">
        <v>0.41075361578668773</v>
      </c>
      <c r="BT70">
        <v>0.20652549972110232</v>
      </c>
      <c r="BU70">
        <v>20.141999999999999</v>
      </c>
      <c r="BV70">
        <v>0</v>
      </c>
      <c r="BW70">
        <v>78.373779381341393</v>
      </c>
      <c r="BX70">
        <v>8</v>
      </c>
      <c r="BY70">
        <v>0</v>
      </c>
      <c r="BZ70">
        <v>444</v>
      </c>
    </row>
    <row r="71" spans="1:78" ht="16.5">
      <c r="A71" s="124" t="str">
        <f t="shared" ref="A71:A72" si="19">BI71</f>
        <v>신흥교통</v>
      </c>
      <c r="B71" s="125" t="str">
        <f t="shared" ref="B71:B72" si="20">IF(BJ71="NULL", E71, BJ71)</f>
        <v>홍찬기</v>
      </c>
      <c r="C71" s="126" t="str">
        <f t="shared" ref="C71:C72" si="21">BK71</f>
        <v>D</v>
      </c>
      <c r="D71" s="127">
        <f t="shared" ref="D71:D72" si="22">BL71</f>
        <v>0.80964116235406369</v>
      </c>
      <c r="E71" s="128">
        <f t="shared" ref="E71:E72" si="23">U71</f>
        <v>7573</v>
      </c>
      <c r="F71" s="129" t="str">
        <f t="shared" ref="F71:F72" si="24">BN71</f>
        <v>330</v>
      </c>
      <c r="G71" s="130" t="str">
        <f t="shared" ref="G71:G72" si="25">BO71</f>
        <v>71바6255</v>
      </c>
      <c r="H71" s="131">
        <f t="shared" ref="H71:H72" si="26">BP71</f>
        <v>7</v>
      </c>
      <c r="I71" s="132">
        <f t="shared" ref="I71:I72" si="27">BQ71</f>
        <v>3310.1070000000004</v>
      </c>
      <c r="J71" s="133">
        <f t="shared" ref="J71:J72" si="28">AB71/AA71</f>
        <v>2.367513493074502E-2</v>
      </c>
      <c r="K71" s="133">
        <f t="shared" ref="K71:K72" si="29">AC71/AA71</f>
        <v>0.32174063929638058</v>
      </c>
      <c r="L71" s="133">
        <f t="shared" ref="L71:L72" si="30">AD71/I71</f>
        <v>0.13896831733838211</v>
      </c>
      <c r="M71" s="134">
        <f t="shared" ref="M71:M72" si="31">Z71</f>
        <v>22.257000000000001</v>
      </c>
      <c r="N71" s="135">
        <f t="shared" ref="N71:N72" si="32">BV71</f>
        <v>0.15105251884606749</v>
      </c>
      <c r="O71" s="135">
        <f t="shared" ref="O71:O72" si="33">BW71</f>
        <v>5.3472591671507894</v>
      </c>
      <c r="P71" s="216">
        <f t="shared" ref="P71:P72" si="34">AK71</f>
        <v>24</v>
      </c>
      <c r="Q71" s="217">
        <f t="shared" ref="Q71:Q72" si="35">AE71</f>
        <v>5</v>
      </c>
      <c r="R71" s="217">
        <f t="shared" ref="R71:R72" si="36">AF71</f>
        <v>185</v>
      </c>
      <c r="T71">
        <v>525</v>
      </c>
      <c r="U71">
        <v>7573</v>
      </c>
      <c r="V71" t="s">
        <v>246</v>
      </c>
      <c r="W71">
        <v>3336.1039999999998</v>
      </c>
      <c r="X71">
        <v>1265.569</v>
      </c>
      <c r="Y71">
        <v>2.6360000000000001</v>
      </c>
      <c r="Z71">
        <v>22.257000000000001</v>
      </c>
      <c r="AA71">
        <v>108.61053200000001</v>
      </c>
      <c r="AB71">
        <v>2.5713689999999998</v>
      </c>
      <c r="AC71">
        <v>34.944422000000003</v>
      </c>
      <c r="AD71" s="1">
        <v>460</v>
      </c>
      <c r="AE71">
        <v>5</v>
      </c>
      <c r="AF71">
        <v>185</v>
      </c>
      <c r="AG71">
        <v>93</v>
      </c>
      <c r="AH71">
        <v>30.71621</v>
      </c>
      <c r="AI71">
        <v>32141.7</v>
      </c>
      <c r="AJ71">
        <v>22606.2</v>
      </c>
      <c r="AK71">
        <v>24</v>
      </c>
      <c r="AL71">
        <v>8780</v>
      </c>
      <c r="AM71">
        <v>0.80964116235406369</v>
      </c>
      <c r="AN71" t="s">
        <v>67</v>
      </c>
      <c r="AO71">
        <v>986.86800000000005</v>
      </c>
      <c r="AP71" t="s">
        <v>391</v>
      </c>
      <c r="AQ71" t="s">
        <v>116</v>
      </c>
      <c r="AR71" t="s">
        <v>118</v>
      </c>
      <c r="AS71" t="s">
        <v>116</v>
      </c>
      <c r="AT71" t="s">
        <v>118</v>
      </c>
      <c r="AU71" t="s">
        <v>186</v>
      </c>
      <c r="AV71" t="s">
        <v>246</v>
      </c>
      <c r="AW71" t="s">
        <v>67</v>
      </c>
      <c r="AX71">
        <v>7573</v>
      </c>
      <c r="AY71" t="s">
        <v>410</v>
      </c>
      <c r="AZ71">
        <v>6</v>
      </c>
      <c r="BA71" t="s">
        <v>473</v>
      </c>
      <c r="BB71">
        <v>7</v>
      </c>
      <c r="BC71">
        <v>1</v>
      </c>
      <c r="BE71" t="s">
        <v>70</v>
      </c>
      <c r="BF71">
        <v>1</v>
      </c>
      <c r="BG71" t="s">
        <v>255</v>
      </c>
      <c r="BI71" t="s">
        <v>116</v>
      </c>
      <c r="BJ71" t="s">
        <v>246</v>
      </c>
      <c r="BK71" t="s">
        <v>67</v>
      </c>
      <c r="BL71">
        <v>0.80964116235406369</v>
      </c>
      <c r="BM71">
        <v>7573</v>
      </c>
      <c r="BN71" t="s">
        <v>118</v>
      </c>
      <c r="BO71" t="s">
        <v>186</v>
      </c>
      <c r="BP71">
        <v>7</v>
      </c>
      <c r="BQ71">
        <v>3310.1070000000004</v>
      </c>
      <c r="BR71">
        <v>2.367513493074502E-2</v>
      </c>
      <c r="BS71">
        <v>0.32174063929638058</v>
      </c>
      <c r="BT71">
        <v>0.13788538966411121</v>
      </c>
      <c r="BU71">
        <v>22.257000000000001</v>
      </c>
      <c r="BV71">
        <v>0.15105251884606749</v>
      </c>
      <c r="BW71">
        <v>5.3472591671507894</v>
      </c>
      <c r="BX71">
        <v>24</v>
      </c>
      <c r="BY71">
        <v>5</v>
      </c>
      <c r="BZ71">
        <v>185</v>
      </c>
    </row>
    <row r="72" spans="1:78" ht="16.5">
      <c r="A72" s="107" t="str">
        <f t="shared" si="19"/>
        <v>신흥교통</v>
      </c>
      <c r="B72" s="108" t="str">
        <f t="shared" si="20"/>
        <v>황인석</v>
      </c>
      <c r="C72" s="109" t="str">
        <f t="shared" si="21"/>
        <v>C</v>
      </c>
      <c r="D72" s="110">
        <f t="shared" si="22"/>
        <v>0.85058823529411764</v>
      </c>
      <c r="E72" s="111">
        <f t="shared" si="23"/>
        <v>6749</v>
      </c>
      <c r="F72" s="112" t="str">
        <f t="shared" si="24"/>
        <v>330</v>
      </c>
      <c r="G72" s="113" t="str">
        <f t="shared" si="25"/>
        <v>71바6255</v>
      </c>
      <c r="H72" s="114">
        <f t="shared" si="26"/>
        <v>1</v>
      </c>
      <c r="I72" s="115">
        <f t="shared" si="27"/>
        <v>4529.2049999999999</v>
      </c>
      <c r="J72" s="116">
        <f t="shared" si="28"/>
        <v>4.3205836981349572E-3</v>
      </c>
      <c r="K72" s="116">
        <f t="shared" si="29"/>
        <v>0.28290011380479829</v>
      </c>
      <c r="L72" s="116">
        <f t="shared" si="30"/>
        <v>0.15764355996250998</v>
      </c>
      <c r="M72" s="117">
        <f t="shared" si="31"/>
        <v>19.271999999999998</v>
      </c>
      <c r="N72" s="118">
        <f t="shared" si="32"/>
        <v>0</v>
      </c>
      <c r="O72" s="118">
        <f t="shared" si="33"/>
        <v>6.4470475502875226</v>
      </c>
      <c r="P72" s="218">
        <f t="shared" si="34"/>
        <v>13</v>
      </c>
      <c r="Q72" s="219">
        <f t="shared" si="35"/>
        <v>0</v>
      </c>
      <c r="R72" s="219">
        <f t="shared" si="36"/>
        <v>292</v>
      </c>
      <c r="T72">
        <v>525</v>
      </c>
      <c r="U72">
        <v>6749</v>
      </c>
      <c r="V72" t="s">
        <v>247</v>
      </c>
      <c r="W72">
        <v>4529.2049999999999</v>
      </c>
      <c r="X72">
        <v>1566.018</v>
      </c>
      <c r="Y72">
        <v>2.8919999999999999</v>
      </c>
      <c r="Z72">
        <v>19.271999999999998</v>
      </c>
      <c r="AA72">
        <v>130.444412</v>
      </c>
      <c r="AB72">
        <v>0.56359599999999999</v>
      </c>
      <c r="AC72">
        <v>36.902738999999997</v>
      </c>
      <c r="AD72" s="1">
        <v>714</v>
      </c>
      <c r="AE72">
        <v>0</v>
      </c>
      <c r="AF72">
        <v>292</v>
      </c>
      <c r="AG72">
        <v>100</v>
      </c>
      <c r="AH72">
        <v>34.721341000000002</v>
      </c>
      <c r="AI72">
        <v>41183.1</v>
      </c>
      <c r="AJ72">
        <v>18738.900000000001</v>
      </c>
      <c r="AK72">
        <v>13</v>
      </c>
      <c r="AL72">
        <v>5318</v>
      </c>
      <c r="AM72">
        <v>0.85058823529411764</v>
      </c>
      <c r="AN72" t="s">
        <v>69</v>
      </c>
      <c r="AO72">
        <v>4529.2049999999999</v>
      </c>
      <c r="AP72" t="s">
        <v>392</v>
      </c>
      <c r="AQ72" t="s">
        <v>116</v>
      </c>
      <c r="AR72" t="s">
        <v>118</v>
      </c>
      <c r="AS72" t="s">
        <v>116</v>
      </c>
      <c r="AT72" t="s">
        <v>118</v>
      </c>
      <c r="AU72" t="s">
        <v>186</v>
      </c>
      <c r="AV72" t="s">
        <v>247</v>
      </c>
      <c r="AW72" t="s">
        <v>69</v>
      </c>
      <c r="AX72">
        <v>6749</v>
      </c>
      <c r="AY72" t="s">
        <v>419</v>
      </c>
      <c r="AZ72">
        <v>8</v>
      </c>
      <c r="BA72" t="s">
        <v>474</v>
      </c>
      <c r="BB72">
        <v>1</v>
      </c>
      <c r="BC72">
        <v>1</v>
      </c>
      <c r="BE72" t="s">
        <v>69</v>
      </c>
      <c r="BF72">
        <v>0</v>
      </c>
      <c r="BG72" t="s">
        <v>253</v>
      </c>
      <c r="BI72" t="s">
        <v>116</v>
      </c>
      <c r="BJ72" t="s">
        <v>247</v>
      </c>
      <c r="BK72" t="s">
        <v>69</v>
      </c>
      <c r="BL72">
        <v>0.85058823529411764</v>
      </c>
      <c r="BM72">
        <v>6749</v>
      </c>
      <c r="BN72" t="s">
        <v>118</v>
      </c>
      <c r="BO72" t="s">
        <v>186</v>
      </c>
      <c r="BP72">
        <v>1</v>
      </c>
      <c r="BQ72">
        <v>4529.2049999999999</v>
      </c>
      <c r="BR72">
        <v>4.3205836981349572E-3</v>
      </c>
      <c r="BS72">
        <v>0.28290011380479829</v>
      </c>
      <c r="BT72">
        <v>0.15764355996250998</v>
      </c>
      <c r="BU72">
        <v>19.271999999999998</v>
      </c>
      <c r="BV72">
        <v>0</v>
      </c>
      <c r="BW72">
        <v>6.4470475502875226</v>
      </c>
      <c r="BX72">
        <v>13</v>
      </c>
      <c r="BY72">
        <v>0</v>
      </c>
      <c r="BZ72">
        <v>292</v>
      </c>
    </row>
  </sheetData>
  <sortState xmlns:xlrd2="http://schemas.microsoft.com/office/spreadsheetml/2017/richdata2" ref="T4:AN72">
    <sortCondition ref="AB4:AB72"/>
    <sortCondition descending="1" ref="AD4:AD72"/>
  </sortState>
  <phoneticPr fontId="2" type="noConversion"/>
  <conditionalFormatting sqref="C5:D72">
    <cfRule type="containsText" dxfId="31" priority="1" operator="containsText" text="F">
      <formula>NOT(ISERROR(SEARCH("F",C5)))</formula>
    </cfRule>
    <cfRule type="containsText" dxfId="30" priority="2" operator="containsText" text="D">
      <formula>NOT(ISERROR(SEARCH("D",C5)))</formula>
    </cfRule>
    <cfRule type="containsText" dxfId="29" priority="3" operator="containsText" text="C">
      <formula>NOT(ISERROR(SEARCH("C",C5)))</formula>
    </cfRule>
    <cfRule type="containsText" dxfId="28" priority="4" operator="containsText" text="B">
      <formula>NOT(ISERROR(SEARCH("B",C5)))</formula>
    </cfRule>
    <cfRule type="containsText" dxfId="27" priority="5" operator="containsText" text="A">
      <formula>NOT(ISERROR(SEARCH("A",C5)))</formula>
    </cfRule>
    <cfRule type="containsText" dxfId="2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30" t="s">
        <v>393</v>
      </c>
      <c r="B2" s="231"/>
      <c r="C2" s="232"/>
      <c r="D2" s="233"/>
      <c r="E2" s="230"/>
      <c r="F2" s="234"/>
      <c r="G2" s="230"/>
      <c r="H2" s="230"/>
      <c r="I2" s="230"/>
      <c r="J2" s="230"/>
      <c r="K2" s="235"/>
      <c r="L2" s="235"/>
      <c r="M2" s="235"/>
      <c r="N2" s="235"/>
      <c r="O2" s="235"/>
      <c r="P2" s="235"/>
      <c r="Q2" s="235"/>
      <c r="R2" s="235"/>
    </row>
    <row r="3" spans="1:18">
      <c r="A3" s="235"/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</row>
    <row r="4" spans="1:18" ht="26.25">
      <c r="A4" s="236" t="s">
        <v>394</v>
      </c>
      <c r="B4" s="237"/>
      <c r="C4" s="238"/>
      <c r="D4" s="239"/>
      <c r="E4" s="240"/>
      <c r="F4" s="241"/>
      <c r="G4" s="235"/>
      <c r="H4" s="240"/>
      <c r="I4" s="235"/>
      <c r="J4" s="235"/>
      <c r="K4" s="235"/>
      <c r="L4" s="235"/>
      <c r="M4" s="235"/>
      <c r="N4" s="235"/>
      <c r="O4" s="235"/>
      <c r="P4" s="235"/>
      <c r="Q4" s="235"/>
      <c r="R4" s="235"/>
    </row>
    <row r="5" spans="1:18" ht="26.25">
      <c r="A5" s="242" t="s">
        <v>395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</row>
    <row r="6" spans="1:18" ht="17.25">
      <c r="A6" s="243" t="s">
        <v>396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</row>
    <row r="7" spans="1:18" ht="17.25">
      <c r="A7" s="243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</row>
    <row r="8" spans="1:18" ht="17.25">
      <c r="A8" s="244" t="s">
        <v>166</v>
      </c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</row>
    <row r="9" spans="1:18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</row>
    <row r="10" spans="1:18">
      <c r="A10" s="245" t="s">
        <v>397</v>
      </c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</row>
    <row r="11" spans="1:18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</row>
    <row r="12" spans="1:18">
      <c r="A12" s="235"/>
      <c r="B12" s="235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</row>
    <row r="13" spans="1:18" ht="37.5" customHeight="1">
      <c r="A13" s="246" t="s">
        <v>0</v>
      </c>
      <c r="B13" s="247" t="s">
        <v>74</v>
      </c>
      <c r="C13" s="248" t="s">
        <v>65</v>
      </c>
      <c r="D13" s="248" t="s">
        <v>156</v>
      </c>
      <c r="E13" s="249" t="s">
        <v>142</v>
      </c>
      <c r="F13" s="247" t="s">
        <v>147</v>
      </c>
      <c r="G13" s="249" t="s">
        <v>145</v>
      </c>
      <c r="H13" s="249" t="s">
        <v>149</v>
      </c>
      <c r="I13" s="225" t="s">
        <v>151</v>
      </c>
      <c r="J13" s="249" t="s">
        <v>11</v>
      </c>
      <c r="K13" s="249" t="s">
        <v>12</v>
      </c>
      <c r="L13" s="249" t="s">
        <v>13</v>
      </c>
      <c r="M13" s="249" t="s">
        <v>105</v>
      </c>
      <c r="N13" s="249" t="s">
        <v>6</v>
      </c>
      <c r="O13" s="249" t="s">
        <v>7</v>
      </c>
      <c r="P13" s="249" t="s">
        <v>159</v>
      </c>
      <c r="Q13" s="250" t="s">
        <v>161</v>
      </c>
      <c r="R13" s="250" t="s">
        <v>162</v>
      </c>
    </row>
    <row r="14" spans="1:18" ht="16.5">
      <c r="A14" s="251" t="s">
        <v>116</v>
      </c>
      <c r="B14" s="252" t="s">
        <v>203</v>
      </c>
      <c r="C14" s="253" t="s">
        <v>67</v>
      </c>
      <c r="D14" s="254">
        <v>0.82746503175583452</v>
      </c>
      <c r="E14" s="255">
        <v>5085</v>
      </c>
      <c r="F14" s="227" t="s">
        <v>118</v>
      </c>
      <c r="G14" s="256" t="s">
        <v>190</v>
      </c>
      <c r="H14" s="257">
        <v>4</v>
      </c>
      <c r="I14" s="228">
        <v>5675.6229999999996</v>
      </c>
      <c r="J14" s="258">
        <v>2.2527125545480774E-2</v>
      </c>
      <c r="K14" s="258">
        <v>0.29286582893386254</v>
      </c>
      <c r="L14" s="258">
        <v>0.10765338007827512</v>
      </c>
      <c r="M14" s="259">
        <v>21.029</v>
      </c>
      <c r="N14" s="260">
        <v>0.93381819053168269</v>
      </c>
      <c r="O14" s="260">
        <v>20.121139124286444</v>
      </c>
      <c r="P14" s="261">
        <v>28</v>
      </c>
      <c r="Q14" s="262">
        <v>53</v>
      </c>
      <c r="R14" s="262">
        <v>1142</v>
      </c>
    </row>
    <row r="15" spans="1:18" ht="16.5">
      <c r="A15" s="251" t="s">
        <v>116</v>
      </c>
      <c r="B15" s="252" t="s">
        <v>204</v>
      </c>
      <c r="C15" s="253" t="s">
        <v>67</v>
      </c>
      <c r="D15" s="254">
        <v>0.83215808174417816</v>
      </c>
      <c r="E15" s="255">
        <v>6651</v>
      </c>
      <c r="F15" s="227" t="s">
        <v>118</v>
      </c>
      <c r="G15" s="256" t="s">
        <v>186</v>
      </c>
      <c r="H15" s="257">
        <v>2</v>
      </c>
      <c r="I15" s="228">
        <v>4623.9670000000006</v>
      </c>
      <c r="J15" s="258">
        <v>8.8112861727200238E-3</v>
      </c>
      <c r="K15" s="258">
        <v>0.31546893670976089</v>
      </c>
      <c r="L15" s="258">
        <v>9.2128685174440048E-2</v>
      </c>
      <c r="M15" s="259">
        <v>19.785</v>
      </c>
      <c r="N15" s="260">
        <v>2.1626451918882638E-2</v>
      </c>
      <c r="O15" s="260">
        <v>7.7638962388788668</v>
      </c>
      <c r="P15" s="261">
        <v>32</v>
      </c>
      <c r="Q15" s="262">
        <v>1</v>
      </c>
      <c r="R15" s="262">
        <v>359</v>
      </c>
    </row>
    <row r="16" spans="1:18" ht="16.5">
      <c r="A16" s="251" t="s">
        <v>116</v>
      </c>
      <c r="B16" s="252" t="s">
        <v>206</v>
      </c>
      <c r="C16" s="253" t="s">
        <v>70</v>
      </c>
      <c r="D16" s="254">
        <v>0.76819932708799443</v>
      </c>
      <c r="E16" s="255">
        <v>4554</v>
      </c>
      <c r="F16" s="227" t="s">
        <v>118</v>
      </c>
      <c r="G16" s="256" t="s">
        <v>184</v>
      </c>
      <c r="H16" s="257">
        <v>9</v>
      </c>
      <c r="I16" s="228">
        <v>4106.8589999999995</v>
      </c>
      <c r="J16" s="258">
        <v>1.4972558833429822E-2</v>
      </c>
      <c r="K16" s="258">
        <v>0.36033529548701648</v>
      </c>
      <c r="L16" s="258">
        <v>0.12978288273349534</v>
      </c>
      <c r="M16" s="259">
        <v>25.995000000000001</v>
      </c>
      <c r="N16" s="260">
        <v>0.12174754477813825</v>
      </c>
      <c r="O16" s="260">
        <v>23.984266321293234</v>
      </c>
      <c r="P16" s="261">
        <v>51</v>
      </c>
      <c r="Q16" s="262">
        <v>5</v>
      </c>
      <c r="R16" s="262">
        <v>985</v>
      </c>
    </row>
    <row r="17" spans="1:18" ht="16.5">
      <c r="A17" s="251" t="s">
        <v>116</v>
      </c>
      <c r="B17" s="252" t="s">
        <v>322</v>
      </c>
      <c r="C17" s="253" t="s">
        <v>70</v>
      </c>
      <c r="D17" s="254">
        <v>0.73206402635985046</v>
      </c>
      <c r="E17" s="255">
        <v>8246</v>
      </c>
      <c r="F17" s="227" t="s">
        <v>121</v>
      </c>
      <c r="G17" s="256" t="s">
        <v>254</v>
      </c>
      <c r="H17" s="257">
        <v>2</v>
      </c>
      <c r="I17" s="228">
        <v>447.34699999999998</v>
      </c>
      <c r="J17" s="258">
        <v>2.052711119761165E-2</v>
      </c>
      <c r="K17" s="258">
        <v>0.42953964910004372</v>
      </c>
      <c r="L17" s="258">
        <v>0.23248172000706388</v>
      </c>
      <c r="M17" s="259">
        <v>20.312999999999999</v>
      </c>
      <c r="N17" s="260">
        <v>0</v>
      </c>
      <c r="O17" s="260">
        <v>52.381676551595952</v>
      </c>
      <c r="P17" s="261">
        <v>3</v>
      </c>
      <c r="Q17" s="262">
        <v>1</v>
      </c>
      <c r="R17" s="262">
        <v>411</v>
      </c>
    </row>
    <row r="18" spans="1:18" ht="16.5">
      <c r="A18" s="251" t="s">
        <v>116</v>
      </c>
      <c r="B18" s="252" t="s">
        <v>327</v>
      </c>
      <c r="C18" s="253" t="s">
        <v>70</v>
      </c>
      <c r="D18" s="254">
        <v>0.74363636363636354</v>
      </c>
      <c r="E18" s="255">
        <v>9380</v>
      </c>
      <c r="F18" s="227" t="s">
        <v>117</v>
      </c>
      <c r="G18" s="256" t="s">
        <v>175</v>
      </c>
      <c r="H18" s="257">
        <v>1</v>
      </c>
      <c r="I18" s="228">
        <v>798.10799999999995</v>
      </c>
      <c r="J18" s="258">
        <v>1.650403327808745E-2</v>
      </c>
      <c r="K18" s="258">
        <v>0.45988525940750691</v>
      </c>
      <c r="L18" s="258">
        <v>0.14784966445643949</v>
      </c>
      <c r="M18" s="259">
        <v>23.547000000000001</v>
      </c>
      <c r="N18" s="260">
        <v>0</v>
      </c>
      <c r="O18" s="260">
        <v>0</v>
      </c>
      <c r="P18" s="261">
        <v>12</v>
      </c>
      <c r="Q18" s="262">
        <v>16</v>
      </c>
      <c r="R18" s="262">
        <v>851</v>
      </c>
    </row>
    <row r="19" spans="1:18" ht="16.5">
      <c r="A19" s="251" t="s">
        <v>116</v>
      </c>
      <c r="B19" s="252" t="s">
        <v>210</v>
      </c>
      <c r="C19" s="253" t="s">
        <v>70</v>
      </c>
      <c r="D19" s="254">
        <v>0.68320000000000003</v>
      </c>
      <c r="E19" s="255">
        <v>7807</v>
      </c>
      <c r="F19" s="227" t="s">
        <v>121</v>
      </c>
      <c r="G19" s="256" t="s">
        <v>173</v>
      </c>
      <c r="H19" s="257">
        <v>1</v>
      </c>
      <c r="I19" s="228">
        <v>2159.585</v>
      </c>
      <c r="J19" s="258">
        <v>1.1669332153591285E-2</v>
      </c>
      <c r="K19" s="258">
        <v>0.39134490143648154</v>
      </c>
      <c r="L19" s="258">
        <v>0.21485609503677788</v>
      </c>
      <c r="M19" s="259">
        <v>20.585000000000001</v>
      </c>
      <c r="N19" s="260">
        <v>1.1576298223964325</v>
      </c>
      <c r="O19" s="260">
        <v>44.406679987127156</v>
      </c>
      <c r="P19" s="261">
        <v>23</v>
      </c>
      <c r="Q19" s="262">
        <v>25</v>
      </c>
      <c r="R19" s="262">
        <v>959</v>
      </c>
    </row>
    <row r="20" spans="1:18" ht="16.5">
      <c r="A20" s="251" t="s">
        <v>116</v>
      </c>
      <c r="B20" s="252" t="s">
        <v>298</v>
      </c>
      <c r="C20" s="253" t="s">
        <v>67</v>
      </c>
      <c r="D20" s="254">
        <v>0.83290125687909433</v>
      </c>
      <c r="E20" s="255">
        <v>5784</v>
      </c>
      <c r="F20" s="227" t="s">
        <v>117</v>
      </c>
      <c r="G20" s="256" t="s">
        <v>174</v>
      </c>
      <c r="H20" s="257">
        <v>2</v>
      </c>
      <c r="I20" s="228">
        <v>5291.43</v>
      </c>
      <c r="J20" s="258">
        <v>2.8635462908946304E-2</v>
      </c>
      <c r="K20" s="258">
        <v>0.46378371930991796</v>
      </c>
      <c r="L20" s="258">
        <v>0.18992975433861922</v>
      </c>
      <c r="M20" s="259">
        <v>18.541</v>
      </c>
      <c r="N20" s="260">
        <v>2.2111225131958658</v>
      </c>
      <c r="O20" s="260">
        <v>46.225689463906733</v>
      </c>
      <c r="P20" s="261">
        <v>123</v>
      </c>
      <c r="Q20" s="262">
        <v>117</v>
      </c>
      <c r="R20" s="262">
        <v>2446</v>
      </c>
    </row>
    <row r="21" spans="1:18" ht="16.5">
      <c r="A21" s="251" t="s">
        <v>116</v>
      </c>
      <c r="B21" s="252" t="s">
        <v>299</v>
      </c>
      <c r="C21" s="253" t="s">
        <v>67</v>
      </c>
      <c r="D21" s="254">
        <v>0.84575757575757582</v>
      </c>
      <c r="E21" s="255">
        <v>4255</v>
      </c>
      <c r="F21" s="227" t="s">
        <v>118</v>
      </c>
      <c r="G21" s="256" t="s">
        <v>305</v>
      </c>
      <c r="H21" s="257">
        <v>1</v>
      </c>
      <c r="I21" s="228">
        <v>3185.3809999999999</v>
      </c>
      <c r="J21" s="258">
        <v>3.420291513883017E-2</v>
      </c>
      <c r="K21" s="258">
        <v>0.23993642441051422</v>
      </c>
      <c r="L21" s="258">
        <v>0.10359828227769301</v>
      </c>
      <c r="M21" s="259">
        <v>21.431999999999999</v>
      </c>
      <c r="N21" s="260">
        <v>0</v>
      </c>
      <c r="O21" s="260">
        <v>6.0275364234294111</v>
      </c>
      <c r="P21" s="261">
        <v>2</v>
      </c>
      <c r="Q21" s="262">
        <v>0</v>
      </c>
      <c r="R21" s="262">
        <v>192</v>
      </c>
    </row>
    <row r="22" spans="1:18" ht="16.5">
      <c r="A22" s="251" t="s">
        <v>116</v>
      </c>
      <c r="B22" s="252" t="s">
        <v>216</v>
      </c>
      <c r="C22" s="253" t="s">
        <v>67</v>
      </c>
      <c r="D22" s="254">
        <v>0.83944597056148684</v>
      </c>
      <c r="E22" s="255">
        <v>9972</v>
      </c>
      <c r="F22" s="227" t="s">
        <v>118</v>
      </c>
      <c r="G22" s="256" t="s">
        <v>181</v>
      </c>
      <c r="H22" s="257">
        <v>8</v>
      </c>
      <c r="I22" s="228">
        <v>3604.7829999999999</v>
      </c>
      <c r="J22" s="258">
        <v>2.3158849534482242E-2</v>
      </c>
      <c r="K22" s="258">
        <v>0.33712584819115793</v>
      </c>
      <c r="L22" s="258">
        <v>0.16561329766590666</v>
      </c>
      <c r="M22" s="259">
        <v>23.135999999999999</v>
      </c>
      <c r="N22" s="260">
        <v>0</v>
      </c>
      <c r="O22" s="260">
        <v>2.6076465629137733</v>
      </c>
      <c r="P22" s="261">
        <v>47</v>
      </c>
      <c r="Q22" s="262">
        <v>0</v>
      </c>
      <c r="R22" s="262">
        <v>94</v>
      </c>
    </row>
    <row r="23" spans="1:18" ht="16.5">
      <c r="A23" s="251" t="s">
        <v>116</v>
      </c>
      <c r="B23" s="252" t="s">
        <v>219</v>
      </c>
      <c r="C23" s="253" t="s">
        <v>67</v>
      </c>
      <c r="D23" s="254">
        <v>0.84833333333333338</v>
      </c>
      <c r="E23" s="255">
        <v>7290</v>
      </c>
      <c r="F23" s="227" t="s">
        <v>117</v>
      </c>
      <c r="G23" s="256" t="s">
        <v>180</v>
      </c>
      <c r="H23" s="257">
        <v>1</v>
      </c>
      <c r="I23" s="228">
        <v>1530.913</v>
      </c>
      <c r="J23" s="258">
        <v>9.06965069938321E-4</v>
      </c>
      <c r="K23" s="258">
        <v>0.4066133973541759</v>
      </c>
      <c r="L23" s="258">
        <v>0.30243390708681683</v>
      </c>
      <c r="M23" s="259">
        <v>16.132999999999999</v>
      </c>
      <c r="N23" s="260">
        <v>0.19596149487266748</v>
      </c>
      <c r="O23" s="260">
        <v>16.787368060758514</v>
      </c>
      <c r="P23" s="261">
        <v>6</v>
      </c>
      <c r="Q23" s="262">
        <v>3</v>
      </c>
      <c r="R23" s="262">
        <v>257</v>
      </c>
    </row>
    <row r="24" spans="1:18" ht="16.5">
      <c r="A24" s="251" t="s">
        <v>116</v>
      </c>
      <c r="B24" s="252" t="s">
        <v>223</v>
      </c>
      <c r="C24" s="253" t="s">
        <v>67</v>
      </c>
      <c r="D24" s="254">
        <v>0.84853901831201195</v>
      </c>
      <c r="E24" s="255">
        <v>2784</v>
      </c>
      <c r="F24" s="227" t="s">
        <v>118</v>
      </c>
      <c r="G24" s="256" t="s">
        <v>190</v>
      </c>
      <c r="H24" s="257">
        <v>2</v>
      </c>
      <c r="I24" s="228">
        <v>3930.51</v>
      </c>
      <c r="J24" s="258">
        <v>2.8947896961063597E-2</v>
      </c>
      <c r="K24" s="258">
        <v>0.29434572869071224</v>
      </c>
      <c r="L24" s="258">
        <v>0.10609310242182311</v>
      </c>
      <c r="M24" s="259">
        <v>20.977</v>
      </c>
      <c r="N24" s="260">
        <v>5.0883981976893582E-2</v>
      </c>
      <c r="O24" s="260">
        <v>9.6933985665982263</v>
      </c>
      <c r="P24" s="261">
        <v>26</v>
      </c>
      <c r="Q24" s="262">
        <v>2</v>
      </c>
      <c r="R24" s="262">
        <v>381</v>
      </c>
    </row>
    <row r="25" spans="1:18" ht="16.5">
      <c r="A25" s="251" t="s">
        <v>116</v>
      </c>
      <c r="B25" s="252" t="s">
        <v>351</v>
      </c>
      <c r="C25" s="253" t="s">
        <v>70</v>
      </c>
      <c r="D25" s="254">
        <v>0.7445454545454544</v>
      </c>
      <c r="E25" s="255">
        <v>8898</v>
      </c>
      <c r="F25" s="227" t="s">
        <v>117</v>
      </c>
      <c r="G25" s="256" t="s">
        <v>175</v>
      </c>
      <c r="H25" s="257">
        <v>1</v>
      </c>
      <c r="I25" s="228">
        <v>783.53200000000004</v>
      </c>
      <c r="J25" s="258">
        <v>1.8768617174183717E-2</v>
      </c>
      <c r="K25" s="258">
        <v>0.46437988648767847</v>
      </c>
      <c r="L25" s="258">
        <v>0.10975939719118044</v>
      </c>
      <c r="M25" s="259">
        <v>23.475999999999999</v>
      </c>
      <c r="N25" s="260">
        <v>0</v>
      </c>
      <c r="O25" s="260">
        <v>0</v>
      </c>
      <c r="P25" s="261">
        <v>19</v>
      </c>
      <c r="Q25" s="262">
        <v>27</v>
      </c>
      <c r="R25" s="262">
        <v>854</v>
      </c>
    </row>
    <row r="26" spans="1:18" ht="16.5">
      <c r="A26" s="251" t="s">
        <v>116</v>
      </c>
      <c r="B26" s="252" t="s">
        <v>226</v>
      </c>
      <c r="C26" s="253" t="s">
        <v>70</v>
      </c>
      <c r="D26" s="254">
        <v>0.69080000000000008</v>
      </c>
      <c r="E26" s="255">
        <v>7178</v>
      </c>
      <c r="F26" s="227" t="s">
        <v>121</v>
      </c>
      <c r="G26" s="256" t="s">
        <v>173</v>
      </c>
      <c r="H26" s="257">
        <v>1</v>
      </c>
      <c r="I26" s="228">
        <v>2525.5610000000001</v>
      </c>
      <c r="J26" s="258">
        <v>1.8309287001196314E-2</v>
      </c>
      <c r="K26" s="258">
        <v>0.34958123568276672</v>
      </c>
      <c r="L26" s="258">
        <v>0.1587766044851025</v>
      </c>
      <c r="M26" s="259">
        <v>19.042000000000002</v>
      </c>
      <c r="N26" s="260">
        <v>0.23757097927945511</v>
      </c>
      <c r="O26" s="260">
        <v>7.0479390519571687</v>
      </c>
      <c r="P26" s="261">
        <v>3</v>
      </c>
      <c r="Q26" s="262">
        <v>6</v>
      </c>
      <c r="R26" s="262">
        <v>178</v>
      </c>
    </row>
    <row r="27" spans="1:18" ht="16.5">
      <c r="A27" s="251" t="s">
        <v>116</v>
      </c>
      <c r="B27" s="252" t="s">
        <v>360</v>
      </c>
      <c r="C27" s="253" t="s">
        <v>70</v>
      </c>
      <c r="D27" s="254">
        <v>0.78333371318098344</v>
      </c>
      <c r="E27" s="255">
        <v>906</v>
      </c>
      <c r="F27" s="227" t="s">
        <v>118</v>
      </c>
      <c r="G27" s="256" t="s">
        <v>183</v>
      </c>
      <c r="H27" s="257">
        <v>3</v>
      </c>
      <c r="I27" s="228">
        <v>722.96399999999994</v>
      </c>
      <c r="J27" s="258">
        <v>2.0153585455076499E-2</v>
      </c>
      <c r="K27" s="258">
        <v>0.36852536310036371</v>
      </c>
      <c r="L27" s="258">
        <v>0.13278669477318372</v>
      </c>
      <c r="M27" s="259">
        <v>21.329000000000001</v>
      </c>
      <c r="N27" s="260">
        <v>0.96823631605446481</v>
      </c>
      <c r="O27" s="260">
        <v>32.920034745851801</v>
      </c>
      <c r="P27" s="261">
        <v>8</v>
      </c>
      <c r="Q27" s="262">
        <v>7</v>
      </c>
      <c r="R27" s="262">
        <v>238</v>
      </c>
    </row>
    <row r="28" spans="1:18" ht="16.5">
      <c r="A28" s="251" t="s">
        <v>116</v>
      </c>
      <c r="B28" s="252" t="s">
        <v>301</v>
      </c>
      <c r="C28" s="253" t="s">
        <v>67</v>
      </c>
      <c r="D28" s="254">
        <v>0.83741684423952745</v>
      </c>
      <c r="E28" s="255">
        <v>1013</v>
      </c>
      <c r="F28" s="227" t="s">
        <v>119</v>
      </c>
      <c r="G28" s="256" t="s">
        <v>293</v>
      </c>
      <c r="H28" s="257">
        <v>2</v>
      </c>
      <c r="I28" s="228">
        <v>5349.4900000000007</v>
      </c>
      <c r="J28" s="258">
        <v>1.3406435414267901E-2</v>
      </c>
      <c r="K28" s="258">
        <v>0.49148066595178547</v>
      </c>
      <c r="L28" s="258">
        <v>0.18802616064473521</v>
      </c>
      <c r="M28" s="259">
        <v>16.433</v>
      </c>
      <c r="N28" s="260">
        <v>2.8600857277983507</v>
      </c>
      <c r="O28" s="260">
        <v>35.293084013616244</v>
      </c>
      <c r="P28" s="261">
        <v>244</v>
      </c>
      <c r="Q28" s="262">
        <v>153</v>
      </c>
      <c r="R28" s="262">
        <v>1899</v>
      </c>
    </row>
    <row r="29" spans="1:18" ht="16.5">
      <c r="A29" s="251" t="s">
        <v>116</v>
      </c>
      <c r="B29" s="252" t="s">
        <v>241</v>
      </c>
      <c r="C29" s="253" t="s">
        <v>70</v>
      </c>
      <c r="D29" s="254">
        <v>0.78590909090909089</v>
      </c>
      <c r="E29" s="255">
        <v>7935</v>
      </c>
      <c r="F29" s="227" t="s">
        <v>119</v>
      </c>
      <c r="G29" s="256" t="s">
        <v>197</v>
      </c>
      <c r="H29" s="257">
        <v>1</v>
      </c>
      <c r="I29" s="228">
        <v>3846.96</v>
      </c>
      <c r="J29" s="258">
        <v>1.3163186539568002E-2</v>
      </c>
      <c r="K29" s="258">
        <v>0.46114222916428893</v>
      </c>
      <c r="L29" s="258">
        <v>0.19625886414207583</v>
      </c>
      <c r="M29" s="259">
        <v>19.82</v>
      </c>
      <c r="N29" s="260">
        <v>2.9373843242456381</v>
      </c>
      <c r="O29" s="260">
        <v>77.619730904402431</v>
      </c>
      <c r="P29" s="261">
        <v>128</v>
      </c>
      <c r="Q29" s="262">
        <v>113</v>
      </c>
      <c r="R29" s="262">
        <v>2986</v>
      </c>
    </row>
    <row r="30" spans="1:18" ht="16.5">
      <c r="A30" s="251" t="s">
        <v>116</v>
      </c>
      <c r="B30" s="252" t="s">
        <v>277</v>
      </c>
      <c r="C30" s="253" t="s">
        <v>67</v>
      </c>
      <c r="D30" s="254">
        <v>0.81261547357322961</v>
      </c>
      <c r="E30" s="255">
        <v>771</v>
      </c>
      <c r="F30" s="227" t="s">
        <v>117</v>
      </c>
      <c r="G30" s="256" t="s">
        <v>180</v>
      </c>
      <c r="H30" s="257">
        <v>4</v>
      </c>
      <c r="I30" s="228">
        <v>566.51599999999996</v>
      </c>
      <c r="J30" s="258">
        <v>6.5719168468628505E-2</v>
      </c>
      <c r="K30" s="258">
        <v>0.41075361578668773</v>
      </c>
      <c r="L30" s="258">
        <v>0.20652549972110232</v>
      </c>
      <c r="M30" s="259">
        <v>20.141999999999999</v>
      </c>
      <c r="N30" s="260">
        <v>0</v>
      </c>
      <c r="O30" s="260">
        <v>78.373779381341393</v>
      </c>
      <c r="P30" s="261">
        <v>8</v>
      </c>
      <c r="Q30" s="262">
        <v>0</v>
      </c>
      <c r="R30" s="262">
        <v>444</v>
      </c>
    </row>
    <row r="31" spans="1:18" ht="16.5">
      <c r="A31" s="251" t="s">
        <v>116</v>
      </c>
      <c r="B31" s="252" t="s">
        <v>246</v>
      </c>
      <c r="C31" s="253" t="s">
        <v>67</v>
      </c>
      <c r="D31" s="254">
        <v>0.80964116235406369</v>
      </c>
      <c r="E31" s="255">
        <v>7573</v>
      </c>
      <c r="F31" s="227" t="s">
        <v>118</v>
      </c>
      <c r="G31" s="256" t="s">
        <v>186</v>
      </c>
      <c r="H31" s="257">
        <v>7</v>
      </c>
      <c r="I31" s="228">
        <v>3310.1070000000004</v>
      </c>
      <c r="J31" s="258">
        <v>2.367513493074502E-2</v>
      </c>
      <c r="K31" s="258">
        <v>0.32174063929638058</v>
      </c>
      <c r="L31" s="258">
        <v>0.13788538966411121</v>
      </c>
      <c r="M31" s="259">
        <v>22.257000000000001</v>
      </c>
      <c r="N31" s="260">
        <v>0.15105251884606749</v>
      </c>
      <c r="O31" s="260">
        <v>5.3472591671507894</v>
      </c>
      <c r="P31" s="261">
        <v>24</v>
      </c>
      <c r="Q31" s="262">
        <v>5</v>
      </c>
      <c r="R31" s="262">
        <v>185</v>
      </c>
    </row>
  </sheetData>
  <phoneticPr fontId="2" type="noConversion"/>
  <conditionalFormatting sqref="C14:D31">
    <cfRule type="containsText" dxfId="25" priority="1" operator="containsText" text="F">
      <formula>NOT(ISERROR(SEARCH("F",C14)))</formula>
    </cfRule>
    <cfRule type="containsText" dxfId="24" priority="2" operator="containsText" text="D">
      <formula>NOT(ISERROR(SEARCH("D",C14)))</formula>
    </cfRule>
    <cfRule type="containsText" dxfId="23" priority="3" operator="containsText" text="C">
      <formula>NOT(ISERROR(SEARCH("C",C14)))</formula>
    </cfRule>
    <cfRule type="containsText" dxfId="22" priority="4" operator="containsText" text="B">
      <formula>NOT(ISERROR(SEARCH("B",C14)))</formula>
    </cfRule>
    <cfRule type="containsText" dxfId="21" priority="5" operator="containsText" text="A">
      <formula>NOT(ISERROR(SEARCH("A",C14)))</formula>
    </cfRule>
    <cfRule type="containsText" dxfId="2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2024-12-03T08:25:59Z</dcterms:modified>
</cp:coreProperties>
</file>