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이유정\Desktop\운전성향분석표_작업용\인천운전성향\11월\"/>
    </mc:Choice>
  </mc:AlternateContent>
  <xr:revisionPtr revIDLastSave="0" documentId="13_ncr:1_{CDA70746-1D75-4D06-9860-2083E448F1F9}" xr6:coauthVersionLast="47" xr6:coauthVersionMax="47" xr10:uidLastSave="{00000000-0000-0000-0000-000000000000}"/>
  <bookViews>
    <workbookView xWindow="-120" yWindow="-120" windowWidth="29040" windowHeight="15720" tabRatio="817" activeTab="1" xr2:uid="{BE4EDA6E-453B-418C-BE09-682F8B5F5535}"/>
  </bookViews>
  <sheets>
    <sheet name="운전성향분석&gt;" sheetId="67" r:id="rId1"/>
    <sheet name="종합" sheetId="12" r:id="rId2"/>
    <sheet name="세부분석&gt;" sheetId="48" r:id="rId3"/>
    <sheet name="차량별" sheetId="60" r:id="rId4"/>
    <sheet name="운전자별" sheetId="7" r:id="rId5"/>
    <sheet name="★특별관리대상&gt;" sheetId="64" r:id="rId6"/>
    <sheet name="D,F등급 명단" sheetId="65" r:id="rId7"/>
  </sheets>
  <definedNames>
    <definedName name="_xlnm._FilterDatabase" localSheetId="6" hidden="1">'D,F등급 명단'!$A$13:$R$40</definedName>
    <definedName name="_xlnm._FilterDatabase" localSheetId="4" hidden="1">운전자별!$A$4:$BQ$4</definedName>
    <definedName name="_xlnm._FilterDatabase" localSheetId="3" hidden="1">차량별!$A$4:$AY$4</definedName>
    <definedName name="_xlnm.Print_Area" localSheetId="4">운전자별!$A$1:$R$94</definedName>
    <definedName name="_xlnm.Print_Area" localSheetId="1">종합!$A$1:$L$171</definedName>
    <definedName name="_xlnm.Print_Area" localSheetId="3">차량별!$A$1:$T$35</definedName>
    <definedName name="_xlnm.Print_Titles" localSheetId="4">운전자별!$4:$4</definedName>
    <definedName name="_xlnm.Print_Titles" localSheetId="3">차량별!$4:$4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7" i="7" l="1"/>
  <c r="C7" i="7"/>
  <c r="D7" i="7"/>
  <c r="E7" i="7"/>
  <c r="B7" i="7" s="1"/>
  <c r="F7" i="7"/>
  <c r="G7" i="7"/>
  <c r="H7" i="7"/>
  <c r="I7" i="7"/>
  <c r="J7" i="7"/>
  <c r="K7" i="7"/>
  <c r="L7" i="7"/>
  <c r="M7" i="7"/>
  <c r="N7" i="7"/>
  <c r="O7" i="7"/>
  <c r="P7" i="7"/>
  <c r="Q7" i="7"/>
  <c r="R7" i="7"/>
  <c r="A8" i="7"/>
  <c r="C8" i="7"/>
  <c r="D8" i="7"/>
  <c r="E8" i="7"/>
  <c r="B8" i="7" s="1"/>
  <c r="F8" i="7"/>
  <c r="G8" i="7"/>
  <c r="H8" i="7"/>
  <c r="I8" i="7"/>
  <c r="J8" i="7"/>
  <c r="K8" i="7"/>
  <c r="L8" i="7"/>
  <c r="M8" i="7"/>
  <c r="N8" i="7"/>
  <c r="O8" i="7"/>
  <c r="P8" i="7"/>
  <c r="Q8" i="7"/>
  <c r="R8" i="7"/>
  <c r="A9" i="7"/>
  <c r="B9" i="7"/>
  <c r="C9" i="7"/>
  <c r="D9" i="7"/>
  <c r="E9" i="7"/>
  <c r="F9" i="7"/>
  <c r="G9" i="7"/>
  <c r="H9" i="7"/>
  <c r="I9" i="7"/>
  <c r="J9" i="7"/>
  <c r="K9" i="7"/>
  <c r="L9" i="7"/>
  <c r="M9" i="7"/>
  <c r="N9" i="7"/>
  <c r="O9" i="7"/>
  <c r="P9" i="7"/>
  <c r="Q9" i="7"/>
  <c r="R9" i="7"/>
  <c r="A10" i="7"/>
  <c r="B10" i="7"/>
  <c r="C10" i="7"/>
  <c r="D10" i="7"/>
  <c r="E10" i="7"/>
  <c r="F10" i="7"/>
  <c r="G10" i="7"/>
  <c r="H10" i="7"/>
  <c r="I10" i="7"/>
  <c r="L10" i="7" s="1"/>
  <c r="J10" i="7"/>
  <c r="K10" i="7"/>
  <c r="M10" i="7"/>
  <c r="N10" i="7"/>
  <c r="O10" i="7"/>
  <c r="P10" i="7"/>
  <c r="Q10" i="7"/>
  <c r="R10" i="7"/>
  <c r="A11" i="7"/>
  <c r="C11" i="7"/>
  <c r="D11" i="7"/>
  <c r="E11" i="7"/>
  <c r="B11" i="7" s="1"/>
  <c r="F11" i="7"/>
  <c r="G11" i="7"/>
  <c r="H11" i="7"/>
  <c r="I11" i="7"/>
  <c r="J11" i="7"/>
  <c r="K11" i="7"/>
  <c r="L11" i="7"/>
  <c r="M11" i="7"/>
  <c r="N11" i="7"/>
  <c r="O11" i="7"/>
  <c r="P11" i="7"/>
  <c r="Q11" i="7"/>
  <c r="R11" i="7"/>
  <c r="A12" i="7"/>
  <c r="C12" i="7"/>
  <c r="D12" i="7"/>
  <c r="E12" i="7"/>
  <c r="B12" i="7" s="1"/>
  <c r="F12" i="7"/>
  <c r="G12" i="7"/>
  <c r="H12" i="7"/>
  <c r="I12" i="7"/>
  <c r="J12" i="7"/>
  <c r="K12" i="7"/>
  <c r="L12" i="7"/>
  <c r="M12" i="7"/>
  <c r="N12" i="7"/>
  <c r="O12" i="7"/>
  <c r="P12" i="7"/>
  <c r="Q12" i="7"/>
  <c r="R12" i="7"/>
  <c r="A13" i="7"/>
  <c r="B13" i="7"/>
  <c r="C13" i="7"/>
  <c r="D13" i="7"/>
  <c r="E13" i="7"/>
  <c r="F13" i="7"/>
  <c r="G13" i="7"/>
  <c r="H13" i="7"/>
  <c r="I13" i="7"/>
  <c r="J13" i="7"/>
  <c r="K13" i="7"/>
  <c r="L13" i="7"/>
  <c r="M13" i="7"/>
  <c r="N13" i="7"/>
  <c r="O13" i="7"/>
  <c r="P13" i="7"/>
  <c r="Q13" i="7"/>
  <c r="R13" i="7"/>
  <c r="A14" i="7"/>
  <c r="B14" i="7"/>
  <c r="C14" i="7"/>
  <c r="D14" i="7"/>
  <c r="E14" i="7"/>
  <c r="F14" i="7"/>
  <c r="G14" i="7"/>
  <c r="H14" i="7"/>
  <c r="I14" i="7"/>
  <c r="L14" i="7" s="1"/>
  <c r="J14" i="7"/>
  <c r="K14" i="7"/>
  <c r="M14" i="7"/>
  <c r="N14" i="7"/>
  <c r="O14" i="7"/>
  <c r="P14" i="7"/>
  <c r="Q14" i="7"/>
  <c r="R14" i="7"/>
  <c r="A15" i="7"/>
  <c r="C15" i="7"/>
  <c r="D15" i="7"/>
  <c r="E15" i="7"/>
  <c r="B15" i="7" s="1"/>
  <c r="F15" i="7"/>
  <c r="G15" i="7"/>
  <c r="H15" i="7"/>
  <c r="I15" i="7"/>
  <c r="J15" i="7"/>
  <c r="K15" i="7"/>
  <c r="L15" i="7"/>
  <c r="M15" i="7"/>
  <c r="N15" i="7"/>
  <c r="O15" i="7"/>
  <c r="P15" i="7"/>
  <c r="Q15" i="7"/>
  <c r="R15" i="7"/>
  <c r="A16" i="7"/>
  <c r="C16" i="7"/>
  <c r="D16" i="7"/>
  <c r="E16" i="7"/>
  <c r="B16" i="7" s="1"/>
  <c r="F16" i="7"/>
  <c r="G16" i="7"/>
  <c r="H16" i="7"/>
  <c r="I16" i="7"/>
  <c r="J16" i="7"/>
  <c r="K16" i="7"/>
  <c r="L16" i="7"/>
  <c r="M16" i="7"/>
  <c r="N16" i="7"/>
  <c r="O16" i="7"/>
  <c r="P16" i="7"/>
  <c r="Q16" i="7"/>
  <c r="R16" i="7"/>
  <c r="A17" i="7"/>
  <c r="B17" i="7"/>
  <c r="C17" i="7"/>
  <c r="D17" i="7"/>
  <c r="E17" i="7"/>
  <c r="F17" i="7"/>
  <c r="G17" i="7"/>
  <c r="H17" i="7"/>
  <c r="I17" i="7"/>
  <c r="J17" i="7"/>
  <c r="K17" i="7"/>
  <c r="L17" i="7"/>
  <c r="M17" i="7"/>
  <c r="N17" i="7"/>
  <c r="O17" i="7"/>
  <c r="P17" i="7"/>
  <c r="Q17" i="7"/>
  <c r="R17" i="7"/>
  <c r="A18" i="7"/>
  <c r="B18" i="7"/>
  <c r="C18" i="7"/>
  <c r="D18" i="7"/>
  <c r="E18" i="7"/>
  <c r="F18" i="7"/>
  <c r="G18" i="7"/>
  <c r="H18" i="7"/>
  <c r="I18" i="7"/>
  <c r="L18" i="7" s="1"/>
  <c r="J18" i="7"/>
  <c r="K18" i="7"/>
  <c r="M18" i="7"/>
  <c r="N18" i="7"/>
  <c r="O18" i="7"/>
  <c r="P18" i="7"/>
  <c r="Q18" i="7"/>
  <c r="R18" i="7"/>
  <c r="A19" i="7"/>
  <c r="B19" i="7"/>
  <c r="C19" i="7"/>
  <c r="D19" i="7"/>
  <c r="E19" i="7"/>
  <c r="F19" i="7"/>
  <c r="G19" i="7"/>
  <c r="H19" i="7"/>
  <c r="I19" i="7"/>
  <c r="J19" i="7"/>
  <c r="K19" i="7"/>
  <c r="L19" i="7"/>
  <c r="M19" i="7"/>
  <c r="N19" i="7"/>
  <c r="O19" i="7"/>
  <c r="P19" i="7"/>
  <c r="Q19" i="7"/>
  <c r="R19" i="7"/>
  <c r="A20" i="7"/>
  <c r="B20" i="7"/>
  <c r="C20" i="7"/>
  <c r="D20" i="7"/>
  <c r="E20" i="7"/>
  <c r="F20" i="7"/>
  <c r="G20" i="7"/>
  <c r="H20" i="7"/>
  <c r="I20" i="7"/>
  <c r="J20" i="7"/>
  <c r="K20" i="7"/>
  <c r="L20" i="7"/>
  <c r="M20" i="7"/>
  <c r="N20" i="7"/>
  <c r="O20" i="7"/>
  <c r="P20" i="7"/>
  <c r="Q20" i="7"/>
  <c r="R20" i="7"/>
  <c r="A21" i="7"/>
  <c r="B21" i="7"/>
  <c r="C21" i="7"/>
  <c r="D21" i="7"/>
  <c r="E21" i="7"/>
  <c r="F21" i="7"/>
  <c r="G21" i="7"/>
  <c r="H21" i="7"/>
  <c r="I21" i="7"/>
  <c r="J21" i="7"/>
  <c r="K21" i="7"/>
  <c r="L21" i="7"/>
  <c r="M21" i="7"/>
  <c r="N21" i="7"/>
  <c r="O21" i="7"/>
  <c r="P21" i="7"/>
  <c r="Q21" i="7"/>
  <c r="R21" i="7"/>
  <c r="A22" i="7"/>
  <c r="B22" i="7"/>
  <c r="C22" i="7"/>
  <c r="D22" i="7"/>
  <c r="E22" i="7"/>
  <c r="F22" i="7"/>
  <c r="G22" i="7"/>
  <c r="H22" i="7"/>
  <c r="I22" i="7"/>
  <c r="L22" i="7" s="1"/>
  <c r="J22" i="7"/>
  <c r="K22" i="7"/>
  <c r="M22" i="7"/>
  <c r="N22" i="7"/>
  <c r="O22" i="7"/>
  <c r="P22" i="7"/>
  <c r="Q22" i="7"/>
  <c r="R22" i="7"/>
  <c r="A23" i="7"/>
  <c r="B23" i="7"/>
  <c r="C23" i="7"/>
  <c r="D23" i="7"/>
  <c r="E23" i="7"/>
  <c r="F23" i="7"/>
  <c r="G23" i="7"/>
  <c r="H23" i="7"/>
  <c r="I23" i="7"/>
  <c r="J23" i="7"/>
  <c r="K23" i="7"/>
  <c r="L23" i="7"/>
  <c r="M23" i="7"/>
  <c r="N23" i="7"/>
  <c r="O23" i="7"/>
  <c r="P23" i="7"/>
  <c r="Q23" i="7"/>
  <c r="R23" i="7"/>
  <c r="A24" i="7"/>
  <c r="B24" i="7"/>
  <c r="C24" i="7"/>
  <c r="D24" i="7"/>
  <c r="E24" i="7"/>
  <c r="F24" i="7"/>
  <c r="G24" i="7"/>
  <c r="H24" i="7"/>
  <c r="I24" i="7"/>
  <c r="J24" i="7"/>
  <c r="K24" i="7"/>
  <c r="L24" i="7"/>
  <c r="M24" i="7"/>
  <c r="N24" i="7"/>
  <c r="O24" i="7"/>
  <c r="P24" i="7"/>
  <c r="Q24" i="7"/>
  <c r="R24" i="7"/>
  <c r="A25" i="7"/>
  <c r="B25" i="7"/>
  <c r="C25" i="7"/>
  <c r="D25" i="7"/>
  <c r="E25" i="7"/>
  <c r="F25" i="7"/>
  <c r="G25" i="7"/>
  <c r="H25" i="7"/>
  <c r="I25" i="7"/>
  <c r="J25" i="7"/>
  <c r="K25" i="7"/>
  <c r="L25" i="7"/>
  <c r="M25" i="7"/>
  <c r="N25" i="7"/>
  <c r="O25" i="7"/>
  <c r="P25" i="7"/>
  <c r="Q25" i="7"/>
  <c r="R25" i="7"/>
  <c r="A26" i="7"/>
  <c r="B26" i="7"/>
  <c r="C26" i="7"/>
  <c r="D26" i="7"/>
  <c r="E26" i="7"/>
  <c r="F26" i="7"/>
  <c r="G26" i="7"/>
  <c r="H26" i="7"/>
  <c r="I26" i="7"/>
  <c r="L26" i="7" s="1"/>
  <c r="J26" i="7"/>
  <c r="K26" i="7"/>
  <c r="M26" i="7"/>
  <c r="N26" i="7"/>
  <c r="O26" i="7"/>
  <c r="P26" i="7"/>
  <c r="Q26" i="7"/>
  <c r="R26" i="7"/>
  <c r="A27" i="7"/>
  <c r="B27" i="7"/>
  <c r="C27" i="7"/>
  <c r="D27" i="7"/>
  <c r="E27" i="7"/>
  <c r="F27" i="7"/>
  <c r="G27" i="7"/>
  <c r="H27" i="7"/>
  <c r="I27" i="7"/>
  <c r="J27" i="7"/>
  <c r="K27" i="7"/>
  <c r="L27" i="7"/>
  <c r="M27" i="7"/>
  <c r="N27" i="7"/>
  <c r="O27" i="7"/>
  <c r="P27" i="7"/>
  <c r="Q27" i="7"/>
  <c r="R27" i="7"/>
  <c r="A28" i="7"/>
  <c r="B28" i="7"/>
  <c r="C28" i="7"/>
  <c r="D28" i="7"/>
  <c r="E28" i="7"/>
  <c r="F28" i="7"/>
  <c r="G28" i="7"/>
  <c r="H28" i="7"/>
  <c r="I28" i="7"/>
  <c r="J28" i="7"/>
  <c r="K28" i="7"/>
  <c r="L28" i="7"/>
  <c r="M28" i="7"/>
  <c r="N28" i="7"/>
  <c r="O28" i="7"/>
  <c r="P28" i="7"/>
  <c r="Q28" i="7"/>
  <c r="R28" i="7"/>
  <c r="A29" i="7"/>
  <c r="B29" i="7"/>
  <c r="C29" i="7"/>
  <c r="D29" i="7"/>
  <c r="E29" i="7"/>
  <c r="F29" i="7"/>
  <c r="G29" i="7"/>
  <c r="H29" i="7"/>
  <c r="I29" i="7"/>
  <c r="J29" i="7"/>
  <c r="K29" i="7"/>
  <c r="L29" i="7"/>
  <c r="M29" i="7"/>
  <c r="N29" i="7"/>
  <c r="O29" i="7"/>
  <c r="P29" i="7"/>
  <c r="Q29" i="7"/>
  <c r="R29" i="7"/>
  <c r="A30" i="7"/>
  <c r="B30" i="7"/>
  <c r="C30" i="7"/>
  <c r="D30" i="7"/>
  <c r="E30" i="7"/>
  <c r="F30" i="7"/>
  <c r="G30" i="7"/>
  <c r="H30" i="7"/>
  <c r="I30" i="7"/>
  <c r="L30" i="7" s="1"/>
  <c r="J30" i="7"/>
  <c r="K30" i="7"/>
  <c r="M30" i="7"/>
  <c r="N30" i="7"/>
  <c r="O30" i="7"/>
  <c r="P30" i="7"/>
  <c r="Q30" i="7"/>
  <c r="R30" i="7"/>
  <c r="A31" i="7"/>
  <c r="B31" i="7"/>
  <c r="C31" i="7"/>
  <c r="D31" i="7"/>
  <c r="E31" i="7"/>
  <c r="F31" i="7"/>
  <c r="G31" i="7"/>
  <c r="H31" i="7"/>
  <c r="I31" i="7"/>
  <c r="J31" i="7"/>
  <c r="K31" i="7"/>
  <c r="L31" i="7"/>
  <c r="M31" i="7"/>
  <c r="N31" i="7"/>
  <c r="O31" i="7"/>
  <c r="P31" i="7"/>
  <c r="Q31" i="7"/>
  <c r="R31" i="7"/>
  <c r="A32" i="7"/>
  <c r="B32" i="7"/>
  <c r="C32" i="7"/>
  <c r="D32" i="7"/>
  <c r="E32" i="7"/>
  <c r="F32" i="7"/>
  <c r="G32" i="7"/>
  <c r="H32" i="7"/>
  <c r="I32" i="7"/>
  <c r="J32" i="7"/>
  <c r="K32" i="7"/>
  <c r="L32" i="7"/>
  <c r="M32" i="7"/>
  <c r="N32" i="7"/>
  <c r="O32" i="7"/>
  <c r="P32" i="7"/>
  <c r="Q32" i="7"/>
  <c r="R32" i="7"/>
  <c r="A33" i="7"/>
  <c r="B33" i="7"/>
  <c r="C33" i="7"/>
  <c r="D33" i="7"/>
  <c r="E33" i="7"/>
  <c r="F33" i="7"/>
  <c r="G33" i="7"/>
  <c r="H33" i="7"/>
  <c r="I33" i="7"/>
  <c r="J33" i="7"/>
  <c r="K33" i="7"/>
  <c r="L33" i="7"/>
  <c r="M33" i="7"/>
  <c r="N33" i="7"/>
  <c r="O33" i="7"/>
  <c r="P33" i="7"/>
  <c r="Q33" i="7"/>
  <c r="R33" i="7"/>
  <c r="A34" i="7"/>
  <c r="B34" i="7"/>
  <c r="C34" i="7"/>
  <c r="D34" i="7"/>
  <c r="E34" i="7"/>
  <c r="F34" i="7"/>
  <c r="G34" i="7"/>
  <c r="H34" i="7"/>
  <c r="I34" i="7"/>
  <c r="L34" i="7" s="1"/>
  <c r="J34" i="7"/>
  <c r="K34" i="7"/>
  <c r="M34" i="7"/>
  <c r="N34" i="7"/>
  <c r="O34" i="7"/>
  <c r="P34" i="7"/>
  <c r="Q34" i="7"/>
  <c r="R34" i="7"/>
  <c r="A35" i="7"/>
  <c r="B35" i="7"/>
  <c r="C35" i="7"/>
  <c r="D35" i="7"/>
  <c r="E35" i="7"/>
  <c r="F35" i="7"/>
  <c r="G35" i="7"/>
  <c r="H35" i="7"/>
  <c r="I35" i="7"/>
  <c r="J35" i="7"/>
  <c r="K35" i="7"/>
  <c r="L35" i="7"/>
  <c r="M35" i="7"/>
  <c r="N35" i="7"/>
  <c r="O35" i="7"/>
  <c r="P35" i="7"/>
  <c r="Q35" i="7"/>
  <c r="R35" i="7"/>
  <c r="A36" i="7"/>
  <c r="B36" i="7"/>
  <c r="C36" i="7"/>
  <c r="D36" i="7"/>
  <c r="E36" i="7"/>
  <c r="F36" i="7"/>
  <c r="G36" i="7"/>
  <c r="H36" i="7"/>
  <c r="I36" i="7"/>
  <c r="J36" i="7"/>
  <c r="K36" i="7"/>
  <c r="L36" i="7"/>
  <c r="M36" i="7"/>
  <c r="N36" i="7"/>
  <c r="O36" i="7"/>
  <c r="P36" i="7"/>
  <c r="Q36" i="7"/>
  <c r="R36" i="7"/>
  <c r="A37" i="7"/>
  <c r="B37" i="7"/>
  <c r="C37" i="7"/>
  <c r="D37" i="7"/>
  <c r="E37" i="7"/>
  <c r="F37" i="7"/>
  <c r="G37" i="7"/>
  <c r="H37" i="7"/>
  <c r="I37" i="7"/>
  <c r="J37" i="7"/>
  <c r="K37" i="7"/>
  <c r="L37" i="7"/>
  <c r="M37" i="7"/>
  <c r="N37" i="7"/>
  <c r="O37" i="7"/>
  <c r="P37" i="7"/>
  <c r="Q37" i="7"/>
  <c r="R37" i="7"/>
  <c r="A38" i="7"/>
  <c r="B38" i="7"/>
  <c r="C38" i="7"/>
  <c r="D38" i="7"/>
  <c r="E38" i="7"/>
  <c r="F38" i="7"/>
  <c r="G38" i="7"/>
  <c r="H38" i="7"/>
  <c r="I38" i="7"/>
  <c r="L38" i="7" s="1"/>
  <c r="J38" i="7"/>
  <c r="K38" i="7"/>
  <c r="M38" i="7"/>
  <c r="N38" i="7"/>
  <c r="O38" i="7"/>
  <c r="P38" i="7"/>
  <c r="Q38" i="7"/>
  <c r="R38" i="7"/>
  <c r="A39" i="7"/>
  <c r="B39" i="7"/>
  <c r="C39" i="7"/>
  <c r="D39" i="7"/>
  <c r="E39" i="7"/>
  <c r="F39" i="7"/>
  <c r="G39" i="7"/>
  <c r="H39" i="7"/>
  <c r="I39" i="7"/>
  <c r="J39" i="7"/>
  <c r="K39" i="7"/>
  <c r="L39" i="7"/>
  <c r="M39" i="7"/>
  <c r="N39" i="7"/>
  <c r="O39" i="7"/>
  <c r="P39" i="7"/>
  <c r="Q39" i="7"/>
  <c r="R39" i="7"/>
  <c r="A40" i="7"/>
  <c r="B40" i="7"/>
  <c r="C40" i="7"/>
  <c r="D40" i="7"/>
  <c r="E40" i="7"/>
  <c r="F40" i="7"/>
  <c r="G40" i="7"/>
  <c r="H40" i="7"/>
  <c r="I40" i="7"/>
  <c r="J40" i="7"/>
  <c r="K40" i="7"/>
  <c r="L40" i="7"/>
  <c r="M40" i="7"/>
  <c r="N40" i="7"/>
  <c r="O40" i="7"/>
  <c r="P40" i="7"/>
  <c r="Q40" i="7"/>
  <c r="R40" i="7"/>
  <c r="A41" i="7"/>
  <c r="B41" i="7"/>
  <c r="C41" i="7"/>
  <c r="D41" i="7"/>
  <c r="E41" i="7"/>
  <c r="F41" i="7"/>
  <c r="G41" i="7"/>
  <c r="H41" i="7"/>
  <c r="I41" i="7"/>
  <c r="J41" i="7"/>
  <c r="K41" i="7"/>
  <c r="L41" i="7"/>
  <c r="M41" i="7"/>
  <c r="N41" i="7"/>
  <c r="O41" i="7"/>
  <c r="P41" i="7"/>
  <c r="Q41" i="7"/>
  <c r="R41" i="7"/>
  <c r="A42" i="7"/>
  <c r="B42" i="7"/>
  <c r="C42" i="7"/>
  <c r="D42" i="7"/>
  <c r="E42" i="7"/>
  <c r="F42" i="7"/>
  <c r="G42" i="7"/>
  <c r="H42" i="7"/>
  <c r="I42" i="7"/>
  <c r="L42" i="7" s="1"/>
  <c r="J42" i="7"/>
  <c r="K42" i="7"/>
  <c r="M42" i="7"/>
  <c r="N42" i="7"/>
  <c r="O42" i="7"/>
  <c r="P42" i="7"/>
  <c r="Q42" i="7"/>
  <c r="R42" i="7"/>
  <c r="A43" i="7"/>
  <c r="B43" i="7"/>
  <c r="C43" i="7"/>
  <c r="D43" i="7"/>
  <c r="E43" i="7"/>
  <c r="F43" i="7"/>
  <c r="G43" i="7"/>
  <c r="H43" i="7"/>
  <c r="I43" i="7"/>
  <c r="J43" i="7"/>
  <c r="K43" i="7"/>
  <c r="L43" i="7"/>
  <c r="M43" i="7"/>
  <c r="N43" i="7"/>
  <c r="O43" i="7"/>
  <c r="P43" i="7"/>
  <c r="Q43" i="7"/>
  <c r="R43" i="7"/>
  <c r="A44" i="7"/>
  <c r="B44" i="7"/>
  <c r="C44" i="7"/>
  <c r="D44" i="7"/>
  <c r="E44" i="7"/>
  <c r="F44" i="7"/>
  <c r="G44" i="7"/>
  <c r="H44" i="7"/>
  <c r="I44" i="7"/>
  <c r="J44" i="7"/>
  <c r="K44" i="7"/>
  <c r="L44" i="7"/>
  <c r="M44" i="7"/>
  <c r="N44" i="7"/>
  <c r="O44" i="7"/>
  <c r="P44" i="7"/>
  <c r="Q44" i="7"/>
  <c r="R44" i="7"/>
  <c r="A45" i="7"/>
  <c r="B45" i="7"/>
  <c r="C45" i="7"/>
  <c r="D45" i="7"/>
  <c r="E45" i="7"/>
  <c r="F45" i="7"/>
  <c r="G45" i="7"/>
  <c r="H45" i="7"/>
  <c r="I45" i="7"/>
  <c r="J45" i="7"/>
  <c r="K45" i="7"/>
  <c r="L45" i="7"/>
  <c r="M45" i="7"/>
  <c r="N45" i="7"/>
  <c r="O45" i="7"/>
  <c r="P45" i="7"/>
  <c r="Q45" i="7"/>
  <c r="R45" i="7"/>
  <c r="A46" i="7"/>
  <c r="B46" i="7"/>
  <c r="C46" i="7"/>
  <c r="D46" i="7"/>
  <c r="E46" i="7"/>
  <c r="F46" i="7"/>
  <c r="G46" i="7"/>
  <c r="H46" i="7"/>
  <c r="I46" i="7"/>
  <c r="L46" i="7" s="1"/>
  <c r="J46" i="7"/>
  <c r="K46" i="7"/>
  <c r="M46" i="7"/>
  <c r="N46" i="7"/>
  <c r="O46" i="7"/>
  <c r="P46" i="7"/>
  <c r="Q46" i="7"/>
  <c r="R46" i="7"/>
  <c r="A47" i="7"/>
  <c r="B47" i="7"/>
  <c r="C47" i="7"/>
  <c r="D47" i="7"/>
  <c r="E47" i="7"/>
  <c r="F47" i="7"/>
  <c r="G47" i="7"/>
  <c r="H47" i="7"/>
  <c r="I47" i="7"/>
  <c r="J47" i="7"/>
  <c r="K47" i="7"/>
  <c r="L47" i="7"/>
  <c r="M47" i="7"/>
  <c r="N47" i="7"/>
  <c r="O47" i="7"/>
  <c r="P47" i="7"/>
  <c r="Q47" i="7"/>
  <c r="R47" i="7"/>
  <c r="A48" i="7"/>
  <c r="B48" i="7"/>
  <c r="C48" i="7"/>
  <c r="D48" i="7"/>
  <c r="E48" i="7"/>
  <c r="F48" i="7"/>
  <c r="G48" i="7"/>
  <c r="H48" i="7"/>
  <c r="I48" i="7"/>
  <c r="J48" i="7"/>
  <c r="K48" i="7"/>
  <c r="L48" i="7"/>
  <c r="M48" i="7"/>
  <c r="N48" i="7"/>
  <c r="O48" i="7"/>
  <c r="P48" i="7"/>
  <c r="Q48" i="7"/>
  <c r="R48" i="7"/>
  <c r="A49" i="7"/>
  <c r="B49" i="7"/>
  <c r="C49" i="7"/>
  <c r="D49" i="7"/>
  <c r="E49" i="7"/>
  <c r="F49" i="7"/>
  <c r="G49" i="7"/>
  <c r="H49" i="7"/>
  <c r="I49" i="7"/>
  <c r="J49" i="7"/>
  <c r="K49" i="7"/>
  <c r="L49" i="7"/>
  <c r="M49" i="7"/>
  <c r="N49" i="7"/>
  <c r="O49" i="7"/>
  <c r="P49" i="7"/>
  <c r="Q49" i="7"/>
  <c r="R49" i="7"/>
  <c r="A50" i="7"/>
  <c r="B50" i="7"/>
  <c r="C50" i="7"/>
  <c r="D50" i="7"/>
  <c r="E50" i="7"/>
  <c r="F50" i="7"/>
  <c r="G50" i="7"/>
  <c r="H50" i="7"/>
  <c r="I50" i="7"/>
  <c r="L50" i="7" s="1"/>
  <c r="J50" i="7"/>
  <c r="K50" i="7"/>
  <c r="M50" i="7"/>
  <c r="N50" i="7"/>
  <c r="O50" i="7"/>
  <c r="P50" i="7"/>
  <c r="Q50" i="7"/>
  <c r="R50" i="7"/>
  <c r="A51" i="7"/>
  <c r="B51" i="7"/>
  <c r="C51" i="7"/>
  <c r="D51" i="7"/>
  <c r="E51" i="7"/>
  <c r="F51" i="7"/>
  <c r="G51" i="7"/>
  <c r="H51" i="7"/>
  <c r="I51" i="7"/>
  <c r="J51" i="7"/>
  <c r="K51" i="7"/>
  <c r="L51" i="7"/>
  <c r="M51" i="7"/>
  <c r="N51" i="7"/>
  <c r="O51" i="7"/>
  <c r="P51" i="7"/>
  <c r="Q51" i="7"/>
  <c r="R51" i="7"/>
  <c r="A52" i="7"/>
  <c r="B52" i="7"/>
  <c r="C52" i="7"/>
  <c r="D52" i="7"/>
  <c r="E52" i="7"/>
  <c r="F52" i="7"/>
  <c r="G52" i="7"/>
  <c r="H52" i="7"/>
  <c r="I52" i="7"/>
  <c r="J52" i="7"/>
  <c r="K52" i="7"/>
  <c r="L52" i="7"/>
  <c r="M52" i="7"/>
  <c r="N52" i="7"/>
  <c r="O52" i="7"/>
  <c r="P52" i="7"/>
  <c r="Q52" i="7"/>
  <c r="R52" i="7"/>
  <c r="A53" i="7"/>
  <c r="B53" i="7"/>
  <c r="C53" i="7"/>
  <c r="D53" i="7"/>
  <c r="E53" i="7"/>
  <c r="F53" i="7"/>
  <c r="G53" i="7"/>
  <c r="H53" i="7"/>
  <c r="I53" i="7"/>
  <c r="J53" i="7"/>
  <c r="K53" i="7"/>
  <c r="L53" i="7"/>
  <c r="M53" i="7"/>
  <c r="N53" i="7"/>
  <c r="O53" i="7"/>
  <c r="P53" i="7"/>
  <c r="Q53" i="7"/>
  <c r="R53" i="7"/>
  <c r="A54" i="7"/>
  <c r="B54" i="7"/>
  <c r="C54" i="7"/>
  <c r="D54" i="7"/>
  <c r="E54" i="7"/>
  <c r="F54" i="7"/>
  <c r="G54" i="7"/>
  <c r="H54" i="7"/>
  <c r="I54" i="7"/>
  <c r="L54" i="7" s="1"/>
  <c r="J54" i="7"/>
  <c r="K54" i="7"/>
  <c r="M54" i="7"/>
  <c r="N54" i="7"/>
  <c r="O54" i="7"/>
  <c r="P54" i="7"/>
  <c r="Q54" i="7"/>
  <c r="R54" i="7"/>
  <c r="A55" i="7"/>
  <c r="B55" i="7"/>
  <c r="C55" i="7"/>
  <c r="D55" i="7"/>
  <c r="E55" i="7"/>
  <c r="F55" i="7"/>
  <c r="G55" i="7"/>
  <c r="H55" i="7"/>
  <c r="I55" i="7"/>
  <c r="J55" i="7"/>
  <c r="K55" i="7"/>
  <c r="L55" i="7"/>
  <c r="M55" i="7"/>
  <c r="N55" i="7"/>
  <c r="O55" i="7"/>
  <c r="P55" i="7"/>
  <c r="Q55" i="7"/>
  <c r="R55" i="7"/>
  <c r="A56" i="7"/>
  <c r="B56" i="7"/>
  <c r="C56" i="7"/>
  <c r="D56" i="7"/>
  <c r="E56" i="7"/>
  <c r="F56" i="7"/>
  <c r="G56" i="7"/>
  <c r="H56" i="7"/>
  <c r="I56" i="7"/>
  <c r="J56" i="7"/>
  <c r="K56" i="7"/>
  <c r="L56" i="7"/>
  <c r="M56" i="7"/>
  <c r="N56" i="7"/>
  <c r="O56" i="7"/>
  <c r="P56" i="7"/>
  <c r="Q56" i="7"/>
  <c r="R56" i="7"/>
  <c r="A57" i="7"/>
  <c r="B57" i="7"/>
  <c r="C57" i="7"/>
  <c r="D57" i="7"/>
  <c r="E57" i="7"/>
  <c r="F57" i="7"/>
  <c r="G57" i="7"/>
  <c r="H57" i="7"/>
  <c r="I57" i="7"/>
  <c r="J57" i="7"/>
  <c r="K57" i="7"/>
  <c r="L57" i="7"/>
  <c r="M57" i="7"/>
  <c r="N57" i="7"/>
  <c r="O57" i="7"/>
  <c r="P57" i="7"/>
  <c r="Q57" i="7"/>
  <c r="R57" i="7"/>
  <c r="A58" i="7"/>
  <c r="B58" i="7"/>
  <c r="C58" i="7"/>
  <c r="D58" i="7"/>
  <c r="E58" i="7"/>
  <c r="F58" i="7"/>
  <c r="G58" i="7"/>
  <c r="H58" i="7"/>
  <c r="I58" i="7"/>
  <c r="L58" i="7" s="1"/>
  <c r="J58" i="7"/>
  <c r="K58" i="7"/>
  <c r="M58" i="7"/>
  <c r="N58" i="7"/>
  <c r="O58" i="7"/>
  <c r="P58" i="7"/>
  <c r="Q58" i="7"/>
  <c r="R58" i="7"/>
  <c r="A59" i="7"/>
  <c r="B59" i="7"/>
  <c r="C59" i="7"/>
  <c r="D59" i="7"/>
  <c r="E59" i="7"/>
  <c r="F59" i="7"/>
  <c r="G59" i="7"/>
  <c r="H59" i="7"/>
  <c r="I59" i="7"/>
  <c r="J59" i="7"/>
  <c r="K59" i="7"/>
  <c r="L59" i="7"/>
  <c r="M59" i="7"/>
  <c r="N59" i="7"/>
  <c r="O59" i="7"/>
  <c r="P59" i="7"/>
  <c r="Q59" i="7"/>
  <c r="R59" i="7"/>
  <c r="A60" i="7"/>
  <c r="B60" i="7"/>
  <c r="C60" i="7"/>
  <c r="D60" i="7"/>
  <c r="E60" i="7"/>
  <c r="F60" i="7"/>
  <c r="G60" i="7"/>
  <c r="H60" i="7"/>
  <c r="I60" i="7"/>
  <c r="J60" i="7"/>
  <c r="K60" i="7"/>
  <c r="L60" i="7"/>
  <c r="M60" i="7"/>
  <c r="N60" i="7"/>
  <c r="O60" i="7"/>
  <c r="P60" i="7"/>
  <c r="Q60" i="7"/>
  <c r="R60" i="7"/>
  <c r="A61" i="7"/>
  <c r="B61" i="7"/>
  <c r="C61" i="7"/>
  <c r="D61" i="7"/>
  <c r="E61" i="7"/>
  <c r="F61" i="7"/>
  <c r="G61" i="7"/>
  <c r="H61" i="7"/>
  <c r="I61" i="7"/>
  <c r="J61" i="7"/>
  <c r="K61" i="7"/>
  <c r="L61" i="7"/>
  <c r="M61" i="7"/>
  <c r="N61" i="7"/>
  <c r="O61" i="7"/>
  <c r="P61" i="7"/>
  <c r="Q61" i="7"/>
  <c r="R61" i="7"/>
  <c r="A62" i="7"/>
  <c r="B62" i="7"/>
  <c r="C62" i="7"/>
  <c r="D62" i="7"/>
  <c r="E62" i="7"/>
  <c r="F62" i="7"/>
  <c r="G62" i="7"/>
  <c r="H62" i="7"/>
  <c r="I62" i="7"/>
  <c r="L62" i="7" s="1"/>
  <c r="J62" i="7"/>
  <c r="K62" i="7"/>
  <c r="M62" i="7"/>
  <c r="N62" i="7"/>
  <c r="O62" i="7"/>
  <c r="P62" i="7"/>
  <c r="Q62" i="7"/>
  <c r="R62" i="7"/>
  <c r="A63" i="7"/>
  <c r="B63" i="7"/>
  <c r="C63" i="7"/>
  <c r="D63" i="7"/>
  <c r="E63" i="7"/>
  <c r="F63" i="7"/>
  <c r="G63" i="7"/>
  <c r="H63" i="7"/>
  <c r="I63" i="7"/>
  <c r="J63" i="7"/>
  <c r="K63" i="7"/>
  <c r="L63" i="7"/>
  <c r="M63" i="7"/>
  <c r="N63" i="7"/>
  <c r="O63" i="7"/>
  <c r="P63" i="7"/>
  <c r="Q63" i="7"/>
  <c r="R63" i="7"/>
  <c r="A64" i="7"/>
  <c r="B64" i="7"/>
  <c r="C64" i="7"/>
  <c r="D64" i="7"/>
  <c r="E64" i="7"/>
  <c r="F64" i="7"/>
  <c r="G64" i="7"/>
  <c r="H64" i="7"/>
  <c r="I64" i="7"/>
  <c r="J64" i="7"/>
  <c r="K64" i="7"/>
  <c r="L64" i="7"/>
  <c r="M64" i="7"/>
  <c r="N64" i="7"/>
  <c r="O64" i="7"/>
  <c r="P64" i="7"/>
  <c r="Q64" i="7"/>
  <c r="R64" i="7"/>
  <c r="A65" i="7"/>
  <c r="B65" i="7"/>
  <c r="C65" i="7"/>
  <c r="D65" i="7"/>
  <c r="E65" i="7"/>
  <c r="F65" i="7"/>
  <c r="G65" i="7"/>
  <c r="H65" i="7"/>
  <c r="I65" i="7"/>
  <c r="J65" i="7"/>
  <c r="K65" i="7"/>
  <c r="L65" i="7"/>
  <c r="M65" i="7"/>
  <c r="N65" i="7"/>
  <c r="O65" i="7"/>
  <c r="P65" i="7"/>
  <c r="Q65" i="7"/>
  <c r="R65" i="7"/>
  <c r="A66" i="7"/>
  <c r="B66" i="7"/>
  <c r="C66" i="7"/>
  <c r="D66" i="7"/>
  <c r="E66" i="7"/>
  <c r="F66" i="7"/>
  <c r="G66" i="7"/>
  <c r="H66" i="7"/>
  <c r="I66" i="7"/>
  <c r="L66" i="7" s="1"/>
  <c r="J66" i="7"/>
  <c r="K66" i="7"/>
  <c r="M66" i="7"/>
  <c r="N66" i="7"/>
  <c r="O66" i="7"/>
  <c r="P66" i="7"/>
  <c r="Q66" i="7"/>
  <c r="R66" i="7"/>
  <c r="A67" i="7"/>
  <c r="B67" i="7"/>
  <c r="C67" i="7"/>
  <c r="D67" i="7"/>
  <c r="E67" i="7"/>
  <c r="F67" i="7"/>
  <c r="G67" i="7"/>
  <c r="H67" i="7"/>
  <c r="I67" i="7"/>
  <c r="J67" i="7"/>
  <c r="K67" i="7"/>
  <c r="L67" i="7"/>
  <c r="M67" i="7"/>
  <c r="N67" i="7"/>
  <c r="O67" i="7"/>
  <c r="P67" i="7"/>
  <c r="Q67" i="7"/>
  <c r="R67" i="7"/>
  <c r="A68" i="7"/>
  <c r="B68" i="7"/>
  <c r="C68" i="7"/>
  <c r="D68" i="7"/>
  <c r="E68" i="7"/>
  <c r="F68" i="7"/>
  <c r="G68" i="7"/>
  <c r="H68" i="7"/>
  <c r="I68" i="7"/>
  <c r="J68" i="7"/>
  <c r="K68" i="7"/>
  <c r="L68" i="7"/>
  <c r="M68" i="7"/>
  <c r="N68" i="7"/>
  <c r="O68" i="7"/>
  <c r="P68" i="7"/>
  <c r="Q68" i="7"/>
  <c r="R68" i="7"/>
  <c r="A69" i="7"/>
  <c r="B69" i="7"/>
  <c r="C69" i="7"/>
  <c r="D69" i="7"/>
  <c r="E69" i="7"/>
  <c r="F69" i="7"/>
  <c r="G69" i="7"/>
  <c r="H69" i="7"/>
  <c r="I69" i="7"/>
  <c r="J69" i="7"/>
  <c r="K69" i="7"/>
  <c r="L69" i="7"/>
  <c r="M69" i="7"/>
  <c r="N69" i="7"/>
  <c r="O69" i="7"/>
  <c r="P69" i="7"/>
  <c r="Q69" i="7"/>
  <c r="R69" i="7"/>
  <c r="A70" i="7"/>
  <c r="B70" i="7"/>
  <c r="C70" i="7"/>
  <c r="D70" i="7"/>
  <c r="E70" i="7"/>
  <c r="F70" i="7"/>
  <c r="G70" i="7"/>
  <c r="H70" i="7"/>
  <c r="I70" i="7"/>
  <c r="L70" i="7" s="1"/>
  <c r="J70" i="7"/>
  <c r="K70" i="7"/>
  <c r="M70" i="7"/>
  <c r="N70" i="7"/>
  <c r="O70" i="7"/>
  <c r="P70" i="7"/>
  <c r="Q70" i="7"/>
  <c r="R70" i="7"/>
  <c r="A71" i="7"/>
  <c r="B71" i="7"/>
  <c r="C71" i="7"/>
  <c r="D71" i="7"/>
  <c r="E71" i="7"/>
  <c r="F71" i="7"/>
  <c r="G71" i="7"/>
  <c r="H71" i="7"/>
  <c r="I71" i="7"/>
  <c r="J71" i="7"/>
  <c r="K71" i="7"/>
  <c r="L71" i="7"/>
  <c r="M71" i="7"/>
  <c r="N71" i="7"/>
  <c r="O71" i="7"/>
  <c r="P71" i="7"/>
  <c r="Q71" i="7"/>
  <c r="R71" i="7"/>
  <c r="A72" i="7"/>
  <c r="B72" i="7"/>
  <c r="C72" i="7"/>
  <c r="D72" i="7"/>
  <c r="E72" i="7"/>
  <c r="F72" i="7"/>
  <c r="G72" i="7"/>
  <c r="H72" i="7"/>
  <c r="I72" i="7"/>
  <c r="J72" i="7"/>
  <c r="K72" i="7"/>
  <c r="L72" i="7"/>
  <c r="M72" i="7"/>
  <c r="N72" i="7"/>
  <c r="O72" i="7"/>
  <c r="P72" i="7"/>
  <c r="Q72" i="7"/>
  <c r="R72" i="7"/>
  <c r="A73" i="7"/>
  <c r="B73" i="7"/>
  <c r="C73" i="7"/>
  <c r="D73" i="7"/>
  <c r="E73" i="7"/>
  <c r="F73" i="7"/>
  <c r="G73" i="7"/>
  <c r="H73" i="7"/>
  <c r="I73" i="7"/>
  <c r="J73" i="7"/>
  <c r="K73" i="7"/>
  <c r="L73" i="7"/>
  <c r="M73" i="7"/>
  <c r="N73" i="7"/>
  <c r="O73" i="7"/>
  <c r="P73" i="7"/>
  <c r="Q73" i="7"/>
  <c r="R73" i="7"/>
  <c r="A74" i="7"/>
  <c r="B74" i="7"/>
  <c r="C74" i="7"/>
  <c r="D74" i="7"/>
  <c r="E74" i="7"/>
  <c r="F74" i="7"/>
  <c r="G74" i="7"/>
  <c r="H74" i="7"/>
  <c r="I74" i="7"/>
  <c r="L74" i="7" s="1"/>
  <c r="J74" i="7"/>
  <c r="K74" i="7"/>
  <c r="M74" i="7"/>
  <c r="N74" i="7"/>
  <c r="O74" i="7"/>
  <c r="P74" i="7"/>
  <c r="Q74" i="7"/>
  <c r="R74" i="7"/>
  <c r="A75" i="7"/>
  <c r="B75" i="7"/>
  <c r="C75" i="7"/>
  <c r="D75" i="7"/>
  <c r="E75" i="7"/>
  <c r="F75" i="7"/>
  <c r="G75" i="7"/>
  <c r="H75" i="7"/>
  <c r="I75" i="7"/>
  <c r="J75" i="7"/>
  <c r="K75" i="7"/>
  <c r="L75" i="7"/>
  <c r="M75" i="7"/>
  <c r="N75" i="7"/>
  <c r="O75" i="7"/>
  <c r="P75" i="7"/>
  <c r="Q75" i="7"/>
  <c r="R75" i="7"/>
  <c r="A76" i="7"/>
  <c r="B76" i="7"/>
  <c r="C76" i="7"/>
  <c r="D76" i="7"/>
  <c r="E76" i="7"/>
  <c r="F76" i="7"/>
  <c r="G76" i="7"/>
  <c r="H76" i="7"/>
  <c r="I76" i="7"/>
  <c r="J76" i="7"/>
  <c r="K76" i="7"/>
  <c r="L76" i="7"/>
  <c r="M76" i="7"/>
  <c r="N76" i="7"/>
  <c r="O76" i="7"/>
  <c r="P76" i="7"/>
  <c r="Q76" i="7"/>
  <c r="R76" i="7"/>
  <c r="A77" i="7"/>
  <c r="B77" i="7"/>
  <c r="C77" i="7"/>
  <c r="D77" i="7"/>
  <c r="E77" i="7"/>
  <c r="F77" i="7"/>
  <c r="G77" i="7"/>
  <c r="H77" i="7"/>
  <c r="I77" i="7"/>
  <c r="J77" i="7"/>
  <c r="K77" i="7"/>
  <c r="L77" i="7"/>
  <c r="M77" i="7"/>
  <c r="N77" i="7"/>
  <c r="O77" i="7"/>
  <c r="P77" i="7"/>
  <c r="Q77" i="7"/>
  <c r="R77" i="7"/>
  <c r="A78" i="7"/>
  <c r="B78" i="7"/>
  <c r="C78" i="7"/>
  <c r="D78" i="7"/>
  <c r="E78" i="7"/>
  <c r="F78" i="7"/>
  <c r="G78" i="7"/>
  <c r="H78" i="7"/>
  <c r="I78" i="7"/>
  <c r="L78" i="7" s="1"/>
  <c r="J78" i="7"/>
  <c r="K78" i="7"/>
  <c r="M78" i="7"/>
  <c r="N78" i="7"/>
  <c r="O78" i="7"/>
  <c r="P78" i="7"/>
  <c r="Q78" i="7"/>
  <c r="R78" i="7"/>
  <c r="A79" i="7"/>
  <c r="B79" i="7"/>
  <c r="C79" i="7"/>
  <c r="D79" i="7"/>
  <c r="E79" i="7"/>
  <c r="F79" i="7"/>
  <c r="G79" i="7"/>
  <c r="H79" i="7"/>
  <c r="I79" i="7"/>
  <c r="J79" i="7"/>
  <c r="K79" i="7"/>
  <c r="L79" i="7"/>
  <c r="M79" i="7"/>
  <c r="N79" i="7"/>
  <c r="O79" i="7"/>
  <c r="P79" i="7"/>
  <c r="Q79" i="7"/>
  <c r="R79" i="7"/>
  <c r="A80" i="7"/>
  <c r="B80" i="7"/>
  <c r="C80" i="7"/>
  <c r="D80" i="7"/>
  <c r="E80" i="7"/>
  <c r="F80" i="7"/>
  <c r="G80" i="7"/>
  <c r="H80" i="7"/>
  <c r="I80" i="7"/>
  <c r="J80" i="7"/>
  <c r="K80" i="7"/>
  <c r="L80" i="7"/>
  <c r="M80" i="7"/>
  <c r="N80" i="7"/>
  <c r="O80" i="7"/>
  <c r="P80" i="7"/>
  <c r="Q80" i="7"/>
  <c r="R80" i="7"/>
  <c r="A81" i="7"/>
  <c r="B81" i="7"/>
  <c r="C81" i="7"/>
  <c r="D81" i="7"/>
  <c r="E81" i="7"/>
  <c r="F81" i="7"/>
  <c r="G81" i="7"/>
  <c r="H81" i="7"/>
  <c r="I81" i="7"/>
  <c r="J81" i="7"/>
  <c r="K81" i="7"/>
  <c r="L81" i="7"/>
  <c r="M81" i="7"/>
  <c r="N81" i="7"/>
  <c r="O81" i="7"/>
  <c r="P81" i="7"/>
  <c r="Q81" i="7"/>
  <c r="R81" i="7"/>
  <c r="A82" i="7"/>
  <c r="B82" i="7"/>
  <c r="C82" i="7"/>
  <c r="D82" i="7"/>
  <c r="E82" i="7"/>
  <c r="F82" i="7"/>
  <c r="G82" i="7"/>
  <c r="H82" i="7"/>
  <c r="I82" i="7"/>
  <c r="L82" i="7" s="1"/>
  <c r="J82" i="7"/>
  <c r="K82" i="7"/>
  <c r="M82" i="7"/>
  <c r="N82" i="7"/>
  <c r="O82" i="7"/>
  <c r="P82" i="7"/>
  <c r="Q82" i="7"/>
  <c r="R82" i="7"/>
  <c r="A83" i="7"/>
  <c r="B83" i="7"/>
  <c r="C83" i="7"/>
  <c r="D83" i="7"/>
  <c r="E83" i="7"/>
  <c r="F83" i="7"/>
  <c r="G83" i="7"/>
  <c r="H83" i="7"/>
  <c r="I83" i="7"/>
  <c r="J83" i="7"/>
  <c r="K83" i="7"/>
  <c r="L83" i="7"/>
  <c r="M83" i="7"/>
  <c r="N83" i="7"/>
  <c r="O83" i="7"/>
  <c r="P83" i="7"/>
  <c r="Q83" i="7"/>
  <c r="R83" i="7"/>
  <c r="A84" i="7"/>
  <c r="B84" i="7"/>
  <c r="C84" i="7"/>
  <c r="D84" i="7"/>
  <c r="E84" i="7"/>
  <c r="F84" i="7"/>
  <c r="G84" i="7"/>
  <c r="H84" i="7"/>
  <c r="I84" i="7"/>
  <c r="J84" i="7"/>
  <c r="K84" i="7"/>
  <c r="L84" i="7"/>
  <c r="M84" i="7"/>
  <c r="N84" i="7"/>
  <c r="O84" i="7"/>
  <c r="P84" i="7"/>
  <c r="Q84" i="7"/>
  <c r="R84" i="7"/>
  <c r="A85" i="7"/>
  <c r="B85" i="7"/>
  <c r="C85" i="7"/>
  <c r="D85" i="7"/>
  <c r="E85" i="7"/>
  <c r="F85" i="7"/>
  <c r="G85" i="7"/>
  <c r="H85" i="7"/>
  <c r="I85" i="7"/>
  <c r="J85" i="7"/>
  <c r="K85" i="7"/>
  <c r="L85" i="7"/>
  <c r="M85" i="7"/>
  <c r="N85" i="7"/>
  <c r="O85" i="7"/>
  <c r="P85" i="7"/>
  <c r="Q85" i="7"/>
  <c r="R85" i="7"/>
  <c r="A86" i="7"/>
  <c r="B86" i="7"/>
  <c r="C86" i="7"/>
  <c r="D86" i="7"/>
  <c r="E86" i="7"/>
  <c r="F86" i="7"/>
  <c r="G86" i="7"/>
  <c r="H86" i="7"/>
  <c r="I86" i="7"/>
  <c r="L86" i="7" s="1"/>
  <c r="J86" i="7"/>
  <c r="K86" i="7"/>
  <c r="M86" i="7"/>
  <c r="N86" i="7"/>
  <c r="O86" i="7"/>
  <c r="P86" i="7"/>
  <c r="Q86" i="7"/>
  <c r="R86" i="7"/>
  <c r="A87" i="7"/>
  <c r="B87" i="7"/>
  <c r="C87" i="7"/>
  <c r="D87" i="7"/>
  <c r="E87" i="7"/>
  <c r="F87" i="7"/>
  <c r="G87" i="7"/>
  <c r="H87" i="7"/>
  <c r="I87" i="7"/>
  <c r="J87" i="7"/>
  <c r="K87" i="7"/>
  <c r="L87" i="7"/>
  <c r="M87" i="7"/>
  <c r="N87" i="7"/>
  <c r="O87" i="7"/>
  <c r="P87" i="7"/>
  <c r="Q87" i="7"/>
  <c r="R87" i="7"/>
  <c r="A88" i="7"/>
  <c r="B88" i="7"/>
  <c r="C88" i="7"/>
  <c r="D88" i="7"/>
  <c r="E88" i="7"/>
  <c r="F88" i="7"/>
  <c r="G88" i="7"/>
  <c r="H88" i="7"/>
  <c r="I88" i="7"/>
  <c r="J88" i="7"/>
  <c r="K88" i="7"/>
  <c r="L88" i="7"/>
  <c r="M88" i="7"/>
  <c r="N88" i="7"/>
  <c r="O88" i="7"/>
  <c r="P88" i="7"/>
  <c r="Q88" i="7"/>
  <c r="R88" i="7"/>
  <c r="A89" i="7"/>
  <c r="B89" i="7"/>
  <c r="C89" i="7"/>
  <c r="D89" i="7"/>
  <c r="E89" i="7"/>
  <c r="F89" i="7"/>
  <c r="G89" i="7"/>
  <c r="H89" i="7"/>
  <c r="I89" i="7"/>
  <c r="J89" i="7"/>
  <c r="K89" i="7"/>
  <c r="L89" i="7"/>
  <c r="M89" i="7"/>
  <c r="N89" i="7"/>
  <c r="O89" i="7"/>
  <c r="P89" i="7"/>
  <c r="Q89" i="7"/>
  <c r="R89" i="7"/>
  <c r="A90" i="7"/>
  <c r="B90" i="7"/>
  <c r="C90" i="7"/>
  <c r="D90" i="7"/>
  <c r="E90" i="7"/>
  <c r="F90" i="7"/>
  <c r="G90" i="7"/>
  <c r="H90" i="7"/>
  <c r="I90" i="7"/>
  <c r="L90" i="7" s="1"/>
  <c r="J90" i="7"/>
  <c r="K90" i="7"/>
  <c r="M90" i="7"/>
  <c r="N90" i="7"/>
  <c r="O90" i="7"/>
  <c r="P90" i="7"/>
  <c r="Q90" i="7"/>
  <c r="R90" i="7"/>
  <c r="A91" i="7"/>
  <c r="B91" i="7"/>
  <c r="C91" i="7"/>
  <c r="D91" i="7"/>
  <c r="E91" i="7"/>
  <c r="F91" i="7"/>
  <c r="G91" i="7"/>
  <c r="H91" i="7"/>
  <c r="I91" i="7"/>
  <c r="J91" i="7"/>
  <c r="K91" i="7"/>
  <c r="L91" i="7"/>
  <c r="M91" i="7"/>
  <c r="N91" i="7"/>
  <c r="O91" i="7"/>
  <c r="P91" i="7"/>
  <c r="Q91" i="7"/>
  <c r="R91" i="7"/>
  <c r="A92" i="7"/>
  <c r="B92" i="7"/>
  <c r="C92" i="7"/>
  <c r="D92" i="7"/>
  <c r="E92" i="7"/>
  <c r="F92" i="7"/>
  <c r="G92" i="7"/>
  <c r="H92" i="7"/>
  <c r="I92" i="7"/>
  <c r="J92" i="7"/>
  <c r="K92" i="7"/>
  <c r="L92" i="7"/>
  <c r="M92" i="7"/>
  <c r="N92" i="7"/>
  <c r="O92" i="7"/>
  <c r="P92" i="7"/>
  <c r="Q92" i="7"/>
  <c r="R92" i="7"/>
  <c r="A93" i="7"/>
  <c r="B93" i="7"/>
  <c r="C93" i="7"/>
  <c r="D93" i="7"/>
  <c r="E93" i="7"/>
  <c r="F93" i="7"/>
  <c r="G93" i="7"/>
  <c r="H93" i="7"/>
  <c r="I93" i="7"/>
  <c r="J93" i="7"/>
  <c r="K93" i="7"/>
  <c r="L93" i="7"/>
  <c r="M93" i="7"/>
  <c r="N93" i="7"/>
  <c r="O93" i="7"/>
  <c r="P93" i="7"/>
  <c r="Q93" i="7"/>
  <c r="R93" i="7"/>
  <c r="A94" i="7"/>
  <c r="B94" i="7"/>
  <c r="C94" i="7"/>
  <c r="D94" i="7"/>
  <c r="E94" i="7"/>
  <c r="F94" i="7"/>
  <c r="G94" i="7"/>
  <c r="H94" i="7"/>
  <c r="I94" i="7"/>
  <c r="L94" i="7" s="1"/>
  <c r="J94" i="7"/>
  <c r="K94" i="7"/>
  <c r="M94" i="7"/>
  <c r="N94" i="7"/>
  <c r="O94" i="7"/>
  <c r="P94" i="7"/>
  <c r="Q94" i="7"/>
  <c r="R94" i="7"/>
  <c r="R6" i="7"/>
  <c r="Q6" i="7"/>
  <c r="P6" i="7"/>
  <c r="O6" i="7"/>
  <c r="N6" i="7"/>
  <c r="M6" i="7"/>
  <c r="L6" i="7"/>
  <c r="K6" i="7"/>
  <c r="J6" i="7"/>
  <c r="I6" i="7"/>
  <c r="H6" i="7"/>
  <c r="G6" i="7"/>
  <c r="F6" i="7"/>
  <c r="E6" i="7"/>
  <c r="B6" i="7" s="1"/>
  <c r="D6" i="7"/>
  <c r="C6" i="7"/>
  <c r="A6" i="7"/>
  <c r="R5" i="7"/>
  <c r="Q5" i="7"/>
  <c r="P5" i="7"/>
  <c r="O5" i="7"/>
  <c r="N5" i="7"/>
  <c r="M5" i="7"/>
  <c r="K5" i="7"/>
  <c r="J5" i="7"/>
  <c r="I5" i="7"/>
  <c r="L5" i="7" s="1"/>
  <c r="H5" i="7"/>
  <c r="G5" i="7"/>
  <c r="F5" i="7"/>
  <c r="E5" i="7"/>
  <c r="B5" i="7" s="1"/>
  <c r="D5" i="7"/>
  <c r="C5" i="7"/>
  <c r="A5" i="7"/>
  <c r="A7" i="60" l="1"/>
  <c r="B7" i="60"/>
  <c r="C7" i="60"/>
  <c r="D7" i="60"/>
  <c r="E7" i="60"/>
  <c r="G7" i="60"/>
  <c r="H7" i="60"/>
  <c r="I7" i="60"/>
  <c r="J7" i="60"/>
  <c r="K7" i="60"/>
  <c r="L7" i="60"/>
  <c r="M7" i="60"/>
  <c r="N7" i="60"/>
  <c r="O7" i="60"/>
  <c r="P7" i="60"/>
  <c r="Q7" i="60"/>
  <c r="R7" i="60"/>
  <c r="S7" i="60"/>
  <c r="T7" i="60"/>
  <c r="A8" i="60"/>
  <c r="B8" i="60"/>
  <c r="C8" i="60"/>
  <c r="D8" i="60"/>
  <c r="E8" i="60"/>
  <c r="G8" i="60"/>
  <c r="H8" i="60"/>
  <c r="I8" i="60"/>
  <c r="J8" i="60"/>
  <c r="K8" i="60"/>
  <c r="L8" i="60"/>
  <c r="M8" i="60"/>
  <c r="N8" i="60"/>
  <c r="O8" i="60"/>
  <c r="P8" i="60"/>
  <c r="Q8" i="60"/>
  <c r="R8" i="60"/>
  <c r="S8" i="60"/>
  <c r="T8" i="60"/>
  <c r="A9" i="60"/>
  <c r="B9" i="60"/>
  <c r="C9" i="60"/>
  <c r="D9" i="60"/>
  <c r="E9" i="60"/>
  <c r="G9" i="60"/>
  <c r="H9" i="60"/>
  <c r="I9" i="60"/>
  <c r="J9" i="60"/>
  <c r="K9" i="60"/>
  <c r="L9" i="60"/>
  <c r="M9" i="60"/>
  <c r="N9" i="60"/>
  <c r="O9" i="60"/>
  <c r="P9" i="60"/>
  <c r="Q9" i="60"/>
  <c r="R9" i="60"/>
  <c r="S9" i="60"/>
  <c r="T9" i="60"/>
  <c r="A10" i="60"/>
  <c r="B10" i="60"/>
  <c r="C10" i="60"/>
  <c r="D10" i="60"/>
  <c r="E10" i="60"/>
  <c r="G10" i="60"/>
  <c r="H10" i="60"/>
  <c r="I10" i="60"/>
  <c r="J10" i="60"/>
  <c r="K10" i="60"/>
  <c r="L10" i="60"/>
  <c r="M10" i="60"/>
  <c r="N10" i="60"/>
  <c r="O10" i="60"/>
  <c r="P10" i="60"/>
  <c r="Q10" i="60"/>
  <c r="R10" i="60"/>
  <c r="S10" i="60"/>
  <c r="T10" i="60"/>
  <c r="A11" i="60"/>
  <c r="B11" i="60"/>
  <c r="C11" i="60"/>
  <c r="D11" i="60"/>
  <c r="E11" i="60"/>
  <c r="G11" i="60"/>
  <c r="H11" i="60"/>
  <c r="I11" i="60"/>
  <c r="J11" i="60"/>
  <c r="K11" i="60"/>
  <c r="L11" i="60"/>
  <c r="M11" i="60"/>
  <c r="N11" i="60"/>
  <c r="O11" i="60"/>
  <c r="P11" i="60"/>
  <c r="Q11" i="60"/>
  <c r="R11" i="60"/>
  <c r="S11" i="60"/>
  <c r="T11" i="60"/>
  <c r="A12" i="60"/>
  <c r="B12" i="60"/>
  <c r="C12" i="60"/>
  <c r="D12" i="60"/>
  <c r="E12" i="60"/>
  <c r="G12" i="60"/>
  <c r="H12" i="60"/>
  <c r="I12" i="60"/>
  <c r="J12" i="60"/>
  <c r="K12" i="60"/>
  <c r="L12" i="60"/>
  <c r="M12" i="60"/>
  <c r="N12" i="60"/>
  <c r="O12" i="60"/>
  <c r="P12" i="60"/>
  <c r="Q12" i="60"/>
  <c r="R12" i="60"/>
  <c r="S12" i="60"/>
  <c r="T12" i="60"/>
  <c r="A13" i="60"/>
  <c r="B13" i="60"/>
  <c r="C13" i="60"/>
  <c r="D13" i="60"/>
  <c r="E13" i="60"/>
  <c r="G13" i="60"/>
  <c r="H13" i="60"/>
  <c r="I13" i="60"/>
  <c r="J13" i="60"/>
  <c r="K13" i="60"/>
  <c r="L13" i="60"/>
  <c r="M13" i="60"/>
  <c r="N13" i="60"/>
  <c r="O13" i="60"/>
  <c r="P13" i="60"/>
  <c r="Q13" i="60"/>
  <c r="R13" i="60"/>
  <c r="S13" i="60"/>
  <c r="T13" i="60"/>
  <c r="A14" i="60"/>
  <c r="B14" i="60"/>
  <c r="C14" i="60"/>
  <c r="D14" i="60"/>
  <c r="E14" i="60"/>
  <c r="G14" i="60"/>
  <c r="H14" i="60"/>
  <c r="I14" i="60"/>
  <c r="J14" i="60"/>
  <c r="K14" i="60"/>
  <c r="L14" i="60"/>
  <c r="M14" i="60"/>
  <c r="N14" i="60"/>
  <c r="O14" i="60"/>
  <c r="P14" i="60"/>
  <c r="Q14" i="60"/>
  <c r="R14" i="60"/>
  <c r="S14" i="60"/>
  <c r="T14" i="60"/>
  <c r="A15" i="60"/>
  <c r="B15" i="60"/>
  <c r="C15" i="60"/>
  <c r="D15" i="60"/>
  <c r="E15" i="60"/>
  <c r="G15" i="60"/>
  <c r="H15" i="60"/>
  <c r="I15" i="60"/>
  <c r="J15" i="60"/>
  <c r="K15" i="60"/>
  <c r="L15" i="60"/>
  <c r="M15" i="60"/>
  <c r="N15" i="60"/>
  <c r="O15" i="60"/>
  <c r="P15" i="60"/>
  <c r="Q15" i="60"/>
  <c r="R15" i="60"/>
  <c r="S15" i="60"/>
  <c r="T15" i="60"/>
  <c r="A16" i="60"/>
  <c r="B16" i="60"/>
  <c r="C16" i="60"/>
  <c r="D16" i="60"/>
  <c r="E16" i="60"/>
  <c r="G16" i="60"/>
  <c r="H16" i="60"/>
  <c r="I16" i="60"/>
  <c r="J16" i="60"/>
  <c r="K16" i="60"/>
  <c r="L16" i="60"/>
  <c r="M16" i="60"/>
  <c r="N16" i="60"/>
  <c r="O16" i="60"/>
  <c r="P16" i="60"/>
  <c r="Q16" i="60"/>
  <c r="R16" i="60"/>
  <c r="S16" i="60"/>
  <c r="T16" i="60"/>
  <c r="A17" i="60"/>
  <c r="B17" i="60"/>
  <c r="C17" i="60"/>
  <c r="D17" i="60"/>
  <c r="E17" i="60"/>
  <c r="G17" i="60"/>
  <c r="H17" i="60"/>
  <c r="I17" i="60"/>
  <c r="J17" i="60"/>
  <c r="K17" i="60"/>
  <c r="L17" i="60"/>
  <c r="M17" i="60"/>
  <c r="N17" i="60"/>
  <c r="O17" i="60"/>
  <c r="P17" i="60"/>
  <c r="Q17" i="60"/>
  <c r="R17" i="60"/>
  <c r="S17" i="60"/>
  <c r="T17" i="60"/>
  <c r="A18" i="60"/>
  <c r="B18" i="60"/>
  <c r="C18" i="60"/>
  <c r="D18" i="60"/>
  <c r="E18" i="60"/>
  <c r="G18" i="60"/>
  <c r="H18" i="60"/>
  <c r="I18" i="60"/>
  <c r="J18" i="60"/>
  <c r="K18" i="60"/>
  <c r="L18" i="60"/>
  <c r="M18" i="60"/>
  <c r="N18" i="60"/>
  <c r="O18" i="60"/>
  <c r="P18" i="60"/>
  <c r="Q18" i="60"/>
  <c r="R18" i="60"/>
  <c r="S18" i="60"/>
  <c r="T18" i="60"/>
  <c r="A19" i="60"/>
  <c r="B19" i="60"/>
  <c r="C19" i="60"/>
  <c r="D19" i="60"/>
  <c r="E19" i="60"/>
  <c r="G19" i="60"/>
  <c r="H19" i="60"/>
  <c r="I19" i="60"/>
  <c r="J19" i="60"/>
  <c r="K19" i="60"/>
  <c r="L19" i="60"/>
  <c r="M19" i="60"/>
  <c r="N19" i="60"/>
  <c r="O19" i="60"/>
  <c r="P19" i="60"/>
  <c r="Q19" i="60"/>
  <c r="R19" i="60"/>
  <c r="S19" i="60"/>
  <c r="T19" i="60"/>
  <c r="A20" i="60"/>
  <c r="B20" i="60"/>
  <c r="C20" i="60"/>
  <c r="D20" i="60"/>
  <c r="E20" i="60"/>
  <c r="G20" i="60"/>
  <c r="H20" i="60"/>
  <c r="I20" i="60"/>
  <c r="J20" i="60"/>
  <c r="K20" i="60"/>
  <c r="L20" i="60"/>
  <c r="M20" i="60"/>
  <c r="N20" i="60"/>
  <c r="O20" i="60"/>
  <c r="P20" i="60"/>
  <c r="Q20" i="60"/>
  <c r="R20" i="60"/>
  <c r="S20" i="60"/>
  <c r="T20" i="60"/>
  <c r="A21" i="60"/>
  <c r="B21" i="60"/>
  <c r="C21" i="60"/>
  <c r="D21" i="60"/>
  <c r="E21" i="60"/>
  <c r="G21" i="60"/>
  <c r="H21" i="60"/>
  <c r="I21" i="60"/>
  <c r="J21" i="60"/>
  <c r="K21" i="60"/>
  <c r="L21" i="60"/>
  <c r="M21" i="60"/>
  <c r="N21" i="60"/>
  <c r="O21" i="60"/>
  <c r="P21" i="60"/>
  <c r="Q21" i="60"/>
  <c r="R21" i="60"/>
  <c r="S21" i="60"/>
  <c r="T21" i="60"/>
  <c r="A22" i="60"/>
  <c r="B22" i="60"/>
  <c r="C22" i="60"/>
  <c r="D22" i="60"/>
  <c r="E22" i="60"/>
  <c r="G22" i="60"/>
  <c r="H22" i="60"/>
  <c r="I22" i="60"/>
  <c r="J22" i="60"/>
  <c r="K22" i="60"/>
  <c r="L22" i="60"/>
  <c r="M22" i="60"/>
  <c r="N22" i="60"/>
  <c r="O22" i="60"/>
  <c r="P22" i="60"/>
  <c r="Q22" i="60"/>
  <c r="R22" i="60"/>
  <c r="S22" i="60"/>
  <c r="T22" i="60"/>
  <c r="A23" i="60"/>
  <c r="B23" i="60"/>
  <c r="C23" i="60"/>
  <c r="D23" i="60"/>
  <c r="E23" i="60"/>
  <c r="G23" i="60"/>
  <c r="H23" i="60"/>
  <c r="I23" i="60"/>
  <c r="J23" i="60"/>
  <c r="K23" i="60"/>
  <c r="L23" i="60"/>
  <c r="M23" i="60"/>
  <c r="N23" i="60"/>
  <c r="O23" i="60"/>
  <c r="P23" i="60"/>
  <c r="Q23" i="60"/>
  <c r="R23" i="60"/>
  <c r="S23" i="60"/>
  <c r="T23" i="60"/>
  <c r="A24" i="60"/>
  <c r="B24" i="60"/>
  <c r="C24" i="60"/>
  <c r="D24" i="60"/>
  <c r="E24" i="60"/>
  <c r="G24" i="60"/>
  <c r="H24" i="60"/>
  <c r="I24" i="60"/>
  <c r="J24" i="60"/>
  <c r="K24" i="60"/>
  <c r="L24" i="60"/>
  <c r="M24" i="60"/>
  <c r="N24" i="60"/>
  <c r="O24" i="60"/>
  <c r="P24" i="60"/>
  <c r="Q24" i="60"/>
  <c r="R24" i="60"/>
  <c r="S24" i="60"/>
  <c r="T24" i="60"/>
  <c r="A25" i="60"/>
  <c r="B25" i="60"/>
  <c r="C25" i="60"/>
  <c r="D25" i="60"/>
  <c r="E25" i="60"/>
  <c r="G25" i="60"/>
  <c r="H25" i="60"/>
  <c r="I25" i="60"/>
  <c r="J25" i="60"/>
  <c r="K25" i="60"/>
  <c r="L25" i="60"/>
  <c r="M25" i="60"/>
  <c r="N25" i="60"/>
  <c r="O25" i="60"/>
  <c r="P25" i="60"/>
  <c r="Q25" i="60"/>
  <c r="R25" i="60"/>
  <c r="S25" i="60"/>
  <c r="T25" i="60"/>
  <c r="A26" i="60"/>
  <c r="B26" i="60"/>
  <c r="C26" i="60"/>
  <c r="D26" i="60"/>
  <c r="E26" i="60"/>
  <c r="G26" i="60"/>
  <c r="H26" i="60"/>
  <c r="I26" i="60"/>
  <c r="J26" i="60"/>
  <c r="K26" i="60"/>
  <c r="L26" i="60"/>
  <c r="M26" i="60"/>
  <c r="N26" i="60"/>
  <c r="O26" i="60"/>
  <c r="P26" i="60"/>
  <c r="Q26" i="60"/>
  <c r="R26" i="60"/>
  <c r="S26" i="60"/>
  <c r="T26" i="60"/>
  <c r="A27" i="60"/>
  <c r="B27" i="60"/>
  <c r="C27" i="60"/>
  <c r="D27" i="60"/>
  <c r="E27" i="60"/>
  <c r="G27" i="60"/>
  <c r="H27" i="60"/>
  <c r="I27" i="60"/>
  <c r="J27" i="60"/>
  <c r="K27" i="60"/>
  <c r="L27" i="60"/>
  <c r="M27" i="60"/>
  <c r="N27" i="60"/>
  <c r="O27" i="60"/>
  <c r="P27" i="60"/>
  <c r="Q27" i="60"/>
  <c r="R27" i="60"/>
  <c r="S27" i="60"/>
  <c r="T27" i="60"/>
  <c r="A28" i="60"/>
  <c r="B28" i="60"/>
  <c r="C28" i="60"/>
  <c r="D28" i="60"/>
  <c r="E28" i="60"/>
  <c r="G28" i="60"/>
  <c r="H28" i="60"/>
  <c r="I28" i="60"/>
  <c r="J28" i="60"/>
  <c r="K28" i="60"/>
  <c r="L28" i="60"/>
  <c r="M28" i="60"/>
  <c r="N28" i="60"/>
  <c r="O28" i="60"/>
  <c r="P28" i="60"/>
  <c r="Q28" i="60"/>
  <c r="R28" i="60"/>
  <c r="S28" i="60"/>
  <c r="T28" i="60"/>
  <c r="A29" i="60"/>
  <c r="B29" i="60"/>
  <c r="C29" i="60"/>
  <c r="D29" i="60"/>
  <c r="E29" i="60"/>
  <c r="G29" i="60"/>
  <c r="H29" i="60"/>
  <c r="I29" i="60"/>
  <c r="J29" i="60"/>
  <c r="K29" i="60"/>
  <c r="L29" i="60"/>
  <c r="M29" i="60"/>
  <c r="N29" i="60"/>
  <c r="O29" i="60"/>
  <c r="P29" i="60"/>
  <c r="Q29" i="60"/>
  <c r="R29" i="60"/>
  <c r="S29" i="60"/>
  <c r="T29" i="60"/>
  <c r="A30" i="60"/>
  <c r="B30" i="60"/>
  <c r="C30" i="60"/>
  <c r="D30" i="60"/>
  <c r="E30" i="60"/>
  <c r="G30" i="60"/>
  <c r="H30" i="60"/>
  <c r="I30" i="60"/>
  <c r="J30" i="60"/>
  <c r="K30" i="60"/>
  <c r="L30" i="60"/>
  <c r="M30" i="60"/>
  <c r="N30" i="60"/>
  <c r="O30" i="60"/>
  <c r="P30" i="60"/>
  <c r="Q30" i="60"/>
  <c r="R30" i="60"/>
  <c r="S30" i="60"/>
  <c r="T30" i="60"/>
  <c r="A31" i="60"/>
  <c r="B31" i="60"/>
  <c r="C31" i="60"/>
  <c r="D31" i="60"/>
  <c r="E31" i="60"/>
  <c r="G31" i="60"/>
  <c r="H31" i="60"/>
  <c r="I31" i="60"/>
  <c r="J31" i="60"/>
  <c r="K31" i="60"/>
  <c r="L31" i="60"/>
  <c r="M31" i="60"/>
  <c r="N31" i="60"/>
  <c r="O31" i="60"/>
  <c r="P31" i="60"/>
  <c r="Q31" i="60"/>
  <c r="R31" i="60"/>
  <c r="S31" i="60"/>
  <c r="T31" i="60"/>
  <c r="A32" i="60"/>
  <c r="B32" i="60"/>
  <c r="C32" i="60"/>
  <c r="D32" i="60"/>
  <c r="E32" i="60"/>
  <c r="G32" i="60"/>
  <c r="H32" i="60"/>
  <c r="I32" i="60"/>
  <c r="J32" i="60"/>
  <c r="K32" i="60"/>
  <c r="L32" i="60"/>
  <c r="M32" i="60"/>
  <c r="N32" i="60"/>
  <c r="O32" i="60"/>
  <c r="P32" i="60"/>
  <c r="Q32" i="60"/>
  <c r="R32" i="60"/>
  <c r="S32" i="60"/>
  <c r="T32" i="60"/>
  <c r="A33" i="60"/>
  <c r="B33" i="60"/>
  <c r="C33" i="60"/>
  <c r="D33" i="60"/>
  <c r="E33" i="60"/>
  <c r="G33" i="60"/>
  <c r="H33" i="60"/>
  <c r="I33" i="60"/>
  <c r="J33" i="60"/>
  <c r="K33" i="60"/>
  <c r="L33" i="60"/>
  <c r="M33" i="60"/>
  <c r="N33" i="60"/>
  <c r="O33" i="60"/>
  <c r="P33" i="60"/>
  <c r="Q33" i="60"/>
  <c r="R33" i="60"/>
  <c r="S33" i="60"/>
  <c r="T33" i="60"/>
  <c r="A34" i="60"/>
  <c r="B34" i="60"/>
  <c r="C34" i="60"/>
  <c r="D34" i="60"/>
  <c r="E34" i="60"/>
  <c r="G34" i="60"/>
  <c r="H34" i="60"/>
  <c r="I34" i="60"/>
  <c r="J34" i="60"/>
  <c r="K34" i="60"/>
  <c r="L34" i="60"/>
  <c r="M34" i="60"/>
  <c r="N34" i="60"/>
  <c r="O34" i="60"/>
  <c r="P34" i="60"/>
  <c r="Q34" i="60"/>
  <c r="R34" i="60"/>
  <c r="S34" i="60"/>
  <c r="T34" i="60"/>
  <c r="A35" i="60"/>
  <c r="B35" i="60"/>
  <c r="C35" i="60"/>
  <c r="D35" i="60"/>
  <c r="E35" i="60"/>
  <c r="G35" i="60"/>
  <c r="H35" i="60"/>
  <c r="I35" i="60"/>
  <c r="J35" i="60"/>
  <c r="K35" i="60"/>
  <c r="L35" i="60"/>
  <c r="M35" i="60"/>
  <c r="N35" i="60"/>
  <c r="O35" i="60"/>
  <c r="P35" i="60"/>
  <c r="Q35" i="60"/>
  <c r="R35" i="60"/>
  <c r="S35" i="60"/>
  <c r="T35" i="60"/>
  <c r="F24" i="60" l="1"/>
  <c r="F16" i="60"/>
  <c r="F14" i="60"/>
  <c r="F19" i="60"/>
  <c r="F11" i="60"/>
  <c r="F18" i="60"/>
  <c r="F26" i="60"/>
  <c r="F22" i="60"/>
  <c r="F21" i="60"/>
  <c r="F13" i="60"/>
  <c r="F10" i="60"/>
  <c r="F28" i="60"/>
  <c r="F12" i="60"/>
  <c r="F32" i="60"/>
  <c r="F34" i="60"/>
  <c r="F33" i="60"/>
  <c r="F30" i="60"/>
  <c r="F35" i="60"/>
  <c r="F8" i="60"/>
  <c r="F23" i="60"/>
  <c r="F27" i="60"/>
  <c r="F29" i="60"/>
  <c r="F17" i="60"/>
  <c r="F9" i="60"/>
  <c r="F25" i="60"/>
  <c r="F15" i="60"/>
  <c r="F20" i="60"/>
  <c r="F31" i="60"/>
  <c r="F7" i="60"/>
  <c r="B6" i="60"/>
  <c r="B5" i="60"/>
  <c r="A6" i="60"/>
  <c r="C6" i="60"/>
  <c r="D6" i="60"/>
  <c r="I6" i="60"/>
  <c r="G6" i="60"/>
  <c r="H6" i="60"/>
  <c r="E6" i="60"/>
  <c r="J6" i="60"/>
  <c r="K6" i="60"/>
  <c r="L6" i="60"/>
  <c r="M6" i="60"/>
  <c r="N6" i="60"/>
  <c r="O6" i="60"/>
  <c r="P6" i="60"/>
  <c r="Q6" i="60"/>
  <c r="R6" i="60"/>
  <c r="S6" i="60"/>
  <c r="T6" i="60"/>
  <c r="E5" i="60"/>
  <c r="F6" i="60" l="1"/>
  <c r="B157" i="12" l="1"/>
  <c r="B162" i="12" l="1"/>
  <c r="I162" i="12" s="1"/>
  <c r="B163" i="12"/>
  <c r="B161" i="12"/>
  <c r="B160" i="12"/>
  <c r="E160" i="12" s="1"/>
  <c r="B158" i="12"/>
  <c r="B159" i="12"/>
  <c r="I161" i="12" l="1"/>
  <c r="G161" i="12"/>
  <c r="J10" i="12"/>
  <c r="J33" i="12" s="1"/>
  <c r="K29" i="12"/>
  <c r="D29" i="12" l="1"/>
  <c r="N55" i="12" a="1"/>
  <c r="E55" i="12" a="1"/>
  <c r="F55" i="12" a="1"/>
  <c r="G55" i="12" a="1"/>
  <c r="I55" i="12" a="1"/>
  <c r="H55" i="12" a="1"/>
  <c r="D55" i="12" a="1"/>
  <c r="H55" i="12" l="1"/>
  <c r="G55" i="12"/>
  <c r="D55" i="12"/>
  <c r="E55" i="12"/>
  <c r="I55" i="12"/>
  <c r="F55" i="12"/>
  <c r="N55" i="12"/>
  <c r="K55" i="12" s="1" a="1"/>
  <c r="K55" i="12" s="1"/>
  <c r="E29" i="12" l="1"/>
  <c r="F29" i="12" l="1"/>
  <c r="G29" i="12" l="1"/>
  <c r="H29" i="12" l="1"/>
  <c r="I29" i="12" l="1"/>
  <c r="J29" i="12"/>
  <c r="J55" i="12" a="1"/>
  <c r="J55" i="12" l="1"/>
  <c r="T5" i="60"/>
  <c r="S5" i="60"/>
  <c r="R5" i="60"/>
  <c r="Q5" i="60"/>
  <c r="P5" i="60"/>
  <c r="O5" i="60"/>
  <c r="N5" i="60"/>
  <c r="M5" i="60"/>
  <c r="L5" i="60"/>
  <c r="K5" i="60"/>
  <c r="J5" i="60"/>
  <c r="H5" i="60"/>
  <c r="G5" i="60"/>
  <c r="I5" i="60"/>
  <c r="D5" i="60"/>
  <c r="C5" i="60"/>
  <c r="A5" i="60"/>
  <c r="F5" i="60" l="1"/>
  <c r="F159" i="12" l="1"/>
  <c r="D162" i="12"/>
  <c r="G159" i="12"/>
  <c r="F162" i="12"/>
  <c r="G162" i="12"/>
  <c r="G160" i="12"/>
  <c r="E162" i="12"/>
  <c r="I159" i="12"/>
  <c r="H162" i="12"/>
  <c r="J162" i="12"/>
  <c r="H159" i="12"/>
  <c r="H161" i="12"/>
  <c r="I157" i="12"/>
  <c r="J160" i="12"/>
  <c r="H158" i="12"/>
  <c r="J157" i="12"/>
  <c r="I160" i="12"/>
  <c r="D161" i="12"/>
  <c r="G158" i="12"/>
  <c r="E157" i="12"/>
  <c r="H160" i="12"/>
  <c r="D163" i="12"/>
  <c r="D157" i="12"/>
  <c r="E159" i="12"/>
  <c r="H163" i="12"/>
  <c r="F158" i="12"/>
  <c r="F160" i="12"/>
  <c r="J163" i="12"/>
  <c r="E158" i="12"/>
  <c r="D160" i="12"/>
  <c r="F157" i="12"/>
  <c r="J159" i="12"/>
  <c r="J161" i="12"/>
  <c r="E163" i="12"/>
  <c r="D158" i="12"/>
  <c r="D159" i="12"/>
  <c r="I163" i="12"/>
  <c r="J158" i="12"/>
  <c r="H157" i="12"/>
  <c r="F161" i="12"/>
  <c r="G163" i="12"/>
  <c r="G157" i="12"/>
  <c r="I158" i="12"/>
  <c r="E161" i="12"/>
  <c r="F163" i="1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<sst xmlns="http://schemas.openxmlformats.org/spreadsheetml/2006/main" count="2716" uniqueCount="539">
  <si>
    <t>운수사</t>
  </si>
  <si>
    <t>차량번호</t>
  </si>
  <si>
    <t>주행시간</t>
  </si>
  <si>
    <t>주행거리(km)</t>
  </si>
  <si>
    <t>탄력운전비율</t>
    <phoneticPr fontId="3" type="noConversion"/>
  </si>
  <si>
    <t>연료소모율</t>
    <phoneticPr fontId="3" type="noConversion"/>
  </si>
  <si>
    <t>급가속(회)/100km</t>
  </si>
  <si>
    <t>급감속(회)/100km</t>
  </si>
  <si>
    <t>연비(km/m3)</t>
  </si>
  <si>
    <t>노선번호</t>
  </si>
  <si>
    <t>차량형태</t>
  </si>
  <si>
    <t>웜업비율(%)</t>
  </si>
  <si>
    <t>공회전비율(%)</t>
  </si>
  <si>
    <t>탄력운전 비율(%)</t>
  </si>
  <si>
    <t>최고속도(km/h)</t>
  </si>
  <si>
    <t>평균연료소모율</t>
  </si>
  <si>
    <t>목표연비</t>
  </si>
  <si>
    <t>최고속도(km)</t>
  </si>
  <si>
    <t>속도필터</t>
  </si>
  <si>
    <t>연료소모량(m3</t>
  </si>
  <si>
    <t>웜업시간</t>
  </si>
  <si>
    <t>공회전시간</t>
  </si>
  <si>
    <t>탄력운전 거리(km)</t>
  </si>
  <si>
    <t>급가속횟수</t>
  </si>
  <si>
    <t>급감속횟수</t>
  </si>
  <si>
    <t>평균속도</t>
  </si>
  <si>
    <t>과속시간(분)80km/h이상</t>
    <phoneticPr fontId="3" type="noConversion"/>
  </si>
  <si>
    <t>과속시간(초)80km/h이상</t>
  </si>
  <si>
    <t>GPS거리</t>
  </si>
  <si>
    <t>차량번호4</t>
  </si>
  <si>
    <t>차종구분</t>
  </si>
  <si>
    <t>영업소</t>
  </si>
  <si>
    <t>[운전자별 운전성향분석]</t>
    <phoneticPr fontId="3" type="noConversion"/>
  </si>
  <si>
    <t>웜업율</t>
    <phoneticPr fontId="3" type="noConversion"/>
  </si>
  <si>
    <t>공회전율</t>
    <phoneticPr fontId="3" type="noConversion"/>
  </si>
  <si>
    <t>유카관리자</t>
    <phoneticPr fontId="3" type="noConversion"/>
  </si>
  <si>
    <t>운수사관리자</t>
    <phoneticPr fontId="3" type="noConversion"/>
  </si>
  <si>
    <t>본부</t>
  </si>
  <si>
    <t>운수사</t>
    <phoneticPr fontId="3" type="noConversion"/>
  </si>
  <si>
    <t>과속시간(초)60이상</t>
  </si>
  <si>
    <t>공회전 5분 카운트(회)</t>
  </si>
  <si>
    <t>공회전 5분카운트 누적(초)</t>
  </si>
  <si>
    <t>운수사코드</t>
  </si>
  <si>
    <t>급가속횟수(누적)</t>
    <phoneticPr fontId="3" type="noConversion"/>
  </si>
  <si>
    <t>급감속횟수(누적)</t>
    <phoneticPr fontId="3" type="noConversion"/>
  </si>
  <si>
    <t>목표연비달성율</t>
    <phoneticPr fontId="3" type="noConversion"/>
  </si>
  <si>
    <t>평균속도
(공회전제외)(km/h)</t>
    <phoneticPr fontId="3" type="noConversion"/>
  </si>
  <si>
    <t>[차량별 운전성향분석]</t>
    <phoneticPr fontId="3" type="noConversion"/>
  </si>
  <si>
    <t>HC</t>
  </si>
  <si>
    <t>성명</t>
    <phoneticPr fontId="3" type="noConversion"/>
  </si>
  <si>
    <t>조윤상</t>
    <phoneticPr fontId="3" type="noConversion"/>
  </si>
  <si>
    <t>(*)항목별 세부설명</t>
    <phoneticPr fontId="3" type="noConversion"/>
  </si>
  <si>
    <t>웜업시간(속도無)/주행시간 비율</t>
    <phoneticPr fontId="3" type="noConversion"/>
  </si>
  <si>
    <t>공회전시간(속도有)/주행시간 비율</t>
    <phoneticPr fontId="3" type="noConversion"/>
  </si>
  <si>
    <t>엑셀없이 주행한 거리 / 총주행거리 비율</t>
    <phoneticPr fontId="3" type="noConversion"/>
  </si>
  <si>
    <t>초당 엑셀깊이 누적평균수치</t>
    <phoneticPr fontId="3" type="noConversion"/>
  </si>
  <si>
    <t>급가속횟수</t>
    <phoneticPr fontId="3" type="noConversion"/>
  </si>
  <si>
    <t>100km/h당 급가속 횟수</t>
    <phoneticPr fontId="3" type="noConversion"/>
  </si>
  <si>
    <t>급감속횟수</t>
    <phoneticPr fontId="3" type="noConversion"/>
  </si>
  <si>
    <t>100km/h당 급감속 횟수</t>
    <phoneticPr fontId="3" type="noConversion"/>
  </si>
  <si>
    <t>보정계수</t>
  </si>
  <si>
    <t>제조사/유종</t>
  </si>
  <si>
    <t>구분</t>
    <phoneticPr fontId="3" type="noConversion"/>
  </si>
  <si>
    <t>목표
연비</t>
    <phoneticPr fontId="3" type="noConversion"/>
  </si>
  <si>
    <t>장착대수</t>
    <phoneticPr fontId="3" type="noConversion"/>
  </si>
  <si>
    <t>등급</t>
  </si>
  <si>
    <t>A</t>
  </si>
  <si>
    <t>D</t>
  </si>
  <si>
    <t>B</t>
  </si>
  <si>
    <t>C</t>
  </si>
  <si>
    <t>F</t>
  </si>
  <si>
    <t>S</t>
  </si>
  <si>
    <t>등급</t>
    <phoneticPr fontId="3" type="noConversion"/>
  </si>
  <si>
    <t>평균연료
소모율</t>
    <phoneticPr fontId="3" type="noConversion"/>
  </si>
  <si>
    <t>성명</t>
  </si>
  <si>
    <t>노선</t>
    <phoneticPr fontId="3" type="noConversion"/>
  </si>
  <si>
    <t>F</t>
    <phoneticPr fontId="3" type="noConversion"/>
  </si>
  <si>
    <t>(*)등급 세부설명</t>
    <phoneticPr fontId="3" type="noConversion"/>
  </si>
  <si>
    <t>S (최우수)</t>
    <phoneticPr fontId="3" type="noConversion"/>
  </si>
  <si>
    <t>A (우  수)</t>
    <phoneticPr fontId="3" type="noConversion"/>
  </si>
  <si>
    <t>B (양  호)</t>
    <phoneticPr fontId="3" type="noConversion"/>
  </si>
  <si>
    <t>목표달성 100%이상</t>
    <phoneticPr fontId="3" type="noConversion"/>
  </si>
  <si>
    <t>목표달성 95%이상</t>
    <phoneticPr fontId="3" type="noConversion"/>
  </si>
  <si>
    <t>목표달성 90%이상</t>
    <phoneticPr fontId="3" type="noConversion"/>
  </si>
  <si>
    <t>목표달성 85%이상</t>
    <phoneticPr fontId="3" type="noConversion"/>
  </si>
  <si>
    <t>목표달성 80%이상</t>
    <phoneticPr fontId="3" type="noConversion"/>
  </si>
  <si>
    <t>목표달성 80%미만</t>
    <phoneticPr fontId="3" type="noConversion"/>
  </si>
  <si>
    <t>C (보  통)</t>
    <phoneticPr fontId="3" type="noConversion"/>
  </si>
  <si>
    <t>D (주  의)</t>
    <phoneticPr fontId="3" type="noConversion"/>
  </si>
  <si>
    <t>F (경  고)</t>
    <phoneticPr fontId="3" type="noConversion"/>
  </si>
  <si>
    <t>달성율</t>
  </si>
  <si>
    <t>예비</t>
  </si>
  <si>
    <t>구분</t>
    <phoneticPr fontId="41" type="noConversion"/>
  </si>
  <si>
    <t>인천전체</t>
    <phoneticPr fontId="41" type="noConversion"/>
  </si>
  <si>
    <t>비교</t>
    <phoneticPr fontId="41" type="noConversion"/>
  </si>
  <si>
    <t>S등급</t>
    <phoneticPr fontId="3" type="noConversion"/>
  </si>
  <si>
    <t>A등급</t>
    <phoneticPr fontId="3" type="noConversion"/>
  </si>
  <si>
    <t>B등급</t>
    <phoneticPr fontId="3" type="noConversion"/>
  </si>
  <si>
    <t>D등급</t>
    <phoneticPr fontId="3" type="noConversion"/>
  </si>
  <si>
    <t>F등급</t>
    <phoneticPr fontId="3" type="noConversion"/>
  </si>
  <si>
    <t>C등급</t>
    <phoneticPr fontId="3" type="noConversion"/>
  </si>
  <si>
    <t>기간</t>
    <phoneticPr fontId="3" type="noConversion"/>
  </si>
  <si>
    <t>월</t>
    <phoneticPr fontId="3" type="noConversion"/>
  </si>
  <si>
    <t>웜업
비율(%)</t>
  </si>
  <si>
    <t>공회전
비율(%)</t>
  </si>
  <si>
    <t>탄력운전
비율(%)</t>
  </si>
  <si>
    <t>평균연료
소모율</t>
  </si>
  <si>
    <t>연비
(km/m3(L))</t>
  </si>
  <si>
    <t>대비</t>
    <phoneticPr fontId="3" type="noConversion"/>
  </si>
  <si>
    <t>등급/순위</t>
    <phoneticPr fontId="3" type="noConversion"/>
  </si>
  <si>
    <t>평균등급</t>
    <phoneticPr fontId="3" type="noConversion"/>
  </si>
  <si>
    <t>인천시 연료절감[에코드라이빙] 운전성향분석표</t>
    <phoneticPr fontId="3" type="noConversion"/>
  </si>
  <si>
    <t>노선개수</t>
    <phoneticPr fontId="3" type="noConversion"/>
  </si>
  <si>
    <t>분석연월</t>
    <phoneticPr fontId="3" type="noConversion"/>
  </si>
  <si>
    <t>운전자수</t>
  </si>
  <si>
    <t>이달의 등급</t>
    <phoneticPr fontId="3" type="noConversion"/>
  </si>
  <si>
    <t>대비</t>
    <phoneticPr fontId="41" type="noConversion"/>
  </si>
  <si>
    <t>B</t>
    <phoneticPr fontId="3" type="noConversion"/>
  </si>
  <si>
    <t>영종운수</t>
  </si>
  <si>
    <t>202</t>
  </si>
  <si>
    <t>203</t>
  </si>
  <si>
    <t>205</t>
  </si>
  <si>
    <t>222</t>
  </si>
  <si>
    <t>e음13</t>
  </si>
  <si>
    <t>e음15</t>
  </si>
  <si>
    <t>점수</t>
    <phoneticPr fontId="3" type="noConversion"/>
  </si>
  <si>
    <t>단계</t>
    <phoneticPr fontId="3" type="noConversion"/>
  </si>
  <si>
    <t>노선코드</t>
  </si>
  <si>
    <t>전월대비</t>
    <phoneticPr fontId="3" type="noConversion"/>
  </si>
  <si>
    <t>●연비현황</t>
    <phoneticPr fontId="3" type="noConversion"/>
  </si>
  <si>
    <t>●[인천전체 대비] 항목별 비교</t>
    <phoneticPr fontId="3" type="noConversion"/>
  </si>
  <si>
    <t>▶[운수사] 운전자등급현황</t>
    <phoneticPr fontId="3" type="noConversion"/>
  </si>
  <si>
    <t>▶[운수사] 항목별/월별 수치</t>
    <phoneticPr fontId="3" type="noConversion"/>
  </si>
  <si>
    <t>▶[노선별] 운전자 등급현황</t>
    <phoneticPr fontId="3" type="noConversion"/>
  </si>
  <si>
    <t>▶[노선별] 항목별/월별 수치</t>
    <phoneticPr fontId="3" type="noConversion"/>
  </si>
  <si>
    <t>등급배열</t>
  </si>
  <si>
    <t>차량등급코드</t>
  </si>
  <si>
    <t>거리</t>
  </si>
  <si>
    <t>가중</t>
  </si>
  <si>
    <t>과거등급</t>
  </si>
  <si>
    <t>등락</t>
  </si>
  <si>
    <t>표기</t>
  </si>
  <si>
    <t>대형</t>
  </si>
  <si>
    <t>등급</t>
    <phoneticPr fontId="3" type="noConversion"/>
  </si>
  <si>
    <t>노선</t>
    <phoneticPr fontId="3" type="noConversion"/>
  </si>
  <si>
    <t>ID</t>
  </si>
  <si>
    <t>연비(km/m3)</t>
    <phoneticPr fontId="3" type="noConversion"/>
  </si>
  <si>
    <t>ID</t>
    <phoneticPr fontId="3" type="noConversion"/>
  </si>
  <si>
    <t>주운행차량</t>
  </si>
  <si>
    <t>주운행차량</t>
    <phoneticPr fontId="3" type="noConversion"/>
  </si>
  <si>
    <t>주운행노선</t>
  </si>
  <si>
    <t>주운행노선</t>
    <phoneticPr fontId="3" type="noConversion"/>
  </si>
  <si>
    <t>총운행대수</t>
  </si>
  <si>
    <t>총운행대수</t>
    <phoneticPr fontId="3" type="noConversion"/>
  </si>
  <si>
    <t>총주행거리(km)</t>
  </si>
  <si>
    <t>총주행거리(km)</t>
    <phoneticPr fontId="3" type="noConversion"/>
  </si>
  <si>
    <t>차량별 목표연비는 매달 변경 (계절,에어컨,히터등) 목표달성율과 등급으로 연비개선을 쉽게 확인하세요!</t>
    <phoneticPr fontId="3" type="noConversion"/>
  </si>
  <si>
    <t>주기사님도, 예비사원님도 누구나 같은기준으로!! 주행한 모든차량을 합산하여 평가합니다.</t>
    <phoneticPr fontId="3" type="noConversion"/>
  </si>
  <si>
    <t>목표연비
달성율</t>
    <phoneticPr fontId="3" type="noConversion"/>
  </si>
  <si>
    <t>목표연비
달성율</t>
  </si>
  <si>
    <t>운전자ID</t>
  </si>
  <si>
    <t>운전자이름</t>
  </si>
  <si>
    <t/>
  </si>
  <si>
    <t>5분이상
공회전횟수</t>
  </si>
  <si>
    <t>5분이상
공회전횟수</t>
    <phoneticPr fontId="3" type="noConversion"/>
  </si>
  <si>
    <t>급가속횟수(누적)</t>
  </si>
  <si>
    <t>급감속횟수(누적)</t>
  </si>
  <si>
    <t>중형</t>
  </si>
  <si>
    <t>최대주행거리</t>
  </si>
  <si>
    <t>[TIP!!] 특별관리 운행사원 관리하려면?</t>
  </si>
  <si>
    <t>저상</t>
  </si>
  <si>
    <t>김영준</t>
  </si>
  <si>
    <t>이명희</t>
  </si>
  <si>
    <t>이재식</t>
  </si>
  <si>
    <t>70바2205</t>
  </si>
  <si>
    <t>202202</t>
  </si>
  <si>
    <t>영종운수202C2</t>
  </si>
  <si>
    <t>70바2259</t>
  </si>
  <si>
    <t>70바2311</t>
  </si>
  <si>
    <t>70바2514</t>
  </si>
  <si>
    <t>영종운수202D1</t>
  </si>
  <si>
    <t>71바7511</t>
  </si>
  <si>
    <t>71바7512</t>
  </si>
  <si>
    <t>영종운수202B2</t>
  </si>
  <si>
    <t>73아1213</t>
  </si>
  <si>
    <t>73아1216</t>
  </si>
  <si>
    <t>영종운수202B1</t>
  </si>
  <si>
    <t>73아1240</t>
  </si>
  <si>
    <t>영종운수202S1</t>
  </si>
  <si>
    <t>73아1242</t>
  </si>
  <si>
    <t>73아1256</t>
  </si>
  <si>
    <t>73아1278</t>
  </si>
  <si>
    <t>73아1280</t>
  </si>
  <si>
    <t>73아1281</t>
  </si>
  <si>
    <t>73아1282</t>
  </si>
  <si>
    <t>70바2212</t>
  </si>
  <si>
    <t>WC</t>
  </si>
  <si>
    <t>70바2269</t>
  </si>
  <si>
    <t>70바2526</t>
  </si>
  <si>
    <t>70바2546</t>
  </si>
  <si>
    <t>71바7513</t>
  </si>
  <si>
    <t>71바7514</t>
  </si>
  <si>
    <t>73아1218</t>
  </si>
  <si>
    <t>73아1238</t>
  </si>
  <si>
    <t>70바2512</t>
  </si>
  <si>
    <t>71바7516</t>
  </si>
  <si>
    <t>73아1209</t>
  </si>
  <si>
    <t>73아1568</t>
  </si>
  <si>
    <t>73아9157</t>
  </si>
  <si>
    <t>김길수</t>
  </si>
  <si>
    <t>김낙훈</t>
  </si>
  <si>
    <t>김덕수</t>
  </si>
  <si>
    <t>김만수</t>
  </si>
  <si>
    <t>김보람</t>
  </si>
  <si>
    <t>김영태</t>
  </si>
  <si>
    <t>김용석</t>
  </si>
  <si>
    <t>김제학</t>
  </si>
  <si>
    <t>김지현</t>
  </si>
  <si>
    <t>김진호</t>
  </si>
  <si>
    <t>김홍철</t>
  </si>
  <si>
    <t>노형준</t>
  </si>
  <si>
    <t>박건배</t>
  </si>
  <si>
    <t>박기정</t>
  </si>
  <si>
    <t>박상우</t>
  </si>
  <si>
    <t>박준규</t>
  </si>
  <si>
    <t>박준서</t>
  </si>
  <si>
    <t>백승철</t>
  </si>
  <si>
    <t>선경호</t>
  </si>
  <si>
    <t>성민철</t>
  </si>
  <si>
    <t>송영선</t>
  </si>
  <si>
    <t>신감찬</t>
  </si>
  <si>
    <t>안기태</t>
  </si>
  <si>
    <t>안병윤</t>
  </si>
  <si>
    <t>안춘근</t>
  </si>
  <si>
    <t>원재영</t>
  </si>
  <si>
    <t>유지훈</t>
  </si>
  <si>
    <t>이대범</t>
  </si>
  <si>
    <t>이상현</t>
  </si>
  <si>
    <t>이은영</t>
  </si>
  <si>
    <t>73아1210</t>
  </si>
  <si>
    <t>이주철</t>
  </si>
  <si>
    <t>이준복</t>
  </si>
  <si>
    <t>이향철</t>
  </si>
  <si>
    <t>이효진</t>
  </si>
  <si>
    <t>장경석</t>
  </si>
  <si>
    <t>장용민</t>
  </si>
  <si>
    <t>전원배</t>
  </si>
  <si>
    <t>정완구</t>
  </si>
  <si>
    <t>조선민</t>
  </si>
  <si>
    <t>조시형</t>
  </si>
  <si>
    <t>조종만</t>
  </si>
  <si>
    <t>최규철</t>
  </si>
  <si>
    <t>최성관</t>
  </si>
  <si>
    <t>한송민</t>
  </si>
  <si>
    <t>허지선</t>
  </si>
  <si>
    <t>영종운수</t>
    <phoneticPr fontId="3" type="noConversion"/>
  </si>
  <si>
    <t>영종운수202F1</t>
  </si>
  <si>
    <t>최영길</t>
  </si>
  <si>
    <t>김지훈</t>
  </si>
  <si>
    <t>한형구</t>
  </si>
  <si>
    <t>=</t>
  </si>
  <si>
    <t>0%(0명)</t>
  </si>
  <si>
    <t>13%(1명)</t>
  </si>
  <si>
    <t>인천전체</t>
  </si>
  <si>
    <t>개선율(유카전)</t>
  </si>
  <si>
    <t>영종운수202A1</t>
  </si>
  <si>
    <t>73아1220</t>
  </si>
  <si>
    <t>영종운수202C1</t>
  </si>
  <si>
    <t>영종운수202B3</t>
  </si>
  <si>
    <t>영종운수202F2</t>
  </si>
  <si>
    <t>203203</t>
  </si>
  <si>
    <t>영종운수203F2</t>
  </si>
  <si>
    <t>영종운수203F1</t>
  </si>
  <si>
    <t>영종운수203D1</t>
  </si>
  <si>
    <t>205205</t>
  </si>
  <si>
    <t>222222</t>
  </si>
  <si>
    <t>예비예비</t>
  </si>
  <si>
    <t>e음13e음13</t>
  </si>
  <si>
    <t>e음15e음15</t>
  </si>
  <si>
    <t>김광철</t>
  </si>
  <si>
    <t>순위</t>
  </si>
  <si>
    <t>김구선</t>
  </si>
  <si>
    <t>박희수</t>
  </si>
  <si>
    <t>양수모</t>
  </si>
  <si>
    <t>양필석</t>
  </si>
  <si>
    <t>최진호</t>
  </si>
  <si>
    <t>남도관</t>
  </si>
  <si>
    <t>조원준</t>
  </si>
  <si>
    <t>주치만</t>
  </si>
  <si>
    <t>▲</t>
  </si>
  <si>
    <t>영종운수202B4</t>
  </si>
  <si>
    <t>영종운수202A2</t>
  </si>
  <si>
    <t>영종운수203B1</t>
  </si>
  <si>
    <t>영종운수203D2</t>
  </si>
  <si>
    <t>영종운수203D3</t>
  </si>
  <si>
    <t>C</t>
    <phoneticPr fontId="3" type="noConversion"/>
  </si>
  <si>
    <t>25%(2명)</t>
  </si>
  <si>
    <t>73아9158</t>
  </si>
  <si>
    <t>73아9159</t>
  </si>
  <si>
    <t>우철근</t>
  </si>
  <si>
    <t>최낙동</t>
  </si>
  <si>
    <t>e음16</t>
  </si>
  <si>
    <t>영종운수202C3</t>
  </si>
  <si>
    <t>e음16e음16</t>
  </si>
  <si>
    <t>영종운수e음16A1</t>
  </si>
  <si>
    <t>100%(2명)</t>
  </si>
  <si>
    <t>영종운수202D2</t>
  </si>
  <si>
    <t>▽</t>
  </si>
  <si>
    <t>영종운수202S2</t>
  </si>
  <si>
    <t>영종운수202B5</t>
  </si>
  <si>
    <t>영종운수203A1</t>
  </si>
  <si>
    <t>영종운수205B1</t>
  </si>
  <si>
    <t>영종운수205B2</t>
  </si>
  <si>
    <t>영종운수222A1</t>
  </si>
  <si>
    <t>영종운수예비D9</t>
  </si>
  <si>
    <t>영종운수e음13B1</t>
  </si>
  <si>
    <t>영종운수e음13B2</t>
  </si>
  <si>
    <t>영종운수e음15S1</t>
  </si>
  <si>
    <t>강동진</t>
  </si>
  <si>
    <t>5262185611.776</t>
  </si>
  <si>
    <t>5262773591.263</t>
  </si>
  <si>
    <t>5268658483.809</t>
  </si>
  <si>
    <t>52689083421.448</t>
  </si>
  <si>
    <t>52677822844.24</t>
  </si>
  <si>
    <t>52669003500.055</t>
  </si>
  <si>
    <t>52665293736.377</t>
  </si>
  <si>
    <t>52611903216.507</t>
  </si>
  <si>
    <t>5264233332.862</t>
  </si>
  <si>
    <t>52676713605.151</t>
  </si>
  <si>
    <t>52667103450.232</t>
  </si>
  <si>
    <t>김윤덕</t>
  </si>
  <si>
    <t>5266800626.346</t>
  </si>
  <si>
    <t>52680063603.91</t>
  </si>
  <si>
    <t>52644823262.134</t>
  </si>
  <si>
    <t>52655041994.241</t>
  </si>
  <si>
    <t>52692993663.491</t>
  </si>
  <si>
    <t>5262883640.292</t>
  </si>
  <si>
    <t>52629833519.98</t>
  </si>
  <si>
    <t>남정수</t>
  </si>
  <si>
    <t>5267469409.757</t>
  </si>
  <si>
    <t>52620003513.491</t>
  </si>
  <si>
    <t>52680112591.496</t>
  </si>
  <si>
    <t>박규승</t>
  </si>
  <si>
    <t>52626431158.092</t>
  </si>
  <si>
    <t>52681973925.828</t>
  </si>
  <si>
    <t>52629493278.995</t>
  </si>
  <si>
    <t>박승원</t>
  </si>
  <si>
    <t>526842251.89</t>
  </si>
  <si>
    <t>52624513148.026</t>
  </si>
  <si>
    <t>52655711461.841</t>
  </si>
  <si>
    <t>5262378840.054</t>
  </si>
  <si>
    <t>배효민</t>
  </si>
  <si>
    <t>526872734.041</t>
  </si>
  <si>
    <t>52613133461.102</t>
  </si>
  <si>
    <t>백정현</t>
  </si>
  <si>
    <t>526882764.53</t>
  </si>
  <si>
    <t>52611824061.628</t>
  </si>
  <si>
    <t>52672053009.074</t>
  </si>
  <si>
    <t>5266743800.938</t>
  </si>
  <si>
    <t>송주현</t>
  </si>
  <si>
    <t>5263303453.971</t>
  </si>
  <si>
    <t>52667403186.178</t>
  </si>
  <si>
    <t>신무영</t>
  </si>
  <si>
    <t>526958216.618</t>
  </si>
  <si>
    <t>52622742988.021</t>
  </si>
  <si>
    <t>52622253490.814</t>
  </si>
  <si>
    <t>52672063632.861</t>
  </si>
  <si>
    <t>52654114140.307</t>
  </si>
  <si>
    <t>5261106387.422</t>
  </si>
  <si>
    <t>5262786221.692</t>
  </si>
  <si>
    <t>52656533682.991</t>
  </si>
  <si>
    <t>52614633783.884</t>
  </si>
  <si>
    <t>52659743149.584</t>
  </si>
  <si>
    <t>52651703317.404</t>
  </si>
  <si>
    <t>이민규</t>
  </si>
  <si>
    <t>52634212189.545</t>
  </si>
  <si>
    <t>52645374307.28</t>
  </si>
  <si>
    <t>이상호</t>
  </si>
  <si>
    <t>5267246224.592</t>
  </si>
  <si>
    <t>이승국</t>
  </si>
  <si>
    <t>5263013431.628</t>
  </si>
  <si>
    <t>52612822614.521</t>
  </si>
  <si>
    <t>5261422876.522</t>
  </si>
  <si>
    <t>52691192541.084</t>
  </si>
  <si>
    <t>52636533573.397</t>
  </si>
  <si>
    <t>52681172888.41</t>
  </si>
  <si>
    <t>52691291353.364</t>
  </si>
  <si>
    <t>52670803807.426</t>
  </si>
  <si>
    <t>5266617605.897</t>
  </si>
  <si>
    <t>52692323558.97</t>
  </si>
  <si>
    <t>정영진</t>
  </si>
  <si>
    <t>5265823568.97</t>
  </si>
  <si>
    <t>52625893658.1</t>
  </si>
  <si>
    <t>52677883731.19</t>
  </si>
  <si>
    <t>52616854048.849</t>
  </si>
  <si>
    <t>5262002336.324</t>
  </si>
  <si>
    <t>5265365619.35</t>
  </si>
  <si>
    <t>526416628.42</t>
  </si>
  <si>
    <t>5263959687.453</t>
  </si>
  <si>
    <t>52640663108.195</t>
  </si>
  <si>
    <t>5269492886.443</t>
  </si>
  <si>
    <t>5261430445.601</t>
  </si>
  <si>
    <t>52628003652.279</t>
  </si>
  <si>
    <t>52670743255.135</t>
  </si>
  <si>
    <t>52684833960.022</t>
  </si>
  <si>
    <t>5261244191.257</t>
  </si>
  <si>
    <t>황종석</t>
  </si>
  <si>
    <t>526775460.575</t>
  </si>
  <si>
    <t>[24년 12월] 특별관리 운행사원 명단</t>
  </si>
  <si>
    <t>사원님, 12월에는 꼭 "C등급" 이상 달성 바랍니다.</t>
  </si>
  <si>
    <t>11~12월 연속 D/F 등급시 12월초, 대면교육대상입니다.</t>
  </si>
  <si>
    <t>[24.11월 D,F 등급 운행사원]</t>
  </si>
  <si>
    <t>12월 한달간, 연비등급관리 대장에 서명할 수 있도록 적극 활용하십시오.</t>
  </si>
  <si>
    <t>분석기간: 24.11.01-24.11.30</t>
  </si>
  <si>
    <t>24'11</t>
    <phoneticPr fontId="3" type="noConversion"/>
  </si>
  <si>
    <t>100%(1명)</t>
  </si>
  <si>
    <t>13%(2명)</t>
  </si>
  <si>
    <t>31%(5명)</t>
  </si>
  <si>
    <t>19%(3명)</t>
  </si>
  <si>
    <t>38%(3명)</t>
  </si>
  <si>
    <t>15%(14명)</t>
  </si>
  <si>
    <t>11%(10명)</t>
  </si>
  <si>
    <t>27%(25명)</t>
  </si>
  <si>
    <t>14%(13명)</t>
  </si>
  <si>
    <t>21%(19명)</t>
  </si>
  <si>
    <t>14위/(32개사)</t>
  </si>
  <si>
    <t>가중달성율</t>
  </si>
  <si>
    <t>맥스거리</t>
  </si>
  <si>
    <t>동명이인검산용ID</t>
  </si>
  <si>
    <t>노선배열</t>
  </si>
  <si>
    <t>영업소_운전자랭킹</t>
  </si>
  <si>
    <t>운전차의 주행차량대수</t>
  </si>
  <si>
    <t>배열중복값 순위안됨검산(영업소용)</t>
  </si>
  <si>
    <t>NULL</t>
  </si>
  <si>
    <t>52665644.897</t>
  </si>
  <si>
    <t>예비예비D</t>
  </si>
  <si>
    <t>영종운수예비D2</t>
  </si>
  <si>
    <t>NEW</t>
  </si>
  <si>
    <t>new</t>
  </si>
  <si>
    <t>5261090329.041</t>
  </si>
  <si>
    <t>202202B</t>
  </si>
  <si>
    <t>영종운수202B7</t>
  </si>
  <si>
    <t>52622952386.193</t>
  </si>
  <si>
    <t>e음13e음13A</t>
  </si>
  <si>
    <t>영종운수e음13A1</t>
  </si>
  <si>
    <t>5263335658.952</t>
  </si>
  <si>
    <t>e음16e음16C</t>
  </si>
  <si>
    <t>영종운수e음16C1</t>
  </si>
  <si>
    <t>52639002185.349</t>
  </si>
  <si>
    <t>e음13e음13B</t>
  </si>
  <si>
    <t>52661041373.528</t>
  </si>
  <si>
    <t>e음15e음15A</t>
  </si>
  <si>
    <t>영종운수e음15A2</t>
  </si>
  <si>
    <t>5266298319.273</t>
  </si>
  <si>
    <t>e음16e음16B</t>
  </si>
  <si>
    <t>영종운수e음16B1</t>
  </si>
  <si>
    <t>5266597561.198</t>
  </si>
  <si>
    <t>e음13e음13C</t>
  </si>
  <si>
    <t>영종운수e음13C1</t>
  </si>
  <si>
    <t>5268202491.201</t>
  </si>
  <si>
    <t>영종운수e음16B2</t>
  </si>
  <si>
    <t>5268347196.5</t>
  </si>
  <si>
    <t>205205D</t>
  </si>
  <si>
    <t>영종운수205D1</t>
  </si>
  <si>
    <t>52690453152.36</t>
  </si>
  <si>
    <t>52693941570.616</t>
  </si>
  <si>
    <t>e음15e음15S</t>
  </si>
  <si>
    <t>-</t>
  </si>
  <si>
    <t>52698623221.509</t>
  </si>
  <si>
    <t>e음16e음16A</t>
  </si>
  <si>
    <t>52698762697.789</t>
  </si>
  <si>
    <t>영종운수e음13A2</t>
  </si>
  <si>
    <t>203203D</t>
  </si>
  <si>
    <t>202202F</t>
  </si>
  <si>
    <t>영종운수202F7</t>
  </si>
  <si>
    <t>203203F</t>
  </si>
  <si>
    <t>영종운수203F9</t>
  </si>
  <si>
    <t>영종운수202B6</t>
  </si>
  <si>
    <t>202202S</t>
  </si>
  <si>
    <t>203203C</t>
  </si>
  <si>
    <t>영종운수203C1</t>
  </si>
  <si>
    <t>203203S</t>
  </si>
  <si>
    <t>영종운수203S2</t>
  </si>
  <si>
    <t>영종운수202S3</t>
  </si>
  <si>
    <t>222222S</t>
  </si>
  <si>
    <t>영종운수222S1</t>
  </si>
  <si>
    <t>222222A</t>
  </si>
  <si>
    <t>영종운수203F6</t>
  </si>
  <si>
    <t>영종운수202B12</t>
  </si>
  <si>
    <t>203203B</t>
  </si>
  <si>
    <t>영종운수203B2</t>
  </si>
  <si>
    <t>영종운수203F8</t>
  </si>
  <si>
    <t>영종운수202S9</t>
  </si>
  <si>
    <t>영종운수202F8</t>
  </si>
  <si>
    <t>205205B</t>
  </si>
  <si>
    <t>205205C</t>
  </si>
  <si>
    <t>영종운수205C1</t>
  </si>
  <si>
    <t>202202A</t>
  </si>
  <si>
    <t>202202D</t>
  </si>
  <si>
    <t>영종운수202D3</t>
  </si>
  <si>
    <t>영종운수203S1</t>
  </si>
  <si>
    <t>영종운수203C3</t>
  </si>
  <si>
    <t>222222D</t>
  </si>
  <si>
    <t>영종운수222D1</t>
  </si>
  <si>
    <t>영종운수202S7</t>
  </si>
  <si>
    <t>202202C</t>
  </si>
  <si>
    <t>영종운수202C6</t>
  </si>
  <si>
    <t>영종운수202B10</t>
  </si>
  <si>
    <t>영종운수202B8</t>
  </si>
  <si>
    <t>영종운수203C4</t>
  </si>
  <si>
    <t>영종운수203B3</t>
  </si>
  <si>
    <t>영종운수202S4</t>
  </si>
  <si>
    <t>영종운수202B14</t>
  </si>
  <si>
    <t>영종운수203F7</t>
  </si>
  <si>
    <t>영종운수205B3</t>
  </si>
  <si>
    <t>영종운수202S5</t>
  </si>
  <si>
    <t>영종운수203F3</t>
  </si>
  <si>
    <t>영종운수202S6</t>
  </si>
  <si>
    <t>영종운수202S8</t>
  </si>
  <si>
    <t>영종운수202F6</t>
  </si>
  <si>
    <t>영종운수202F5</t>
  </si>
  <si>
    <t>영종운수203F10</t>
  </si>
  <si>
    <t>영종운수202B11</t>
  </si>
  <si>
    <t>영종운수203B4</t>
  </si>
  <si>
    <t>영종운수222A2</t>
  </si>
  <si>
    <t>영종운수202F3</t>
  </si>
  <si>
    <t>영종운수202D4</t>
  </si>
  <si>
    <t>영종운수202A3</t>
  </si>
  <si>
    <t>영종운수202C5</t>
  </si>
  <si>
    <t>영종운수203C2</t>
  </si>
  <si>
    <t>영종운수202C4</t>
  </si>
  <si>
    <t>영종운수203F4</t>
  </si>
  <si>
    <t>영종운수202B13</t>
  </si>
  <si>
    <t>e음16e음16S</t>
  </si>
  <si>
    <t>영종운수e음16S1</t>
  </si>
  <si>
    <t>영종운수203F5</t>
  </si>
  <si>
    <t>영종운수202B9</t>
  </si>
  <si>
    <t>영종운수202F9</t>
  </si>
  <si>
    <t>영종운수202F4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</si>
</sst>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0">
    <numFmt numFmtId="41" formatCode="_-* #,##0_-;\-* #,##0_-;_-* &quot;-&quot;_-;_-@_-"/>
    <numFmt numFmtId="176" formatCode="_-* #,##0.0_-;\-* #,##0.0_-;_-* &quot;-&quot;_-;_-@_-"/>
    <numFmt numFmtId="177" formatCode="_-* #,##0.00_-;\-* #,##0.00_-;_-* &quot;-&quot;_-;_-@_-"/>
    <numFmt numFmtId="178" formatCode="0.0%"/>
    <numFmt numFmtId="179" formatCode="0.00&quot;%&quot;"/>
    <numFmt numFmtId="180" formatCode="0&quot;번&quot;"/>
    <numFmt numFmtId="181" formatCode="0.0&quot;회&quot;"/>
    <numFmt numFmtId="182" formatCode="0.0&quot;분&quot;"/>
    <numFmt numFmtId="183" formatCode="0000"/>
    <numFmt numFmtId="184" formatCode="_-* #,##0.000_-;\-* #,##0.000_-;_-* &quot;-&quot;_-;_-@_-"/>
    <numFmt numFmtId="185" formatCode="0&quot;대&quot;"/>
    <numFmt numFmtId="186" formatCode="[$-409]yyyy&quot;-&quot;m&quot;-&quot;d\ h:mm\ AM/PM;@"/>
    <numFmt numFmtId="187" formatCode="0&quot;위&quot;"/>
    <numFmt numFmtId="188" formatCode="&quot;(&quot;0%&quot;)&quot;"/>
    <numFmt numFmtId="189" formatCode="0&quot;월&quot;"/>
    <numFmt numFmtId="190" formatCode="000#"/>
    <numFmt numFmtId="191" formatCode="0.00&quot;회&quot;"/>
    <numFmt numFmtId="192" formatCode="0&quot;회&quot;"/>
    <numFmt numFmtId="193" formatCode="&quot;유카전(&quot;0&quot;월)&quot;"/>
    <numFmt numFmtId="194" formatCode="&quot;유카후(&quot;0&quot;월)&quot;"/>
  </numFmts>
  <fonts count="85">
    <font>
      <sz val="10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0"/>
      <color rgb="FF000000"/>
      <name val="맑은 고딕"/>
      <family val="3"/>
      <charset val="129"/>
    </font>
    <font>
      <b/>
      <sz val="10"/>
      <color rgb="FFFF0000"/>
      <name val="맑은 고딕"/>
      <family val="3"/>
      <charset val="129"/>
    </font>
    <font>
      <sz val="10"/>
      <color rgb="FF000000"/>
      <name val="맑은 고딕"/>
      <family val="2"/>
      <charset val="129"/>
    </font>
    <font>
      <b/>
      <sz val="10"/>
      <color theme="1"/>
      <name val="맑은 고딕"/>
      <family val="3"/>
      <charset val="129"/>
      <scheme val="minor"/>
    </font>
    <font>
      <sz val="10"/>
      <color theme="0" tint="-0.34998626667073579"/>
      <name val="맑은 고딕"/>
      <family val="3"/>
      <charset val="129"/>
      <scheme val="minor"/>
    </font>
    <font>
      <sz val="11"/>
      <name val="돋움"/>
      <family val="3"/>
      <charset val="129"/>
    </font>
    <font>
      <sz val="10"/>
      <name val="맑은 고딕"/>
      <family val="3"/>
      <charset val="129"/>
      <scheme val="minor"/>
    </font>
    <font>
      <sz val="12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18"/>
      <name val="맑은 고딕"/>
      <family val="3"/>
      <charset val="129"/>
      <scheme val="minor"/>
    </font>
    <font>
      <b/>
      <sz val="12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4"/>
      <name val="맑은 고딕"/>
      <family val="3"/>
      <charset val="129"/>
      <scheme val="minor"/>
    </font>
    <font>
      <b/>
      <sz val="28"/>
      <color rgb="FF00418E"/>
      <name val="맑은 고딕"/>
      <family val="3"/>
      <charset val="129"/>
      <scheme val="minor"/>
    </font>
    <font>
      <b/>
      <sz val="18"/>
      <color rgb="FFCA0063"/>
      <name val="맑은 고딕"/>
      <family val="3"/>
      <charset val="129"/>
      <scheme val="minor"/>
    </font>
    <font>
      <b/>
      <sz val="12"/>
      <color rgb="FFCA0063"/>
      <name val="맑은 고딕"/>
      <family val="3"/>
      <charset val="129"/>
      <scheme val="minor"/>
    </font>
    <font>
      <sz val="16"/>
      <name val="맑은 고딕"/>
      <family val="3"/>
      <charset val="129"/>
      <scheme val="minor"/>
    </font>
    <font>
      <b/>
      <i/>
      <u/>
      <sz val="10"/>
      <color theme="1"/>
      <name val="맑은 고딕"/>
      <family val="3"/>
      <charset val="129"/>
      <scheme val="minor"/>
    </font>
    <font>
      <sz val="10"/>
      <color theme="2" tint="-0.249977111117893"/>
      <name val="맑은 고딕"/>
      <family val="3"/>
      <charset val="129"/>
    </font>
    <font>
      <sz val="18"/>
      <color theme="1"/>
      <name val="맑은 고딕"/>
      <family val="3"/>
      <charset val="129"/>
      <scheme val="minor"/>
    </font>
    <font>
      <b/>
      <sz val="18"/>
      <color rgb="FFC1157B"/>
      <name val="맑은 고딕"/>
      <family val="3"/>
      <charset val="129"/>
      <scheme val="minor"/>
    </font>
    <font>
      <b/>
      <sz val="18"/>
      <color rgb="FFFFC000"/>
      <name val="맑은 고딕"/>
      <family val="3"/>
      <charset val="129"/>
      <scheme val="minor"/>
    </font>
    <font>
      <b/>
      <sz val="9"/>
      <color rgb="FFFF0000"/>
      <name val="맑은 고딕"/>
      <family val="3"/>
      <charset val="129"/>
      <scheme val="minor"/>
    </font>
    <font>
      <sz val="11"/>
      <color theme="0" tint="-0.34998626667073579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</font>
    <font>
      <b/>
      <sz val="10"/>
      <name val="맑은 고딕"/>
      <family val="3"/>
      <charset val="129"/>
    </font>
    <font>
      <b/>
      <sz val="10"/>
      <color rgb="FFFF0000"/>
      <name val="맑은 고딕"/>
      <family val="3"/>
      <charset val="129"/>
      <scheme val="minor"/>
    </font>
    <font>
      <b/>
      <sz val="28"/>
      <color rgb="FFFF0000"/>
      <name val="맑은 고딕"/>
      <family val="3"/>
      <charset val="129"/>
      <scheme val="minor"/>
    </font>
    <font>
      <b/>
      <sz val="18"/>
      <color rgb="FFFF0000"/>
      <name val="맑은 고딕"/>
      <family val="3"/>
      <charset val="129"/>
      <scheme val="minor"/>
    </font>
    <font>
      <b/>
      <sz val="28"/>
      <name val="맑은 고딕"/>
      <family val="3"/>
      <charset val="129"/>
      <scheme val="minor"/>
    </font>
    <font>
      <sz val="28"/>
      <name val="맑은 고딕"/>
      <family val="3"/>
      <charset val="129"/>
      <scheme val="minor"/>
    </font>
    <font>
      <sz val="10"/>
      <name val="맑은 고딕"/>
      <family val="3"/>
      <charset val="129"/>
    </font>
    <font>
      <b/>
      <sz val="16"/>
      <color rgb="FFFFC000"/>
      <name val="맑은 고딕"/>
      <family val="3"/>
      <charset val="129"/>
      <scheme val="minor"/>
    </font>
    <font>
      <sz val="8"/>
      <name val="맑은 고딕"/>
      <family val="2"/>
      <charset val="129"/>
    </font>
    <font>
      <b/>
      <sz val="12"/>
      <color theme="2" tint="-0.499984740745262"/>
      <name val="맑은 고딕"/>
      <family val="3"/>
      <charset val="129"/>
    </font>
    <font>
      <sz val="12"/>
      <color theme="1"/>
      <name val="맑은 고딕"/>
      <family val="3"/>
      <charset val="129"/>
    </font>
    <font>
      <b/>
      <sz val="12"/>
      <color theme="1"/>
      <name val="맑은 고딕"/>
      <family val="3"/>
      <charset val="129"/>
    </font>
    <font>
      <sz val="10"/>
      <color rgb="FF9C0006"/>
      <name val="맑은 고딕"/>
      <family val="2"/>
      <charset val="129"/>
    </font>
    <font>
      <b/>
      <sz val="14"/>
      <color theme="1"/>
      <name val="맑은 고딕"/>
      <family val="3"/>
      <charset val="129"/>
    </font>
    <font>
      <b/>
      <sz val="12"/>
      <color rgb="FF0070C0"/>
      <name val="맑은 고딕"/>
      <family val="3"/>
      <charset val="129"/>
      <scheme val="minor"/>
    </font>
    <font>
      <b/>
      <sz val="16"/>
      <color rgb="FF0070C0"/>
      <name val="맑은 고딕"/>
      <family val="3"/>
      <charset val="129"/>
      <scheme val="minor"/>
    </font>
    <font>
      <b/>
      <sz val="16"/>
      <color theme="0" tint="-0.34998626667073579"/>
      <name val="맑은 고딕"/>
      <family val="3"/>
      <charset val="129"/>
      <scheme val="minor"/>
    </font>
    <font>
      <b/>
      <sz val="22"/>
      <color rgb="FF0070C0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b/>
      <sz val="20"/>
      <name val="맑은 고딕"/>
      <family val="3"/>
      <charset val="129"/>
      <scheme val="minor"/>
    </font>
    <font>
      <sz val="16"/>
      <name val="HY신명조"/>
      <family val="1"/>
      <charset val="129"/>
    </font>
    <font>
      <sz val="11"/>
      <color theme="2" tint="-0.499984740745262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2"/>
      <color rgb="FFFF0000"/>
      <name val="맑은 고딕"/>
      <family val="3"/>
      <charset val="129"/>
    </font>
    <font>
      <b/>
      <sz val="12"/>
      <color rgb="FF009A46"/>
      <name val="맑은 고딕"/>
      <family val="3"/>
      <charset val="129"/>
    </font>
    <font>
      <b/>
      <sz val="12"/>
      <color rgb="FFC00000"/>
      <name val="맑은 고딕"/>
      <family val="3"/>
      <charset val="129"/>
    </font>
    <font>
      <b/>
      <sz val="12"/>
      <color rgb="FFC00000"/>
      <name val="맑은 고딕"/>
      <family val="3"/>
      <charset val="129"/>
      <scheme val="minor"/>
    </font>
    <font>
      <sz val="10"/>
      <color theme="0" tint="-0.499984740745262"/>
      <name val="맑은 고딕"/>
      <family val="3"/>
      <charset val="129"/>
      <scheme val="minor"/>
    </font>
    <font>
      <sz val="11"/>
      <name val="맑은 고딕"/>
      <family val="3"/>
      <charset val="129"/>
    </font>
    <font>
      <sz val="11"/>
      <color theme="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9"/>
      <name val="맑은 고딕"/>
      <family val="3"/>
      <charset val="129"/>
    </font>
    <font>
      <sz val="9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b/>
      <sz val="10"/>
      <color rgb="FF00418E"/>
      <name val="맑은 고딕"/>
      <family val="3"/>
      <charset val="129"/>
      <scheme val="minor"/>
    </font>
    <font>
      <b/>
      <sz val="10"/>
      <color rgb="FFC1157B"/>
      <name val="맑은 고딕"/>
      <family val="3"/>
      <charset val="129"/>
      <scheme val="minor"/>
    </font>
    <font>
      <b/>
      <sz val="18"/>
      <color rgb="FFC00000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22"/>
      <name val="맑은 고딕"/>
      <family val="3"/>
      <charset val="129"/>
      <scheme val="minor"/>
    </font>
    <font>
      <sz val="10"/>
      <color theme="2" tint="-0.249977111117893"/>
      <name val="맑은 고딕"/>
      <family val="3"/>
      <charset val="129"/>
      <scheme val="minor"/>
    </font>
    <font>
      <b/>
      <sz val="28"/>
      <color theme="2" tint="-0.249977111117893"/>
      <name val="맑은 고딕"/>
      <family val="3"/>
      <charset val="129"/>
      <scheme val="minor"/>
    </font>
    <font>
      <sz val="10"/>
      <color rgb="FFAEAAAA"/>
      <name val="맑은 고딕"/>
      <family val="3"/>
      <charset val="129"/>
    </font>
    <font>
      <b/>
      <sz val="11"/>
      <color rgb="FFFFFFFF"/>
      <name val="맑은 고딕"/>
      <family val="3"/>
      <charset val="129"/>
    </font>
    <font>
      <b/>
      <sz val="16"/>
      <color rgb="FFC00000"/>
      <name val="맑은 고딕"/>
      <family val="3"/>
      <charset val="129"/>
      <scheme val="minor"/>
    </font>
    <font>
      <sz val="8"/>
      <color rgb="FF000000"/>
      <name val="맑은 고딕"/>
      <family val="3"/>
      <charset val="129"/>
    </font>
    <font>
      <b/>
      <sz val="12"/>
      <color rgb="FF747474"/>
      <name val="맑은 고딕"/>
      <family val="3"/>
      <charset val="129"/>
    </font>
    <font>
      <sz val="12"/>
      <color rgb="FF000000"/>
      <name val="맑은 고딕"/>
      <family val="3"/>
      <charset val="129"/>
    </font>
    <font>
      <b/>
      <sz val="12"/>
      <color rgb="FF000000"/>
      <name val="맑은 고딕"/>
      <family val="3"/>
      <charset val="129"/>
    </font>
    <font>
      <b/>
      <sz val="12"/>
      <color rgb="FFFFFFFF"/>
      <name val="맑은 고딕"/>
      <family val="3"/>
      <charset val="129"/>
    </font>
    <font>
      <b/>
      <sz val="11"/>
      <color rgb="FF747474"/>
      <name val="맑은 고딕"/>
      <family val="3"/>
      <charset val="129"/>
    </font>
    <font>
      <b/>
      <sz val="11"/>
      <color rgb="FF000000"/>
      <name val="맑은 고딕"/>
      <family val="3"/>
      <charset val="129"/>
    </font>
    <font>
      <sz val="11"/>
      <color rgb="FFFF0000"/>
      <name val="맑은 고딕"/>
      <family val="3"/>
      <charset val="129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418E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D256"/>
        <bgColor indexed="64"/>
      </patternFill>
    </fill>
    <fill>
      <patternFill patternType="solid">
        <fgColor rgb="FF266FB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7CE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BCF0E"/>
        <bgColor indexed="64"/>
      </patternFill>
    </fill>
    <fill>
      <patternFill patternType="solid">
        <fgColor rgb="FFFBCF0E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E8E8E8"/>
        <bgColor rgb="FF000000"/>
      </patternFill>
    </fill>
    <fill>
      <patternFill patternType="solid">
        <fgColor rgb="FFDAF2D0"/>
        <bgColor rgb="FF000000"/>
      </patternFill>
    </fill>
  </fills>
  <borders count="51">
    <border>
      <left/>
      <right/>
      <top/>
      <bottom/>
      <diagonal/>
    </border>
    <border>
      <left/>
      <right/>
      <top style="double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double">
        <color auto="1"/>
      </bottom>
      <diagonal/>
    </border>
    <border>
      <left/>
      <right style="medium">
        <color auto="1"/>
      </right>
      <top/>
      <bottom/>
      <diagonal/>
    </border>
    <border>
      <left/>
      <right/>
      <top/>
      <bottom style="thin">
        <color rgb="FFFFC000"/>
      </bottom>
      <diagonal/>
    </border>
    <border>
      <left/>
      <right/>
      <top/>
      <bottom style="dotted">
        <color auto="1"/>
      </bottom>
      <diagonal/>
    </border>
    <border>
      <left style="dotted">
        <color auto="1"/>
      </left>
      <right/>
      <top style="double">
        <color auto="1"/>
      </top>
      <bottom style="hair">
        <color auto="1"/>
      </bottom>
      <diagonal/>
    </border>
    <border>
      <left style="dotted">
        <color auto="1"/>
      </left>
      <right/>
      <top style="hair">
        <color auto="1"/>
      </top>
      <bottom style="hair">
        <color auto="1"/>
      </bottom>
      <diagonal/>
    </border>
    <border>
      <left style="dotted">
        <color auto="1"/>
      </left>
      <right/>
      <top style="hair">
        <color auto="1"/>
      </top>
      <bottom style="double">
        <color auto="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thin">
        <color theme="2" tint="-9.9948118533890809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/>
      <bottom style="hair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/>
      <bottom style="hair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hair">
        <color theme="2" tint="-9.9917600024414813E-2"/>
      </left>
      <right style="hair">
        <color theme="2" tint="-9.9887081514938816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thin">
        <color rgb="FFD0D0D0"/>
      </left>
      <right style="hair">
        <color rgb="FFD0D0D0"/>
      </right>
      <top/>
      <bottom style="hair">
        <color rgb="FFD0D0D0"/>
      </bottom>
      <diagonal/>
    </border>
    <border>
      <left style="hair">
        <color rgb="FFD0D0D0"/>
      </left>
      <right style="hair">
        <color rgb="FFD0D0D0"/>
      </right>
      <top/>
      <bottom style="hair">
        <color rgb="FFD0D0D0"/>
      </bottom>
      <diagonal/>
    </border>
    <border>
      <left style="hair">
        <color rgb="FFD0D0D0"/>
      </left>
      <right style="thin">
        <color rgb="FFD0D0D0"/>
      </right>
      <top/>
      <bottom style="hair">
        <color rgb="FFD0D0D0"/>
      </bottom>
      <diagonal/>
    </border>
    <border>
      <left style="thin">
        <color rgb="FFD0D0D0"/>
      </left>
      <right style="hair">
        <color rgb="FFD0D0D0"/>
      </right>
      <top style="hair">
        <color rgb="FFD0D0D0"/>
      </top>
      <bottom style="hair">
        <color rgb="FFD0D0D0"/>
      </bottom>
      <diagonal/>
    </border>
    <border>
      <left style="hair">
        <color rgb="FFD0D0D0"/>
      </left>
      <right style="thin">
        <color rgb="FFD0D0D0"/>
      </right>
      <top style="hair">
        <color rgb="FFD0D0D0"/>
      </top>
      <bottom style="hair">
        <color rgb="FFD0D0D0"/>
      </bottom>
      <diagonal/>
    </border>
    <border>
      <left style="hair">
        <color rgb="FFD0D0D0"/>
      </left>
      <right style="hair">
        <color rgb="FFD0D0D0"/>
      </right>
      <top style="hair">
        <color rgb="FFD0D0D0"/>
      </top>
      <bottom style="hair">
        <color rgb="FFD0D0D0"/>
      </bottom>
      <diagonal/>
    </border>
    <border>
      <left style="thin">
        <color rgb="FFD0D0D0"/>
      </left>
      <right style="hair">
        <color rgb="FFD0D0D0"/>
      </right>
      <top style="hair">
        <color rgb="FFD0D0D0"/>
      </top>
      <bottom style="thin">
        <color rgb="FFD0D0D0"/>
      </bottom>
      <diagonal/>
    </border>
    <border>
      <left style="hair">
        <color rgb="FFD0D0D0"/>
      </left>
      <right style="hair">
        <color rgb="FFD0D0D0"/>
      </right>
      <top style="hair">
        <color rgb="FFD0D0D0"/>
      </top>
      <bottom style="thin">
        <color rgb="FFD0D0D0"/>
      </bottom>
      <diagonal/>
    </border>
    <border>
      <left style="hair">
        <color rgb="FFD0D0D0"/>
      </left>
      <right style="thin">
        <color rgb="FFD0D0D0"/>
      </right>
      <top style="hair">
        <color rgb="FFD0D0D0"/>
      </top>
      <bottom style="thin">
        <color rgb="FFD0D0D0"/>
      </bottom>
      <diagonal/>
    </border>
  </borders>
  <cellStyleXfs count="570">
    <xf numFmtId="0" fontId="0" fillId="0" borderId="0">
      <alignment vertical="center"/>
    </xf>
    <xf numFmtId="41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0" borderId="0"/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186" fontId="13" fillId="0" borderId="0">
      <alignment vertical="center"/>
    </xf>
    <xf numFmtId="9" fontId="13" fillId="0" borderId="0" applyFont="0" applyFill="0" applyBorder="0" applyAlignment="0" applyProtection="0">
      <alignment vertical="center"/>
    </xf>
    <xf numFmtId="41" fontId="13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186" fontId="1" fillId="0" borderId="0">
      <alignment vertical="center"/>
    </xf>
  </cellStyleXfs>
  <cellXfs count="298">
    <xf numFmtId="0" fontId="0" fillId="0" borderId="0" xfId="0">
      <alignment vertical="center"/>
    </xf>
    <xf numFmtId="41" fontId="0" fillId="0" borderId="0" xfId="1" applyFont="1">
      <alignment vertical="center"/>
    </xf>
    <xf numFmtId="0" fontId="9" fillId="0" borderId="0" xfId="0" applyFont="1">
      <alignment vertical="center"/>
    </xf>
    <xf numFmtId="0" fontId="8" fillId="0" borderId="0" xfId="0" applyFont="1">
      <alignment vertical="center"/>
    </xf>
    <xf numFmtId="0" fontId="11" fillId="0" borderId="0" xfId="0" applyFont="1">
      <alignment vertical="center"/>
    </xf>
    <xf numFmtId="49" fontId="0" fillId="0" borderId="0" xfId="0" applyNumberFormat="1">
      <alignment vertical="center"/>
    </xf>
    <xf numFmtId="0" fontId="12" fillId="0" borderId="0" xfId="0" applyFont="1">
      <alignment vertical="center"/>
    </xf>
    <xf numFmtId="0" fontId="17" fillId="0" borderId="0" xfId="0" applyFont="1">
      <alignment vertical="center"/>
    </xf>
    <xf numFmtId="0" fontId="16" fillId="0" borderId="0" xfId="0" applyFont="1">
      <alignment vertical="center"/>
    </xf>
    <xf numFmtId="0" fontId="0" fillId="4" borderId="0" xfId="0" applyFill="1">
      <alignment vertical="center"/>
    </xf>
    <xf numFmtId="0" fontId="20" fillId="0" borderId="0" xfId="0" applyFont="1">
      <alignment vertical="center"/>
    </xf>
    <xf numFmtId="0" fontId="21" fillId="0" borderId="0" xfId="0" applyFont="1">
      <alignment vertical="center"/>
    </xf>
    <xf numFmtId="0" fontId="22" fillId="0" borderId="0" xfId="0" applyFont="1">
      <alignment vertical="center"/>
    </xf>
    <xf numFmtId="0" fontId="24" fillId="0" borderId="0" xfId="0" applyFont="1">
      <alignment vertical="center"/>
    </xf>
    <xf numFmtId="0" fontId="24" fillId="5" borderId="0" xfId="0" applyFont="1" applyFill="1">
      <alignment vertical="center"/>
    </xf>
    <xf numFmtId="49" fontId="24" fillId="5" borderId="0" xfId="0" applyNumberFormat="1" applyFont="1" applyFill="1">
      <alignment vertical="center"/>
    </xf>
    <xf numFmtId="41" fontId="24" fillId="5" borderId="0" xfId="1" applyFont="1" applyFill="1">
      <alignment vertical="center"/>
    </xf>
    <xf numFmtId="0" fontId="26" fillId="0" borderId="0" xfId="0" applyFont="1">
      <alignment vertical="center"/>
    </xf>
    <xf numFmtId="0" fontId="27" fillId="0" borderId="0" xfId="0" applyFont="1" applyAlignment="1">
      <alignment horizontal="right" vertical="center"/>
    </xf>
    <xf numFmtId="0" fontId="27" fillId="0" borderId="0" xfId="0" applyFont="1">
      <alignment vertical="center"/>
    </xf>
    <xf numFmtId="0" fontId="11" fillId="7" borderId="0" xfId="0" applyFont="1" applyFill="1">
      <alignment vertical="center"/>
    </xf>
    <xf numFmtId="0" fontId="11" fillId="8" borderId="0" xfId="0" applyFont="1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28" fillId="0" borderId="0" xfId="0" applyFont="1">
      <alignment vertical="center"/>
    </xf>
    <xf numFmtId="186" fontId="29" fillId="3" borderId="1" xfId="562" applyFont="1" applyFill="1" applyBorder="1">
      <alignment vertical="center"/>
    </xf>
    <xf numFmtId="186" fontId="15" fillId="3" borderId="2" xfId="562" applyFont="1" applyFill="1" applyBorder="1">
      <alignment vertical="center"/>
    </xf>
    <xf numFmtId="186" fontId="15" fillId="3" borderId="3" xfId="562" applyFont="1" applyFill="1" applyBorder="1">
      <alignment vertical="center"/>
    </xf>
    <xf numFmtId="177" fontId="6" fillId="0" borderId="0" xfId="1" applyNumberFormat="1" applyFont="1">
      <alignment vertical="center"/>
    </xf>
    <xf numFmtId="0" fontId="0" fillId="0" borderId="4" xfId="0" applyBorder="1">
      <alignment vertical="center"/>
    </xf>
    <xf numFmtId="0" fontId="11" fillId="0" borderId="4" xfId="0" applyFont="1" applyBorder="1">
      <alignment vertical="center"/>
    </xf>
    <xf numFmtId="0" fontId="31" fillId="0" borderId="0" xfId="0" applyFont="1">
      <alignment vertical="center"/>
    </xf>
    <xf numFmtId="0" fontId="8" fillId="8" borderId="0" xfId="0" applyFont="1" applyFill="1">
      <alignment vertical="center"/>
    </xf>
    <xf numFmtId="0" fontId="34" fillId="8" borderId="0" xfId="0" applyFont="1" applyFill="1">
      <alignment vertical="center"/>
    </xf>
    <xf numFmtId="0" fontId="35" fillId="0" borderId="0" xfId="0" applyFont="1">
      <alignment vertical="center"/>
    </xf>
    <xf numFmtId="0" fontId="36" fillId="0" borderId="0" xfId="0" applyFont="1">
      <alignment vertical="center"/>
    </xf>
    <xf numFmtId="0" fontId="34" fillId="0" borderId="0" xfId="0" applyFont="1">
      <alignment vertical="center"/>
    </xf>
    <xf numFmtId="0" fontId="38" fillId="0" borderId="0" xfId="0" applyFont="1">
      <alignment vertical="center"/>
    </xf>
    <xf numFmtId="0" fontId="11" fillId="0" borderId="0" xfId="0" applyFont="1" applyAlignment="1">
      <alignment horizontal="center" vertical="center"/>
    </xf>
    <xf numFmtId="0" fontId="30" fillId="0" borderId="0" xfId="0" applyFont="1">
      <alignment vertical="center"/>
    </xf>
    <xf numFmtId="0" fontId="40" fillId="0" borderId="0" xfId="0" applyFont="1">
      <alignment vertical="center"/>
    </xf>
    <xf numFmtId="0" fontId="14" fillId="6" borderId="0" xfId="0" applyFont="1" applyFill="1" applyAlignment="1">
      <alignment horizontal="center" vertical="center"/>
    </xf>
    <xf numFmtId="186" fontId="29" fillId="3" borderId="1" xfId="562" applyFont="1" applyFill="1" applyBorder="1" applyAlignment="1">
      <alignment horizontal="center" vertical="center"/>
    </xf>
    <xf numFmtId="186" fontId="8" fillId="3" borderId="2" xfId="562" applyFont="1" applyFill="1" applyBorder="1" applyAlignment="1">
      <alignment horizontal="center" vertical="center"/>
    </xf>
    <xf numFmtId="186" fontId="8" fillId="3" borderId="3" xfId="562" applyFont="1" applyFill="1" applyBorder="1" applyAlignment="1">
      <alignment horizontal="center" vertical="center"/>
    </xf>
    <xf numFmtId="186" fontId="15" fillId="3" borderId="2" xfId="562" applyFont="1" applyFill="1" applyBorder="1" applyAlignment="1">
      <alignment horizontal="left" vertical="center"/>
    </xf>
    <xf numFmtId="186" fontId="15" fillId="3" borderId="3" xfId="562" applyFont="1" applyFill="1" applyBorder="1" applyAlignment="1">
      <alignment horizontal="left" vertical="center"/>
    </xf>
    <xf numFmtId="0" fontId="23" fillId="0" borderId="0" xfId="0" applyFont="1" applyAlignment="1">
      <alignment horizontal="center" vertical="center"/>
    </xf>
    <xf numFmtId="178" fontId="23" fillId="0" borderId="0" xfId="2" applyNumberFormat="1" applyFont="1" applyFill="1" applyBorder="1" applyAlignment="1">
      <alignment horizontal="center" vertical="center" wrapText="1"/>
    </xf>
    <xf numFmtId="185" fontId="19" fillId="0" borderId="0" xfId="0" applyNumberFormat="1" applyFont="1" applyAlignment="1">
      <alignment horizontal="center" vertical="center"/>
    </xf>
    <xf numFmtId="0" fontId="11" fillId="12" borderId="0" xfId="0" applyFont="1" applyFill="1">
      <alignment vertical="center"/>
    </xf>
    <xf numFmtId="0" fontId="18" fillId="12" borderId="0" xfId="0" applyFont="1" applyFill="1">
      <alignment vertical="center"/>
    </xf>
    <xf numFmtId="0" fontId="11" fillId="6" borderId="0" xfId="0" applyFont="1" applyFill="1">
      <alignment vertical="center"/>
    </xf>
    <xf numFmtId="0" fontId="23" fillId="6" borderId="0" xfId="0" applyFont="1" applyFill="1" applyAlignment="1">
      <alignment horizontal="center" vertical="center"/>
    </xf>
    <xf numFmtId="178" fontId="23" fillId="6" borderId="0" xfId="2" applyNumberFormat="1" applyFont="1" applyFill="1" applyBorder="1" applyAlignment="1">
      <alignment horizontal="center" vertical="center" wrapText="1"/>
    </xf>
    <xf numFmtId="0" fontId="11" fillId="0" borderId="5" xfId="0" applyFont="1" applyBorder="1" applyAlignment="1">
      <alignment horizontal="center" vertical="center" wrapText="1"/>
    </xf>
    <xf numFmtId="0" fontId="48" fillId="0" borderId="0" xfId="0" applyFont="1">
      <alignment vertical="center"/>
    </xf>
    <xf numFmtId="0" fontId="49" fillId="0" borderId="0" xfId="0" applyFont="1">
      <alignment vertical="center"/>
    </xf>
    <xf numFmtId="0" fontId="50" fillId="0" borderId="0" xfId="0" applyFont="1">
      <alignment vertical="center"/>
    </xf>
    <xf numFmtId="0" fontId="18" fillId="0" borderId="0" xfId="0" applyFont="1">
      <alignment vertical="center"/>
    </xf>
    <xf numFmtId="0" fontId="11" fillId="0" borderId="0" xfId="0" applyFont="1" applyAlignment="1">
      <alignment horizontal="left" vertical="center"/>
    </xf>
    <xf numFmtId="0" fontId="51" fillId="0" borderId="0" xfId="0" applyFont="1" applyAlignment="1">
      <alignment horizontal="left" vertical="center" indent="1"/>
    </xf>
    <xf numFmtId="185" fontId="52" fillId="0" borderId="0" xfId="0" applyNumberFormat="1" applyFont="1" applyAlignment="1">
      <alignment horizontal="left" vertical="center" indent="1"/>
    </xf>
    <xf numFmtId="185" fontId="52" fillId="0" borderId="0" xfId="0" applyNumberFormat="1" applyFont="1" applyAlignment="1">
      <alignment horizontal="center" vertical="center"/>
    </xf>
    <xf numFmtId="189" fontId="11" fillId="0" borderId="0" xfId="0" applyNumberFormat="1" applyFont="1" applyAlignment="1">
      <alignment horizontal="center" vertical="center"/>
    </xf>
    <xf numFmtId="9" fontId="55" fillId="6" borderId="0" xfId="2" applyFont="1" applyFill="1" applyAlignment="1">
      <alignment horizontal="center" vertical="center"/>
    </xf>
    <xf numFmtId="187" fontId="14" fillId="6" borderId="0" xfId="0" applyNumberFormat="1" applyFont="1" applyFill="1" applyAlignment="1">
      <alignment horizontal="center" vertical="center"/>
    </xf>
    <xf numFmtId="189" fontId="12" fillId="0" borderId="0" xfId="0" applyNumberFormat="1" applyFont="1" applyAlignment="1">
      <alignment horizontal="left" vertical="center"/>
    </xf>
    <xf numFmtId="10" fontId="12" fillId="0" borderId="0" xfId="2" applyNumberFormat="1" applyFont="1">
      <alignment vertical="center"/>
    </xf>
    <xf numFmtId="179" fontId="12" fillId="0" borderId="0" xfId="1" applyNumberFormat="1" applyFont="1">
      <alignment vertical="center"/>
    </xf>
    <xf numFmtId="181" fontId="12" fillId="0" borderId="0" xfId="1" applyNumberFormat="1" applyFont="1">
      <alignment vertical="center"/>
    </xf>
    <xf numFmtId="177" fontId="47" fillId="0" borderId="0" xfId="1" applyNumberFormat="1" applyFont="1">
      <alignment vertical="center"/>
    </xf>
    <xf numFmtId="187" fontId="17" fillId="0" borderId="0" xfId="0" applyNumberFormat="1" applyFont="1" applyAlignment="1">
      <alignment horizontal="center" vertical="center"/>
    </xf>
    <xf numFmtId="187" fontId="18" fillId="6" borderId="0" xfId="0" applyNumberFormat="1" applyFont="1" applyFill="1" applyAlignment="1">
      <alignment horizontal="center" vertical="center"/>
    </xf>
    <xf numFmtId="0" fontId="12" fillId="6" borderId="0" xfId="0" applyFont="1" applyFill="1">
      <alignment vertical="center"/>
    </xf>
    <xf numFmtId="189" fontId="12" fillId="6" borderId="0" xfId="0" applyNumberFormat="1" applyFont="1" applyFill="1" applyAlignment="1">
      <alignment horizontal="left" vertical="center"/>
    </xf>
    <xf numFmtId="10" fontId="12" fillId="6" borderId="0" xfId="2" applyNumberFormat="1" applyFont="1" applyFill="1">
      <alignment vertical="center"/>
    </xf>
    <xf numFmtId="179" fontId="12" fillId="6" borderId="0" xfId="1" applyNumberFormat="1" applyFont="1" applyFill="1">
      <alignment vertical="center"/>
    </xf>
    <xf numFmtId="181" fontId="12" fillId="6" borderId="0" xfId="1" applyNumberFormat="1" applyFont="1" applyFill="1">
      <alignment vertical="center"/>
    </xf>
    <xf numFmtId="177" fontId="47" fillId="6" borderId="0" xfId="1" applyNumberFormat="1" applyFont="1" applyFill="1">
      <alignment vertical="center"/>
    </xf>
    <xf numFmtId="177" fontId="17" fillId="6" borderId="0" xfId="0" applyNumberFormat="1" applyFont="1" applyFill="1" applyAlignment="1">
      <alignment horizontal="center" vertical="center"/>
    </xf>
    <xf numFmtId="187" fontId="17" fillId="6" borderId="0" xfId="0" applyNumberFormat="1" applyFont="1" applyFill="1" applyAlignment="1">
      <alignment horizontal="center" vertical="center"/>
    </xf>
    <xf numFmtId="0" fontId="11" fillId="6" borderId="6" xfId="0" applyFont="1" applyFill="1" applyBorder="1">
      <alignment vertical="center"/>
    </xf>
    <xf numFmtId="0" fontId="11" fillId="6" borderId="6" xfId="0" applyFont="1" applyFill="1" applyBorder="1" applyAlignment="1">
      <alignment horizontal="center" vertical="center"/>
    </xf>
    <xf numFmtId="41" fontId="11" fillId="0" borderId="0" xfId="0" applyNumberFormat="1" applyFont="1" applyAlignment="1">
      <alignment horizontal="center" vertical="center"/>
    </xf>
    <xf numFmtId="10" fontId="12" fillId="0" borderId="0" xfId="2" applyNumberFormat="1" applyFont="1" applyBorder="1" applyAlignment="1">
      <alignment horizontal="center" vertical="center"/>
    </xf>
    <xf numFmtId="179" fontId="12" fillId="0" borderId="0" xfId="1" applyNumberFormat="1" applyFont="1" applyBorder="1" applyAlignment="1">
      <alignment horizontal="center" vertical="center"/>
    </xf>
    <xf numFmtId="181" fontId="12" fillId="0" borderId="0" xfId="1" applyNumberFormat="1" applyFont="1" applyBorder="1" applyAlignment="1">
      <alignment horizontal="center" vertical="center"/>
    </xf>
    <xf numFmtId="2" fontId="47" fillId="0" borderId="0" xfId="1" applyNumberFormat="1" applyFont="1" applyBorder="1" applyAlignment="1">
      <alignment horizontal="center" vertical="center"/>
    </xf>
    <xf numFmtId="186" fontId="8" fillId="3" borderId="8" xfId="562" applyFont="1" applyFill="1" applyBorder="1" applyAlignment="1">
      <alignment horizontal="center" vertical="center"/>
    </xf>
    <xf numFmtId="186" fontId="8" fillId="3" borderId="9" xfId="562" applyFont="1" applyFill="1" applyBorder="1" applyAlignment="1">
      <alignment horizontal="center" vertical="center"/>
    </xf>
    <xf numFmtId="0" fontId="11" fillId="0" borderId="10" xfId="0" applyFont="1" applyBorder="1" applyAlignment="1">
      <alignment horizontal="center" vertical="center"/>
    </xf>
    <xf numFmtId="0" fontId="53" fillId="0" borderId="10" xfId="0" applyFont="1" applyBorder="1" applyAlignment="1">
      <alignment horizontal="center" vertical="center"/>
    </xf>
    <xf numFmtId="0" fontId="60" fillId="0" borderId="10" xfId="0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4" xfId="0" applyBorder="1" applyAlignment="1">
      <alignment vertical="center" wrapText="1"/>
    </xf>
    <xf numFmtId="9" fontId="20" fillId="0" borderId="0" xfId="2" applyFont="1" applyAlignment="1">
      <alignment horizontal="center" vertical="center"/>
    </xf>
    <xf numFmtId="9" fontId="8" fillId="8" borderId="0" xfId="2" applyFont="1" applyFill="1" applyAlignment="1">
      <alignment horizontal="center" vertical="center"/>
    </xf>
    <xf numFmtId="9" fontId="8" fillId="0" borderId="0" xfId="2" applyFont="1" applyAlignment="1">
      <alignment horizontal="center" vertical="center"/>
    </xf>
    <xf numFmtId="0" fontId="62" fillId="8" borderId="0" xfId="0" applyFont="1" applyFill="1">
      <alignment vertical="center"/>
    </xf>
    <xf numFmtId="0" fontId="63" fillId="0" borderId="0" xfId="0" applyFont="1">
      <alignment vertical="center"/>
    </xf>
    <xf numFmtId="0" fontId="62" fillId="0" borderId="0" xfId="0" applyFont="1">
      <alignment vertical="center"/>
    </xf>
    <xf numFmtId="9" fontId="0" fillId="0" borderId="0" xfId="2" applyFont="1" applyFill="1" applyAlignment="1">
      <alignment horizontal="center" vertical="center"/>
    </xf>
    <xf numFmtId="9" fontId="20" fillId="0" borderId="0" xfId="2" applyFont="1" applyFill="1" applyAlignment="1">
      <alignment horizontal="center" vertical="center"/>
    </xf>
    <xf numFmtId="0" fontId="55" fillId="8" borderId="0" xfId="0" applyFont="1" applyFill="1">
      <alignment vertical="center"/>
    </xf>
    <xf numFmtId="180" fontId="61" fillId="6" borderId="0" xfId="0" applyNumberFormat="1" applyFont="1" applyFill="1" applyAlignment="1">
      <alignment horizontal="center" vertical="center"/>
    </xf>
    <xf numFmtId="183" fontId="33" fillId="6" borderId="0" xfId="0" applyNumberFormat="1" applyFont="1" applyFill="1" applyAlignment="1">
      <alignment horizontal="center" vertical="center"/>
    </xf>
    <xf numFmtId="9" fontId="32" fillId="6" borderId="0" xfId="2" applyFont="1" applyFill="1" applyBorder="1" applyAlignment="1">
      <alignment horizontal="center" vertical="center"/>
    </xf>
    <xf numFmtId="9" fontId="7" fillId="6" borderId="0" xfId="2" applyFont="1" applyFill="1" applyBorder="1" applyAlignment="1">
      <alignment horizontal="center" vertical="center"/>
    </xf>
    <xf numFmtId="190" fontId="7" fillId="6" borderId="0" xfId="0" applyNumberFormat="1" applyFont="1" applyFill="1" applyAlignment="1">
      <alignment horizontal="center" vertical="center"/>
    </xf>
    <xf numFmtId="185" fontId="39" fillId="6" borderId="0" xfId="1" applyNumberFormat="1" applyFont="1" applyFill="1" applyBorder="1" applyAlignment="1">
      <alignment horizontal="center" vertical="center"/>
    </xf>
    <xf numFmtId="0" fontId="7" fillId="6" borderId="0" xfId="0" applyFont="1" applyFill="1" applyAlignment="1">
      <alignment horizontal="center" vertical="center"/>
    </xf>
    <xf numFmtId="185" fontId="7" fillId="6" borderId="0" xfId="0" applyNumberFormat="1" applyFont="1" applyFill="1" applyAlignment="1">
      <alignment horizontal="center" vertical="center"/>
    </xf>
    <xf numFmtId="41" fontId="7" fillId="6" borderId="0" xfId="1" applyFont="1" applyFill="1" applyBorder="1" applyAlignment="1">
      <alignment horizontal="right" vertical="center"/>
    </xf>
    <xf numFmtId="10" fontId="7" fillId="6" borderId="0" xfId="2" applyNumberFormat="1" applyFont="1" applyFill="1" applyBorder="1" applyAlignment="1">
      <alignment horizontal="right" vertical="center"/>
    </xf>
    <xf numFmtId="179" fontId="7" fillId="6" borderId="0" xfId="0" applyNumberFormat="1" applyFont="1" applyFill="1" applyAlignment="1">
      <alignment horizontal="right" vertical="center"/>
    </xf>
    <xf numFmtId="191" fontId="7" fillId="6" borderId="0" xfId="0" applyNumberFormat="1" applyFont="1" applyFill="1" applyAlignment="1">
      <alignment horizontal="right" vertical="center"/>
    </xf>
    <xf numFmtId="49" fontId="61" fillId="14" borderId="0" xfId="0" applyNumberFormat="1" applyFont="1" applyFill="1" applyAlignment="1">
      <alignment horizontal="center" vertical="center" wrapText="1"/>
    </xf>
    <xf numFmtId="49" fontId="39" fillId="14" borderId="0" xfId="0" applyNumberFormat="1" applyFont="1" applyFill="1" applyAlignment="1">
      <alignment horizontal="center" vertical="center" wrapText="1"/>
    </xf>
    <xf numFmtId="9" fontId="66" fillId="14" borderId="0" xfId="2" applyFont="1" applyFill="1" applyBorder="1" applyAlignment="1">
      <alignment horizontal="center" vertical="center" wrapText="1"/>
    </xf>
    <xf numFmtId="49" fontId="66" fillId="14" borderId="0" xfId="0" applyNumberFormat="1" applyFont="1" applyFill="1" applyAlignment="1">
      <alignment horizontal="center" vertical="center" wrapText="1"/>
    </xf>
    <xf numFmtId="41" fontId="66" fillId="14" borderId="0" xfId="1" applyFont="1" applyFill="1" applyBorder="1" applyAlignment="1">
      <alignment horizontal="center" vertical="center" wrapText="1"/>
    </xf>
    <xf numFmtId="180" fontId="61" fillId="13" borderId="0" xfId="0" applyNumberFormat="1" applyFont="1" applyFill="1" applyAlignment="1">
      <alignment horizontal="center" vertical="center"/>
    </xf>
    <xf numFmtId="183" fontId="33" fillId="13" borderId="0" xfId="0" applyNumberFormat="1" applyFont="1" applyFill="1" applyAlignment="1">
      <alignment horizontal="center" vertical="center"/>
    </xf>
    <xf numFmtId="9" fontId="32" fillId="13" borderId="0" xfId="2" applyFont="1" applyFill="1" applyBorder="1" applyAlignment="1">
      <alignment horizontal="center" vertical="center"/>
    </xf>
    <xf numFmtId="9" fontId="7" fillId="13" borderId="0" xfId="2" applyFont="1" applyFill="1" applyBorder="1" applyAlignment="1">
      <alignment horizontal="center" vertical="center"/>
    </xf>
    <xf numFmtId="190" fontId="7" fillId="13" borderId="0" xfId="0" applyNumberFormat="1" applyFont="1" applyFill="1" applyAlignment="1">
      <alignment horizontal="center" vertical="center"/>
    </xf>
    <xf numFmtId="185" fontId="39" fillId="13" borderId="0" xfId="1" applyNumberFormat="1" applyFont="1" applyFill="1" applyBorder="1" applyAlignment="1">
      <alignment horizontal="center" vertical="center"/>
    </xf>
    <xf numFmtId="0" fontId="7" fillId="13" borderId="0" xfId="0" applyFont="1" applyFill="1" applyAlignment="1">
      <alignment horizontal="center" vertical="center"/>
    </xf>
    <xf numFmtId="185" fontId="7" fillId="13" borderId="0" xfId="0" applyNumberFormat="1" applyFont="1" applyFill="1" applyAlignment="1">
      <alignment horizontal="center" vertical="center"/>
    </xf>
    <xf numFmtId="41" fontId="7" fillId="13" borderId="0" xfId="1" applyFont="1" applyFill="1" applyBorder="1" applyAlignment="1">
      <alignment horizontal="right" vertical="center"/>
    </xf>
    <xf numFmtId="10" fontId="7" fillId="13" borderId="0" xfId="2" applyNumberFormat="1" applyFont="1" applyFill="1" applyBorder="1" applyAlignment="1">
      <alignment horizontal="right" vertical="center"/>
    </xf>
    <xf numFmtId="179" fontId="7" fillId="13" borderId="0" xfId="0" applyNumberFormat="1" applyFont="1" applyFill="1" applyAlignment="1">
      <alignment horizontal="right" vertical="center"/>
    </xf>
    <xf numFmtId="191" fontId="7" fillId="13" borderId="0" xfId="0" applyNumberFormat="1" applyFont="1" applyFill="1" applyAlignment="1">
      <alignment horizontal="right" vertical="center"/>
    </xf>
    <xf numFmtId="49" fontId="65" fillId="14" borderId="0" xfId="0" applyNumberFormat="1" applyFont="1" applyFill="1" applyAlignment="1">
      <alignment horizontal="center" vertical="center" wrapText="1"/>
    </xf>
    <xf numFmtId="176" fontId="64" fillId="14" borderId="0" xfId="1" applyNumberFormat="1" applyFont="1" applyFill="1" applyBorder="1" applyAlignment="1">
      <alignment horizontal="center" vertical="center" wrapText="1"/>
    </xf>
    <xf numFmtId="180" fontId="7" fillId="6" borderId="0" xfId="0" applyNumberFormat="1" applyFont="1" applyFill="1" applyAlignment="1">
      <alignment horizontal="center" vertical="center"/>
    </xf>
    <xf numFmtId="180" fontId="5" fillId="6" borderId="0" xfId="0" applyNumberFormat="1" applyFont="1" applyFill="1" applyAlignment="1">
      <alignment horizontal="center" vertical="center"/>
    </xf>
    <xf numFmtId="180" fontId="25" fillId="6" borderId="0" xfId="0" applyNumberFormat="1" applyFont="1" applyFill="1" applyAlignment="1">
      <alignment horizontal="center" vertical="center"/>
    </xf>
    <xf numFmtId="180" fontId="7" fillId="13" borderId="0" xfId="0" applyNumberFormat="1" applyFont="1" applyFill="1" applyAlignment="1">
      <alignment horizontal="center" vertical="center"/>
    </xf>
    <xf numFmtId="180" fontId="5" fillId="13" borderId="0" xfId="0" applyNumberFormat="1" applyFont="1" applyFill="1" applyAlignment="1">
      <alignment horizontal="center" vertical="center"/>
    </xf>
    <xf numFmtId="180" fontId="25" fillId="13" borderId="0" xfId="0" applyNumberFormat="1" applyFont="1" applyFill="1" applyAlignment="1">
      <alignment horizontal="center" vertical="center"/>
    </xf>
    <xf numFmtId="0" fontId="67" fillId="0" borderId="0" xfId="0" applyFont="1">
      <alignment vertical="center"/>
    </xf>
    <xf numFmtId="0" fontId="68" fillId="0" borderId="0" xfId="0" applyFont="1">
      <alignment vertical="center"/>
    </xf>
    <xf numFmtId="0" fontId="68" fillId="0" borderId="0" xfId="0" applyFont="1" applyAlignment="1">
      <alignment horizontal="right" vertical="center"/>
    </xf>
    <xf numFmtId="41" fontId="39" fillId="14" borderId="0" xfId="1" applyFont="1" applyFill="1" applyBorder="1" applyAlignment="1">
      <alignment horizontal="center" vertical="center" wrapText="1"/>
    </xf>
    <xf numFmtId="0" fontId="25" fillId="14" borderId="0" xfId="0" applyFont="1" applyFill="1" applyAlignment="1">
      <alignment horizontal="center" vertical="center" wrapText="1"/>
    </xf>
    <xf numFmtId="9" fontId="39" fillId="13" borderId="0" xfId="2" applyFont="1" applyFill="1" applyBorder="1" applyAlignment="1">
      <alignment horizontal="center" vertical="center"/>
    </xf>
    <xf numFmtId="177" fontId="39" fillId="13" borderId="0" xfId="1" applyNumberFormat="1" applyFont="1" applyFill="1" applyBorder="1" applyAlignment="1">
      <alignment horizontal="right" vertical="center"/>
    </xf>
    <xf numFmtId="176" fontId="39" fillId="13" borderId="0" xfId="1" applyNumberFormat="1" applyFont="1" applyFill="1" applyBorder="1" applyAlignment="1">
      <alignment horizontal="center" vertical="center"/>
    </xf>
    <xf numFmtId="41" fontId="66" fillId="13" borderId="0" xfId="1" applyFont="1" applyFill="1" applyBorder="1" applyAlignment="1">
      <alignment horizontal="right" vertical="center"/>
    </xf>
    <xf numFmtId="10" fontId="66" fillId="13" borderId="0" xfId="2" applyNumberFormat="1" applyFont="1" applyFill="1" applyBorder="1" applyAlignment="1">
      <alignment horizontal="right" vertical="center"/>
    </xf>
    <xf numFmtId="179" fontId="66" fillId="13" borderId="0" xfId="0" applyNumberFormat="1" applyFont="1" applyFill="1" applyAlignment="1">
      <alignment horizontal="right" vertical="center"/>
    </xf>
    <xf numFmtId="181" fontId="66" fillId="13" borderId="0" xfId="0" applyNumberFormat="1" applyFont="1" applyFill="1" applyAlignment="1">
      <alignment horizontal="right" vertical="center"/>
    </xf>
    <xf numFmtId="182" fontId="66" fillId="13" borderId="0" xfId="0" applyNumberFormat="1" applyFont="1" applyFill="1" applyAlignment="1">
      <alignment horizontal="right" vertical="center"/>
    </xf>
    <xf numFmtId="0" fontId="66" fillId="13" borderId="0" xfId="0" applyFont="1" applyFill="1" applyAlignment="1">
      <alignment horizontal="right" vertical="center"/>
    </xf>
    <xf numFmtId="177" fontId="66" fillId="13" borderId="0" xfId="1" applyNumberFormat="1" applyFont="1" applyFill="1" applyBorder="1" applyAlignment="1">
      <alignment horizontal="right" vertical="center"/>
    </xf>
    <xf numFmtId="9" fontId="39" fillId="6" borderId="0" xfId="2" applyFont="1" applyFill="1" applyBorder="1" applyAlignment="1">
      <alignment horizontal="center" vertical="center"/>
    </xf>
    <xf numFmtId="177" fontId="39" fillId="6" borderId="0" xfId="1" applyNumberFormat="1" applyFont="1" applyFill="1" applyBorder="1" applyAlignment="1">
      <alignment horizontal="right" vertical="center"/>
    </xf>
    <xf numFmtId="176" fontId="39" fillId="6" borderId="0" xfId="1" applyNumberFormat="1" applyFont="1" applyFill="1" applyBorder="1" applyAlignment="1">
      <alignment horizontal="center" vertical="center"/>
    </xf>
    <xf numFmtId="41" fontId="66" fillId="6" borderId="0" xfId="1" applyFont="1" applyFill="1" applyBorder="1" applyAlignment="1">
      <alignment horizontal="right" vertical="center"/>
    </xf>
    <xf numFmtId="10" fontId="66" fillId="6" borderId="0" xfId="2" applyNumberFormat="1" applyFont="1" applyFill="1" applyBorder="1" applyAlignment="1">
      <alignment horizontal="right" vertical="center"/>
    </xf>
    <xf numFmtId="179" fontId="66" fillId="6" borderId="0" xfId="0" applyNumberFormat="1" applyFont="1" applyFill="1" applyAlignment="1">
      <alignment horizontal="right" vertical="center"/>
    </xf>
    <xf numFmtId="181" fontId="66" fillId="6" borderId="0" xfId="0" applyNumberFormat="1" applyFont="1" applyFill="1" applyAlignment="1">
      <alignment horizontal="right" vertical="center"/>
    </xf>
    <xf numFmtId="182" fontId="66" fillId="6" borderId="0" xfId="0" applyNumberFormat="1" applyFont="1" applyFill="1" applyAlignment="1">
      <alignment horizontal="right" vertical="center"/>
    </xf>
    <xf numFmtId="0" fontId="66" fillId="6" borderId="0" xfId="0" applyFont="1" applyFill="1" applyAlignment="1">
      <alignment horizontal="right" vertical="center"/>
    </xf>
    <xf numFmtId="177" fontId="66" fillId="6" borderId="0" xfId="1" applyNumberFormat="1" applyFont="1" applyFill="1" applyBorder="1" applyAlignment="1">
      <alignment horizontal="right" vertical="center"/>
    </xf>
    <xf numFmtId="0" fontId="55" fillId="0" borderId="0" xfId="0" applyFont="1">
      <alignment vertical="center"/>
    </xf>
    <xf numFmtId="186" fontId="29" fillId="3" borderId="7" xfId="562" applyFont="1" applyFill="1" applyBorder="1" applyAlignment="1">
      <alignment horizontal="left" vertical="center"/>
    </xf>
    <xf numFmtId="0" fontId="42" fillId="9" borderId="11" xfId="0" applyFont="1" applyFill="1" applyBorder="1" applyAlignment="1">
      <alignment horizontal="center" vertical="center"/>
    </xf>
    <xf numFmtId="0" fontId="57" fillId="9" borderId="11" xfId="0" applyFont="1" applyFill="1" applyBorder="1" applyAlignment="1">
      <alignment horizontal="center" vertical="center"/>
    </xf>
    <xf numFmtId="9" fontId="43" fillId="0" borderId="12" xfId="2" applyFont="1" applyBorder="1" applyAlignment="1">
      <alignment horizontal="center" vertical="center" wrapText="1"/>
    </xf>
    <xf numFmtId="177" fontId="43" fillId="0" borderId="12" xfId="1" applyNumberFormat="1" applyFont="1" applyBorder="1" applyAlignment="1">
      <alignment horizontal="center" vertical="center" wrapText="1"/>
    </xf>
    <xf numFmtId="177" fontId="43" fillId="0" borderId="13" xfId="1" applyNumberFormat="1" applyFont="1" applyBorder="1" applyAlignment="1">
      <alignment horizontal="center" vertical="center" wrapText="1"/>
    </xf>
    <xf numFmtId="0" fontId="56" fillId="9" borderId="11" xfId="0" applyFont="1" applyFill="1" applyBorder="1" applyAlignment="1">
      <alignment horizontal="center" vertical="center"/>
    </xf>
    <xf numFmtId="0" fontId="56" fillId="9" borderId="14" xfId="0" applyFont="1" applyFill="1" applyBorder="1" applyAlignment="1">
      <alignment horizontal="center" vertical="center"/>
    </xf>
    <xf numFmtId="177" fontId="43" fillId="0" borderId="15" xfId="1" applyNumberFormat="1" applyFont="1" applyBorder="1" applyAlignment="1">
      <alignment horizontal="center" vertical="center" wrapText="1"/>
    </xf>
    <xf numFmtId="177" fontId="43" fillId="0" borderId="16" xfId="1" applyNumberFormat="1" applyFont="1" applyBorder="1" applyAlignment="1">
      <alignment horizontal="center" vertical="center" wrapText="1"/>
    </xf>
    <xf numFmtId="0" fontId="42" fillId="9" borderId="17" xfId="0" applyFont="1" applyFill="1" applyBorder="1" applyAlignment="1">
      <alignment horizontal="center" vertical="center"/>
    </xf>
    <xf numFmtId="0" fontId="57" fillId="9" borderId="17" xfId="0" applyFont="1" applyFill="1" applyBorder="1" applyAlignment="1">
      <alignment horizontal="center" vertical="center"/>
    </xf>
    <xf numFmtId="9" fontId="44" fillId="10" borderId="12" xfId="2" applyFont="1" applyFill="1" applyBorder="1" applyAlignment="1">
      <alignment horizontal="center" vertical="center" wrapText="1"/>
    </xf>
    <xf numFmtId="9" fontId="44" fillId="0" borderId="18" xfId="2" applyFont="1" applyBorder="1" applyAlignment="1">
      <alignment horizontal="center" vertical="center"/>
    </xf>
    <xf numFmtId="0" fontId="58" fillId="9" borderId="17" xfId="0" applyFont="1" applyFill="1" applyBorder="1" applyAlignment="1">
      <alignment horizontal="center" vertical="center"/>
    </xf>
    <xf numFmtId="0" fontId="58" fillId="9" borderId="19" xfId="0" applyFont="1" applyFill="1" applyBorder="1" applyAlignment="1">
      <alignment horizontal="center" vertical="center"/>
    </xf>
    <xf numFmtId="9" fontId="43" fillId="0" borderId="20" xfId="2" applyFont="1" applyBorder="1" applyAlignment="1">
      <alignment horizontal="center" vertical="center" wrapText="1"/>
    </xf>
    <xf numFmtId="9" fontId="44" fillId="10" borderId="20" xfId="2" applyFont="1" applyFill="1" applyBorder="1" applyAlignment="1">
      <alignment horizontal="center" vertical="center" wrapText="1"/>
    </xf>
    <xf numFmtId="9" fontId="44" fillId="0" borderId="21" xfId="2" applyFont="1" applyBorder="1" applyAlignment="1">
      <alignment horizontal="center" vertical="center"/>
    </xf>
    <xf numFmtId="0" fontId="42" fillId="9" borderId="22" xfId="0" applyFont="1" applyFill="1" applyBorder="1" applyAlignment="1">
      <alignment horizontal="center" vertical="center"/>
    </xf>
    <xf numFmtId="0" fontId="42" fillId="0" borderId="23" xfId="0" applyFont="1" applyBorder="1" applyAlignment="1">
      <alignment horizontal="center" vertical="center" wrapText="1"/>
    </xf>
    <xf numFmtId="185" fontId="42" fillId="10" borderId="23" xfId="0" applyNumberFormat="1" applyFont="1" applyFill="1" applyBorder="1" applyAlignment="1">
      <alignment horizontal="center" vertical="center" wrapText="1"/>
    </xf>
    <xf numFmtId="0" fontId="42" fillId="0" borderId="24" xfId="0" applyFont="1" applyBorder="1" applyAlignment="1">
      <alignment horizontal="center" vertical="center" wrapText="1"/>
    </xf>
    <xf numFmtId="0" fontId="42" fillId="9" borderId="28" xfId="0" applyFont="1" applyFill="1" applyBorder="1" applyAlignment="1">
      <alignment horizontal="center" vertical="center"/>
    </xf>
    <xf numFmtId="0" fontId="42" fillId="0" borderId="29" xfId="0" applyFont="1" applyBorder="1" applyAlignment="1">
      <alignment horizontal="center" vertical="center" wrapText="1"/>
    </xf>
    <xf numFmtId="185" fontId="42" fillId="10" borderId="29" xfId="0" applyNumberFormat="1" applyFont="1" applyFill="1" applyBorder="1" applyAlignment="1">
      <alignment horizontal="center" vertical="center" wrapText="1"/>
    </xf>
    <xf numFmtId="0" fontId="42" fillId="0" borderId="30" xfId="0" applyFont="1" applyBorder="1" applyAlignment="1">
      <alignment horizontal="center" vertical="center" wrapText="1"/>
    </xf>
    <xf numFmtId="0" fontId="57" fillId="9" borderId="25" xfId="0" applyFont="1" applyFill="1" applyBorder="1" applyAlignment="1">
      <alignment horizontal="center" vertical="center"/>
    </xf>
    <xf numFmtId="9" fontId="43" fillId="0" borderId="26" xfId="2" applyFont="1" applyBorder="1" applyAlignment="1">
      <alignment horizontal="center" vertical="center" wrapText="1"/>
    </xf>
    <xf numFmtId="9" fontId="44" fillId="10" borderId="26" xfId="2" applyFont="1" applyFill="1" applyBorder="1" applyAlignment="1">
      <alignment horizontal="center" vertical="center" wrapText="1"/>
    </xf>
    <xf numFmtId="9" fontId="44" fillId="0" borderId="27" xfId="2" applyFont="1" applyBorder="1" applyAlignment="1">
      <alignment horizontal="center" vertical="center"/>
    </xf>
    <xf numFmtId="0" fontId="42" fillId="9" borderId="31" xfId="0" applyFont="1" applyFill="1" applyBorder="1" applyAlignment="1">
      <alignment horizontal="center" vertical="center"/>
    </xf>
    <xf numFmtId="177" fontId="46" fillId="6" borderId="32" xfId="1" applyNumberFormat="1" applyFont="1" applyFill="1" applyBorder="1" applyAlignment="1">
      <alignment horizontal="center" vertical="center" wrapText="1"/>
    </xf>
    <xf numFmtId="177" fontId="46" fillId="10" borderId="32" xfId="1" applyNumberFormat="1" applyFont="1" applyFill="1" applyBorder="1" applyAlignment="1">
      <alignment horizontal="center" vertical="center" wrapText="1"/>
    </xf>
    <xf numFmtId="0" fontId="42" fillId="6" borderId="33" xfId="0" applyFont="1" applyFill="1" applyBorder="1" applyAlignment="1">
      <alignment horizontal="center" vertical="center"/>
    </xf>
    <xf numFmtId="0" fontId="42" fillId="9" borderId="36" xfId="0" applyFont="1" applyFill="1" applyBorder="1" applyAlignment="1">
      <alignment horizontal="center" vertical="center"/>
    </xf>
    <xf numFmtId="0" fontId="42" fillId="10" borderId="37" xfId="0" applyFont="1" applyFill="1" applyBorder="1" applyAlignment="1">
      <alignment horizontal="center" vertical="center" wrapText="1"/>
    </xf>
    <xf numFmtId="0" fontId="42" fillId="10" borderId="38" xfId="0" applyFont="1" applyFill="1" applyBorder="1" applyAlignment="1">
      <alignment horizontal="center" vertical="center" wrapText="1"/>
    </xf>
    <xf numFmtId="0" fontId="57" fillId="9" borderId="34" xfId="0" applyFont="1" applyFill="1" applyBorder="1" applyAlignment="1">
      <alignment horizontal="center" vertical="center"/>
    </xf>
    <xf numFmtId="9" fontId="43" fillId="0" borderId="35" xfId="2" applyFont="1" applyBorder="1" applyAlignment="1">
      <alignment horizontal="center" vertical="center" wrapText="1"/>
    </xf>
    <xf numFmtId="0" fontId="42" fillId="9" borderId="39" xfId="0" applyFont="1" applyFill="1" applyBorder="1" applyAlignment="1">
      <alignment horizontal="center" vertical="center"/>
    </xf>
    <xf numFmtId="185" fontId="71" fillId="0" borderId="40" xfId="0" applyNumberFormat="1" applyFont="1" applyBorder="1" applyAlignment="1">
      <alignment horizontal="center" vertical="center"/>
    </xf>
    <xf numFmtId="185" fontId="71" fillId="0" borderId="41" xfId="0" applyNumberFormat="1" applyFont="1" applyBorder="1" applyAlignment="1">
      <alignment horizontal="center" vertical="center"/>
    </xf>
    <xf numFmtId="0" fontId="72" fillId="8" borderId="0" xfId="0" applyFont="1" applyFill="1">
      <alignment vertical="center"/>
    </xf>
    <xf numFmtId="0" fontId="73" fillId="0" borderId="0" xfId="0" applyFont="1">
      <alignment vertical="center"/>
    </xf>
    <xf numFmtId="0" fontId="72" fillId="0" borderId="0" xfId="0" applyFont="1">
      <alignment vertical="center"/>
    </xf>
    <xf numFmtId="49" fontId="25" fillId="14" borderId="0" xfId="0" applyNumberFormat="1" applyFont="1" applyFill="1" applyAlignment="1">
      <alignment horizontal="center" vertical="center" wrapText="1"/>
    </xf>
    <xf numFmtId="192" fontId="7" fillId="13" borderId="0" xfId="0" applyNumberFormat="1" applyFont="1" applyFill="1" applyAlignment="1">
      <alignment horizontal="right" vertical="center"/>
    </xf>
    <xf numFmtId="192" fontId="25" fillId="13" borderId="0" xfId="0" applyNumberFormat="1" applyFont="1" applyFill="1" applyAlignment="1">
      <alignment horizontal="right" vertical="center"/>
    </xf>
    <xf numFmtId="192" fontId="7" fillId="6" borderId="0" xfId="0" applyNumberFormat="1" applyFont="1" applyFill="1" applyAlignment="1">
      <alignment horizontal="right" vertical="center"/>
    </xf>
    <xf numFmtId="192" fontId="25" fillId="6" borderId="0" xfId="0" applyNumberFormat="1" applyFont="1" applyFill="1" applyAlignment="1">
      <alignment horizontal="right" vertical="center"/>
    </xf>
    <xf numFmtId="185" fontId="12" fillId="0" borderId="0" xfId="0" applyNumberFormat="1" applyFont="1">
      <alignment vertical="center"/>
    </xf>
    <xf numFmtId="41" fontId="14" fillId="6" borderId="0" xfId="0" applyNumberFormat="1" applyFont="1" applyFill="1" applyAlignment="1">
      <alignment horizontal="center" vertical="center"/>
    </xf>
    <xf numFmtId="185" fontId="12" fillId="6" borderId="0" xfId="0" applyNumberFormat="1" applyFont="1" applyFill="1">
      <alignment vertical="center"/>
    </xf>
    <xf numFmtId="49" fontId="77" fillId="14" borderId="0" xfId="0" applyNumberFormat="1" applyFont="1" applyFill="1" applyAlignment="1">
      <alignment horizontal="center" vertical="center" wrapText="1"/>
    </xf>
    <xf numFmtId="49" fontId="61" fillId="15" borderId="0" xfId="562" applyNumberFormat="1" applyFont="1" applyFill="1" applyAlignment="1">
      <alignment horizontal="center" vertical="center" wrapText="1"/>
    </xf>
    <xf numFmtId="49" fontId="39" fillId="15" borderId="0" xfId="562" applyNumberFormat="1" applyFont="1" applyFill="1" applyAlignment="1">
      <alignment horizontal="center" vertical="center" wrapText="1"/>
    </xf>
    <xf numFmtId="9" fontId="66" fillId="15" borderId="0" xfId="563" applyFont="1" applyFill="1" applyBorder="1" applyAlignment="1">
      <alignment horizontal="center" vertical="center" wrapText="1"/>
    </xf>
    <xf numFmtId="49" fontId="66" fillId="15" borderId="0" xfId="562" applyNumberFormat="1" applyFont="1" applyFill="1" applyAlignment="1">
      <alignment horizontal="center" vertical="center" wrapText="1"/>
    </xf>
    <xf numFmtId="41" fontId="66" fillId="15" borderId="0" xfId="4" applyFont="1" applyFill="1" applyBorder="1" applyAlignment="1">
      <alignment horizontal="center" vertical="center" wrapText="1"/>
    </xf>
    <xf numFmtId="49" fontId="74" fillId="15" borderId="0" xfId="562" applyNumberFormat="1" applyFont="1" applyFill="1" applyAlignment="1">
      <alignment horizontal="center" vertical="center" wrapText="1"/>
    </xf>
    <xf numFmtId="180" fontId="61" fillId="16" borderId="0" xfId="562" applyNumberFormat="1" applyFont="1" applyFill="1" applyAlignment="1">
      <alignment horizontal="center" vertical="center"/>
    </xf>
    <xf numFmtId="183" fontId="33" fillId="16" borderId="0" xfId="562" applyNumberFormat="1" applyFont="1" applyFill="1" applyAlignment="1">
      <alignment horizontal="center" vertical="center"/>
    </xf>
    <xf numFmtId="9" fontId="75" fillId="16" borderId="0" xfId="563" applyFont="1" applyFill="1" applyBorder="1" applyAlignment="1">
      <alignment horizontal="center" vertical="center"/>
    </xf>
    <xf numFmtId="9" fontId="7" fillId="16" borderId="0" xfId="563" applyFont="1" applyFill="1" applyBorder="1" applyAlignment="1">
      <alignment horizontal="center" vertical="center"/>
    </xf>
    <xf numFmtId="190" fontId="7" fillId="16" borderId="0" xfId="562" applyNumberFormat="1" applyFont="1" applyFill="1" applyAlignment="1">
      <alignment horizontal="center" vertical="center"/>
    </xf>
    <xf numFmtId="185" fontId="39" fillId="16" borderId="0" xfId="4" applyNumberFormat="1" applyFont="1" applyFill="1" applyBorder="1" applyAlignment="1">
      <alignment horizontal="center" vertical="center"/>
    </xf>
    <xf numFmtId="185" fontId="7" fillId="16" borderId="0" xfId="562" applyNumberFormat="1" applyFont="1" applyFill="1" applyAlignment="1">
      <alignment horizontal="center" vertical="center"/>
    </xf>
    <xf numFmtId="41" fontId="7" fillId="16" borderId="0" xfId="4" applyFont="1" applyFill="1" applyBorder="1" applyAlignment="1">
      <alignment horizontal="right" vertical="center"/>
    </xf>
    <xf numFmtId="10" fontId="7" fillId="16" borderId="0" xfId="563" applyNumberFormat="1" applyFont="1" applyFill="1" applyBorder="1" applyAlignment="1">
      <alignment horizontal="right" vertical="center"/>
    </xf>
    <xf numFmtId="179" fontId="7" fillId="16" borderId="0" xfId="562" applyNumberFormat="1" applyFont="1" applyFill="1" applyAlignment="1">
      <alignment horizontal="right" vertical="center"/>
    </xf>
    <xf numFmtId="191" fontId="7" fillId="16" borderId="0" xfId="562" applyNumberFormat="1" applyFont="1" applyFill="1" applyAlignment="1">
      <alignment horizontal="right" vertical="center"/>
    </xf>
    <xf numFmtId="192" fontId="7" fillId="16" borderId="0" xfId="562" applyNumberFormat="1" applyFont="1" applyFill="1" applyAlignment="1">
      <alignment horizontal="right" vertical="center"/>
    </xf>
    <xf numFmtId="192" fontId="74" fillId="16" borderId="0" xfId="562" applyNumberFormat="1" applyFont="1" applyFill="1" applyAlignment="1">
      <alignment horizontal="right" vertical="center"/>
    </xf>
    <xf numFmtId="185" fontId="37" fillId="0" borderId="0" xfId="0" applyNumberFormat="1" applyFont="1" applyAlignment="1">
      <alignment horizontal="center" vertical="center"/>
    </xf>
    <xf numFmtId="186" fontId="20" fillId="0" borderId="0" xfId="562" applyFont="1">
      <alignment vertical="center"/>
    </xf>
    <xf numFmtId="186" fontId="35" fillId="0" borderId="0" xfId="562" applyFont="1">
      <alignment vertical="center"/>
    </xf>
    <xf numFmtId="9" fontId="20" fillId="0" borderId="0" xfId="563" applyFont="1" applyAlignment="1">
      <alignment horizontal="center" vertical="center"/>
    </xf>
    <xf numFmtId="9" fontId="20" fillId="0" borderId="0" xfId="563" applyFont="1" applyFill="1" applyAlignment="1">
      <alignment horizontal="center" vertical="center"/>
    </xf>
    <xf numFmtId="186" fontId="38" fillId="0" borderId="0" xfId="562" applyFont="1">
      <alignment vertical="center"/>
    </xf>
    <xf numFmtId="186" fontId="13" fillId="0" borderId="0" xfId="562">
      <alignment vertical="center"/>
    </xf>
    <xf numFmtId="186" fontId="76" fillId="0" borderId="0" xfId="562" applyFont="1">
      <alignment vertical="center"/>
    </xf>
    <xf numFmtId="186" fontId="36" fillId="0" borderId="0" xfId="562" applyFont="1">
      <alignment vertical="center"/>
    </xf>
    <xf numFmtId="9" fontId="8" fillId="0" borderId="0" xfId="563" applyFont="1" applyAlignment="1">
      <alignment horizontal="center" vertical="center"/>
    </xf>
    <xf numFmtId="9" fontId="0" fillId="0" borderId="0" xfId="563" applyFont="1" applyFill="1" applyAlignment="1">
      <alignment horizontal="center" vertical="center"/>
    </xf>
    <xf numFmtId="186" fontId="21" fillId="0" borderId="0" xfId="562" applyFont="1">
      <alignment vertical="center"/>
    </xf>
    <xf numFmtId="186" fontId="16" fillId="0" borderId="0" xfId="562" applyFont="1">
      <alignment vertical="center"/>
    </xf>
    <xf numFmtId="186" fontId="69" fillId="0" borderId="0" xfId="562" applyFont="1">
      <alignment vertical="center"/>
    </xf>
    <xf numFmtId="186" fontId="70" fillId="0" borderId="0" xfId="562" applyFont="1">
      <alignment vertical="center"/>
    </xf>
    <xf numFmtId="186" fontId="59" fillId="2" borderId="0" xfId="562" applyFont="1" applyFill="1">
      <alignment vertical="center"/>
    </xf>
    <xf numFmtId="186" fontId="13" fillId="2" borderId="0" xfId="562" applyFill="1">
      <alignment vertical="center"/>
    </xf>
    <xf numFmtId="186" fontId="7" fillId="16" borderId="0" xfId="562" applyFont="1" applyFill="1" applyAlignment="1">
      <alignment horizontal="center" vertical="center"/>
    </xf>
    <xf numFmtId="193" fontId="78" fillId="17" borderId="42" xfId="562" applyNumberFormat="1" applyFont="1" applyFill="1" applyBorder="1" applyAlignment="1">
      <alignment horizontal="center" vertical="center"/>
    </xf>
    <xf numFmtId="177" fontId="79" fillId="0" borderId="43" xfId="4" applyNumberFormat="1" applyFont="1" applyFill="1" applyBorder="1" applyAlignment="1">
      <alignment horizontal="center" vertical="center" wrapText="1"/>
    </xf>
    <xf numFmtId="177" fontId="80" fillId="18" borderId="43" xfId="4" applyNumberFormat="1" applyFont="1" applyFill="1" applyBorder="1" applyAlignment="1">
      <alignment horizontal="center" vertical="center" wrapText="1"/>
    </xf>
    <xf numFmtId="9" fontId="80" fillId="0" borderId="44" xfId="563" applyFont="1" applyFill="1" applyBorder="1" applyAlignment="1">
      <alignment horizontal="center" vertical="center"/>
    </xf>
    <xf numFmtId="194" fontId="78" fillId="17" borderId="45" xfId="562" applyNumberFormat="1" applyFont="1" applyFill="1" applyBorder="1" applyAlignment="1">
      <alignment horizontal="center" vertical="center"/>
    </xf>
    <xf numFmtId="9" fontId="81" fillId="0" borderId="46" xfId="563" applyFont="1" applyFill="1" applyBorder="1" applyAlignment="1">
      <alignment horizontal="center" vertical="center"/>
    </xf>
    <xf numFmtId="178" fontId="81" fillId="0" borderId="46" xfId="563" applyNumberFormat="1" applyFont="1" applyFill="1" applyBorder="1" applyAlignment="1">
      <alignment horizontal="center" vertical="center"/>
    </xf>
    <xf numFmtId="0" fontId="82" fillId="17" borderId="45" xfId="562" applyNumberFormat="1" applyFont="1" applyFill="1" applyBorder="1" applyAlignment="1">
      <alignment horizontal="center" vertical="center"/>
    </xf>
    <xf numFmtId="178" fontId="79" fillId="0" borderId="47" xfId="563" applyNumberFormat="1" applyFont="1" applyFill="1" applyBorder="1" applyAlignment="1">
      <alignment horizontal="right" vertical="center" wrapText="1"/>
    </xf>
    <xf numFmtId="10" fontId="80" fillId="18" borderId="47" xfId="563" applyNumberFormat="1" applyFont="1" applyFill="1" applyBorder="1" applyAlignment="1">
      <alignment horizontal="center" vertical="center" wrapText="1"/>
    </xf>
    <xf numFmtId="178" fontId="80" fillId="0" borderId="46" xfId="563" applyNumberFormat="1" applyFont="1" applyFill="1" applyBorder="1" applyAlignment="1">
      <alignment horizontal="right" vertical="center"/>
    </xf>
    <xf numFmtId="0" fontId="78" fillId="17" borderId="48" xfId="562" applyNumberFormat="1" applyFont="1" applyFill="1" applyBorder="1" applyAlignment="1">
      <alignment horizontal="center" vertical="center"/>
    </xf>
    <xf numFmtId="10" fontId="79" fillId="0" borderId="49" xfId="563" applyNumberFormat="1" applyFont="1" applyFill="1" applyBorder="1" applyAlignment="1">
      <alignment horizontal="center" vertical="center" wrapText="1"/>
    </xf>
    <xf numFmtId="187" fontId="83" fillId="18" borderId="49" xfId="563" applyNumberFormat="1" applyFont="1" applyFill="1" applyBorder="1" applyAlignment="1">
      <alignment horizontal="centerContinuous" vertical="center"/>
    </xf>
    <xf numFmtId="187" fontId="83" fillId="18" borderId="50" xfId="563" applyNumberFormat="1" applyFont="1" applyFill="1" applyBorder="1" applyAlignment="1">
      <alignment horizontal="centerContinuous" vertical="center"/>
    </xf>
    <xf numFmtId="0" fontId="51" fillId="13" borderId="0" xfId="0" applyFont="1" applyFill="1" applyAlignment="1">
      <alignment horizontal="center" vertical="center"/>
    </xf>
    <xf numFmtId="9" fontId="30" fillId="0" borderId="0" xfId="2" applyFont="1" applyFill="1" applyBorder="1">
      <alignment vertical="center"/>
    </xf>
    <xf numFmtId="184" fontId="9" fillId="0" borderId="0" xfId="1" applyNumberFormat="1" applyFont="1" applyFill="1" applyBorder="1">
      <alignment vertical="center"/>
    </xf>
    <xf numFmtId="186" fontId="54" fillId="0" borderId="0" xfId="562" applyFont="1" applyAlignment="1">
      <alignment horizontal="right"/>
    </xf>
    <xf numFmtId="0" fontId="84" fillId="0" borderId="0" xfId="0" applyFont="1">
      <alignment vertical="center"/>
    </xf>
    <xf numFmtId="41" fontId="84" fillId="0" borderId="0" xfId="1" applyFont="1" applyFill="1" applyBorder="1">
      <alignment vertical="center"/>
    </xf>
    <xf numFmtId="188" fontId="84" fillId="0" borderId="0" xfId="2" applyNumberFormat="1" applyFont="1">
      <alignment vertical="center"/>
    </xf>
    <xf numFmtId="177" fontId="84" fillId="0" borderId="0" xfId="1" applyNumberFormat="1" applyFont="1" applyFill="1" applyBorder="1">
      <alignment vertical="center"/>
    </xf>
    <xf numFmtId="9" fontId="84" fillId="0" borderId="0" xfId="0" applyNumberFormat="1" applyFont="1" applyAlignment="1">
      <alignment horizontal="left" vertical="center"/>
    </xf>
    <xf numFmtId="0" fontId="84" fillId="0" borderId="0" xfId="0" quotePrefix="1" applyFont="1">
      <alignment vertical="center"/>
    </xf>
    <xf numFmtId="0" fontId="51" fillId="0" borderId="0" xfId="0" applyFont="1" applyAlignment="1">
      <alignment horizontal="left" vertical="center" indent="1"/>
    </xf>
    <xf numFmtId="185" fontId="52" fillId="0" borderId="0" xfId="0" applyNumberFormat="1" applyFont="1" applyAlignment="1">
      <alignment horizontal="left" vertical="center" indent="1"/>
    </xf>
    <xf numFmtId="41" fontId="30" fillId="0" borderId="0" xfId="1" applyFont="1" applyFill="1" applyBorder="1">
      <alignment vertical="center"/>
    </xf>
    <xf numFmtId="0" fontId="30" fillId="0" borderId="0" xfId="0" applyFont="1" applyAlignment="1">
      <alignment horizontal="center" vertical="center"/>
    </xf>
    <xf numFmtId="185" fontId="30" fillId="0" borderId="0" xfId="0" applyNumberFormat="1" applyFont="1">
      <alignment vertical="center"/>
    </xf>
    <xf numFmtId="9" fontId="30" fillId="0" borderId="0" xfId="2" applyFont="1">
      <alignment vertical="center"/>
    </xf>
    <xf numFmtId="41" fontId="30" fillId="0" borderId="0" xfId="1" applyFont="1" applyFill="1" applyBorder="1" applyAlignment="1">
      <alignment vertical="center" wrapText="1"/>
    </xf>
    <xf numFmtId="9" fontId="30" fillId="0" borderId="0" xfId="0" applyNumberFormat="1" applyFont="1" applyAlignment="1">
      <alignment horizontal="left" vertical="center"/>
    </xf>
    <xf numFmtId="0" fontId="30" fillId="0" borderId="0" xfId="0" quotePrefix="1" applyFont="1">
      <alignment vertical="center"/>
    </xf>
    <xf numFmtId="41" fontId="30" fillId="0" borderId="0" xfId="1" applyFont="1" applyFill="1" applyBorder="1" applyAlignment="1">
      <alignment horizontal="center" vertical="center" wrapText="1"/>
    </xf>
    <xf numFmtId="41" fontId="30" fillId="0" borderId="0" xfId="1" applyFont="1" applyAlignment="1">
      <alignment horizontal="center" vertical="center"/>
    </xf>
    <xf numFmtId="41" fontId="30" fillId="0" borderId="0" xfId="1" applyFont="1">
      <alignment vertical="center"/>
    </xf>
    <xf numFmtId="9" fontId="30" fillId="0" borderId="0" xfId="2" applyFont="1" applyFill="1" applyBorder="1" applyAlignment="1">
      <alignment vertical="center" wrapText="1"/>
    </xf>
  </cellXfs>
  <cellStyles count="570">
    <cellStyle name="나쁨 2" xfId="568" xr:uid="{E0379D21-4FBA-4BBB-97E3-11B3420B0494}"/>
    <cellStyle name="백분율" xfId="2" builtinId="5"/>
    <cellStyle name="백분율 2" xfId="563" xr:uid="{D6A3D204-8C70-4A7D-BF58-53F115410276}"/>
    <cellStyle name="백분율 3" xfId="566" xr:uid="{C991B8A9-14EA-492A-A63B-9E1DFF83C5D6}"/>
    <cellStyle name="쉼표 [0]" xfId="1" builtinId="6"/>
    <cellStyle name="쉼표 [0] 10" xfId="106" xr:uid="{C43FA346-4777-488C-AA6D-3E331089C6DC}"/>
    <cellStyle name="쉼표 [0] 10 2" xfId="341" xr:uid="{3FA49332-5B31-418C-8EBD-7C0852711122}"/>
    <cellStyle name="쉼표 [0] 10 3" xfId="540" xr:uid="{0CB5C444-6F2D-4512-A685-5C3F16102C48}"/>
    <cellStyle name="쉼표 [0] 11" xfId="223" xr:uid="{E9452CFF-A3AC-4ABE-A2F6-B1301D6A1A40}"/>
    <cellStyle name="쉼표 [0] 11 2" xfId="343" xr:uid="{7F640DE4-5081-4F5A-A91C-FDEFC4973828}"/>
    <cellStyle name="쉼표 [0] 11 3" xfId="542" xr:uid="{A7E93B0C-D269-455E-B737-5B2FD8D46DCE}"/>
    <cellStyle name="쉼표 [0] 12" xfId="345" xr:uid="{DA12B9F9-BFCC-4658-8A9E-C4340F126B3F}"/>
    <cellStyle name="쉼표 [0] 12 2" xfId="544" xr:uid="{DC7F7351-DF47-495D-AE84-DE470293C2EF}"/>
    <cellStyle name="쉼표 [0] 13" xfId="348" xr:uid="{3D1D82B5-13A2-41BB-90F2-9871CBB1E38B}"/>
    <cellStyle name="쉼표 [0] 13 2" xfId="546" xr:uid="{8B1F119E-4267-464F-A653-1AC1493343F7}"/>
    <cellStyle name="쉼표 [0] 14" xfId="225" xr:uid="{90D47BF0-FD94-46EA-8427-F79BE70E5102}"/>
    <cellStyle name="쉼표 [0] 14 2" xfId="549" xr:uid="{0D657A6E-5E5B-4FFD-99A2-4E05C21C6E5E}"/>
    <cellStyle name="쉼표 [0] 15" xfId="352" xr:uid="{C632E34C-AC65-40E6-9327-B6AA3B94592F}"/>
    <cellStyle name="쉼표 [0] 15 2" xfId="553" xr:uid="{4D0E609D-E522-4713-B841-CF3EF76EF153}"/>
    <cellStyle name="쉼표 [0] 16" xfId="354" xr:uid="{E30C2B4E-EAE4-497C-BDF1-71A925D178C7}"/>
    <cellStyle name="쉼표 [0] 17" xfId="555" xr:uid="{E502BB8A-6088-43C7-BB9F-376A737FFDC1}"/>
    <cellStyle name="쉼표 [0] 18" xfId="564" xr:uid="{57CF7A37-4C37-4770-BC2B-340120C7DBFD}"/>
    <cellStyle name="쉼표 [0] 19" xfId="567" xr:uid="{5B401E35-33AF-4FDB-8617-C8AD8FE0CBD0}"/>
    <cellStyle name="쉼표 [0] 2" xfId="4" xr:uid="{6A0F6915-A0AB-4662-B216-20FA30F06E19}"/>
    <cellStyle name="쉼표 [0] 2 10" xfId="107" xr:uid="{ACC22EBD-10E9-4FC8-A8A1-7023A2FE7B95}"/>
    <cellStyle name="쉼표 [0] 2 10 2" xfId="344" xr:uid="{D25FAA4A-3CB5-4FA5-8CD0-337FA36CA4BE}"/>
    <cellStyle name="쉼표 [0] 2 10 3" xfId="426" xr:uid="{EE0B2EEC-9789-455E-A8AF-E8880BCD07D4}"/>
    <cellStyle name="쉼표 [0] 2 11" xfId="224" xr:uid="{CCCF4C98-32C6-4D87-A595-E9A69F472428}"/>
    <cellStyle name="쉼표 [0] 2 11 2" xfId="346" xr:uid="{26D00D00-5588-4F95-A8CE-BB6397571F33}"/>
    <cellStyle name="쉼표 [0] 2 11 3" xfId="543" xr:uid="{E3D488AD-EF48-4E00-94CB-5F97AE3F101A}"/>
    <cellStyle name="쉼표 [0] 2 12" xfId="349" xr:uid="{4B901384-A686-4D12-9A24-CC54DECFECBC}"/>
    <cellStyle name="쉼표 [0] 2 12 2" xfId="545" xr:uid="{A014AD14-B81F-48D3-8860-83070396BC25}"/>
    <cellStyle name="쉼표 [0] 2 13" xfId="226" xr:uid="{7C5B51CF-7A4B-47ED-B695-271B42E5C9F4}"/>
    <cellStyle name="쉼표 [0] 2 13 2" xfId="547" xr:uid="{1F3264E1-9E47-4B91-B160-F8A6D9B0D7E6}"/>
    <cellStyle name="쉼표 [0] 2 14" xfId="353" xr:uid="{DF4D159C-AC47-4425-879A-BEC4C1A796CB}"/>
    <cellStyle name="쉼표 [0] 2 14 2" xfId="550" xr:uid="{237077E9-D66E-41AF-870E-5F2BB0A0C854}"/>
    <cellStyle name="쉼표 [0] 2 15" xfId="356" xr:uid="{E84A0980-979F-463F-9CF9-E3BAE7028060}"/>
    <cellStyle name="쉼표 [0] 2 16" xfId="557" xr:uid="{F7E654AC-CDEF-4BAF-9050-CD93064A6ED0}"/>
    <cellStyle name="쉼표 [0] 2 2" xfId="7" xr:uid="{7EC01DD8-7713-4B14-8EDB-BC562C8C3099}"/>
    <cellStyle name="쉼표 [0] 2 2 2" xfId="20" xr:uid="{BDCD9833-BCCD-4590-9C48-A5C75EBA0C06}"/>
    <cellStyle name="쉼표 [0] 2 2 2 2" xfId="45" xr:uid="{B00403F9-0A34-4975-A3BA-8A211BA1152E}"/>
    <cellStyle name="쉼표 [0] 2 2 2 2 2" xfId="89" xr:uid="{33938740-DBB2-4255-B89F-10AD31591987}"/>
    <cellStyle name="쉼표 [0] 2 2 2 2 2 2" xfId="206" xr:uid="{B71A560F-4FF7-4265-9F04-3F347105568E}"/>
    <cellStyle name="쉼표 [0] 2 2 2 2 2 3" xfId="325" xr:uid="{4FA84F21-F650-4630-9DC3-9FCA728DDE56}"/>
    <cellStyle name="쉼표 [0] 2 2 2 2 2 4" xfId="524" xr:uid="{830959E7-8AA5-4804-9822-9556A68006D5}"/>
    <cellStyle name="쉼표 [0] 2 2 2 2 3" xfId="148" xr:uid="{CE308341-D498-47B6-83A9-A9EEB9B3B94E}"/>
    <cellStyle name="쉼표 [0] 2 2 2 2 3 2" xfId="467" xr:uid="{B590F3B3-8327-43CB-9304-DAB4EA099F55}"/>
    <cellStyle name="쉼표 [0] 2 2 2 2 4" xfId="267" xr:uid="{10DC6C42-E11C-4448-8524-4DFB4C23755D}"/>
    <cellStyle name="쉼표 [0] 2 2 2 2 5" xfId="409" xr:uid="{1B0279F1-6847-4605-AFE1-2499A23B748D}"/>
    <cellStyle name="쉼표 [0] 2 2 2 3" xfId="102" xr:uid="{A7C096E7-88F3-40F1-8F66-5DB5853F20BC}"/>
    <cellStyle name="쉼표 [0] 2 2 2 3 2" xfId="220" xr:uid="{B801A9B6-DC4B-47A6-8305-5C917C04A40B}"/>
    <cellStyle name="쉼표 [0] 2 2 2 3 2 2" xfId="339" xr:uid="{CA8A839D-2C7C-4575-9131-9BB1EF030359}"/>
    <cellStyle name="쉼표 [0] 2 2 2 3 2 3" xfId="538" xr:uid="{90B5E818-44F0-432D-93E2-175031880BCA}"/>
    <cellStyle name="쉼표 [0] 2 2 2 3 3" xfId="162" xr:uid="{56AFAB1B-F589-4AE1-AC32-61201A267F51}"/>
    <cellStyle name="쉼표 [0] 2 2 2 3 3 2" xfId="481" xr:uid="{798C64B5-7910-47FD-ABC8-DBC5A28835DF}"/>
    <cellStyle name="쉼표 [0] 2 2 2 3 4" xfId="281" xr:uid="{165FD6D2-FE26-4A58-ABC9-AAB1C55A8E37}"/>
    <cellStyle name="쉼표 [0] 2 2 2 3 5" xfId="423" xr:uid="{BFEC81E8-E439-435F-8560-0DB3AFE3316D}"/>
    <cellStyle name="쉼표 [0] 2 2 2 4" xfId="64" xr:uid="{3AAC4ADD-9280-4B9D-976B-7A2F8EFF3B85}"/>
    <cellStyle name="쉼표 [0] 2 2 2 4 2" xfId="181" xr:uid="{0684DEE6-10F6-4F1A-94C8-BD78EF707E41}"/>
    <cellStyle name="쉼표 [0] 2 2 2 4 2 2" xfId="499" xr:uid="{6EB5AD23-F857-46B4-A55C-5000A65C18AE}"/>
    <cellStyle name="쉼표 [0] 2 2 2 4 3" xfId="300" xr:uid="{6D7AC4F2-0B0E-4171-A39C-58EA37458740}"/>
    <cellStyle name="쉼표 [0] 2 2 2 4 4" xfId="385" xr:uid="{21E57AAC-5E3B-4525-A1A1-8218F72A8836}"/>
    <cellStyle name="쉼표 [0] 2 2 2 5" xfId="123" xr:uid="{E7BF41BA-5F23-4B17-9D49-3F5435D510C2}"/>
    <cellStyle name="쉼표 [0] 2 2 2 5 2" xfId="442" xr:uid="{6E587C2D-7D2E-45F1-88BC-A194B04F0944}"/>
    <cellStyle name="쉼표 [0] 2 2 2 6" xfId="242" xr:uid="{1F746B72-D768-43C5-AF74-A89947A9318E}"/>
    <cellStyle name="쉼표 [0] 2 2 2 7" xfId="366" xr:uid="{44F3FE9A-9F63-4170-8546-A92659FC22B0}"/>
    <cellStyle name="쉼표 [0] 2 2 3" xfId="38" xr:uid="{4DDE6BF5-BE41-4222-A29E-4F3E565745BA}"/>
    <cellStyle name="쉼표 [0] 2 2 3 2" xfId="82" xr:uid="{F14E3E1B-1797-4531-BF03-7CAC1CADE05B}"/>
    <cellStyle name="쉼표 [0] 2 2 3 2 2" xfId="199" xr:uid="{F3799DCE-2C82-455D-8733-5C0EB557A56E}"/>
    <cellStyle name="쉼표 [0] 2 2 3 2 3" xfId="318" xr:uid="{4A18D9E7-B3C5-40A2-B42A-C8431CB0E898}"/>
    <cellStyle name="쉼표 [0] 2 2 3 2 4" xfId="517" xr:uid="{F8F84590-4946-4E02-A61D-0F582AFD03DC}"/>
    <cellStyle name="쉼표 [0] 2 2 3 3" xfId="141" xr:uid="{63A84D7D-6651-486D-8669-ED44332B9D26}"/>
    <cellStyle name="쉼표 [0] 2 2 3 3 2" xfId="460" xr:uid="{2FE0E1D7-706B-46F6-B62F-A5FA7E550499}"/>
    <cellStyle name="쉼표 [0] 2 2 3 4" xfId="260" xr:uid="{7140C15B-24A9-4A97-A3E3-3DEF458E287C}"/>
    <cellStyle name="쉼표 [0] 2 2 3 5" xfId="402" xr:uid="{233117CD-607B-4B41-BE46-3F6E5CBF6F6E}"/>
    <cellStyle name="쉼표 [0] 2 2 4" xfId="27" xr:uid="{815995F7-E0BE-454B-B4F8-6ABB796FB3BE}"/>
    <cellStyle name="쉼표 [0] 2 2 4 2" xfId="71" xr:uid="{F735D064-E7F7-4AC9-AE5E-8F2C1F2EFB49}"/>
    <cellStyle name="쉼표 [0] 2 2 4 2 2" xfId="188" xr:uid="{2D7F136A-8C19-407F-A65E-9EB27728431D}"/>
    <cellStyle name="쉼표 [0] 2 2 4 2 3" xfId="307" xr:uid="{4FA1C87D-7B50-40FD-8C5C-B1DDCA13EC25}"/>
    <cellStyle name="쉼표 [0] 2 2 4 2 4" xfId="506" xr:uid="{E77F20EC-159C-4515-A9EE-81B4CA5DDA9D}"/>
    <cellStyle name="쉼표 [0] 2 2 4 3" xfId="130" xr:uid="{24FF2F93-94DD-47A0-B39A-96AEDCD3AC6C}"/>
    <cellStyle name="쉼표 [0] 2 2 4 3 2" xfId="449" xr:uid="{F350A7A0-58E6-4C93-B1C0-63AF93E9F489}"/>
    <cellStyle name="쉼표 [0] 2 2 4 4" xfId="249" xr:uid="{56AAA781-8B5A-49A7-9C16-8725D1A20E1B}"/>
    <cellStyle name="쉼표 [0] 2 2 4 5" xfId="391" xr:uid="{82BBBEB0-ECCA-4E3C-BA9E-B9FA0EC24E17}"/>
    <cellStyle name="쉼표 [0] 2 2 5" xfId="94" xr:uid="{B6965458-6132-404E-B6D4-6194AA6BEF0E}"/>
    <cellStyle name="쉼표 [0] 2 2 5 2" xfId="212" xr:uid="{2940130C-70A1-408B-B2BA-DF5250F637CA}"/>
    <cellStyle name="쉼표 [0] 2 2 5 2 2" xfId="331" xr:uid="{1BD05681-F533-4CBB-A0E3-8AFD0404FAE3}"/>
    <cellStyle name="쉼표 [0] 2 2 5 2 3" xfId="530" xr:uid="{A63B7150-A2BE-47EC-A326-27AAC2A9EC36}"/>
    <cellStyle name="쉼표 [0] 2 2 5 3" xfId="154" xr:uid="{3EF30CA3-9454-43BE-94EA-E4D1168D304C}"/>
    <cellStyle name="쉼표 [0] 2 2 5 3 2" xfId="473" xr:uid="{C4936414-558C-4747-BDA9-52839CF11D0E}"/>
    <cellStyle name="쉼표 [0] 2 2 5 4" xfId="273" xr:uid="{CE7BF8DA-06C0-4797-8E5D-61A5435AFE9F}"/>
    <cellStyle name="쉼표 [0] 2 2 5 5" xfId="415" xr:uid="{ADFF74F3-BE09-432A-819A-D1EFA05EE6CE}"/>
    <cellStyle name="쉼표 [0] 2 2 6" xfId="51" xr:uid="{DC6F44C2-8E20-4733-8D80-E5076D25D2E6}"/>
    <cellStyle name="쉼표 [0] 2 2 6 2" xfId="168" xr:uid="{37691936-4F7E-4B7C-A621-77DB2BFF6E76}"/>
    <cellStyle name="쉼표 [0] 2 2 6 2 2" xfId="486" xr:uid="{00AB5819-B11A-4AA0-A593-6D56E5392436}"/>
    <cellStyle name="쉼표 [0] 2 2 6 3" xfId="287" xr:uid="{3F1C284F-1019-44F1-91BF-FCFAC2072D85}"/>
    <cellStyle name="쉼표 [0] 2 2 6 4" xfId="372" xr:uid="{79C943F2-C47C-44F5-B117-1606DC195FEF}"/>
    <cellStyle name="쉼표 [0] 2 2 7" xfId="110" xr:uid="{CB548F36-7F03-45C1-B802-8B37FEE07888}"/>
    <cellStyle name="쉼표 [0] 2 2 7 2" xfId="429" xr:uid="{441862F8-6893-486D-B9FD-5F1B0996EF0B}"/>
    <cellStyle name="쉼표 [0] 2 2 8" xfId="229" xr:uid="{9B537B30-681B-4810-BEDE-71AAE0A5B433}"/>
    <cellStyle name="쉼표 [0] 2 2 9" xfId="360" xr:uid="{ED20F0AA-9FE4-4268-86BC-314825F472CD}"/>
    <cellStyle name="쉼표 [0] 2 21" xfId="561" xr:uid="{5222520F-0AC8-4F93-8C3B-F5127C975EA9}"/>
    <cellStyle name="쉼표 [0] 2 3" xfId="10" xr:uid="{984E27E4-9CF8-4484-862C-1BF9C4FB3FDE}"/>
    <cellStyle name="쉼표 [0] 2 3 2" xfId="34" xr:uid="{1BC3F1AA-0F4A-4978-B97C-7A3712D2AFCB}"/>
    <cellStyle name="쉼표 [0] 2 3 2 2" xfId="78" xr:uid="{31FAC0E0-841A-42CF-A28E-CCEE2C2DF6B8}"/>
    <cellStyle name="쉼표 [0] 2 3 2 2 2" xfId="195" xr:uid="{5BC8E58E-A3D0-4FAC-9047-2AC7BDF84F08}"/>
    <cellStyle name="쉼표 [0] 2 3 2 2 3" xfId="314" xr:uid="{9DC739ED-C07C-4CF3-A458-12F4FEC48652}"/>
    <cellStyle name="쉼표 [0] 2 3 2 2 4" xfId="513" xr:uid="{FE6623BA-34AD-4C37-875D-29527B0F8680}"/>
    <cellStyle name="쉼표 [0] 2 3 2 3" xfId="137" xr:uid="{F9DB7173-7744-4320-A051-2EDA54A60EC6}"/>
    <cellStyle name="쉼표 [0] 2 3 2 3 2" xfId="456" xr:uid="{1148DC7F-A4DB-4939-9605-7673E57E2EF8}"/>
    <cellStyle name="쉼표 [0] 2 3 2 4" xfId="256" xr:uid="{612BBD05-42C6-4C18-B59A-C2D8D631CECA}"/>
    <cellStyle name="쉼표 [0] 2 3 2 5" xfId="398" xr:uid="{F127FEA8-DA03-400E-9932-62BA91335915}"/>
    <cellStyle name="쉼표 [0] 2 3 3" xfId="97" xr:uid="{F6156930-5F42-4FC8-B2B8-42A48E87926B}"/>
    <cellStyle name="쉼표 [0] 2 3 3 2" xfId="215" xr:uid="{D8D55073-CD81-4ED8-9425-4EEF09290F24}"/>
    <cellStyle name="쉼표 [0] 2 3 3 2 2" xfId="334" xr:uid="{12D8EA78-3EE6-4568-8200-261D0BD72E36}"/>
    <cellStyle name="쉼표 [0] 2 3 3 2 3" xfId="533" xr:uid="{E2496910-4E9F-4A6A-B5CE-C7925C9CCF4C}"/>
    <cellStyle name="쉼표 [0] 2 3 3 3" xfId="157" xr:uid="{4A4FACFF-4F53-4C78-AAD7-E82B48CF41E7}"/>
    <cellStyle name="쉼표 [0] 2 3 3 3 2" xfId="476" xr:uid="{667AB1F1-47E3-4D8E-BFC6-5498928D45C4}"/>
    <cellStyle name="쉼표 [0] 2 3 3 4" xfId="276" xr:uid="{C7EB1E47-D25A-4889-923D-8FE750DCE896}"/>
    <cellStyle name="쉼표 [0] 2 3 3 5" xfId="418" xr:uid="{541C0CB3-EF49-4F43-BEFC-CB6462EACDF7}"/>
    <cellStyle name="쉼표 [0] 2 3 4" xfId="54" xr:uid="{B74EFCB0-1F81-4052-B6FC-CE00796CDA22}"/>
    <cellStyle name="쉼표 [0] 2 3 4 2" xfId="171" xr:uid="{F390E24D-2435-477A-8A53-DE583ECD2EB7}"/>
    <cellStyle name="쉼표 [0] 2 3 4 2 2" xfId="489" xr:uid="{08C91760-8C36-49D3-90BC-E3220B3E3982}"/>
    <cellStyle name="쉼표 [0] 2 3 4 3" xfId="290" xr:uid="{E5317FB2-97CE-4D32-9DBF-B9175BD8D68D}"/>
    <cellStyle name="쉼표 [0] 2 3 4 4" xfId="375" xr:uid="{B0494EAF-A1B0-4452-A67E-F476A73822C4}"/>
    <cellStyle name="쉼표 [0] 2 3 5" xfId="113" xr:uid="{7351E8B1-B54B-4A0E-9078-623AACA49BA6}"/>
    <cellStyle name="쉼표 [0] 2 3 5 2" xfId="432" xr:uid="{1BBFF6D8-32D7-42FA-9AD8-2DE99462B666}"/>
    <cellStyle name="쉼표 [0] 2 3 6" xfId="232" xr:uid="{B1F9B53A-4EB6-4E46-8B07-D4ADB1E83453}"/>
    <cellStyle name="쉼표 [0] 2 3 7" xfId="362" xr:uid="{68E95705-A0C7-4BDD-85F5-A8CCB72BE0B2}"/>
    <cellStyle name="쉼표 [0] 2 4" xfId="16" xr:uid="{F3B82A69-ECEC-4460-A789-F0D6C2898D06}"/>
    <cellStyle name="쉼표 [0] 2 4 2" xfId="41" xr:uid="{C8F6A6A0-78FB-48AA-9FBE-FF5516BDD149}"/>
    <cellStyle name="쉼표 [0] 2 4 2 2" xfId="85" xr:uid="{80FD1786-F4BC-4398-99B2-AB926FB5BEA9}"/>
    <cellStyle name="쉼표 [0] 2 4 2 2 2" xfId="202" xr:uid="{BD3DF590-94BE-474D-80DD-134F32DBC3C7}"/>
    <cellStyle name="쉼표 [0] 2 4 2 2 3" xfId="321" xr:uid="{D6607658-D67B-4AF6-9877-4D6E904030C4}"/>
    <cellStyle name="쉼표 [0] 2 4 2 2 4" xfId="520" xr:uid="{96F6D840-9F7A-44C4-BEF9-9988E33050AF}"/>
    <cellStyle name="쉼표 [0] 2 4 2 3" xfId="144" xr:uid="{D613A463-0C06-4A49-9DF2-89CB69E45477}"/>
    <cellStyle name="쉼표 [0] 2 4 2 3 2" xfId="463" xr:uid="{93F2611D-6A72-4678-8FA4-3C6EFCF5D261}"/>
    <cellStyle name="쉼표 [0] 2 4 2 4" xfId="263" xr:uid="{50EE2C46-448E-4580-BB28-4A62B4ACBAF1}"/>
    <cellStyle name="쉼표 [0] 2 4 2 5" xfId="405" xr:uid="{A18B679F-42CF-40AD-8A3D-4C265E9D54F7}"/>
    <cellStyle name="쉼표 [0] 2 4 3" xfId="99" xr:uid="{7AB5FB85-8475-4462-9F2B-A93C60BE6782}"/>
    <cellStyle name="쉼표 [0] 2 4 3 2" xfId="217" xr:uid="{C9D28B04-DEC3-425A-8295-5655E2AE1CCC}"/>
    <cellStyle name="쉼표 [0] 2 4 3 2 2" xfId="336" xr:uid="{D62AEBE6-B873-4766-8418-872C23D1D6A6}"/>
    <cellStyle name="쉼표 [0] 2 4 3 2 3" xfId="535" xr:uid="{B5CDC077-AE00-47A7-B503-182DAB6954D2}"/>
    <cellStyle name="쉼표 [0] 2 4 3 3" xfId="159" xr:uid="{17AD665D-7FB3-4617-A690-716D16ACE790}"/>
    <cellStyle name="쉼표 [0] 2 4 3 3 2" xfId="478" xr:uid="{0E5A2026-F18D-4706-A542-535C1FA34A6A}"/>
    <cellStyle name="쉼표 [0] 2 4 3 4" xfId="278" xr:uid="{1954BD2B-93F0-4786-AB7E-4ACC6147DC4F}"/>
    <cellStyle name="쉼표 [0] 2 4 3 5" xfId="420" xr:uid="{899A3C87-3A8F-4705-B772-4EEB1828A7AC}"/>
    <cellStyle name="쉼표 [0] 2 4 4" xfId="60" xr:uid="{6355F59C-8225-4AE5-BAB5-5AAAB6E9162F}"/>
    <cellStyle name="쉼표 [0] 2 4 4 2" xfId="177" xr:uid="{A699B657-65BB-4DAE-AA4D-809B0578BBA7}"/>
    <cellStyle name="쉼표 [0] 2 4 4 2 2" xfId="495" xr:uid="{35A86ADD-9D08-48B8-86A9-F34A140933F9}"/>
    <cellStyle name="쉼표 [0] 2 4 4 3" xfId="296" xr:uid="{5CC22997-7E4A-4E34-81AA-ABBE3F15AFF6}"/>
    <cellStyle name="쉼표 [0] 2 4 4 4" xfId="381" xr:uid="{D56DE813-3B8C-464E-BBB2-67F772549F72}"/>
    <cellStyle name="쉼표 [0] 2 4 5" xfId="119" xr:uid="{1E2FC45E-7488-4AD1-B52D-E81D99E30D8B}"/>
    <cellStyle name="쉼표 [0] 2 4 5 2" xfId="438" xr:uid="{E08830B9-3DAF-4B53-A78F-DD0FDCFF045A}"/>
    <cellStyle name="쉼표 [0] 2 4 6" xfId="238" xr:uid="{631F4D8F-7BAF-41CB-8E65-7225238D71DB}"/>
    <cellStyle name="쉼표 [0] 2 4 7" xfId="363" xr:uid="{11CCB33C-7F97-4DD6-8A14-D7FD405D9F46}"/>
    <cellStyle name="쉼표 [0] 2 5" xfId="32" xr:uid="{4CD5B7C4-DC3B-4A70-BCFD-BD59461C7DCB}"/>
    <cellStyle name="쉼표 [0] 2 5 2" xfId="76" xr:uid="{2DF3F4E2-8C14-44EE-B902-2586769D0A6B}"/>
    <cellStyle name="쉼표 [0] 2 5 2 2" xfId="193" xr:uid="{193BD03C-5059-4491-882A-BD70FF28C03B}"/>
    <cellStyle name="쉼표 [0] 2 5 2 3" xfId="312" xr:uid="{2D5E66DF-CDF3-49B4-905E-E9DE916629C7}"/>
    <cellStyle name="쉼표 [0] 2 5 2 4" xfId="511" xr:uid="{8595697C-3803-4C45-AD7A-9393BCE0471D}"/>
    <cellStyle name="쉼표 [0] 2 5 3" xfId="135" xr:uid="{FFDDF912-1968-4E56-8380-81B347A77178}"/>
    <cellStyle name="쉼표 [0] 2 5 3 2" xfId="454" xr:uid="{22955E3B-1793-482E-A0C7-71D771F4EF57}"/>
    <cellStyle name="쉼표 [0] 2 5 4" xfId="254" xr:uid="{C5368B6A-3A20-445B-8AC3-919B480EEB3E}"/>
    <cellStyle name="쉼표 [0] 2 5 5" xfId="396" xr:uid="{B4C9FE3D-5812-456B-8487-3080A12E0C8E}"/>
    <cellStyle name="쉼표 [0] 2 6" xfId="23" xr:uid="{CCBE5AA9-AC1E-4418-AAD6-6AD55A731C1C}"/>
    <cellStyle name="쉼표 [0] 2 6 2" xfId="67" xr:uid="{BF1C67DD-ED4D-484A-892E-20E613E13A4F}"/>
    <cellStyle name="쉼표 [0] 2 6 2 2" xfId="184" xr:uid="{F9B89AB9-6680-4551-96D4-C73939AEABE0}"/>
    <cellStyle name="쉼표 [0] 2 6 2 3" xfId="303" xr:uid="{A37A5BF7-B2A3-4FF9-8F17-EA2F7B13DFC7}"/>
    <cellStyle name="쉼표 [0] 2 6 2 4" xfId="502" xr:uid="{6DB3908B-A640-4DED-B1D7-0D02BDA16334}"/>
    <cellStyle name="쉼표 [0] 2 6 3" xfId="126" xr:uid="{A57CFDE4-D8E9-42E8-9297-454FD6B4C9EF}"/>
    <cellStyle name="쉼표 [0] 2 6 3 2" xfId="445" xr:uid="{88781FC9-C1C0-4137-92A1-B4401A2A34AF}"/>
    <cellStyle name="쉼표 [0] 2 6 4" xfId="245" xr:uid="{425739F3-CEBE-4A92-B61E-7F6610BBE081}"/>
    <cellStyle name="쉼표 [0] 2 6 5" xfId="387" xr:uid="{1ADB1403-F3B8-4193-A210-7B985949D235}"/>
    <cellStyle name="쉼표 [0] 2 7" xfId="91" xr:uid="{22B63D50-7DBB-4B0A-96BC-BF93376300C6}"/>
    <cellStyle name="쉼표 [0] 2 7 2" xfId="209" xr:uid="{32E5FD17-D560-4976-B217-DDF0046F5628}"/>
    <cellStyle name="쉼표 [0] 2 7 2 2" xfId="328" xr:uid="{B0640DF6-1C8D-4F09-9986-A77E6377A222}"/>
    <cellStyle name="쉼표 [0] 2 7 2 3" xfId="527" xr:uid="{385D15FB-C740-40CC-A1B4-A969D6E4D049}"/>
    <cellStyle name="쉼표 [0] 2 7 3" xfId="151" xr:uid="{46615D2C-2D37-4601-844C-68C3F3782FE8}"/>
    <cellStyle name="쉼표 [0] 2 7 3 2" xfId="470" xr:uid="{5D393EF2-259C-491B-8BBE-29CBD5F489ED}"/>
    <cellStyle name="쉼표 [0] 2 7 4" xfId="270" xr:uid="{5C874E08-2382-4D53-802B-BA4E3F0760F7}"/>
    <cellStyle name="쉼표 [0] 2 7 5" xfId="412" xr:uid="{4E79A74E-E89D-4E97-8DEB-E442350235DF}"/>
    <cellStyle name="쉼표 [0] 2 8" xfId="48" xr:uid="{7C2DA3AE-E681-4F18-91C2-82AEECC7FDA3}"/>
    <cellStyle name="쉼표 [0] 2 8 2" xfId="165" xr:uid="{9B2CB3F4-50BA-404C-BB37-CE6E0079A740}"/>
    <cellStyle name="쉼표 [0] 2 8 2 2" xfId="483" xr:uid="{A98F23D7-63EE-4699-8073-E5121BB3BD1C}"/>
    <cellStyle name="쉼표 [0] 2 8 3" xfId="284" xr:uid="{BA2A422B-8C0F-408F-9ED3-317E4759FFE0}"/>
    <cellStyle name="쉼표 [0] 2 8 4" xfId="369" xr:uid="{959412D8-4966-4B74-80CE-10B6E191C94E}"/>
    <cellStyle name="쉼표 [0] 2 9" xfId="105" xr:uid="{72C41D84-8C2C-43D9-930F-AC6053BFB5A7}"/>
    <cellStyle name="쉼표 [0] 2 9 2" xfId="222" xr:uid="{BA440C8D-68D1-43E1-B3B4-3EF71F1007DB}"/>
    <cellStyle name="쉼표 [0] 2 9 3" xfId="342" xr:uid="{70A1E9DA-1B45-4D1A-9064-6FDD6A77BF42}"/>
    <cellStyle name="쉼표 [0] 2 9 4" xfId="541" xr:uid="{7360347B-73F7-490A-B091-F6FD18028783}"/>
    <cellStyle name="쉼표 [0] 3" xfId="5" xr:uid="{13BD7A54-1E2E-48E5-AB09-9AE54F65BF4D}"/>
    <cellStyle name="쉼표 [0] 3 10" xfId="108" xr:uid="{A0D7FD67-1709-41AF-A9A7-B87E40143F73}"/>
    <cellStyle name="쉼표 [0] 3 10 2" xfId="347" xr:uid="{54503572-825A-43C3-A18C-60B0D082A7A1}"/>
    <cellStyle name="쉼표 [0] 3 10 3" xfId="427" xr:uid="{BB5573D9-C6F8-413D-BFB9-827DD0D32082}"/>
    <cellStyle name="쉼표 [0] 3 11" xfId="350" xr:uid="{29766E2F-044B-482F-A41B-2D8E65FF8095}"/>
    <cellStyle name="쉼표 [0] 3 11 2" xfId="548" xr:uid="{17A5F4B2-FBCB-486A-9802-E80247AC430E}"/>
    <cellStyle name="쉼표 [0] 3 12" xfId="227" xr:uid="{E06B3C8C-3505-4556-A4A7-D150A3850C73}"/>
    <cellStyle name="쉼표 [0] 3 12 2" xfId="551" xr:uid="{B1937A92-CC05-48A3-BE02-8AE8B0905263}"/>
    <cellStyle name="쉼표 [0] 3 13" xfId="357" xr:uid="{6F6204AE-BCD7-47C0-AC5D-3A572F97AB45}"/>
    <cellStyle name="쉼표 [0] 3 14" xfId="558" xr:uid="{A48819C2-2DA0-427A-82FE-C46FE2406189}"/>
    <cellStyle name="쉼표 [0] 3 2" xfId="8" xr:uid="{66AC15C0-A7AA-43D0-BEBE-5199C66B4E33}"/>
    <cellStyle name="쉼표 [0] 3 2 10" xfId="361" xr:uid="{AEB61EB1-30BE-4B84-8C99-30492D7E5A3B}"/>
    <cellStyle name="쉼표 [0] 3 2 2" xfId="14" xr:uid="{86FA28F2-FFBC-45F2-ADD4-8E604C0F3406}"/>
    <cellStyle name="쉼표 [0] 3 2 2 2" xfId="39" xr:uid="{AEB48E4F-C3E0-47F3-9F85-0C5C5E5A6E80}"/>
    <cellStyle name="쉼표 [0] 3 2 2 2 2" xfId="83" xr:uid="{CD84C211-A507-4B4A-9863-E2FAFAF710A3}"/>
    <cellStyle name="쉼표 [0] 3 2 2 2 2 2" xfId="200" xr:uid="{CB44B34A-4485-46B8-9FA5-1A0A306CF09F}"/>
    <cellStyle name="쉼표 [0] 3 2 2 2 2 3" xfId="319" xr:uid="{9CA55A06-9930-4B05-B7FA-12512C565B80}"/>
    <cellStyle name="쉼표 [0] 3 2 2 2 2 4" xfId="518" xr:uid="{FD8FB7BB-EE6F-4DE6-8E72-627366640E31}"/>
    <cellStyle name="쉼표 [0] 3 2 2 2 3" xfId="142" xr:uid="{5B8BAF9F-17CE-4C4A-B696-5533A45AEC95}"/>
    <cellStyle name="쉼표 [0] 3 2 2 2 3 2" xfId="461" xr:uid="{3E815FB5-1054-4CA3-8218-C72A4B6FFA29}"/>
    <cellStyle name="쉼표 [0] 3 2 2 2 4" xfId="261" xr:uid="{8BF814B3-9D2C-4C5E-9AC8-3D4EA733BDC3}"/>
    <cellStyle name="쉼표 [0] 3 2 2 2 5" xfId="403" xr:uid="{1D6BE768-7E45-4908-90A4-67839325E94C}"/>
    <cellStyle name="쉼표 [0] 3 2 2 3" xfId="103" xr:uid="{131B3F73-9190-4FD0-9BF1-C68EDB2BF6EA}"/>
    <cellStyle name="쉼표 [0] 3 2 2 3 2" xfId="221" xr:uid="{909A1B11-4E5E-464F-B796-A4A74C41EF16}"/>
    <cellStyle name="쉼표 [0] 3 2 2 3 2 2" xfId="340" xr:uid="{327AA0E4-D1B1-4D72-A8AB-EB81B5B4B883}"/>
    <cellStyle name="쉼표 [0] 3 2 2 3 2 3" xfId="539" xr:uid="{06AE84D7-2BEC-40EE-AC48-07F009AD35E6}"/>
    <cellStyle name="쉼표 [0] 3 2 2 3 3" xfId="163" xr:uid="{886C2AF9-201C-407C-9496-AAD1CC2656A9}"/>
    <cellStyle name="쉼표 [0] 3 2 2 3 3 2" xfId="482" xr:uid="{80CFCD58-0749-4DBC-8262-B94BE814B687}"/>
    <cellStyle name="쉼표 [0] 3 2 2 3 4" xfId="282" xr:uid="{51E05123-654A-413C-9527-E50C15F4BD91}"/>
    <cellStyle name="쉼표 [0] 3 2 2 3 5" xfId="424" xr:uid="{53BEF290-9395-4FBB-B7A1-A743FA8E9F3D}"/>
    <cellStyle name="쉼표 [0] 3 2 2 4" xfId="58" xr:uid="{0721B792-FC69-4C64-B1EB-49100625188E}"/>
    <cellStyle name="쉼표 [0] 3 2 2 4 2" xfId="175" xr:uid="{0847E428-8205-4C2B-9F95-3B65FF2AD8A9}"/>
    <cellStyle name="쉼표 [0] 3 2 2 4 2 2" xfId="493" xr:uid="{40CCA2EA-DBA1-40D5-8F9E-C2A963F3B5CB}"/>
    <cellStyle name="쉼표 [0] 3 2 2 4 3" xfId="294" xr:uid="{8B575EA7-6405-4300-88B8-228A926CAFC4}"/>
    <cellStyle name="쉼표 [0] 3 2 2 4 4" xfId="379" xr:uid="{A7D7FF8A-CACB-4A93-BDFC-68EF2FC5AFA6}"/>
    <cellStyle name="쉼표 [0] 3 2 2 5" xfId="117" xr:uid="{84BED209-ED5E-4A6B-AF94-D667CE0EA65A}"/>
    <cellStyle name="쉼표 [0] 3 2 2 5 2" xfId="436" xr:uid="{9757A246-AADA-4CB6-9680-29798BA95F4D}"/>
    <cellStyle name="쉼표 [0] 3 2 2 6" xfId="236" xr:uid="{479998E4-E5FC-4FE3-800B-5BD75331762D}"/>
    <cellStyle name="쉼표 [0] 3 2 2 7" xfId="367" xr:uid="{811ACD9D-5FF5-4145-B331-FF1BD801C8BB}"/>
    <cellStyle name="쉼표 [0] 3 2 3" xfId="21" xr:uid="{CE17EA87-1E00-4482-AEBB-B8B76F92D170}"/>
    <cellStyle name="쉼표 [0] 3 2 3 2" xfId="46" xr:uid="{C99C4B6E-D4B9-4A83-9F8A-F960AF0EC160}"/>
    <cellStyle name="쉼표 [0] 3 2 3 2 2" xfId="90" xr:uid="{222C3647-5173-4B6F-9F98-F6A0A336C5D6}"/>
    <cellStyle name="쉼표 [0] 3 2 3 2 2 2" xfId="207" xr:uid="{329D4D42-7107-4A1A-B0BE-5E67120EF392}"/>
    <cellStyle name="쉼표 [0] 3 2 3 2 2 3" xfId="326" xr:uid="{2AAC9F2E-F49C-4243-989B-D8DA0EDF2CA8}"/>
    <cellStyle name="쉼표 [0] 3 2 3 2 2 4" xfId="525" xr:uid="{C5F83A79-1F36-4885-B2B0-5BB50004CBB1}"/>
    <cellStyle name="쉼표 [0] 3 2 3 2 3" xfId="149" xr:uid="{87351CA1-85AE-4F38-9203-081621441F1F}"/>
    <cellStyle name="쉼표 [0] 3 2 3 2 3 2" xfId="468" xr:uid="{07D1A22E-E8D5-4F26-ABC1-D2C49B3C5BDA}"/>
    <cellStyle name="쉼표 [0] 3 2 3 2 4" xfId="268" xr:uid="{419BE44C-1683-422F-9D43-23C968A0BDC0}"/>
    <cellStyle name="쉼표 [0] 3 2 3 2 5" xfId="410" xr:uid="{7D31E5B9-1E2F-4417-A392-42D410EA9B86}"/>
    <cellStyle name="쉼표 [0] 3 2 3 3" xfId="65" xr:uid="{9CBC9DDE-37F7-4436-B8D0-BE12867BCC08}"/>
    <cellStyle name="쉼표 [0] 3 2 3 3 2" xfId="182" xr:uid="{2518FF14-E6F4-4D9E-A4FB-E0933EF41740}"/>
    <cellStyle name="쉼표 [0] 3 2 3 3 3" xfId="301" xr:uid="{7B0149AF-4CEE-4FAD-A87A-773372610C8C}"/>
    <cellStyle name="쉼표 [0] 3 2 3 3 4" xfId="500" xr:uid="{A70ADCFD-4F57-47BF-8232-52DCD4B8A40B}"/>
    <cellStyle name="쉼표 [0] 3 2 3 4" xfId="124" xr:uid="{D0EBDEEF-302D-426E-9C2F-41621CC0FF70}"/>
    <cellStyle name="쉼표 [0] 3 2 3 4 2" xfId="443" xr:uid="{013D3EF1-94C7-4DB6-9393-94E14D643654}"/>
    <cellStyle name="쉼표 [0] 3 2 3 5" xfId="243" xr:uid="{E688F703-3C12-494A-8698-8661AFAC0F5F}"/>
    <cellStyle name="쉼표 [0] 3 2 3 6" xfId="386" xr:uid="{8DBDE978-7BE0-43C3-BC53-648324238913}"/>
    <cellStyle name="쉼표 [0] 3 2 4" xfId="33" xr:uid="{789A6302-239E-4B5F-88EC-8AC386E2966E}"/>
    <cellStyle name="쉼표 [0] 3 2 4 2" xfId="77" xr:uid="{E44657C3-F2B5-424C-B82C-DF5658DA075B}"/>
    <cellStyle name="쉼표 [0] 3 2 4 2 2" xfId="194" xr:uid="{907126B2-263A-4972-BCB6-4A228582C798}"/>
    <cellStyle name="쉼표 [0] 3 2 4 2 3" xfId="313" xr:uid="{0E178AD0-8272-42FF-B8EB-DF997156F61D}"/>
    <cellStyle name="쉼표 [0] 3 2 4 2 4" xfId="512" xr:uid="{A8727DE2-4191-45E8-BF4F-859879D515FF}"/>
    <cellStyle name="쉼표 [0] 3 2 4 3" xfId="136" xr:uid="{7688B079-F7B0-43A1-89F5-CF0F59D6921A}"/>
    <cellStyle name="쉼표 [0] 3 2 4 3 2" xfId="455" xr:uid="{25D602D1-4CF1-4102-B8D8-346F449ECC8A}"/>
    <cellStyle name="쉼표 [0] 3 2 4 4" xfId="255" xr:uid="{C03BCC75-F4DF-4ECD-9F12-2A8850683B7F}"/>
    <cellStyle name="쉼표 [0] 3 2 4 5" xfId="397" xr:uid="{1B7C3AB9-052F-4F9A-BD52-AC3A9A0453F6}"/>
    <cellStyle name="쉼표 [0] 3 2 5" xfId="28" xr:uid="{829C2BDD-5C39-444E-B01E-1D61D87F02DC}"/>
    <cellStyle name="쉼표 [0] 3 2 5 2" xfId="72" xr:uid="{55065F91-8822-4D2E-837F-FA4251C441AF}"/>
    <cellStyle name="쉼표 [0] 3 2 5 2 2" xfId="189" xr:uid="{8E11B942-1E72-4D07-B9CC-F1A424CD55D9}"/>
    <cellStyle name="쉼표 [0] 3 2 5 2 3" xfId="308" xr:uid="{0AE76239-7563-49C2-9C21-F47360C3FE21}"/>
    <cellStyle name="쉼표 [0] 3 2 5 2 4" xfId="507" xr:uid="{2CB02A80-07D1-42C1-B295-6814E4E61CBE}"/>
    <cellStyle name="쉼표 [0] 3 2 5 3" xfId="131" xr:uid="{49FE8613-7666-4D87-A994-76475D0A0E69}"/>
    <cellStyle name="쉼표 [0] 3 2 5 3 2" xfId="450" xr:uid="{4CD6BE57-7AE1-4BE4-8124-AFA95CD208E9}"/>
    <cellStyle name="쉼표 [0] 3 2 5 4" xfId="250" xr:uid="{4B7374DA-19E1-4522-85D8-6DEF8F2A856C}"/>
    <cellStyle name="쉼표 [0] 3 2 5 5" xfId="392" xr:uid="{C73B057C-8AE4-499F-BF69-993EFDAD18AC}"/>
    <cellStyle name="쉼표 [0] 3 2 6" xfId="96" xr:uid="{CFB3FEAD-EF09-4C95-BD70-1B11D111AB4A}"/>
    <cellStyle name="쉼표 [0] 3 2 6 2" xfId="214" xr:uid="{D5E144E9-319B-4F63-98E8-652DF9E40EC2}"/>
    <cellStyle name="쉼표 [0] 3 2 6 2 2" xfId="333" xr:uid="{A8A13A31-5BC6-4733-A286-EF5DDEB4DBE7}"/>
    <cellStyle name="쉼표 [0] 3 2 6 2 3" xfId="532" xr:uid="{68FB853D-FCB4-4E01-8B03-181F6B19DBA3}"/>
    <cellStyle name="쉼표 [0] 3 2 6 3" xfId="156" xr:uid="{855A5267-CBAC-4974-9160-5E8A714BF6E6}"/>
    <cellStyle name="쉼표 [0] 3 2 6 3 2" xfId="475" xr:uid="{90712C28-3D70-4F62-8D1F-0BAF45F42A0E}"/>
    <cellStyle name="쉼표 [0] 3 2 6 4" xfId="275" xr:uid="{2574FE27-F076-43CD-9FAB-AE560B544D08}"/>
    <cellStyle name="쉼표 [0] 3 2 6 5" xfId="417" xr:uid="{C3626941-4D2E-4B6C-942F-CF0180AC8C22}"/>
    <cellStyle name="쉼표 [0] 3 2 7" xfId="52" xr:uid="{06EC3A0B-C82A-494F-9C8E-F070DD5AA4F7}"/>
    <cellStyle name="쉼표 [0] 3 2 7 2" xfId="169" xr:uid="{4490B25D-D72F-41E2-AB63-8C46D7A3EE24}"/>
    <cellStyle name="쉼표 [0] 3 2 7 2 2" xfId="487" xr:uid="{8B21690C-DE3D-4793-820D-D2E9AEF3DA40}"/>
    <cellStyle name="쉼표 [0] 3 2 7 3" xfId="288" xr:uid="{9EC1FBDA-17A4-4555-8DDB-9C158F81E0E4}"/>
    <cellStyle name="쉼표 [0] 3 2 7 4" xfId="373" xr:uid="{B37BF801-18EE-4F83-83B2-DC6D54D36B51}"/>
    <cellStyle name="쉼표 [0] 3 2 8" xfId="111" xr:uid="{D23E46E4-A04B-4869-B855-9569991C8E0C}"/>
    <cellStyle name="쉼표 [0] 3 2 8 2" xfId="430" xr:uid="{B4661FB3-54AD-4A7D-A98F-BF0996E6BE0F}"/>
    <cellStyle name="쉼표 [0] 3 2 9" xfId="230" xr:uid="{82C03442-9482-4D2B-91F9-E49BA1DF1B30}"/>
    <cellStyle name="쉼표 [0] 3 3" xfId="13" xr:uid="{0806A700-BFE2-4EC4-8C37-7E1E02140DDA}"/>
    <cellStyle name="쉼표 [0] 3 3 2" xfId="19" xr:uid="{2623EE23-02CE-4B5E-84F4-A671F5A2D128}"/>
    <cellStyle name="쉼표 [0] 3 3 2 2" xfId="44" xr:uid="{807F57F2-6224-4DE6-B396-51557430ED6A}"/>
    <cellStyle name="쉼표 [0] 3 3 2 2 2" xfId="88" xr:uid="{C3AA0D3D-FC10-4CE4-A6CD-20419A911CC2}"/>
    <cellStyle name="쉼표 [0] 3 3 2 2 2 2" xfId="205" xr:uid="{E4C8304C-CAA5-4319-8C32-F8E7B3CE45FB}"/>
    <cellStyle name="쉼표 [0] 3 3 2 2 2 3" xfId="324" xr:uid="{05BA4A5D-1DCA-49ED-8646-7A8D83B60606}"/>
    <cellStyle name="쉼표 [0] 3 3 2 2 2 4" xfId="523" xr:uid="{22A5AAEF-FDE3-45E4-829F-88148D14DFF1}"/>
    <cellStyle name="쉼표 [0] 3 3 2 2 3" xfId="147" xr:uid="{8FCB978C-1497-4EEB-8951-F9F3247781B3}"/>
    <cellStyle name="쉼표 [0] 3 3 2 2 3 2" xfId="466" xr:uid="{560B1944-5049-4B51-8771-1927F30107C8}"/>
    <cellStyle name="쉼표 [0] 3 3 2 2 4" xfId="266" xr:uid="{DA271822-918C-4ADE-9462-3DEC6B8D3544}"/>
    <cellStyle name="쉼표 [0] 3 3 2 2 5" xfId="408" xr:uid="{B1255080-526C-46B5-9A2D-E6E1A2F6ED03}"/>
    <cellStyle name="쉼표 [0] 3 3 2 3" xfId="63" xr:uid="{99ED75B3-E473-4AA3-A53A-C5DAA1CE87A9}"/>
    <cellStyle name="쉼표 [0] 3 3 2 3 2" xfId="180" xr:uid="{3B3B9854-5898-4331-90FF-EB9FE2956D91}"/>
    <cellStyle name="쉼표 [0] 3 3 2 3 3" xfId="299" xr:uid="{A597D8F2-4704-4CD1-A415-0303E10AF36F}"/>
    <cellStyle name="쉼표 [0] 3 3 2 3 4" xfId="498" xr:uid="{83071533-0960-4DC9-B23D-92B97C3A2EC7}"/>
    <cellStyle name="쉼표 [0] 3 3 2 4" xfId="122" xr:uid="{C87EDFB8-273E-46D3-BE7C-8F0361A28A09}"/>
    <cellStyle name="쉼표 [0] 3 3 2 4 2" xfId="441" xr:uid="{DFFCBAB3-0FA9-4B48-A8D7-BE640334C003}"/>
    <cellStyle name="쉼표 [0] 3 3 2 5" xfId="241" xr:uid="{374AFA0A-781A-475E-80DC-258A5DBA93B3}"/>
    <cellStyle name="쉼표 [0] 3 3 2 6" xfId="384" xr:uid="{513AA498-62BB-400C-942E-A0A748362540}"/>
    <cellStyle name="쉼표 [0] 3 3 3" xfId="37" xr:uid="{7EA3989F-9BD7-4870-BE6B-AE2CDB4BD16D}"/>
    <cellStyle name="쉼표 [0] 3 3 3 2" xfId="81" xr:uid="{AF98C20E-4F8A-4F74-A2FC-422047E065BE}"/>
    <cellStyle name="쉼표 [0] 3 3 3 2 2" xfId="198" xr:uid="{5BC7B9EB-FDA0-4870-8137-BE5A8F0D31D3}"/>
    <cellStyle name="쉼표 [0] 3 3 3 2 3" xfId="317" xr:uid="{FE5FC3D7-5094-461B-B120-4831B0214D43}"/>
    <cellStyle name="쉼표 [0] 3 3 3 2 4" xfId="516" xr:uid="{EB0DDEFC-2779-4DB6-A5A0-9AD319E9D3FA}"/>
    <cellStyle name="쉼표 [0] 3 3 3 3" xfId="140" xr:uid="{FBD9E82F-6034-4A9D-BDCB-D6A8B496AD17}"/>
    <cellStyle name="쉼표 [0] 3 3 3 3 2" xfId="459" xr:uid="{E0EFAA0A-BAA2-4132-A249-E60AAB5E3939}"/>
    <cellStyle name="쉼표 [0] 3 3 3 4" xfId="259" xr:uid="{ADA61867-E757-47F6-ABBC-33929AD9BB7E}"/>
    <cellStyle name="쉼표 [0] 3 3 3 5" xfId="401" xr:uid="{34A917B2-D9FA-403B-89A3-ED0B7FD57C75}"/>
    <cellStyle name="쉼표 [0] 3 3 4" xfId="26" xr:uid="{34F652C4-184A-4E56-837A-2D2A63E7BE0F}"/>
    <cellStyle name="쉼표 [0] 3 3 4 2" xfId="70" xr:uid="{2F45E2FC-8833-4284-804F-ED13CA91D794}"/>
    <cellStyle name="쉼표 [0] 3 3 4 2 2" xfId="187" xr:uid="{1AE44B72-45E6-4DD8-95E6-E1B305D20B64}"/>
    <cellStyle name="쉼표 [0] 3 3 4 2 3" xfId="306" xr:uid="{DAC93692-F4F0-400B-B46B-437FF44075AE}"/>
    <cellStyle name="쉼표 [0] 3 3 4 2 4" xfId="505" xr:uid="{1FFF6FA0-80F4-4F30-B941-D4060662B100}"/>
    <cellStyle name="쉼표 [0] 3 3 4 3" xfId="129" xr:uid="{BAD952DC-1D6C-47C6-9D2B-DBB2DFCF0E7A}"/>
    <cellStyle name="쉼표 [0] 3 3 4 3 2" xfId="448" xr:uid="{7A053B43-A409-4804-86FE-F62DAAD26188}"/>
    <cellStyle name="쉼표 [0] 3 3 4 4" xfId="248" xr:uid="{794A888A-156A-44EF-B396-8A3E2D0D075C}"/>
    <cellStyle name="쉼표 [0] 3 3 4 5" xfId="390" xr:uid="{E29069B6-C322-4E6A-A8BB-8E738007FF53}"/>
    <cellStyle name="쉼표 [0] 3 3 5" xfId="100" xr:uid="{9632C32D-8CF8-45A0-8BFF-D330BF38FB74}"/>
    <cellStyle name="쉼표 [0] 3 3 5 2" xfId="218" xr:uid="{52EFD362-1647-4186-9DF2-9916E530D471}"/>
    <cellStyle name="쉼표 [0] 3 3 5 2 2" xfId="337" xr:uid="{BF403614-B2F3-45A2-8FFB-95E5E752D548}"/>
    <cellStyle name="쉼표 [0] 3 3 5 2 3" xfId="536" xr:uid="{BC523FA8-6331-49AB-9B6F-E90498C2C8DF}"/>
    <cellStyle name="쉼표 [0] 3 3 5 3" xfId="160" xr:uid="{88CD04D5-9A24-4DCD-B136-FB4A2DE5B3FE}"/>
    <cellStyle name="쉼표 [0] 3 3 5 3 2" xfId="479" xr:uid="{F342F6C4-469F-454A-B824-763C6E07E32D}"/>
    <cellStyle name="쉼표 [0] 3 3 5 4" xfId="279" xr:uid="{3E0EF396-C2C5-4C2D-BBC7-9860E2A0A790}"/>
    <cellStyle name="쉼표 [0] 3 3 5 5" xfId="421" xr:uid="{3291F2C6-9014-464D-835D-4D697CF6B448}"/>
    <cellStyle name="쉼표 [0] 3 3 6" xfId="57" xr:uid="{01EEAFA5-FFB4-4007-A1CC-F6C7C36CF12C}"/>
    <cellStyle name="쉼표 [0] 3 3 6 2" xfId="174" xr:uid="{682C04CA-06BF-4EB3-A04D-1FE574C54F30}"/>
    <cellStyle name="쉼표 [0] 3 3 6 2 2" xfId="492" xr:uid="{21F988E4-0669-4B41-B83C-D36B667ABB5F}"/>
    <cellStyle name="쉼표 [0] 3 3 6 3" xfId="293" xr:uid="{56EA7A87-DC53-4A4A-A178-0FE96F0EF35C}"/>
    <cellStyle name="쉼표 [0] 3 3 6 4" xfId="378" xr:uid="{210CA14F-8FA0-4D24-8CDB-5F074DA6B3FD}"/>
    <cellStyle name="쉼표 [0] 3 3 7" xfId="116" xr:uid="{AF0ADF7E-FE5B-4C72-8DBA-2EBCFA9664C1}"/>
    <cellStyle name="쉼표 [0] 3 3 7 2" xfId="435" xr:uid="{48676970-F723-4A60-B28B-7395FA8DBA0C}"/>
    <cellStyle name="쉼표 [0] 3 3 8" xfId="235" xr:uid="{6C3F139F-FCBA-4C8B-8CF4-D373E4D60B7A}"/>
    <cellStyle name="쉼표 [0] 3 3 9" xfId="364" xr:uid="{8BD6900E-32EB-4843-A2B1-3EE0DEA6BE3D}"/>
    <cellStyle name="쉼표 [0] 3 4" xfId="11" xr:uid="{1EA21CCC-3372-4685-B06C-9C55F2C59A20}"/>
    <cellStyle name="쉼표 [0] 3 4 2" xfId="35" xr:uid="{BFA45672-0F20-4087-9E70-32CF3CE5AFD7}"/>
    <cellStyle name="쉼표 [0] 3 4 2 2" xfId="79" xr:uid="{52971AD7-88C1-43F8-A7F9-50C7D7EE704B}"/>
    <cellStyle name="쉼표 [0] 3 4 2 2 2" xfId="196" xr:uid="{9377ACF0-76EE-427E-B2B7-4FD4FB80FC3A}"/>
    <cellStyle name="쉼표 [0] 3 4 2 2 3" xfId="315" xr:uid="{FCCE93E3-4CF9-4D7A-9D16-225A5258EB51}"/>
    <cellStyle name="쉼표 [0] 3 4 2 2 4" xfId="514" xr:uid="{CBA09BDB-3D1F-4746-95CE-8F1B8052675B}"/>
    <cellStyle name="쉼표 [0] 3 4 2 3" xfId="138" xr:uid="{A8E81223-1BA8-4FED-A319-0628D23352C3}"/>
    <cellStyle name="쉼표 [0] 3 4 2 3 2" xfId="457" xr:uid="{D23876C8-C32B-4C0E-8C9E-A2E05ED7A354}"/>
    <cellStyle name="쉼표 [0] 3 4 2 4" xfId="257" xr:uid="{3999B8F1-51BE-4998-B62B-1B175F1BE3A5}"/>
    <cellStyle name="쉼표 [0] 3 4 2 5" xfId="399" xr:uid="{4E361F44-A056-4EAE-91B5-7A98722A76EF}"/>
    <cellStyle name="쉼표 [0] 3 4 3" xfId="55" xr:uid="{4C457F3D-03EB-4F95-962D-89BD10FB4FB6}"/>
    <cellStyle name="쉼표 [0] 3 4 3 2" xfId="172" xr:uid="{6C0950A1-463F-49BB-8C83-A238DB3C225C}"/>
    <cellStyle name="쉼표 [0] 3 4 3 3" xfId="291" xr:uid="{7F071065-D90C-41DC-BB77-1A9C521CF542}"/>
    <cellStyle name="쉼표 [0] 3 4 3 4" xfId="490" xr:uid="{AA3C8531-7AD3-411E-9B1E-E187868001AB}"/>
    <cellStyle name="쉼표 [0] 3 4 4" xfId="114" xr:uid="{8A31D0E4-C114-48CA-8F23-BBB9EAC00E16}"/>
    <cellStyle name="쉼표 [0] 3 4 4 2" xfId="433" xr:uid="{BA4ADFE9-9774-403E-99B1-BB943EC567E8}"/>
    <cellStyle name="쉼표 [0] 3 4 5" xfId="233" xr:uid="{B71A8641-9D1C-414A-9EE0-5540FE746885}"/>
    <cellStyle name="쉼표 [0] 3 4 6" xfId="376" xr:uid="{F30A8FC3-F31B-4BB8-A261-1D681E2603E2}"/>
    <cellStyle name="쉼표 [0] 3 5" xfId="17" xr:uid="{C829145D-78F2-43F9-8543-6A4EEFE7E116}"/>
    <cellStyle name="쉼표 [0] 3 5 2" xfId="42" xr:uid="{1469F0F7-2A93-437E-9CF2-03746CFBE148}"/>
    <cellStyle name="쉼표 [0] 3 5 2 2" xfId="86" xr:uid="{3D8E65C3-BA01-44AA-B89A-3BD9766AA98F}"/>
    <cellStyle name="쉼표 [0] 3 5 2 2 2" xfId="203" xr:uid="{0E80625B-95C2-4FAF-9242-ED6E85B2F489}"/>
    <cellStyle name="쉼표 [0] 3 5 2 2 3" xfId="322" xr:uid="{5EF5FF97-738C-4D79-A4D3-F80625CDC630}"/>
    <cellStyle name="쉼표 [0] 3 5 2 2 4" xfId="521" xr:uid="{A7A6D513-8EB9-4A8F-9394-F7B301CC5836}"/>
    <cellStyle name="쉼표 [0] 3 5 2 3" xfId="145" xr:uid="{5B349EBB-C317-43F6-A457-54F1A9F7F875}"/>
    <cellStyle name="쉼표 [0] 3 5 2 3 2" xfId="464" xr:uid="{FC3E7E87-F401-43CB-A024-CD6FA1951AF9}"/>
    <cellStyle name="쉼표 [0] 3 5 2 4" xfId="264" xr:uid="{D63E445D-88AA-45D7-9D92-8D91C33B2C8E}"/>
    <cellStyle name="쉼표 [0] 3 5 2 5" xfId="406" xr:uid="{17D8D152-5536-408C-92D2-8F803FCDC387}"/>
    <cellStyle name="쉼표 [0] 3 5 3" xfId="61" xr:uid="{F66944CA-CAA1-4027-B092-45029308B8E0}"/>
    <cellStyle name="쉼표 [0] 3 5 3 2" xfId="178" xr:uid="{744E9023-E8E3-4573-9654-9DDB595EEC00}"/>
    <cellStyle name="쉼표 [0] 3 5 3 3" xfId="297" xr:uid="{1180539F-A4E8-4897-A901-A0C9AA524D01}"/>
    <cellStyle name="쉼표 [0] 3 5 3 4" xfId="496" xr:uid="{68997502-8DE2-4056-AF92-1BCB8C4845A8}"/>
    <cellStyle name="쉼표 [0] 3 5 4" xfId="120" xr:uid="{8D9FE01F-C7E9-4D15-BB8D-99C6A299BD98}"/>
    <cellStyle name="쉼표 [0] 3 5 4 2" xfId="439" xr:uid="{F27EB54C-3E68-4809-AED0-855022377186}"/>
    <cellStyle name="쉼표 [0] 3 5 5" xfId="239" xr:uid="{BA83EF72-4D1E-4AF5-86FE-986DD908106E}"/>
    <cellStyle name="쉼표 [0] 3 5 6" xfId="382" xr:uid="{3226BC7A-BFCC-41BF-8873-E2042C56DCBB}"/>
    <cellStyle name="쉼표 [0] 3 6" xfId="30" xr:uid="{71986BFC-DDDB-4A77-ADB3-D442D15CAC05}"/>
    <cellStyle name="쉼표 [0] 3 6 2" xfId="74" xr:uid="{CC591EEE-7424-4BAD-8BD0-DF4E2B26992C}"/>
    <cellStyle name="쉼표 [0] 3 6 2 2" xfId="191" xr:uid="{C25503F5-BE45-48B8-88AC-35BCAF176970}"/>
    <cellStyle name="쉼표 [0] 3 6 2 3" xfId="310" xr:uid="{7E061674-979D-4F15-B773-BDB7B2BFCDB2}"/>
    <cellStyle name="쉼표 [0] 3 6 2 4" xfId="509" xr:uid="{7672810D-9781-4B00-AD66-A1A8A99A3AE1}"/>
    <cellStyle name="쉼표 [0] 3 6 3" xfId="133" xr:uid="{4D91584B-14D7-40C1-B046-E5D521C1A8F7}"/>
    <cellStyle name="쉼표 [0] 3 6 3 2" xfId="452" xr:uid="{4D382B5F-2562-4EEC-A1D1-4B31B286E354}"/>
    <cellStyle name="쉼표 [0] 3 6 4" xfId="252" xr:uid="{8853C618-E775-4478-AD33-F656A6CE1595}"/>
    <cellStyle name="쉼표 [0] 3 6 5" xfId="394" xr:uid="{6413EDA5-6A4D-4332-8F06-ED759E7EED36}"/>
    <cellStyle name="쉼표 [0] 3 7" xfId="24" xr:uid="{825721C5-70ED-4FCA-BBA4-FD09D84FF41F}"/>
    <cellStyle name="쉼표 [0] 3 7 2" xfId="68" xr:uid="{DAA5446E-4CCD-4BF7-947A-CA22A3E4A7A1}"/>
    <cellStyle name="쉼표 [0] 3 7 2 2" xfId="185" xr:uid="{9C4EB82E-F84B-4858-9FF3-D3FCB5C45204}"/>
    <cellStyle name="쉼표 [0] 3 7 2 3" xfId="304" xr:uid="{A0A2E256-2266-4C1E-97A0-822E830021CD}"/>
    <cellStyle name="쉼표 [0] 3 7 2 4" xfId="503" xr:uid="{C0CBCCA2-8988-417C-B6DB-B0C6F4F8F195}"/>
    <cellStyle name="쉼표 [0] 3 7 3" xfId="127" xr:uid="{7226A8DF-E9E1-420C-9D36-FB58EEB53CC6}"/>
    <cellStyle name="쉼표 [0] 3 7 3 2" xfId="446" xr:uid="{B85207D4-DC48-4BBE-91E3-A6C814B15758}"/>
    <cellStyle name="쉼표 [0] 3 7 4" xfId="246" xr:uid="{3FC93F23-9675-4FD0-9FD7-3513B6992D2B}"/>
    <cellStyle name="쉼표 [0] 3 7 5" xfId="388" xr:uid="{B2AF122E-A979-4C18-A6FF-3BB6C720EFCE}"/>
    <cellStyle name="쉼표 [0] 3 8" xfId="93" xr:uid="{DEE0E02C-13D4-46CA-A3D2-03C1AE4DEFB5}"/>
    <cellStyle name="쉼표 [0] 3 8 2" xfId="211" xr:uid="{5B86F878-5938-48EF-9DB2-5426B16795A9}"/>
    <cellStyle name="쉼표 [0] 3 8 2 2" xfId="330" xr:uid="{0BD1A82A-8096-4B21-AB81-F8B7EA1CEE43}"/>
    <cellStyle name="쉼표 [0] 3 8 2 3" xfId="529" xr:uid="{4979504D-A7B8-4C31-BBC3-A8CBEBA8B4D0}"/>
    <cellStyle name="쉼표 [0] 3 8 3" xfId="153" xr:uid="{A851DE5A-7317-4EB1-A96C-FA5756A64D84}"/>
    <cellStyle name="쉼표 [0] 3 8 3 2" xfId="472" xr:uid="{6EAB052D-50D5-4CE0-BE4D-9528A1507FB2}"/>
    <cellStyle name="쉼표 [0] 3 8 4" xfId="272" xr:uid="{1DB304F1-CECC-47E3-89FC-2B1C4F05A28B}"/>
    <cellStyle name="쉼표 [0] 3 8 5" xfId="414" xr:uid="{B5659BD5-0406-4920-B049-4EBF71CE0DE2}"/>
    <cellStyle name="쉼표 [0] 3 9" xfId="49" xr:uid="{43EF0BF2-ECC3-4982-89C1-E929AD617C27}"/>
    <cellStyle name="쉼표 [0] 3 9 2" xfId="166" xr:uid="{A8395CCA-5887-4E5A-BC05-A11B2D80A016}"/>
    <cellStyle name="쉼표 [0] 3 9 2 2" xfId="484" xr:uid="{2CD32CF4-22BD-4B59-A06C-17D24E875B49}"/>
    <cellStyle name="쉼표 [0] 3 9 3" xfId="285" xr:uid="{4A36CA9D-0CF3-45B2-99B7-26707A5EFC96}"/>
    <cellStyle name="쉼표 [0] 3 9 4" xfId="370" xr:uid="{B805C7F4-30A5-4C89-A076-6546EECD0D24}"/>
    <cellStyle name="쉼표 [0] 4" xfId="6" xr:uid="{E94E593B-A20B-4B6E-8648-F3D405C2C563}"/>
    <cellStyle name="쉼표 [0] 4 10" xfId="358" xr:uid="{D9E741F2-9E69-4E9C-AD7D-D89AC71433A3}"/>
    <cellStyle name="쉼표 [0] 4 11" xfId="559" xr:uid="{1AE13E3C-8D86-4147-BFFD-115D6F9C8C2A}"/>
    <cellStyle name="쉼표 [0] 4 2" xfId="12" xr:uid="{2BB000CF-8445-41F0-A22E-91C50424A06E}"/>
    <cellStyle name="쉼표 [0] 4 2 2" xfId="36" xr:uid="{CDE1F9A3-C8BD-429A-A5C1-D0F504B88612}"/>
    <cellStyle name="쉼표 [0] 4 2 2 2" xfId="80" xr:uid="{BBD9D74F-8FA3-4F25-A632-5DCBBA368550}"/>
    <cellStyle name="쉼표 [0] 4 2 2 2 2" xfId="197" xr:uid="{1ACF101F-2667-4BBE-8930-0975B66F4403}"/>
    <cellStyle name="쉼표 [0] 4 2 2 2 3" xfId="316" xr:uid="{41A38C11-DB56-462D-AE49-0E0C8A1C0573}"/>
    <cellStyle name="쉼표 [0] 4 2 2 2 4" xfId="515" xr:uid="{D40B46CB-7F7E-4649-956C-47151D1C4475}"/>
    <cellStyle name="쉼표 [0] 4 2 2 3" xfId="139" xr:uid="{157D2AEA-ECD3-4172-B050-F976DDF26902}"/>
    <cellStyle name="쉼표 [0] 4 2 2 3 2" xfId="458" xr:uid="{100DC28E-3D11-487D-9DCF-8ED9BE9389CD}"/>
    <cellStyle name="쉼표 [0] 4 2 2 4" xfId="258" xr:uid="{9EE966DB-F683-4B75-83EF-DD8C0E5387C7}"/>
    <cellStyle name="쉼표 [0] 4 2 2 5" xfId="400" xr:uid="{DDD7FC8C-DF06-4C55-B842-4D0EC0D376D7}"/>
    <cellStyle name="쉼표 [0] 4 2 3" xfId="101" xr:uid="{E6C75780-EEB3-454B-A242-AF7E6E6BEBD4}"/>
    <cellStyle name="쉼표 [0] 4 2 3 2" xfId="219" xr:uid="{448E2A9E-F332-48A0-9C2E-5EB5B00113B7}"/>
    <cellStyle name="쉼표 [0] 4 2 3 2 2" xfId="338" xr:uid="{CADB7075-E742-4281-A951-DC8B93CFEBD5}"/>
    <cellStyle name="쉼표 [0] 4 2 3 2 3" xfId="537" xr:uid="{75DDCCF8-EEA0-465D-BAAD-249C6853D265}"/>
    <cellStyle name="쉼표 [0] 4 2 3 3" xfId="161" xr:uid="{4E2266D6-883D-4334-9C99-CD6653A907B3}"/>
    <cellStyle name="쉼표 [0] 4 2 3 3 2" xfId="480" xr:uid="{85191B98-F7E4-4324-A046-2D14D9560DE0}"/>
    <cellStyle name="쉼표 [0] 4 2 3 4" xfId="280" xr:uid="{7127717C-2187-41E9-BD2D-B6A398B6DFFA}"/>
    <cellStyle name="쉼표 [0] 4 2 3 5" xfId="422" xr:uid="{B558E87E-71C1-45E0-8778-88DE1FCB8A37}"/>
    <cellStyle name="쉼표 [0] 4 2 4" xfId="56" xr:uid="{13CCB983-396B-41D2-88BF-ED8432CE5422}"/>
    <cellStyle name="쉼표 [0] 4 2 4 2" xfId="173" xr:uid="{F311225F-4154-4C0A-A70B-BACFAF978DFA}"/>
    <cellStyle name="쉼표 [0] 4 2 4 2 2" xfId="491" xr:uid="{83C28F23-D85C-4D59-961E-43814EBD3A85}"/>
    <cellStyle name="쉼표 [0] 4 2 4 3" xfId="292" xr:uid="{076C4314-0DB6-4196-A00B-D7311BEBE878}"/>
    <cellStyle name="쉼표 [0] 4 2 4 4" xfId="377" xr:uid="{B5F9F872-D5D5-43E9-BA1B-A46271F900C2}"/>
    <cellStyle name="쉼표 [0] 4 2 5" xfId="115" xr:uid="{CB14D674-5074-47F6-8AB3-968C0ADDA9E0}"/>
    <cellStyle name="쉼표 [0] 4 2 5 2" xfId="434" xr:uid="{02678CDF-E501-4AD7-9EB5-D02C64BEA048}"/>
    <cellStyle name="쉼표 [0] 4 2 6" xfId="234" xr:uid="{92C679B5-9857-41CF-9566-43EA2F7F0532}"/>
    <cellStyle name="쉼표 [0] 4 2 7" xfId="365" xr:uid="{F0FFDA95-9D8E-4C85-A767-E136BB649BC4}"/>
    <cellStyle name="쉼표 [0] 4 3" xfId="18" xr:uid="{ADF8D3B2-AA89-4D0A-9DAC-2CB6D2D18A4F}"/>
    <cellStyle name="쉼표 [0] 4 3 2" xfId="43" xr:uid="{341F508C-8B24-4DB7-8D83-26E4234595BD}"/>
    <cellStyle name="쉼표 [0] 4 3 2 2" xfId="87" xr:uid="{F0483F1D-74B8-4142-BADE-060443E7B01E}"/>
    <cellStyle name="쉼표 [0] 4 3 2 2 2" xfId="204" xr:uid="{7CC70516-4ECC-4CBD-9202-0ED666F2D122}"/>
    <cellStyle name="쉼표 [0] 4 3 2 2 3" xfId="323" xr:uid="{4D8E0919-B831-4778-9505-AB40A0A5CCAD}"/>
    <cellStyle name="쉼표 [0] 4 3 2 2 4" xfId="522" xr:uid="{13845FFF-387F-407A-AB1D-9FA3ED836E97}"/>
    <cellStyle name="쉼표 [0] 4 3 2 3" xfId="146" xr:uid="{82224D64-C821-489D-981F-F92BC7EB8753}"/>
    <cellStyle name="쉼표 [0] 4 3 2 3 2" xfId="465" xr:uid="{B68721F1-A067-4C23-9C92-F987975F0FDA}"/>
    <cellStyle name="쉼표 [0] 4 3 2 4" xfId="265" xr:uid="{0789FECB-6809-41D4-B26F-6377438FDF8E}"/>
    <cellStyle name="쉼표 [0] 4 3 2 5" xfId="407" xr:uid="{F83F7DFE-BCC2-42E6-A088-2DFDA4E5DC52}"/>
    <cellStyle name="쉼표 [0] 4 3 3" xfId="62" xr:uid="{C24E67F9-4650-4A61-8587-648167CA5EE8}"/>
    <cellStyle name="쉼표 [0] 4 3 3 2" xfId="179" xr:uid="{E74D8B3D-9114-4BE1-9E14-26D4E9AAA1CD}"/>
    <cellStyle name="쉼표 [0] 4 3 3 3" xfId="298" xr:uid="{57FCC5B2-E930-42F1-9AD6-ED50A5859A42}"/>
    <cellStyle name="쉼표 [0] 4 3 3 4" xfId="497" xr:uid="{F84055B3-3224-4FCA-9F04-176183F922BB}"/>
    <cellStyle name="쉼표 [0] 4 3 4" xfId="121" xr:uid="{18E467A2-C6E1-4EFA-80DC-4CCC88DE68C5}"/>
    <cellStyle name="쉼표 [0] 4 3 4 2" xfId="440" xr:uid="{D8BABBDB-E92C-4E34-A9BD-862313FB8381}"/>
    <cellStyle name="쉼표 [0] 4 3 5" xfId="240" xr:uid="{5FD590C4-AB44-4B19-9FC0-F1C3156AFA5E}"/>
    <cellStyle name="쉼표 [0] 4 3 6" xfId="383" xr:uid="{832C2E09-0656-460B-BAA3-02211082AC92}"/>
    <cellStyle name="쉼표 [0] 4 4" xfId="31" xr:uid="{BAE43600-5260-4ED7-AE09-4533CDC300B6}"/>
    <cellStyle name="쉼표 [0] 4 4 2" xfId="75" xr:uid="{81B3B038-0790-471B-ADD9-1C0B72274622}"/>
    <cellStyle name="쉼표 [0] 4 4 2 2" xfId="192" xr:uid="{DCF62E02-D4A1-4BBB-A323-74EE738DC7CA}"/>
    <cellStyle name="쉼표 [0] 4 4 2 3" xfId="311" xr:uid="{9950AD5D-F0E5-40E3-928D-05BBC5B9E108}"/>
    <cellStyle name="쉼표 [0] 4 4 2 4" xfId="510" xr:uid="{7F982213-B161-4122-B4B8-DFC943627E6C}"/>
    <cellStyle name="쉼표 [0] 4 4 3" xfId="134" xr:uid="{FBFDE420-99A5-4BCF-AF6B-B13A9330AFC9}"/>
    <cellStyle name="쉼표 [0] 4 4 3 2" xfId="453" xr:uid="{3EB77F7C-9248-4C2E-9DB0-A1B7FE53F154}"/>
    <cellStyle name="쉼표 [0] 4 4 4" xfId="253" xr:uid="{692D04C8-5C14-454F-9F4A-DD598CE3DB8C}"/>
    <cellStyle name="쉼표 [0] 4 4 5" xfId="395" xr:uid="{B06BB44F-2C02-4728-BC8B-97D3D4F37033}"/>
    <cellStyle name="쉼표 [0] 4 5" xfId="25" xr:uid="{7FF0A3F1-76D6-4BE5-B6E1-7BC61B9C1D67}"/>
    <cellStyle name="쉼표 [0] 4 5 2" xfId="69" xr:uid="{68C677B6-48C0-415E-BCEE-61CAD8ED7591}"/>
    <cellStyle name="쉼표 [0] 4 5 2 2" xfId="186" xr:uid="{3C7D7F33-23C8-46B1-9ADB-5E3F675FC591}"/>
    <cellStyle name="쉼표 [0] 4 5 2 3" xfId="305" xr:uid="{9AA8FF06-3C4C-417A-AB8A-8D9598EED815}"/>
    <cellStyle name="쉼표 [0] 4 5 2 4" xfId="504" xr:uid="{12A54AC0-7E96-44EB-970C-521F58874258}"/>
    <cellStyle name="쉼표 [0] 4 5 3" xfId="128" xr:uid="{AE63388D-A187-4BF3-9E29-2BE7F0D27D84}"/>
    <cellStyle name="쉼표 [0] 4 5 3 2" xfId="447" xr:uid="{7F7C0CED-772D-4763-8BCA-3572BC852813}"/>
    <cellStyle name="쉼표 [0] 4 5 4" xfId="247" xr:uid="{80CAAF99-C883-444A-A7C9-698D9A91D70A}"/>
    <cellStyle name="쉼표 [0] 4 5 5" xfId="389" xr:uid="{D6ACA89F-85EE-4C85-8D40-D1C6A04E25F1}"/>
    <cellStyle name="쉼표 [0] 4 6" xfId="92" xr:uid="{3B0FDA1E-F151-45D4-9345-23CA349363C9}"/>
    <cellStyle name="쉼표 [0] 4 6 2" xfId="210" xr:uid="{B02A20D4-0577-4808-9490-D57B87A556B9}"/>
    <cellStyle name="쉼표 [0] 4 6 2 2" xfId="329" xr:uid="{2A893FB4-5123-492C-8FCC-667B4375F810}"/>
    <cellStyle name="쉼표 [0] 4 6 2 3" xfId="528" xr:uid="{B60B9DF8-A6B7-407F-869E-C7306C6CE90E}"/>
    <cellStyle name="쉼표 [0] 4 6 3" xfId="152" xr:uid="{2F2F2E6E-B467-4169-BA7A-0186A2B4F2A5}"/>
    <cellStyle name="쉼표 [0] 4 6 3 2" xfId="471" xr:uid="{4CC8A05F-7488-4E0E-A168-36F7F1F92467}"/>
    <cellStyle name="쉼표 [0] 4 6 4" xfId="271" xr:uid="{982F3237-5019-4D18-94C1-5E19562EE781}"/>
    <cellStyle name="쉼표 [0] 4 6 5" xfId="413" xr:uid="{033D1706-2245-4A8D-93BC-9FAA6421635B}"/>
    <cellStyle name="쉼표 [0] 4 7" xfId="50" xr:uid="{423F412E-8F95-45FF-9AC2-2D3AA76527AC}"/>
    <cellStyle name="쉼표 [0] 4 7 2" xfId="167" xr:uid="{6A0C13AB-D123-4E0B-9D79-0892EC2A0A5E}"/>
    <cellStyle name="쉼표 [0] 4 7 2 2" xfId="485" xr:uid="{102E62F9-ADF9-4AD9-B117-A5D942850223}"/>
    <cellStyle name="쉼표 [0] 4 7 3" xfId="286" xr:uid="{A7049514-2708-4C33-B42A-E5E847594390}"/>
    <cellStyle name="쉼표 [0] 4 7 4" xfId="371" xr:uid="{9D90CA58-6AD5-4CAD-8CEE-22FBCB88F84D}"/>
    <cellStyle name="쉼표 [0] 4 8" xfId="109" xr:uid="{43C34BB3-3828-42F2-A4CA-532528A66F06}"/>
    <cellStyle name="쉼표 [0] 4 8 2" xfId="351" xr:uid="{85315140-C0B0-412C-BDEE-7A979ECFECC9}"/>
    <cellStyle name="쉼표 [0] 4 8 3" xfId="428" xr:uid="{0D5615D5-61D9-4CBC-B405-C922C77D0345}"/>
    <cellStyle name="쉼표 [0] 4 9" xfId="228" xr:uid="{80C23D6A-4762-41B0-A7C3-827AD15C6C98}"/>
    <cellStyle name="쉼표 [0] 4 9 2" xfId="552" xr:uid="{C9691C2A-1F9B-4618-9949-E8066336ABDB}"/>
    <cellStyle name="쉼표 [0] 5" xfId="9" xr:uid="{A4D8F7C1-53CE-4420-B806-A426FB2B6CA6}"/>
    <cellStyle name="쉼표 [0] 5 2" xfId="29" xr:uid="{69364403-E4E4-4593-A7D1-DFD4DB451861}"/>
    <cellStyle name="쉼표 [0] 5 2 2" xfId="73" xr:uid="{A6EAAAC5-B379-4DBE-A4E6-68069A9D0CF0}"/>
    <cellStyle name="쉼표 [0] 5 2 2 2" xfId="190" xr:uid="{6AA6F85F-8B73-4E6B-B6D2-9E265E53DA27}"/>
    <cellStyle name="쉼표 [0] 5 2 2 3" xfId="309" xr:uid="{CDE32BE5-5EBC-4B2A-819B-0888A161CADB}"/>
    <cellStyle name="쉼표 [0] 5 2 2 4" xfId="508" xr:uid="{ECB975B2-AEB4-43B0-A463-ACFCADAF1CF8}"/>
    <cellStyle name="쉼표 [0] 5 2 3" xfId="132" xr:uid="{EBC10D1D-4C6F-44C1-88FE-02FE0E5FDA37}"/>
    <cellStyle name="쉼표 [0] 5 2 3 2" xfId="451" xr:uid="{9C356BE0-10F9-4FC6-A816-5DF4D911459A}"/>
    <cellStyle name="쉼표 [0] 5 2 4" xfId="251" xr:uid="{86FBAEBA-C81B-45A6-8E27-AC9652505D0A}"/>
    <cellStyle name="쉼표 [0] 5 2 5" xfId="393" xr:uid="{BF5DF488-6557-46C7-8D8B-04B65E5E3F22}"/>
    <cellStyle name="쉼표 [0] 5 3" xfId="95" xr:uid="{E839BB70-5E21-475E-B369-6790963C9D32}"/>
    <cellStyle name="쉼표 [0] 5 3 2" xfId="213" xr:uid="{D42C96A2-B0AF-4C80-BCD6-4B438110464D}"/>
    <cellStyle name="쉼표 [0] 5 3 2 2" xfId="332" xr:uid="{48DE5753-B0D7-49A3-B763-0FA3895C005D}"/>
    <cellStyle name="쉼표 [0] 5 3 2 3" xfId="531" xr:uid="{36AFFC47-9789-4906-A585-3F1711A002C2}"/>
    <cellStyle name="쉼표 [0] 5 3 3" xfId="155" xr:uid="{3757F0EA-2FD5-4904-977F-CC5B2C34E649}"/>
    <cellStyle name="쉼표 [0] 5 3 3 2" xfId="474" xr:uid="{5ADC572D-0A5B-4803-A894-BCAB39BBC33E}"/>
    <cellStyle name="쉼표 [0] 5 3 4" xfId="274" xr:uid="{076E538B-B0CA-4389-AE3F-3D4A43CDFD1B}"/>
    <cellStyle name="쉼표 [0] 5 3 5" xfId="416" xr:uid="{809D4696-6EC6-495F-A851-5A10E1C03AE2}"/>
    <cellStyle name="쉼표 [0] 5 4" xfId="53" xr:uid="{11207D96-E3A3-4967-A3A5-163A16662868}"/>
    <cellStyle name="쉼표 [0] 5 4 2" xfId="170" xr:uid="{60BB4CC3-C083-4FFE-BB8B-4D4801B16B4F}"/>
    <cellStyle name="쉼표 [0] 5 4 2 2" xfId="488" xr:uid="{098D0ADC-A227-4225-BB61-6B6001C7DE4A}"/>
    <cellStyle name="쉼표 [0] 5 4 3" xfId="289" xr:uid="{70C62153-225C-4B4D-BB25-BA946E70222A}"/>
    <cellStyle name="쉼표 [0] 5 4 4" xfId="374" xr:uid="{E1A8A629-6F57-48A6-A8B7-BFAB1ABB8BB7}"/>
    <cellStyle name="쉼표 [0] 5 5" xfId="112" xr:uid="{FA680ACF-DE5D-412A-9706-9F1BE798A7BA}"/>
    <cellStyle name="쉼표 [0] 5 5 2" xfId="431" xr:uid="{D2F6A141-4520-4899-ABEC-2C12C3403CB0}"/>
    <cellStyle name="쉼표 [0] 5 6" xfId="231" xr:uid="{BF2467E5-1074-402A-9E0D-757E46AB39C1}"/>
    <cellStyle name="쉼표 [0] 5 6 2" xfId="554" xr:uid="{81D57DC8-535E-4F1C-ABCE-05F621799CE0}"/>
    <cellStyle name="쉼표 [0] 5 7" xfId="359" xr:uid="{2E4004BA-CDAC-46DC-B0C2-4F68D8BFF7F4}"/>
    <cellStyle name="쉼표 [0] 5 8" xfId="560" xr:uid="{9CFBEFAB-29DC-466C-A9D0-A9822253A4D9}"/>
    <cellStyle name="쉼표 [0] 6" xfId="15" xr:uid="{3DEEAAB3-51F6-45D6-A637-13C015476E0A}"/>
    <cellStyle name="쉼표 [0] 6 2" xfId="40" xr:uid="{035862E3-5E2F-4C88-8583-34CD9986B687}"/>
    <cellStyle name="쉼표 [0] 6 2 2" xfId="84" xr:uid="{EB60E0B1-E0E3-4785-BFD6-C64C42F16B6A}"/>
    <cellStyle name="쉼표 [0] 6 2 2 2" xfId="201" xr:uid="{6402CE82-EA6E-4E74-9466-5FDB4B5FBB03}"/>
    <cellStyle name="쉼표 [0] 6 2 2 3" xfId="320" xr:uid="{247280E1-B391-4551-BCA2-B1DF11D40CE3}"/>
    <cellStyle name="쉼표 [0] 6 2 2 4" xfId="519" xr:uid="{F13744A2-E5CC-4A3C-8A2B-4495CDE0E484}"/>
    <cellStyle name="쉼표 [0] 6 2 3" xfId="143" xr:uid="{F5429284-3501-457D-94FC-776BDC2E3A5D}"/>
    <cellStyle name="쉼표 [0] 6 2 3 2" xfId="462" xr:uid="{25D18CCA-77D2-4D0F-87B4-7CD8E20AE0C2}"/>
    <cellStyle name="쉼표 [0] 6 2 4" xfId="262" xr:uid="{B1CE5248-DB62-4D0F-90C6-8431AFD72AC8}"/>
    <cellStyle name="쉼표 [0] 6 2 5" xfId="404" xr:uid="{899C69E7-D994-460B-9DE7-DDA1EF52F1C4}"/>
    <cellStyle name="쉼표 [0] 6 3" xfId="98" xr:uid="{247F8C69-A959-447B-A8F7-F13B47682A61}"/>
    <cellStyle name="쉼표 [0] 6 3 2" xfId="216" xr:uid="{C7D1CEA7-2377-4003-A89E-109808D42D5D}"/>
    <cellStyle name="쉼표 [0] 6 3 2 2" xfId="335" xr:uid="{623357B7-AFF0-44A4-ACFE-B59890BD543F}"/>
    <cellStyle name="쉼표 [0] 6 3 2 3" xfId="534" xr:uid="{7EA831A5-C0C5-4899-9D03-2431A6C41DA7}"/>
    <cellStyle name="쉼표 [0] 6 3 3" xfId="158" xr:uid="{192D888A-DE51-45E4-ACB2-C476553C8080}"/>
    <cellStyle name="쉼표 [0] 6 3 3 2" xfId="477" xr:uid="{E6BFA746-CF19-4A03-BF47-D16112B1AAC3}"/>
    <cellStyle name="쉼표 [0] 6 3 4" xfId="277" xr:uid="{9E2955A9-1523-4066-8521-593CA359D2C6}"/>
    <cellStyle name="쉼표 [0] 6 3 5" xfId="419" xr:uid="{9F46E408-0C19-4F74-9A8A-F1D099BC2032}"/>
    <cellStyle name="쉼표 [0] 6 4" xfId="59" xr:uid="{24090A90-B9A3-40DA-A0E9-D1BCD683625A}"/>
    <cellStyle name="쉼표 [0] 6 4 2" xfId="176" xr:uid="{78E2121F-B8F4-41D4-B9A3-D1F2318F4A5C}"/>
    <cellStyle name="쉼표 [0] 6 4 2 2" xfId="494" xr:uid="{BC0E20EC-01DE-4783-8FA1-ED9104B1154E}"/>
    <cellStyle name="쉼표 [0] 6 4 3" xfId="295" xr:uid="{1866AF12-E048-422D-95AC-133E8BD8BBF9}"/>
    <cellStyle name="쉼표 [0] 6 4 4" xfId="380" xr:uid="{A39B7236-D43A-4A5E-97BF-12F47AEB638E}"/>
    <cellStyle name="쉼표 [0] 6 5" xfId="118" xr:uid="{2521B01E-626B-4101-B263-40685AC30BC6}"/>
    <cellStyle name="쉼표 [0] 6 5 2" xfId="437" xr:uid="{BACB9632-B292-4D81-93AD-9CFDD9FF8418}"/>
    <cellStyle name="쉼표 [0] 6 6" xfId="237" xr:uid="{A0691EC5-1933-4A79-9E76-D931AC0B2612}"/>
    <cellStyle name="쉼표 [0] 6 7" xfId="355" xr:uid="{56983E46-E5ED-48EE-8325-A412B1A10090}"/>
    <cellStyle name="쉼표 [0] 6 8" xfId="556" xr:uid="{B7FD02E8-160A-480D-A4BC-974FCA3BAF37}"/>
    <cellStyle name="쉼표 [0] 7" xfId="22" xr:uid="{C04B2958-31DE-46A2-9394-F71D3EA43436}"/>
    <cellStyle name="쉼표 [0] 7 2" xfId="66" xr:uid="{B8E0661C-2832-4FFA-B539-D5F2722E3390}"/>
    <cellStyle name="쉼표 [0] 7 2 2" xfId="183" xr:uid="{D1CCD711-00D1-451F-9CAD-CAEF6088B5ED}"/>
    <cellStyle name="쉼표 [0] 7 2 3" xfId="302" xr:uid="{E07EEADB-1CDF-43DB-99BE-B49C6D243874}"/>
    <cellStyle name="쉼표 [0] 7 2 4" xfId="501" xr:uid="{0825E7C5-092F-4F90-9B55-18D28EB2EFCA}"/>
    <cellStyle name="쉼표 [0] 7 3" xfId="125" xr:uid="{E2624E4D-C1C8-4661-9C99-3F4E99E4FB59}"/>
    <cellStyle name="쉼표 [0] 7 3 2" xfId="444" xr:uid="{09E8AF3E-FC72-4E2B-9527-849CC04D7633}"/>
    <cellStyle name="쉼표 [0] 7 4" xfId="244" xr:uid="{9244289C-C54E-4A0F-8546-AC2B4835A6F3}"/>
    <cellStyle name="쉼표 [0] 7 5" xfId="368" xr:uid="{AB98CD56-8D57-4A20-B620-B75F8781F4E0}"/>
    <cellStyle name="쉼표 [0] 8" xfId="47" xr:uid="{8CF75FC7-3158-478D-9494-5561607FF5A1}"/>
    <cellStyle name="쉼표 [0] 8 2" xfId="208" xr:uid="{728D1CF3-31ED-4A71-87B8-955FD9B8EF06}"/>
    <cellStyle name="쉼표 [0] 8 2 2" xfId="327" xr:uid="{4AC512DA-F972-4092-B965-B79066833119}"/>
    <cellStyle name="쉼표 [0] 8 2 3" xfId="526" xr:uid="{2C36B1AF-52D4-46D5-91BD-2390E421E108}"/>
    <cellStyle name="쉼표 [0] 8 3" xfId="150" xr:uid="{7A05E507-6A71-49BD-99C6-AF7A55760104}"/>
    <cellStyle name="쉼표 [0] 8 3 2" xfId="469" xr:uid="{4244A05B-A98C-4BCE-A766-DE6331EB20CB}"/>
    <cellStyle name="쉼표 [0] 8 4" xfId="269" xr:uid="{C2876C92-DCB9-4144-81E2-0E347B9384D7}"/>
    <cellStyle name="쉼표 [0] 8 5" xfId="411" xr:uid="{EF6FA86A-E5D1-47AE-8190-89F8950F8D0C}"/>
    <cellStyle name="쉼표 [0] 9" xfId="104" xr:uid="{7D99B2C5-3859-49A6-B198-8A4E0B7CC629}"/>
    <cellStyle name="쉼표 [0] 9 2" xfId="164" xr:uid="{7B075315-4238-46CD-A3DE-F0EFB4532BF4}"/>
    <cellStyle name="쉼표 [0] 9 3" xfId="283" xr:uid="{C0659E15-3827-4E01-A213-68E72A1405BC}"/>
    <cellStyle name="쉼표 [0] 9 4" xfId="425" xr:uid="{1C936DC5-5B83-4169-93D7-78D607432DF1}"/>
    <cellStyle name="표준" xfId="0" builtinId="0"/>
    <cellStyle name="표준 2" xfId="562" xr:uid="{8003E9FC-A300-4373-9E07-8CBC6A8DCF51}"/>
    <cellStyle name="표준 2 2" xfId="569" xr:uid="{E7740893-83C5-4DCD-80ED-FB86D65D3E2B}"/>
    <cellStyle name="표준 2 4" xfId="3" xr:uid="{F025CCA9-607F-40C4-B9F4-A4606A80B63C}"/>
    <cellStyle name="표준 3" xfId="565" xr:uid="{60C4FBB4-F171-472B-9713-681973E66964}"/>
  </cellStyles>
  <dxfs count="74"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border>
        <bottom style="thin">
          <color theme="2"/>
        </bottom>
        <vertical/>
        <horizontal/>
      </border>
    </dxf>
    <dxf>
      <border>
        <bottom style="thin">
          <color theme="2"/>
        </bottom>
        <vertical/>
        <horizontal/>
      </border>
    </dxf>
  </dxfs>
  <tableStyles count="0" defaultTableStyle="TableStyleMedium2" defaultPivotStyle="PivotStyleLight16"/>
  <colors>
    <mruColors>
      <color rgb="FFFBCF0E"/>
      <color rgb="FF009A46"/>
      <color rgb="FFFFC7CE"/>
      <color rgb="FF00418E"/>
      <color rgb="FFFCDD5A"/>
      <color rgb="FFFFD256"/>
      <color rgb="FFC6EFCE"/>
      <color rgb="FFE686E8"/>
      <color rgb="FFE7E7FF"/>
      <color rgb="FF266FB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종합!$J$10</c:f>
              <c:strCache>
                <c:ptCount val="1"/>
                <c:pt idx="0">
                  <c:v>영종운수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bg2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7A9E-4979-ADC1-407DDB7D7702}"/>
              </c:ext>
            </c:extLst>
          </c:dPt>
          <c:dPt>
            <c:idx val="1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7A9E-4979-ADC1-407DDB7D7702}"/>
              </c:ext>
            </c:extLst>
          </c:dPt>
          <c:dPt>
            <c:idx val="2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1ECB-4ACB-AE8B-09FC4DB455AC}"/>
              </c:ext>
            </c:extLst>
          </c:dPt>
          <c:dPt>
            <c:idx val="3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C-E209-486C-9DB8-37998E5C6C2D}"/>
              </c:ext>
            </c:extLst>
          </c:dPt>
          <c:dPt>
            <c:idx val="4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8-B5D7-432D-BCB7-FC4F0F97E7D8}"/>
              </c:ext>
            </c:extLst>
          </c:dPt>
          <c:dPt>
            <c:idx val="5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A-0D46-41E8-938E-1A57A9D38A5B}"/>
              </c:ext>
            </c:extLst>
          </c:dPt>
          <c:dPt>
            <c:idx val="6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3975-4663-A263-087AF74738D3}"/>
              </c:ext>
            </c:extLst>
          </c:dPt>
          <c:dPt>
            <c:idx val="7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E-FEB7-463B-AEFA-95DDB870CD99}"/>
              </c:ext>
            </c:extLst>
          </c:dPt>
          <c:dPt>
            <c:idx val="8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2-1F06-4D4D-90EB-C32AB43425CD}"/>
              </c:ext>
            </c:extLst>
          </c:dPt>
          <c:dPt>
            <c:idx val="9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1-1F06-4D4D-90EB-C32AB43425CD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종합!$H$11:$H$21</c:f>
              <c:numCache>
                <c:formatCode>"유카후("0"월)"</c:formatCode>
                <c:ptCount val="11"/>
                <c:pt idx="0" formatCode="&quot;유카전(&quot;0&quot;월)&quot;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</c:numCache>
            </c:numRef>
          </c:cat>
          <c:val>
            <c:numRef>
              <c:f>종합!$J$11:$J$21</c:f>
              <c:numCache>
                <c:formatCode>_-* #,##0.00_-;\-* #,##0.00_-;_-* "-"_-;_-@_-</c:formatCode>
                <c:ptCount val="11"/>
                <c:pt idx="0">
                  <c:v>2.2561611729832642</c:v>
                </c:pt>
                <c:pt idx="1">
                  <c:v>2.6623596633279356</c:v>
                </c:pt>
                <c:pt idx="2">
                  <c:v>2.6869503276308122</c:v>
                </c:pt>
                <c:pt idx="3">
                  <c:v>2.6240929219276077</c:v>
                </c:pt>
                <c:pt idx="4">
                  <c:v>2.6105942950474779</c:v>
                </c:pt>
                <c:pt idx="5">
                  <c:v>2.4347606867760438</c:v>
                </c:pt>
                <c:pt idx="6">
                  <c:v>2.3743564178505263</c:v>
                </c:pt>
                <c:pt idx="7">
                  <c:v>2.2786409038251123</c:v>
                </c:pt>
                <c:pt idx="8">
                  <c:v>2.3348896720895072</c:v>
                </c:pt>
                <c:pt idx="9">
                  <c:v>2.4979872725833236</c:v>
                </c:pt>
                <c:pt idx="10">
                  <c:v>2.4973576955753143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A9E-4979-ADC1-407DDB7D77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62853712"/>
        <c:axId val="1102715808"/>
      </c:barChart>
      <c:catAx>
        <c:axId val="662853712"/>
        <c:scaling>
          <c:orientation val="minMax"/>
        </c:scaling>
        <c:delete val="0"/>
        <c:axPos val="b"/>
        <c:numFmt formatCode="&quot;유카전(&quot;0&quot;월)&quot;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2715808"/>
        <c:crosses val="autoZero"/>
        <c:auto val="1"/>
        <c:lblAlgn val="ctr"/>
        <c:lblOffset val="100"/>
        <c:noMultiLvlLbl val="0"/>
      </c:catAx>
      <c:valAx>
        <c:axId val="1102715808"/>
        <c:scaling>
          <c:orientation val="minMax"/>
          <c:max val="2.75"/>
          <c:min val="2.2000000000000002"/>
        </c:scaling>
        <c:delete val="0"/>
        <c:axPos val="l"/>
        <c:numFmt formatCode="_-* #,##0.00_-;\-* #,##0.00_-;_-* &quot;-&quot;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6628537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009A4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9869-4020-942E-D354FDDAF7AF}"/>
              </c:ext>
            </c:extLst>
          </c:dPt>
          <c:dPt>
            <c:idx val="1"/>
            <c:invertIfNegative val="0"/>
            <c:bubble3D val="0"/>
            <c:spPr>
              <a:solidFill>
                <a:srgbClr val="009A4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9869-4020-942E-D354FDDAF7AF}"/>
              </c:ext>
            </c:extLst>
          </c:dPt>
          <c:dPt>
            <c:idx val="4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9869-4020-942E-D354FDDAF7AF}"/>
              </c:ext>
            </c:extLst>
          </c:dPt>
          <c:dPt>
            <c:idx val="5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9869-4020-942E-D354FDDAF7AF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1-9869-4020-942E-D354FDDAF7AF}"/>
                </c:ext>
              </c:extLst>
            </c:dLbl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2-9869-4020-942E-D354FDDAF7AF}"/>
                </c:ext>
              </c:extLst>
            </c:dLbl>
            <c:dLbl>
              <c:idx val="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3-9869-4020-942E-D354FDDAF7AF}"/>
                </c:ext>
              </c:extLst>
            </c:dLbl>
            <c:dLbl>
              <c:idx val="5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4-9869-4020-942E-D354FDDAF7A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종합!$H$35:$H$40</c:f>
              <c:strCache>
                <c:ptCount val="6"/>
                <c:pt idx="0">
                  <c:v>S등급</c:v>
                </c:pt>
                <c:pt idx="1">
                  <c:v>A등급</c:v>
                </c:pt>
                <c:pt idx="2">
                  <c:v>B등급</c:v>
                </c:pt>
                <c:pt idx="3">
                  <c:v>C등급</c:v>
                </c:pt>
                <c:pt idx="4">
                  <c:v>D등급</c:v>
                </c:pt>
                <c:pt idx="5">
                  <c:v>F등급</c:v>
                </c:pt>
              </c:strCache>
            </c:strRef>
          </c:cat>
          <c:val>
            <c:numRef>
              <c:f>종합!$N$29:$N$34</c:f>
              <c:numCache>
                <c:formatCode>0%</c:formatCode>
                <c:ptCount val="6"/>
                <c:pt idx="0">
                  <c:v>0.15384615384615385</c:v>
                </c:pt>
                <c:pt idx="1">
                  <c:v>0.10989010989010989</c:v>
                </c:pt>
                <c:pt idx="2">
                  <c:v>0.27472527472527475</c:v>
                </c:pt>
                <c:pt idx="3">
                  <c:v>0.14285714285714285</c:v>
                </c:pt>
                <c:pt idx="4">
                  <c:v>0.10989010989010989</c:v>
                </c:pt>
                <c:pt idx="5">
                  <c:v>0.2087912087912088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869-4020-942E-D354FDDAF7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7"/>
        <c:axId val="1100428000"/>
        <c:axId val="2057437024"/>
      </c:barChart>
      <c:catAx>
        <c:axId val="11004280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057437024"/>
        <c:crosses val="autoZero"/>
        <c:auto val="1"/>
        <c:lblAlgn val="ctr"/>
        <c:lblOffset val="100"/>
        <c:noMultiLvlLbl val="0"/>
      </c:catAx>
      <c:valAx>
        <c:axId val="2057437024"/>
        <c:scaling>
          <c:orientation val="minMax"/>
        </c:scaling>
        <c:delete val="0"/>
        <c:axPos val="l"/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04280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6"/>
          <c:order val="0"/>
          <c:spPr>
            <a:solidFill>
              <a:srgbClr val="C000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종합!$M$69:$S$69</c:f>
              <c:strCache>
                <c:ptCount val="7"/>
                <c:pt idx="0">
                  <c:v> e음15 </c:v>
                </c:pt>
                <c:pt idx="1">
                  <c:v> 222 </c:v>
                </c:pt>
                <c:pt idx="2">
                  <c:v> e음16 </c:v>
                </c:pt>
                <c:pt idx="3">
                  <c:v> e음13 </c:v>
                </c:pt>
                <c:pt idx="4">
                  <c:v> 205 </c:v>
                </c:pt>
                <c:pt idx="5">
                  <c:v> 202 </c:v>
                </c:pt>
                <c:pt idx="6">
                  <c:v> 203 </c:v>
                </c:pt>
              </c:strCache>
            </c:strRef>
          </c:cat>
          <c:val>
            <c:numRef>
              <c:f>종합!$M$76:$S$76</c:f>
              <c:numCache>
                <c:formatCode>0%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0.125</c:v>
                </c:pt>
                <c:pt idx="6">
                  <c:v>0.25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1D7-4D92-B497-CA52B56627DB}"/>
            </c:ext>
          </c:extLst>
        </c:ser>
        <c:ser>
          <c:idx val="5"/>
          <c:order val="1"/>
          <c:spPr>
            <a:solidFill>
              <a:srgbClr val="C00000"/>
            </a:solidFill>
            <a:ln>
              <a:solidFill>
                <a:srgbClr val="C00000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종합!$M$69:$S$69</c:f>
              <c:strCache>
                <c:ptCount val="7"/>
                <c:pt idx="0">
                  <c:v> e음15 </c:v>
                </c:pt>
                <c:pt idx="1">
                  <c:v> 222 </c:v>
                </c:pt>
                <c:pt idx="2">
                  <c:v> e음16 </c:v>
                </c:pt>
                <c:pt idx="3">
                  <c:v> e음13 </c:v>
                </c:pt>
                <c:pt idx="4">
                  <c:v> 205 </c:v>
                </c:pt>
                <c:pt idx="5">
                  <c:v> 202 </c:v>
                </c:pt>
                <c:pt idx="6">
                  <c:v> 203 </c:v>
                </c:pt>
              </c:strCache>
            </c:strRef>
          </c:cat>
          <c:val>
            <c:numRef>
              <c:f>종합!$M$75:$S$75</c:f>
              <c:numCache>
                <c:formatCode>0%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0.125</c:v>
                </c:pt>
                <c:pt idx="6">
                  <c:v>0.375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1D7-4D92-B497-CA52B56627DB}"/>
            </c:ext>
          </c:extLst>
        </c:ser>
        <c:ser>
          <c:idx val="4"/>
          <c:order val="2"/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종합!$M$69:$S$69</c:f>
              <c:strCache>
                <c:ptCount val="7"/>
                <c:pt idx="0">
                  <c:v> e음15 </c:v>
                </c:pt>
                <c:pt idx="1">
                  <c:v> 222 </c:v>
                </c:pt>
                <c:pt idx="2">
                  <c:v> e음16 </c:v>
                </c:pt>
                <c:pt idx="3">
                  <c:v> e음13 </c:v>
                </c:pt>
                <c:pt idx="4">
                  <c:v> 205 </c:v>
                </c:pt>
                <c:pt idx="5">
                  <c:v> 202 </c:v>
                </c:pt>
                <c:pt idx="6">
                  <c:v> 203 </c:v>
                </c:pt>
              </c:strCache>
            </c:strRef>
          </c:cat>
          <c:val>
            <c:numRef>
              <c:f>종합!$M$74:$S$74</c:f>
              <c:numCache>
                <c:formatCode>0%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0.1875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1D7-4D92-B497-CA52B56627DB}"/>
            </c:ext>
          </c:extLst>
        </c:ser>
        <c:ser>
          <c:idx val="3"/>
          <c:order val="3"/>
          <c:spPr>
            <a:solidFill>
              <a:schemeClr val="bg2">
                <a:lumMod val="90000"/>
              </a:schemeClr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종합!$M$69:$S$69</c:f>
              <c:strCache>
                <c:ptCount val="7"/>
                <c:pt idx="0">
                  <c:v> e음15 </c:v>
                </c:pt>
                <c:pt idx="1">
                  <c:v> 222 </c:v>
                </c:pt>
                <c:pt idx="2">
                  <c:v> e음16 </c:v>
                </c:pt>
                <c:pt idx="3">
                  <c:v> e음13 </c:v>
                </c:pt>
                <c:pt idx="4">
                  <c:v> 205 </c:v>
                </c:pt>
                <c:pt idx="5">
                  <c:v> 202 </c:v>
                </c:pt>
                <c:pt idx="6">
                  <c:v> 203 </c:v>
                </c:pt>
              </c:strCache>
            </c:strRef>
          </c:cat>
          <c:val>
            <c:numRef>
              <c:f>종합!$M$73:$S$73</c:f>
              <c:numCache>
                <c:formatCode>0%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1</c:v>
                </c:pt>
                <c:pt idx="5">
                  <c:v>0.3125</c:v>
                </c:pt>
                <c:pt idx="6">
                  <c:v>0.125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1D7-4D92-B497-CA52B56627DB}"/>
            </c:ext>
          </c:extLst>
        </c:ser>
        <c:ser>
          <c:idx val="2"/>
          <c:order val="4"/>
          <c:spPr>
            <a:solidFill>
              <a:srgbClr val="009A46"/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종합!$M$69:$S$69</c:f>
              <c:strCache>
                <c:ptCount val="7"/>
                <c:pt idx="0">
                  <c:v> e음15 </c:v>
                </c:pt>
                <c:pt idx="1">
                  <c:v> 222 </c:v>
                </c:pt>
                <c:pt idx="2">
                  <c:v> e음16 </c:v>
                </c:pt>
                <c:pt idx="3">
                  <c:v> e음13 </c:v>
                </c:pt>
                <c:pt idx="4">
                  <c:v> 205 </c:v>
                </c:pt>
                <c:pt idx="5">
                  <c:v> 202 </c:v>
                </c:pt>
                <c:pt idx="6">
                  <c:v> 203 </c:v>
                </c:pt>
              </c:strCache>
            </c:strRef>
          </c:cat>
          <c:val>
            <c:numRef>
              <c:f>종합!$M$72:$S$72</c:f>
              <c:numCache>
                <c:formatCode>0%</c:formatCode>
                <c:ptCount val="7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0</c:v>
                </c:pt>
                <c:pt idx="4">
                  <c:v>0</c:v>
                </c:pt>
                <c:pt idx="5">
                  <c:v>0.125</c:v>
                </c:pt>
                <c:pt idx="6">
                  <c:v>0.125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1D7-4D92-B497-CA52B56627DB}"/>
            </c:ext>
          </c:extLst>
        </c:ser>
        <c:ser>
          <c:idx val="1"/>
          <c:order val="5"/>
          <c:spPr>
            <a:solidFill>
              <a:srgbClr val="009A46"/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종합!$M$69:$S$69</c:f>
              <c:strCache>
                <c:ptCount val="7"/>
                <c:pt idx="0">
                  <c:v> e음15 </c:v>
                </c:pt>
                <c:pt idx="1">
                  <c:v> 222 </c:v>
                </c:pt>
                <c:pt idx="2">
                  <c:v> e음16 </c:v>
                </c:pt>
                <c:pt idx="3">
                  <c:v> e음13 </c:v>
                </c:pt>
                <c:pt idx="4">
                  <c:v> 205 </c:v>
                </c:pt>
                <c:pt idx="5">
                  <c:v> 202 </c:v>
                </c:pt>
                <c:pt idx="6">
                  <c:v> 203 </c:v>
                </c:pt>
              </c:strCache>
            </c:strRef>
          </c:cat>
          <c:val>
            <c:numRef>
              <c:f>종합!$M$71:$S$71</c:f>
              <c:numCache>
                <c:formatCode>0%</c:formatCode>
                <c:ptCount val="7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0.125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1D7-4D92-B497-CA52B56627DB}"/>
            </c:ext>
          </c:extLst>
        </c:ser>
        <c:ser>
          <c:idx val="0"/>
          <c:order val="6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종합!$M$69:$S$69</c:f>
              <c:strCache>
                <c:ptCount val="7"/>
                <c:pt idx="0">
                  <c:v> e음15 </c:v>
                </c:pt>
                <c:pt idx="1">
                  <c:v> 222 </c:v>
                </c:pt>
                <c:pt idx="2">
                  <c:v> e음16 </c:v>
                </c:pt>
                <c:pt idx="3">
                  <c:v> e음13 </c:v>
                </c:pt>
                <c:pt idx="4">
                  <c:v> 205 </c:v>
                </c:pt>
                <c:pt idx="5">
                  <c:v> 202 </c:v>
                </c:pt>
                <c:pt idx="6">
                  <c:v> 203 </c:v>
                </c:pt>
              </c:strCache>
            </c:strRef>
          </c:cat>
          <c:val>
            <c:numRef>
              <c:f>종합!$M$70:$P$70</c:f>
              <c:numCache>
                <c:formatCode>0%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0-C1D7-4D92-B497-CA52B56627DB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35"/>
        <c:overlap val="100"/>
        <c:axId val="1100431840"/>
        <c:axId val="1101380064"/>
      </c:barChart>
      <c:catAx>
        <c:axId val="11004318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1380064"/>
        <c:crosses val="autoZero"/>
        <c:auto val="0"/>
        <c:lblAlgn val="ctr"/>
        <c:lblOffset val="100"/>
        <c:noMultiLvlLbl val="0"/>
      </c:catAx>
      <c:valAx>
        <c:axId val="1101380064"/>
        <c:scaling>
          <c:orientation val="minMax"/>
          <c:max val="1"/>
          <c:min val="0"/>
        </c:scaling>
        <c:delete val="1"/>
        <c:axPos val="l"/>
        <c:numFmt formatCode="0%" sourceLinked="1"/>
        <c:majorTickMark val="none"/>
        <c:minorTickMark val="none"/>
        <c:tickLblPos val="nextTo"/>
        <c:crossAx val="11004318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bg1"/>
          </a:solidFill>
        </a:defRPr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openxmlformats.org/officeDocument/2006/relationships/image" Target="../media/image1.jpeg"/><Relationship Id="rId5" Type="http://schemas.openxmlformats.org/officeDocument/2006/relationships/image" Target="../media/image2.png"/><Relationship Id="rId4" Type="http://schemas.openxmlformats.org/officeDocument/2006/relationships/chart" Target="../charts/chart3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0</xdr:colOff>
      <xdr:row>10</xdr:row>
      <xdr:rowOff>414617</xdr:rowOff>
    </xdr:from>
    <xdr:ext cx="184731" cy="264560"/>
    <xdr:sp macro="" textlink="">
      <xdr:nvSpPr>
        <xdr:cNvPr id="67" name="TextBox 66">
          <a:extLst>
            <a:ext uri="{FF2B5EF4-FFF2-40B4-BE49-F238E27FC236}">
              <a16:creationId xmlns:a16="http://schemas.microsoft.com/office/drawing/2014/main" id="{48A59E3F-2B9C-466B-A370-07F0AD7F17A5}"/>
            </a:ext>
          </a:extLst>
        </xdr:cNvPr>
        <xdr:cNvSpPr txBox="1"/>
      </xdr:nvSpPr>
      <xdr:spPr>
        <a:xfrm>
          <a:off x="10701618" y="312644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11</xdr:col>
      <xdr:colOff>605118</xdr:colOff>
      <xdr:row>10</xdr:row>
      <xdr:rowOff>414617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EAFC979-C849-4798-AB29-26F1E6C051CE}"/>
            </a:ext>
          </a:extLst>
        </xdr:cNvPr>
        <xdr:cNvSpPr txBox="1"/>
      </xdr:nvSpPr>
      <xdr:spPr>
        <a:xfrm>
          <a:off x="11368368" y="274143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9</xdr:col>
      <xdr:colOff>232444</xdr:colOff>
      <xdr:row>169</xdr:row>
      <xdr:rowOff>45147</xdr:rowOff>
    </xdr:from>
    <xdr:ext cx="1526880" cy="307606"/>
    <xdr:pic>
      <xdr:nvPicPr>
        <xdr:cNvPr id="23" name="그림 22">
          <a:extLst>
            <a:ext uri="{FF2B5EF4-FFF2-40B4-BE49-F238E27FC236}">
              <a16:creationId xmlns:a16="http://schemas.microsoft.com/office/drawing/2014/main" id="{5C61BEFF-E8A7-6460-661B-9AE4319EBE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81797" y="23095647"/>
          <a:ext cx="1526880" cy="307606"/>
        </a:xfrm>
        <a:prstGeom prst="rect">
          <a:avLst/>
        </a:prstGeom>
      </xdr:spPr>
    </xdr:pic>
    <xdr:clientData/>
  </xdr:oneCellAnchor>
  <xdr:twoCellAnchor>
    <xdr:from>
      <xdr:col>1</xdr:col>
      <xdr:colOff>33618</xdr:colOff>
      <xdr:row>2</xdr:row>
      <xdr:rowOff>179295</xdr:rowOff>
    </xdr:from>
    <xdr:to>
      <xdr:col>1</xdr:col>
      <xdr:colOff>896471</xdr:colOff>
      <xdr:row>5</xdr:row>
      <xdr:rowOff>22412</xdr:rowOff>
    </xdr:to>
    <xdr:sp macro="" textlink="">
      <xdr:nvSpPr>
        <xdr:cNvPr id="13" name="직사각형 12">
          <a:extLst>
            <a:ext uri="{FF2B5EF4-FFF2-40B4-BE49-F238E27FC236}">
              <a16:creationId xmlns:a16="http://schemas.microsoft.com/office/drawing/2014/main" id="{D24E94B5-A17B-4BDE-722A-3195370D2072}"/>
            </a:ext>
          </a:extLst>
        </xdr:cNvPr>
        <xdr:cNvSpPr/>
      </xdr:nvSpPr>
      <xdr:spPr>
        <a:xfrm>
          <a:off x="134471" y="784413"/>
          <a:ext cx="862853" cy="874058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17929</xdr:colOff>
      <xdr:row>2</xdr:row>
      <xdr:rowOff>174813</xdr:rowOff>
    </xdr:from>
    <xdr:to>
      <xdr:col>3</xdr:col>
      <xdr:colOff>795617</xdr:colOff>
      <xdr:row>5</xdr:row>
      <xdr:rowOff>17929</xdr:rowOff>
    </xdr:to>
    <xdr:sp macro="" textlink="">
      <xdr:nvSpPr>
        <xdr:cNvPr id="27" name="직사각형 26">
          <a:extLst>
            <a:ext uri="{FF2B5EF4-FFF2-40B4-BE49-F238E27FC236}">
              <a16:creationId xmlns:a16="http://schemas.microsoft.com/office/drawing/2014/main" id="{167CEF25-7D59-49EB-B55A-8A0125496432}"/>
            </a:ext>
          </a:extLst>
        </xdr:cNvPr>
        <xdr:cNvSpPr/>
      </xdr:nvSpPr>
      <xdr:spPr>
        <a:xfrm>
          <a:off x="1048870" y="779931"/>
          <a:ext cx="1651747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95249</xdr:colOff>
      <xdr:row>7</xdr:row>
      <xdr:rowOff>90768</xdr:rowOff>
    </xdr:from>
    <xdr:to>
      <xdr:col>6</xdr:col>
      <xdr:colOff>1165412</xdr:colOff>
      <xdr:row>23</xdr:row>
      <xdr:rowOff>0</xdr:rowOff>
    </xdr:to>
    <xdr:graphicFrame macro="">
      <xdr:nvGraphicFramePr>
        <xdr:cNvPr id="28" name="차트 27">
          <a:extLst>
            <a:ext uri="{FF2B5EF4-FFF2-40B4-BE49-F238E27FC236}">
              <a16:creationId xmlns:a16="http://schemas.microsoft.com/office/drawing/2014/main" id="{4C8134DC-14D3-E65C-8D7A-19B5C9A5F44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11206</xdr:colOff>
      <xdr:row>32</xdr:row>
      <xdr:rowOff>0</xdr:rowOff>
    </xdr:from>
    <xdr:to>
      <xdr:col>6</xdr:col>
      <xdr:colOff>790016</xdr:colOff>
      <xdr:row>40</xdr:row>
      <xdr:rowOff>11206</xdr:rowOff>
    </xdr:to>
    <xdr:graphicFrame macro="">
      <xdr:nvGraphicFramePr>
        <xdr:cNvPr id="31" name="차트 30">
          <a:extLst>
            <a:ext uri="{FF2B5EF4-FFF2-40B4-BE49-F238E27FC236}">
              <a16:creationId xmlns:a16="http://schemas.microsoft.com/office/drawing/2014/main" id="{BFB80136-2567-A7DD-4716-CE6BAD8A767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84042</xdr:colOff>
      <xdr:row>57</xdr:row>
      <xdr:rowOff>303679</xdr:rowOff>
    </xdr:from>
    <xdr:to>
      <xdr:col>10</xdr:col>
      <xdr:colOff>829235</xdr:colOff>
      <xdr:row>66</xdr:row>
      <xdr:rowOff>122144</xdr:rowOff>
    </xdr:to>
    <xdr:graphicFrame macro="">
      <xdr:nvGraphicFramePr>
        <xdr:cNvPr id="33" name="차트 32">
          <a:extLst>
            <a:ext uri="{FF2B5EF4-FFF2-40B4-BE49-F238E27FC236}">
              <a16:creationId xmlns:a16="http://schemas.microsoft.com/office/drawing/2014/main" id="{22A42880-5802-A39D-B7BD-82009A7B73B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10</xdr:col>
      <xdr:colOff>537788</xdr:colOff>
      <xdr:row>59</xdr:row>
      <xdr:rowOff>145773</xdr:rowOff>
    </xdr:from>
    <xdr:to>
      <xdr:col>10</xdr:col>
      <xdr:colOff>794931</xdr:colOff>
      <xdr:row>64</xdr:row>
      <xdr:rowOff>301872</xdr:rowOff>
    </xdr:to>
    <xdr:pic>
      <xdr:nvPicPr>
        <xdr:cNvPr id="34" name="그림 33">
          <a:extLst>
            <a:ext uri="{FF2B5EF4-FFF2-40B4-BE49-F238E27FC236}">
              <a16:creationId xmlns:a16="http://schemas.microsoft.com/office/drawing/2014/main" id="{72AF6469-3741-4DFD-30A4-D2C1877432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5400000">
          <a:off x="7799296" y="13222942"/>
          <a:ext cx="1780952" cy="257143"/>
        </a:xfrm>
        <a:prstGeom prst="rect">
          <a:avLst/>
        </a:prstGeom>
      </xdr:spPr>
    </xdr:pic>
    <xdr:clientData/>
  </xdr:twoCellAnchor>
  <xdr:twoCellAnchor editAs="oneCell">
    <xdr:from>
      <xdr:col>4</xdr:col>
      <xdr:colOff>728383</xdr:colOff>
      <xdr:row>32</xdr:row>
      <xdr:rowOff>33618</xdr:rowOff>
    </xdr:from>
    <xdr:to>
      <xdr:col>6</xdr:col>
      <xdr:colOff>750012</xdr:colOff>
      <xdr:row>32</xdr:row>
      <xdr:rowOff>281236</xdr:rowOff>
    </xdr:to>
    <xdr:pic>
      <xdr:nvPicPr>
        <xdr:cNvPr id="35" name="그림 34">
          <a:extLst>
            <a:ext uri="{FF2B5EF4-FFF2-40B4-BE49-F238E27FC236}">
              <a16:creationId xmlns:a16="http://schemas.microsoft.com/office/drawing/2014/main" id="{3B69FA84-63A5-48C1-8502-5AF247699E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507442" y="5334000"/>
          <a:ext cx="1780952" cy="257143"/>
        </a:xfrm>
        <a:prstGeom prst="rect">
          <a:avLst/>
        </a:prstGeom>
      </xdr:spPr>
    </xdr:pic>
    <xdr:clientData/>
  </xdr:twoCellAnchor>
  <xdr:twoCellAnchor>
    <xdr:from>
      <xdr:col>3</xdr:col>
      <xdr:colOff>858371</xdr:colOff>
      <xdr:row>2</xdr:row>
      <xdr:rowOff>174812</xdr:rowOff>
    </xdr:from>
    <xdr:to>
      <xdr:col>4</xdr:col>
      <xdr:colOff>840441</xdr:colOff>
      <xdr:row>5</xdr:row>
      <xdr:rowOff>17928</xdr:rowOff>
    </xdr:to>
    <xdr:sp macro="" textlink="">
      <xdr:nvSpPr>
        <xdr:cNvPr id="36" name="직사각형 35">
          <a:extLst>
            <a:ext uri="{FF2B5EF4-FFF2-40B4-BE49-F238E27FC236}">
              <a16:creationId xmlns:a16="http://schemas.microsoft.com/office/drawing/2014/main" id="{0ED4348E-C59F-454F-8EC0-98C066A9AF54}"/>
            </a:ext>
          </a:extLst>
        </xdr:cNvPr>
        <xdr:cNvSpPr/>
      </xdr:nvSpPr>
      <xdr:spPr>
        <a:xfrm>
          <a:off x="2763371" y="779930"/>
          <a:ext cx="856129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35858</xdr:colOff>
      <xdr:row>2</xdr:row>
      <xdr:rowOff>181536</xdr:rowOff>
    </xdr:from>
    <xdr:to>
      <xdr:col>5</xdr:col>
      <xdr:colOff>806823</xdr:colOff>
      <xdr:row>5</xdr:row>
      <xdr:rowOff>24652</xdr:rowOff>
    </xdr:to>
    <xdr:sp macro="" textlink="">
      <xdr:nvSpPr>
        <xdr:cNvPr id="37" name="직사각형 36">
          <a:extLst>
            <a:ext uri="{FF2B5EF4-FFF2-40B4-BE49-F238E27FC236}">
              <a16:creationId xmlns:a16="http://schemas.microsoft.com/office/drawing/2014/main" id="{C30AF1F7-3E74-4851-A5EC-4F75DECCE1AF}"/>
            </a:ext>
          </a:extLst>
        </xdr:cNvPr>
        <xdr:cNvSpPr/>
      </xdr:nvSpPr>
      <xdr:spPr>
        <a:xfrm>
          <a:off x="3688976" y="786654"/>
          <a:ext cx="770965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0</xdr:colOff>
      <xdr:row>2</xdr:row>
      <xdr:rowOff>179295</xdr:rowOff>
    </xdr:from>
    <xdr:to>
      <xdr:col>7</xdr:col>
      <xdr:colOff>11206</xdr:colOff>
      <xdr:row>5</xdr:row>
      <xdr:rowOff>22411</xdr:rowOff>
    </xdr:to>
    <xdr:sp macro="" textlink="">
      <xdr:nvSpPr>
        <xdr:cNvPr id="39" name="직사각형 38">
          <a:extLst>
            <a:ext uri="{FF2B5EF4-FFF2-40B4-BE49-F238E27FC236}">
              <a16:creationId xmlns:a16="http://schemas.microsoft.com/office/drawing/2014/main" id="{7F4E89A2-706D-4207-A50F-41BEEBD3B650}"/>
            </a:ext>
          </a:extLst>
        </xdr:cNvPr>
        <xdr:cNvSpPr/>
      </xdr:nvSpPr>
      <xdr:spPr>
        <a:xfrm>
          <a:off x="4527176" y="784413"/>
          <a:ext cx="1221442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795617</xdr:colOff>
      <xdr:row>12</xdr:row>
      <xdr:rowOff>78441</xdr:rowOff>
    </xdr:from>
    <xdr:to>
      <xdr:col>6</xdr:col>
      <xdr:colOff>179294</xdr:colOff>
      <xdr:row>16</xdr:row>
      <xdr:rowOff>33618</xdr:rowOff>
    </xdr:to>
    <xdr:cxnSp macro="">
      <xdr:nvCxnSpPr>
        <xdr:cNvPr id="15" name="직선 화살표 연결선 14">
          <a:extLst>
            <a:ext uri="{FF2B5EF4-FFF2-40B4-BE49-F238E27FC236}">
              <a16:creationId xmlns:a16="http://schemas.microsoft.com/office/drawing/2014/main" id="{1A4B8D07-F6C1-4FEA-AB8C-C076F909F4D9}"/>
            </a:ext>
          </a:extLst>
        </xdr:cNvPr>
        <xdr:cNvCxnSpPr/>
      </xdr:nvCxnSpPr>
      <xdr:spPr>
        <a:xfrm flipV="1">
          <a:off x="4459941" y="4011706"/>
          <a:ext cx="257735" cy="1120588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378758</xdr:colOff>
      <xdr:row>12</xdr:row>
      <xdr:rowOff>255493</xdr:rowOff>
    </xdr:from>
    <xdr:to>
      <xdr:col>6</xdr:col>
      <xdr:colOff>246529</xdr:colOff>
      <xdr:row>14</xdr:row>
      <xdr:rowOff>89647</xdr:rowOff>
    </xdr:to>
    <xdr:sp macro="" textlink="$K$20">
      <xdr:nvSpPr>
        <xdr:cNvPr id="16" name="TextBox 15">
          <a:extLst>
            <a:ext uri="{FF2B5EF4-FFF2-40B4-BE49-F238E27FC236}">
              <a16:creationId xmlns:a16="http://schemas.microsoft.com/office/drawing/2014/main" id="{168E3942-2939-4037-9825-009A376ABE83}"/>
            </a:ext>
          </a:extLst>
        </xdr:cNvPr>
        <xdr:cNvSpPr txBox="1"/>
      </xdr:nvSpPr>
      <xdr:spPr>
        <a:xfrm>
          <a:off x="4043082" y="4188758"/>
          <a:ext cx="741829" cy="416860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4C1B9246-B2F6-4534-B5B2-3F2EC08129DF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7.0%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6</xdr:col>
      <xdr:colOff>504265</xdr:colOff>
      <xdr:row>12</xdr:row>
      <xdr:rowOff>78442</xdr:rowOff>
    </xdr:from>
    <xdr:to>
      <xdr:col>6</xdr:col>
      <xdr:colOff>683560</xdr:colOff>
      <xdr:row>12</xdr:row>
      <xdr:rowOff>78442</xdr:rowOff>
    </xdr:to>
    <xdr:cxnSp macro="">
      <xdr:nvCxnSpPr>
        <xdr:cNvPr id="18" name="직선 화살표 연결선 17">
          <a:extLst>
            <a:ext uri="{FF2B5EF4-FFF2-40B4-BE49-F238E27FC236}">
              <a16:creationId xmlns:a16="http://schemas.microsoft.com/office/drawing/2014/main" id="{63A13FBB-1E84-41C0-A0D8-EE51CEAD887F}"/>
            </a:ext>
          </a:extLst>
        </xdr:cNvPr>
        <xdr:cNvCxnSpPr/>
      </xdr:nvCxnSpPr>
      <xdr:spPr>
        <a:xfrm>
          <a:off x="5042647" y="4011707"/>
          <a:ext cx="179295" cy="0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284632</xdr:colOff>
      <xdr:row>10</xdr:row>
      <xdr:rowOff>201705</xdr:rowOff>
    </xdr:from>
    <xdr:to>
      <xdr:col>6</xdr:col>
      <xdr:colOff>952502</xdr:colOff>
      <xdr:row>12</xdr:row>
      <xdr:rowOff>4483</xdr:rowOff>
    </xdr:to>
    <xdr:sp macro="" textlink="$K$21">
      <xdr:nvSpPr>
        <xdr:cNvPr id="19" name="TextBox 18">
          <a:extLst>
            <a:ext uri="{FF2B5EF4-FFF2-40B4-BE49-F238E27FC236}">
              <a16:creationId xmlns:a16="http://schemas.microsoft.com/office/drawing/2014/main" id="{8B54C80A-42DA-4160-90EE-33AB15B40DE9}"/>
            </a:ext>
          </a:extLst>
        </xdr:cNvPr>
        <xdr:cNvSpPr txBox="1"/>
      </xdr:nvSpPr>
      <xdr:spPr>
        <a:xfrm>
          <a:off x="4823014" y="3552264"/>
          <a:ext cx="667870" cy="38548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19004F7E-3CE0-4130-8DB9-3471B86CE4AD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0.0%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419100</xdr:colOff>
      <xdr:row>1</xdr:row>
      <xdr:rowOff>133350</xdr:rowOff>
    </xdr:from>
    <xdr:to>
      <xdr:col>17</xdr:col>
      <xdr:colOff>478385</xdr:colOff>
      <xdr:row>10</xdr:row>
      <xdr:rowOff>104775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6394B6DD-33FF-8635-02F2-FE06CED982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096500" y="209550"/>
          <a:ext cx="1888085" cy="2447925"/>
        </a:xfrm>
        <a:prstGeom prst="rect">
          <a:avLst/>
        </a:prstGeom>
        <a:solidFill>
          <a:srgbClr val="FFFFFF">
            <a:shade val="85000"/>
          </a:srgbClr>
        </a:solidFill>
        <a:ln w="88900" cap="sq">
          <a:solidFill>
            <a:srgbClr val="FFFFFF"/>
          </a:solidFill>
          <a:miter lim="800000"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twoCellAnchor>
</xdr:wsDr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F2B9F-059B-498F-8EA6-455E28A4D88C}">
  <sheetPr>
    <tabColor theme="1"/>
  </sheetPr>
  <dimension ref="A1"/>
  <sheetViews>
    <sheetView view="pageBreakPreview" zoomScale="60" zoomScaleNormal="100" workbookViewId="0"/>
  </sheetViews>
  <sheetFormatPr defaultRowHeight="13.5"/>
  <sheetData/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C3963-6173-408A-A1CF-C579202D8A97}">
  <sheetPr>
    <tabColor rgb="FF0070C0"/>
    <pageSetUpPr fitToPage="1"/>
  </sheetPr>
  <dimension ref="A1:AH173"/>
  <sheetViews>
    <sheetView showGridLines="0" tabSelected="1" view="pageBreakPreview" zoomScale="85" zoomScaleNormal="85" zoomScaleSheetLayoutView="85" workbookViewId="0">
      <pane ySplit="6" topLeftCell="A7" activePane="bottomLeft" state="frozen"/>
      <selection pane="bottomLeft" activeCell="A7" sqref="A7"/>
    </sheetView>
  </sheetViews>
  <sheetFormatPr defaultRowHeight="16.5"/>
  <cols>
    <col min="1" max="1" width="1.42578125" style="4" customWidth="1"/>
    <col min="2" max="2" width="14" style="4" customWidth="1"/>
    <col min="3" max="4" width="13.140625" style="4" customWidth="1"/>
    <col min="5" max="5" width="13.28515625" style="4" customWidth="1"/>
    <col min="6" max="6" width="13.140625" style="4" customWidth="1"/>
    <col min="7" max="7" width="18.140625" style="4" customWidth="1"/>
    <col min="8" max="8" width="18.140625" style="4" bestFit="1" customWidth="1"/>
    <col min="9" max="11" width="13.140625" style="4" customWidth="1"/>
    <col min="12" max="12" width="2.5703125" style="39" customWidth="1"/>
    <col min="13" max="23" width="11.5703125" style="39" customWidth="1"/>
    <col min="24" max="25" width="9.140625" style="279"/>
    <col min="26" max="26" width="9.42578125" style="31" bestFit="1" customWidth="1"/>
    <col min="27" max="28" width="9.140625" style="2"/>
    <col min="29" max="30" width="9.140625" style="4"/>
    <col min="31" max="34" width="9.140625" style="31"/>
    <col min="35" max="16384" width="9.140625" style="4"/>
  </cols>
  <sheetData>
    <row r="1" spans="1:28" ht="9.75" customHeight="1">
      <c r="A1" s="20"/>
      <c r="B1" s="20"/>
      <c r="C1" s="21"/>
      <c r="D1" s="21"/>
      <c r="E1" s="21"/>
      <c r="F1" s="21"/>
      <c r="G1" s="21"/>
      <c r="H1" s="21"/>
      <c r="I1" s="21"/>
      <c r="J1" s="21"/>
      <c r="K1" s="21"/>
      <c r="L1" s="21"/>
    </row>
    <row r="2" spans="1:28" ht="38.25" customHeight="1">
      <c r="B2" s="58" t="s">
        <v>111</v>
      </c>
      <c r="C2" s="56"/>
      <c r="D2" s="56"/>
      <c r="E2" s="56"/>
      <c r="F2" s="56"/>
      <c r="G2" s="56"/>
      <c r="H2" s="56"/>
      <c r="I2" s="56"/>
      <c r="J2" s="56"/>
      <c r="K2" s="278" t="s">
        <v>413</v>
      </c>
      <c r="L2" s="57"/>
    </row>
    <row r="3" spans="1:28" ht="15.75" customHeight="1">
      <c r="B3" s="60"/>
      <c r="C3" s="60"/>
      <c r="D3" s="60"/>
      <c r="E3" s="60"/>
      <c r="F3" s="60"/>
      <c r="G3" s="60"/>
    </row>
    <row r="4" spans="1:28" ht="16.5" customHeight="1">
      <c r="B4" s="61" t="s">
        <v>113</v>
      </c>
      <c r="C4" s="285" t="s">
        <v>38</v>
      </c>
      <c r="D4" s="285"/>
      <c r="E4" s="61" t="s">
        <v>112</v>
      </c>
      <c r="F4" s="61" t="s">
        <v>64</v>
      </c>
      <c r="G4" s="275" t="s">
        <v>115</v>
      </c>
      <c r="H4" s="38"/>
      <c r="I4" s="38"/>
      <c r="J4" s="93" t="s">
        <v>35</v>
      </c>
      <c r="K4" s="93" t="s">
        <v>36</v>
      </c>
    </row>
    <row r="5" spans="1:28" ht="48.75" customHeight="1">
      <c r="B5" s="63" t="s">
        <v>414</v>
      </c>
      <c r="C5" s="286" t="s">
        <v>255</v>
      </c>
      <c r="D5" s="286"/>
      <c r="E5" s="62">
        <v>7</v>
      </c>
      <c r="F5" s="63">
        <v>34</v>
      </c>
      <c r="G5" s="242" t="s">
        <v>295</v>
      </c>
      <c r="H5" s="38"/>
      <c r="I5" s="38"/>
      <c r="J5" s="92" t="s">
        <v>50</v>
      </c>
      <c r="K5" s="91"/>
    </row>
    <row r="6" spans="1:28" ht="15.75" customHeight="1">
      <c r="B6" s="49"/>
      <c r="C6" s="49"/>
      <c r="D6" s="49"/>
      <c r="E6" s="49"/>
      <c r="F6" s="49"/>
      <c r="G6" s="49"/>
      <c r="H6" s="49"/>
      <c r="I6" s="49"/>
      <c r="M6" s="287"/>
    </row>
    <row r="7" spans="1:28" ht="16.5" customHeight="1">
      <c r="B7" s="51" t="s">
        <v>129</v>
      </c>
      <c r="C7" s="51"/>
      <c r="D7" s="50"/>
      <c r="E7" s="50"/>
      <c r="F7" s="50"/>
      <c r="G7" s="50"/>
      <c r="H7" s="50"/>
      <c r="I7" s="50"/>
      <c r="J7" s="50"/>
      <c r="K7" s="50"/>
    </row>
    <row r="8" spans="1:28" ht="10.5" customHeight="1">
      <c r="B8" s="6"/>
      <c r="C8" s="6"/>
      <c r="E8" s="12"/>
      <c r="F8" s="6"/>
      <c r="G8" s="6"/>
      <c r="H8" s="6"/>
      <c r="I8" s="6"/>
      <c r="J8" s="6"/>
      <c r="K8" s="6"/>
    </row>
    <row r="9" spans="1:28" ht="69" customHeight="1">
      <c r="B9" s="6"/>
      <c r="C9" s="6"/>
      <c r="E9" s="7"/>
      <c r="F9" s="6"/>
      <c r="G9" s="6"/>
      <c r="H9" s="6"/>
      <c r="I9" s="6"/>
      <c r="J9" s="6"/>
      <c r="K9" s="6"/>
      <c r="O9" s="288"/>
      <c r="P9" s="288"/>
    </row>
    <row r="10" spans="1:28" ht="23.25" customHeight="1" thickBot="1">
      <c r="G10" s="6"/>
      <c r="H10" s="187" t="s">
        <v>92</v>
      </c>
      <c r="I10" s="188" t="s">
        <v>93</v>
      </c>
      <c r="J10" s="189" t="str">
        <f>C5</f>
        <v>영종운수</v>
      </c>
      <c r="K10" s="190" t="s">
        <v>94</v>
      </c>
      <c r="X10" s="280"/>
      <c r="Z10" s="279"/>
      <c r="AA10" s="39"/>
      <c r="AB10" s="39"/>
    </row>
    <row r="11" spans="1:28" ht="23.25" customHeight="1" thickTop="1">
      <c r="G11" s="6"/>
      <c r="H11" s="260">
        <v>1</v>
      </c>
      <c r="I11" s="261">
        <v>2.0099999999999998</v>
      </c>
      <c r="J11" s="262">
        <v>2.2561611729832642</v>
      </c>
      <c r="K11" s="263"/>
      <c r="M11" s="2"/>
      <c r="Y11" s="281"/>
      <c r="Z11" s="282"/>
      <c r="AA11" s="276"/>
      <c r="AB11" s="39"/>
    </row>
    <row r="12" spans="1:28" ht="23.25" customHeight="1">
      <c r="G12" s="6"/>
      <c r="H12" s="264">
        <v>2</v>
      </c>
      <c r="I12" s="261">
        <v>2.3662575846193561</v>
      </c>
      <c r="J12" s="262">
        <v>2.6623596633279356</v>
      </c>
      <c r="K12" s="265">
        <v>0.18003965993598126</v>
      </c>
      <c r="M12" s="276"/>
      <c r="Y12" s="281"/>
      <c r="Z12" s="282"/>
      <c r="AA12" s="276"/>
      <c r="AB12" s="39"/>
    </row>
    <row r="13" spans="1:28" ht="23.25" customHeight="1">
      <c r="G13" s="6"/>
      <c r="H13" s="264">
        <v>3</v>
      </c>
      <c r="I13" s="261">
        <v>2.37</v>
      </c>
      <c r="J13" s="262">
        <v>2.6869503276308122</v>
      </c>
      <c r="K13" s="266">
        <v>9.2364170933008083E-3</v>
      </c>
      <c r="M13" s="276"/>
      <c r="Y13" s="281"/>
      <c r="Z13" s="282"/>
      <c r="AA13" s="276"/>
      <c r="AB13" s="39"/>
    </row>
    <row r="14" spans="1:28" ht="23.25" customHeight="1">
      <c r="G14" s="6"/>
      <c r="H14" s="264">
        <v>4</v>
      </c>
      <c r="I14" s="261">
        <v>2.33</v>
      </c>
      <c r="J14" s="262">
        <v>2.6240929219276077</v>
      </c>
      <c r="K14" s="266">
        <v>-2.3393586794970056E-2</v>
      </c>
      <c r="M14" s="276"/>
      <c r="Y14" s="281"/>
      <c r="Z14" s="282"/>
      <c r="AA14" s="276"/>
      <c r="AB14" s="39"/>
    </row>
    <row r="15" spans="1:28" ht="23.25" customHeight="1">
      <c r="G15" s="6"/>
      <c r="H15" s="264">
        <v>5</v>
      </c>
      <c r="I15" s="261">
        <v>2.2850259626150282</v>
      </c>
      <c r="J15" s="262">
        <v>2.6105942950474779</v>
      </c>
      <c r="K15" s="266">
        <v>-5.1441116156107913E-3</v>
      </c>
      <c r="M15" s="276"/>
      <c r="Y15" s="281"/>
      <c r="Z15" s="282"/>
      <c r="AA15" s="276"/>
      <c r="AB15" s="39"/>
    </row>
    <row r="16" spans="1:28" ht="23.25" customHeight="1">
      <c r="G16" s="6"/>
      <c r="H16" s="264">
        <v>6</v>
      </c>
      <c r="I16" s="261">
        <v>2.0664933427553414</v>
      </c>
      <c r="J16" s="262">
        <v>2.4347606867760438</v>
      </c>
      <c r="K16" s="266">
        <v>-6.7353862147406685E-2</v>
      </c>
      <c r="M16" s="276"/>
      <c r="Y16" s="281"/>
      <c r="Z16" s="282"/>
      <c r="AA16" s="276"/>
      <c r="AB16" s="39"/>
    </row>
    <row r="17" spans="2:28" ht="23.25" customHeight="1">
      <c r="G17" s="6"/>
      <c r="H17" s="264">
        <v>7</v>
      </c>
      <c r="I17" s="261">
        <v>2.13</v>
      </c>
      <c r="J17" s="262">
        <v>2.3743564178505263</v>
      </c>
      <c r="K17" s="266">
        <v>-2.4809119538356406E-2</v>
      </c>
      <c r="M17" s="276"/>
      <c r="Y17" s="281"/>
      <c r="Z17" s="282"/>
      <c r="AA17" s="276"/>
      <c r="AB17" s="39"/>
    </row>
    <row r="18" spans="2:28" ht="23.25" customHeight="1">
      <c r="G18" s="6"/>
      <c r="H18" s="264">
        <v>8</v>
      </c>
      <c r="I18" s="261">
        <v>2.08</v>
      </c>
      <c r="J18" s="262">
        <v>2.2786409038251123</v>
      </c>
      <c r="K18" s="266">
        <v>-4.0312192940293312E-2</v>
      </c>
      <c r="M18" s="276"/>
      <c r="Y18" s="281"/>
      <c r="Z18" s="282"/>
      <c r="AA18" s="276"/>
      <c r="AB18" s="39"/>
    </row>
    <row r="19" spans="2:28" ht="23.25" customHeight="1">
      <c r="G19" s="6"/>
      <c r="H19" s="264">
        <v>9</v>
      </c>
      <c r="I19" s="261">
        <v>2.13</v>
      </c>
      <c r="J19" s="262">
        <v>2.3348896720895072</v>
      </c>
      <c r="K19" s="266">
        <v>2.4685227132529297E-2</v>
      </c>
      <c r="M19" s="276"/>
      <c r="Y19" s="281"/>
      <c r="Z19" s="282"/>
      <c r="AA19" s="276"/>
      <c r="AB19" s="39"/>
    </row>
    <row r="20" spans="2:28" ht="23.25" customHeight="1">
      <c r="G20" s="6"/>
      <c r="H20" s="264">
        <v>10</v>
      </c>
      <c r="I20" s="261">
        <v>2.25</v>
      </c>
      <c r="J20" s="262">
        <v>2.4979872725833236</v>
      </c>
      <c r="K20" s="266">
        <v>6.9852379940444687E-2</v>
      </c>
      <c r="M20" s="276"/>
      <c r="Y20" s="281"/>
      <c r="Z20" s="282"/>
      <c r="AA20" s="276"/>
      <c r="AB20" s="39"/>
    </row>
    <row r="21" spans="2:28" ht="23.25" customHeight="1">
      <c r="G21" s="6"/>
      <c r="H21" s="264">
        <v>11</v>
      </c>
      <c r="I21" s="261">
        <v>2.25</v>
      </c>
      <c r="J21" s="262">
        <v>2.4973576955753143</v>
      </c>
      <c r="K21" s="266">
        <v>-2.5203371326965041E-4</v>
      </c>
      <c r="M21" s="276"/>
      <c r="Y21" s="281"/>
      <c r="Z21" s="282"/>
      <c r="AA21" s="276"/>
      <c r="AB21" s="39"/>
    </row>
    <row r="22" spans="2:28" ht="23.25" customHeight="1">
      <c r="G22" s="6"/>
      <c r="H22" s="267" t="s">
        <v>264</v>
      </c>
      <c r="I22" s="268">
        <v>0.11940298507462699</v>
      </c>
      <c r="J22" s="269">
        <v>0.10690571466271703</v>
      </c>
      <c r="K22" s="270">
        <v>-1.2497270411909955E-2</v>
      </c>
      <c r="M22" s="276"/>
      <c r="Y22" s="281"/>
      <c r="Z22" s="282"/>
      <c r="AA22" s="276"/>
      <c r="AB22" s="39"/>
    </row>
    <row r="23" spans="2:28" ht="23.25" customHeight="1">
      <c r="H23" s="271" t="s">
        <v>280</v>
      </c>
      <c r="I23" s="272"/>
      <c r="J23" s="273" t="s">
        <v>425</v>
      </c>
      <c r="K23" s="274"/>
      <c r="M23" s="276"/>
      <c r="X23" s="31"/>
      <c r="Y23" s="31"/>
      <c r="AB23" s="39"/>
    </row>
    <row r="24" spans="2:28" ht="9" customHeight="1">
      <c r="M24" s="276"/>
      <c r="X24" s="31"/>
      <c r="Y24" s="31"/>
      <c r="AB24" s="276"/>
    </row>
    <row r="25" spans="2:28" ht="16.5" customHeight="1">
      <c r="B25" s="51" t="s">
        <v>130</v>
      </c>
      <c r="C25" s="51"/>
      <c r="D25" s="50"/>
      <c r="E25" s="50"/>
      <c r="F25" s="50"/>
      <c r="G25" s="50"/>
      <c r="H25" s="50"/>
      <c r="I25" s="50"/>
      <c r="J25" s="50"/>
      <c r="K25" s="50"/>
      <c r="M25" s="276"/>
      <c r="X25" s="31"/>
      <c r="Y25" s="31"/>
      <c r="AB25" s="276"/>
    </row>
    <row r="26" spans="2:28" ht="27.75" customHeight="1">
      <c r="B26" s="55" t="s">
        <v>62</v>
      </c>
      <c r="C26" s="55" t="s">
        <v>101</v>
      </c>
      <c r="D26" s="55" t="s">
        <v>103</v>
      </c>
      <c r="E26" s="55" t="s">
        <v>104</v>
      </c>
      <c r="F26" s="55" t="s">
        <v>105</v>
      </c>
      <c r="G26" s="55" t="s">
        <v>106</v>
      </c>
      <c r="H26" s="55" t="s">
        <v>6</v>
      </c>
      <c r="I26" s="55" t="s">
        <v>7</v>
      </c>
      <c r="J26" s="55" t="s">
        <v>107</v>
      </c>
      <c r="K26" s="55" t="s">
        <v>72</v>
      </c>
      <c r="M26" s="276"/>
      <c r="X26" s="31"/>
      <c r="Y26" s="31"/>
      <c r="AB26" s="276"/>
    </row>
    <row r="27" spans="2:28" ht="23.25" customHeight="1">
      <c r="B27" s="74" t="s">
        <v>263</v>
      </c>
      <c r="C27" s="75">
        <v>11</v>
      </c>
      <c r="D27" s="76">
        <v>2.129985566672973E-2</v>
      </c>
      <c r="E27" s="76">
        <v>0.36079073148477359</v>
      </c>
      <c r="F27" s="76">
        <v>0.19984554721691175</v>
      </c>
      <c r="G27" s="77">
        <v>12.713409531510235</v>
      </c>
      <c r="H27" s="78">
        <v>0.55245803618933897</v>
      </c>
      <c r="I27" s="78">
        <v>19.627044114695678</v>
      </c>
      <c r="J27" s="79">
        <v>2.2536266468896193</v>
      </c>
      <c r="K27" s="80" t="s">
        <v>69</v>
      </c>
      <c r="M27" s="276"/>
      <c r="N27" s="289" t="s">
        <v>118</v>
      </c>
      <c r="Y27" s="31"/>
    </row>
    <row r="28" spans="2:28" ht="22.5" customHeight="1">
      <c r="B28" s="219" t="s">
        <v>118</v>
      </c>
      <c r="C28" s="67">
        <v>11</v>
      </c>
      <c r="D28" s="68">
        <v>1.9029325733725497E-2</v>
      </c>
      <c r="E28" s="68">
        <v>0.27852653354242901</v>
      </c>
      <c r="F28" s="68">
        <v>0.1576712512103193</v>
      </c>
      <c r="G28" s="69">
        <v>12.869551724137931</v>
      </c>
      <c r="H28" s="70">
        <v>1.1168258476236228</v>
      </c>
      <c r="I28" s="70">
        <v>9.9616354867879675</v>
      </c>
      <c r="J28" s="71">
        <v>2.4973576955753143</v>
      </c>
      <c r="K28" s="72" t="s">
        <v>69</v>
      </c>
      <c r="M28" s="276"/>
      <c r="N28" s="39" t="s">
        <v>69</v>
      </c>
      <c r="O28" s="39">
        <v>91</v>
      </c>
      <c r="Y28" s="31"/>
    </row>
    <row r="29" spans="2:28" ht="22.5" customHeight="1">
      <c r="B29" s="52" t="s">
        <v>108</v>
      </c>
      <c r="C29" s="52"/>
      <c r="D29" s="65">
        <f>D28/D27-1</f>
        <v>-0.10659837176975762</v>
      </c>
      <c r="E29" s="65">
        <f t="shared" ref="E29:J29" si="0">E28/E27-1</f>
        <v>-0.22801084053295961</v>
      </c>
      <c r="F29" s="65">
        <f t="shared" si="0"/>
        <v>-0.21103445432695378</v>
      </c>
      <c r="G29" s="65">
        <f t="shared" si="0"/>
        <v>1.2281692982570647E-2</v>
      </c>
      <c r="H29" s="65">
        <f t="shared" si="0"/>
        <v>1.0215577916597871</v>
      </c>
      <c r="I29" s="65">
        <f t="shared" si="0"/>
        <v>-0.49245360490481449</v>
      </c>
      <c r="J29" s="65">
        <f t="shared" si="0"/>
        <v>0.10815058875084049</v>
      </c>
      <c r="K29" s="66" t="str">
        <f>J23</f>
        <v>14위/(32개사)</v>
      </c>
      <c r="M29" s="2" t="s">
        <v>71</v>
      </c>
      <c r="N29" s="290">
        <v>0.15384615384615385</v>
      </c>
      <c r="O29" s="39">
        <v>14</v>
      </c>
      <c r="X29" s="31"/>
      <c r="Y29" s="31"/>
    </row>
    <row r="30" spans="2:28" ht="22.5" customHeight="1">
      <c r="M30" s="2" t="s">
        <v>66</v>
      </c>
      <c r="N30" s="290">
        <v>0.10989010989010989</v>
      </c>
      <c r="O30" s="39">
        <v>10</v>
      </c>
      <c r="X30" s="31"/>
      <c r="Y30" s="31"/>
    </row>
    <row r="31" spans="2:28" ht="17.25" customHeight="1">
      <c r="B31" s="51" t="s">
        <v>131</v>
      </c>
      <c r="C31" s="51"/>
      <c r="D31" s="50"/>
      <c r="E31" s="50"/>
      <c r="F31" s="50"/>
      <c r="G31" s="50"/>
      <c r="H31" s="50"/>
      <c r="I31" s="50"/>
      <c r="J31" s="50"/>
      <c r="K31" s="50"/>
      <c r="M31" s="2" t="s">
        <v>68</v>
      </c>
      <c r="N31" s="290">
        <v>0.27472527472527475</v>
      </c>
      <c r="O31" s="39">
        <v>25</v>
      </c>
      <c r="X31" s="31"/>
      <c r="Y31" s="31"/>
    </row>
    <row r="32" spans="2:28" ht="22.5" customHeight="1">
      <c r="B32" s="59"/>
      <c r="C32" s="59"/>
      <c r="M32" s="2" t="s">
        <v>69</v>
      </c>
      <c r="N32" s="290">
        <v>0.14285714285714285</v>
      </c>
      <c r="O32" s="39">
        <v>13</v>
      </c>
      <c r="X32" s="31"/>
      <c r="Y32" s="31"/>
    </row>
    <row r="33" spans="2:28" ht="22.5" customHeight="1" thickBot="1">
      <c r="H33" s="191" t="s">
        <v>92</v>
      </c>
      <c r="I33" s="192" t="s">
        <v>93</v>
      </c>
      <c r="J33" s="193" t="str">
        <f>J10</f>
        <v>영종운수</v>
      </c>
      <c r="K33" s="194" t="s">
        <v>116</v>
      </c>
      <c r="M33" s="2" t="s">
        <v>67</v>
      </c>
      <c r="N33" s="290">
        <v>0.10989010989010989</v>
      </c>
      <c r="O33" s="39">
        <v>10</v>
      </c>
      <c r="X33" s="31"/>
      <c r="Y33" s="31"/>
    </row>
    <row r="34" spans="2:28" ht="22.5" customHeight="1" thickTop="1">
      <c r="H34" s="199" t="s">
        <v>110</v>
      </c>
      <c r="I34" s="200" t="s">
        <v>69</v>
      </c>
      <c r="J34" s="201" t="s">
        <v>69</v>
      </c>
      <c r="K34" s="202"/>
      <c r="M34" s="2" t="s">
        <v>70</v>
      </c>
      <c r="N34" s="290">
        <v>0.2087912087912088</v>
      </c>
      <c r="O34" s="39">
        <v>19</v>
      </c>
      <c r="X34" s="31"/>
      <c r="Z34" s="279"/>
      <c r="AA34" s="39"/>
      <c r="AB34" s="39"/>
    </row>
    <row r="35" spans="2:28" ht="21" customHeight="1">
      <c r="H35" s="195" t="s">
        <v>95</v>
      </c>
      <c r="I35" s="196">
        <v>8.5347657415696804E-2</v>
      </c>
      <c r="J35" s="197" t="s">
        <v>420</v>
      </c>
      <c r="K35" s="198">
        <v>6.8498496430457051E-2</v>
      </c>
      <c r="M35" s="2"/>
      <c r="X35" s="31"/>
      <c r="Z35" s="279"/>
      <c r="AA35" s="39"/>
      <c r="AB35" s="39"/>
    </row>
    <row r="36" spans="2:28" ht="21" customHeight="1">
      <c r="H36" s="179" t="s">
        <v>96</v>
      </c>
      <c r="I36" s="171">
        <v>9.7881229483736204E-2</v>
      </c>
      <c r="J36" s="180" t="s">
        <v>421</v>
      </c>
      <c r="K36" s="181">
        <v>1.2008880406373684E-2</v>
      </c>
      <c r="L36" s="4"/>
      <c r="M36" s="2"/>
      <c r="X36" s="31"/>
      <c r="Z36" s="279"/>
      <c r="AA36" s="39"/>
      <c r="AB36" s="39"/>
    </row>
    <row r="37" spans="2:28" ht="21" customHeight="1">
      <c r="H37" s="178" t="s">
        <v>97</v>
      </c>
      <c r="I37" s="171">
        <v>0.17547000895255147</v>
      </c>
      <c r="J37" s="180" t="s">
        <v>422</v>
      </c>
      <c r="K37" s="181">
        <v>9.9255265772723283E-2</v>
      </c>
      <c r="L37" s="4"/>
      <c r="M37" s="2"/>
      <c r="X37" s="31"/>
      <c r="Z37" s="279"/>
      <c r="AA37" s="39"/>
      <c r="AB37" s="39"/>
    </row>
    <row r="38" spans="2:28" ht="21" customHeight="1">
      <c r="H38" s="178" t="s">
        <v>100</v>
      </c>
      <c r="I38" s="171">
        <v>0.2348552670844524</v>
      </c>
      <c r="J38" s="180" t="s">
        <v>423</v>
      </c>
      <c r="K38" s="181">
        <v>-9.1998124227309547E-2</v>
      </c>
      <c r="L38" s="4"/>
      <c r="M38" s="2"/>
      <c r="X38" s="31"/>
      <c r="Z38" s="279"/>
      <c r="AA38" s="39"/>
      <c r="AB38" s="39"/>
    </row>
    <row r="39" spans="2:28" ht="21" customHeight="1">
      <c r="H39" s="182" t="s">
        <v>98</v>
      </c>
      <c r="I39" s="171">
        <v>0.22023276633840644</v>
      </c>
      <c r="J39" s="180" t="s">
        <v>421</v>
      </c>
      <c r="K39" s="181">
        <v>-0.11034265644829655</v>
      </c>
      <c r="L39" s="4"/>
      <c r="M39" s="2"/>
      <c r="X39" s="31"/>
      <c r="Z39" s="279"/>
      <c r="AA39" s="39"/>
      <c r="AB39" s="39"/>
    </row>
    <row r="40" spans="2:28" ht="21" customHeight="1">
      <c r="H40" s="183" t="s">
        <v>99</v>
      </c>
      <c r="I40" s="184">
        <v>0.18621307072515667</v>
      </c>
      <c r="J40" s="185" t="s">
        <v>424</v>
      </c>
      <c r="K40" s="186">
        <v>2.2578138066052134E-2</v>
      </c>
      <c r="L40" s="4"/>
      <c r="M40" s="2"/>
      <c r="X40" s="31"/>
      <c r="Z40" s="279"/>
      <c r="AA40" s="39"/>
      <c r="AB40" s="39"/>
    </row>
    <row r="41" spans="2:28" ht="22.5" customHeight="1">
      <c r="L41" s="4"/>
      <c r="M41" s="2"/>
      <c r="X41" s="31"/>
      <c r="Z41" s="279"/>
      <c r="AA41" s="39"/>
      <c r="AB41" s="39"/>
    </row>
    <row r="42" spans="2:28" ht="18" customHeight="1">
      <c r="B42" s="51" t="s">
        <v>132</v>
      </c>
      <c r="C42" s="51"/>
      <c r="D42" s="50"/>
      <c r="E42" s="50"/>
      <c r="F42" s="50"/>
      <c r="G42" s="50"/>
      <c r="H42" s="50"/>
      <c r="I42" s="50"/>
      <c r="J42" s="50"/>
      <c r="K42" s="50"/>
      <c r="L42" s="4"/>
      <c r="M42" s="2"/>
      <c r="X42" s="31"/>
      <c r="Z42" s="279"/>
      <c r="AA42" s="39"/>
      <c r="AB42" s="39"/>
    </row>
    <row r="43" spans="2:28" ht="30.75" customHeight="1">
      <c r="B43" s="55" t="s">
        <v>62</v>
      </c>
      <c r="C43" s="55" t="s">
        <v>102</v>
      </c>
      <c r="D43" s="55" t="s">
        <v>103</v>
      </c>
      <c r="E43" s="55" t="s">
        <v>104</v>
      </c>
      <c r="F43" s="55" t="s">
        <v>105</v>
      </c>
      <c r="G43" s="55" t="s">
        <v>106</v>
      </c>
      <c r="H43" s="55" t="s">
        <v>6</v>
      </c>
      <c r="I43" s="55" t="s">
        <v>7</v>
      </c>
      <c r="J43" s="55" t="s">
        <v>107</v>
      </c>
      <c r="K43" s="55" t="s">
        <v>72</v>
      </c>
      <c r="L43" s="4"/>
      <c r="M43" s="2"/>
      <c r="N43" s="39" t="s">
        <v>125</v>
      </c>
      <c r="X43" s="31"/>
      <c r="Z43" s="279"/>
      <c r="AA43" s="39"/>
      <c r="AB43" s="39"/>
    </row>
    <row r="44" spans="2:28" ht="22.5" customHeight="1">
      <c r="B44" s="221" t="s">
        <v>118</v>
      </c>
      <c r="C44" s="75">
        <v>1</v>
      </c>
      <c r="D44" s="76">
        <v>4.028090910948575E-2</v>
      </c>
      <c r="E44" s="76">
        <v>0.30128980025125296</v>
      </c>
      <c r="F44" s="76">
        <v>0.150147044848917</v>
      </c>
      <c r="G44" s="77">
        <v>16.221708333333329</v>
      </c>
      <c r="H44" s="78">
        <v>7.4848808415882422</v>
      </c>
      <c r="I44" s="78">
        <v>25.724040913946155</v>
      </c>
      <c r="J44" s="79">
        <v>2.274327822074552</v>
      </c>
      <c r="K44" s="81" t="s">
        <v>76</v>
      </c>
      <c r="L44" s="4"/>
      <c r="M44" s="2"/>
      <c r="N44" s="39">
        <v>1</v>
      </c>
      <c r="X44" s="31"/>
      <c r="Z44" s="279"/>
      <c r="AA44" s="39"/>
      <c r="AB44" s="39"/>
    </row>
    <row r="45" spans="2:28" ht="22.5" customHeight="1">
      <c r="B45" s="219" t="s">
        <v>118</v>
      </c>
      <c r="C45" s="67">
        <v>2</v>
      </c>
      <c r="D45" s="68">
        <v>2.9733027222586007E-2</v>
      </c>
      <c r="E45" s="68">
        <v>0.26536094520896758</v>
      </c>
      <c r="F45" s="68">
        <v>0.14652865522973751</v>
      </c>
      <c r="G45" s="69">
        <v>11.96624137931034</v>
      </c>
      <c r="H45" s="70">
        <v>2.3660536170379256</v>
      </c>
      <c r="I45" s="70">
        <v>7.2192114157018716</v>
      </c>
      <c r="J45" s="71">
        <v>2.6534329842421491</v>
      </c>
      <c r="K45" s="72" t="s">
        <v>117</v>
      </c>
      <c r="M45" s="2"/>
      <c r="N45" s="39">
        <v>4</v>
      </c>
      <c r="X45" s="31"/>
      <c r="Z45" s="279"/>
      <c r="AA45" s="39"/>
      <c r="AB45" s="39"/>
    </row>
    <row r="46" spans="2:28" ht="22.5" customHeight="1">
      <c r="B46" s="219" t="s">
        <v>118</v>
      </c>
      <c r="C46" s="67">
        <v>3</v>
      </c>
      <c r="D46" s="68">
        <v>1.5713877585146113E-2</v>
      </c>
      <c r="E46" s="68">
        <v>0.26445181339808504</v>
      </c>
      <c r="F46" s="68">
        <v>0.15592225116799974</v>
      </c>
      <c r="G46" s="69">
        <v>11.677064516129034</v>
      </c>
      <c r="H46" s="70">
        <v>0.23142000354354827</v>
      </c>
      <c r="I46" s="70">
        <v>5.7165578924110987</v>
      </c>
      <c r="J46" s="71">
        <v>2.7015908149046099</v>
      </c>
      <c r="K46" s="72" t="s">
        <v>68</v>
      </c>
      <c r="M46" s="2"/>
      <c r="N46" s="39">
        <v>4</v>
      </c>
      <c r="X46" s="31"/>
      <c r="Z46" s="279"/>
      <c r="AA46" s="39"/>
      <c r="AB46" s="39"/>
    </row>
    <row r="47" spans="2:28" ht="22.5" customHeight="1">
      <c r="B47" s="219" t="s">
        <v>118</v>
      </c>
      <c r="C47" s="67">
        <v>4</v>
      </c>
      <c r="D47" s="68">
        <v>1.5480738195406078E-2</v>
      </c>
      <c r="E47" s="68">
        <v>0.26656044678386187</v>
      </c>
      <c r="F47" s="68">
        <v>0.16288270689462447</v>
      </c>
      <c r="G47" s="69">
        <v>12.678233333333333</v>
      </c>
      <c r="H47" s="70">
        <v>0.2533438843303315</v>
      </c>
      <c r="I47" s="70">
        <v>7.6802637584854345</v>
      </c>
      <c r="J47" s="71">
        <v>2.6316459497239939</v>
      </c>
      <c r="K47" s="72" t="s">
        <v>68</v>
      </c>
      <c r="M47" s="2"/>
      <c r="N47" s="39">
        <v>4</v>
      </c>
      <c r="X47" s="31"/>
      <c r="Z47" s="279"/>
      <c r="AA47" s="39"/>
      <c r="AB47" s="39"/>
    </row>
    <row r="48" spans="2:28" ht="22.5" customHeight="1">
      <c r="B48" s="219" t="s">
        <v>118</v>
      </c>
      <c r="C48" s="67">
        <v>5</v>
      </c>
      <c r="D48" s="68">
        <v>1.4925532164637602E-2</v>
      </c>
      <c r="E48" s="68">
        <v>0.26481355810334489</v>
      </c>
      <c r="F48" s="68">
        <v>0.16340752053439409</v>
      </c>
      <c r="G48" s="69">
        <v>12.441903225806451</v>
      </c>
      <c r="H48" s="70">
        <v>1.5066264428101515</v>
      </c>
      <c r="I48" s="70">
        <v>8.4788440481270353</v>
      </c>
      <c r="J48" s="71">
        <v>2.6129963805049012</v>
      </c>
      <c r="K48" s="72" t="s">
        <v>68</v>
      </c>
      <c r="M48" s="2"/>
      <c r="N48" s="39">
        <v>4</v>
      </c>
      <c r="X48" s="31"/>
      <c r="Z48" s="279"/>
      <c r="AA48" s="39"/>
      <c r="AB48" s="39"/>
    </row>
    <row r="49" spans="2:28" ht="22.5" customHeight="1">
      <c r="B49" s="219" t="s">
        <v>118</v>
      </c>
      <c r="C49" s="67">
        <v>6</v>
      </c>
      <c r="D49" s="68">
        <v>1.4591432607736364E-2</v>
      </c>
      <c r="E49" s="68">
        <v>0.27269104689016027</v>
      </c>
      <c r="F49" s="68">
        <v>0.15319170586202083</v>
      </c>
      <c r="G49" s="69">
        <v>13.53148387096774</v>
      </c>
      <c r="H49" s="70">
        <v>0.22290660341231119</v>
      </c>
      <c r="I49" s="70">
        <v>9.4944495724203808</v>
      </c>
      <c r="J49" s="71">
        <v>2.4584639474910674</v>
      </c>
      <c r="K49" s="72" t="s">
        <v>68</v>
      </c>
      <c r="M49" s="2"/>
      <c r="N49" s="39">
        <v>4</v>
      </c>
      <c r="X49" s="31"/>
      <c r="Z49" s="279"/>
      <c r="AA49" s="39"/>
      <c r="AB49" s="39"/>
    </row>
    <row r="50" spans="2:28" ht="22.5" customHeight="1">
      <c r="B50" s="219" t="s">
        <v>118</v>
      </c>
      <c r="C50" s="67">
        <v>7</v>
      </c>
      <c r="D50" s="68">
        <v>1.5832101239293603E-2</v>
      </c>
      <c r="E50" s="68">
        <v>0.27162180397283087</v>
      </c>
      <c r="F50" s="68">
        <v>0.14579987106671197</v>
      </c>
      <c r="G50" s="69">
        <v>14.094333333333335</v>
      </c>
      <c r="H50" s="70">
        <v>0.27345131468655137</v>
      </c>
      <c r="I50" s="70">
        <v>7.4262226283882811</v>
      </c>
      <c r="J50" s="71">
        <v>2.3895616115568994</v>
      </c>
      <c r="K50" s="72" t="s">
        <v>69</v>
      </c>
      <c r="M50" s="2"/>
      <c r="N50" s="39">
        <v>3</v>
      </c>
      <c r="X50" s="31"/>
      <c r="Z50" s="279"/>
      <c r="AA50" s="39"/>
      <c r="AB50" s="39"/>
    </row>
    <row r="51" spans="2:28" ht="22.5" customHeight="1">
      <c r="B51" s="219" t="s">
        <v>118</v>
      </c>
      <c r="C51" s="67">
        <v>8</v>
      </c>
      <c r="D51" s="68">
        <v>1.8410813395248027E-2</v>
      </c>
      <c r="E51" s="68">
        <v>0.27590611354587169</v>
      </c>
      <c r="F51" s="68">
        <v>0.13885450562737325</v>
      </c>
      <c r="G51" s="69">
        <v>15.062303030303029</v>
      </c>
      <c r="H51" s="70">
        <v>0.26442172234963662</v>
      </c>
      <c r="I51" s="70">
        <v>7.7461155806430373</v>
      </c>
      <c r="J51" s="71">
        <v>2.2786409038251123</v>
      </c>
      <c r="K51" s="72" t="s">
        <v>67</v>
      </c>
      <c r="M51" s="2"/>
      <c r="N51" s="39">
        <v>2</v>
      </c>
      <c r="X51" s="31"/>
      <c r="Z51" s="279"/>
      <c r="AA51" s="39"/>
      <c r="AB51" s="39"/>
    </row>
    <row r="52" spans="2:28" ht="22.5" customHeight="1">
      <c r="B52" s="219" t="s">
        <v>118</v>
      </c>
      <c r="C52" s="67">
        <v>9</v>
      </c>
      <c r="D52" s="68">
        <v>1.759762775504374E-2</v>
      </c>
      <c r="E52" s="68">
        <v>0.27632280291053551</v>
      </c>
      <c r="F52" s="68">
        <v>0.14874515140794747</v>
      </c>
      <c r="G52" s="69">
        <v>14.979068965517245</v>
      </c>
      <c r="H52" s="70">
        <v>0.29953932544794465</v>
      </c>
      <c r="I52" s="70">
        <v>8.5438166146971</v>
      </c>
      <c r="J52" s="71">
        <v>2.3348896720895072</v>
      </c>
      <c r="K52" s="72" t="s">
        <v>69</v>
      </c>
      <c r="M52" s="2"/>
      <c r="N52" s="39">
        <v>3</v>
      </c>
      <c r="X52" s="31"/>
      <c r="Z52" s="279"/>
      <c r="AA52" s="39"/>
      <c r="AB52" s="39"/>
    </row>
    <row r="53" spans="2:28" ht="22.5" customHeight="1">
      <c r="B53" s="219" t="s">
        <v>118</v>
      </c>
      <c r="C53" s="67">
        <v>10</v>
      </c>
      <c r="D53" s="68">
        <v>1.7067015404010476E-2</v>
      </c>
      <c r="E53" s="68">
        <v>0.27856942382509708</v>
      </c>
      <c r="F53" s="68">
        <v>0.1599018624946561</v>
      </c>
      <c r="G53" s="69">
        <v>13.405333333333333</v>
      </c>
      <c r="H53" s="70">
        <v>0.23934995769640349</v>
      </c>
      <c r="I53" s="70">
        <v>9.1926474508877511</v>
      </c>
      <c r="J53" s="71">
        <v>2.4979872725833236</v>
      </c>
      <c r="K53" s="72" t="s">
        <v>69</v>
      </c>
      <c r="M53" s="2"/>
      <c r="N53" s="39">
        <v>3</v>
      </c>
      <c r="X53" s="31"/>
      <c r="Z53" s="279"/>
      <c r="AA53" s="39"/>
      <c r="AB53" s="39"/>
    </row>
    <row r="54" spans="2:28" ht="22.5" customHeight="1">
      <c r="B54" s="219" t="s">
        <v>118</v>
      </c>
      <c r="C54" s="67">
        <v>11</v>
      </c>
      <c r="D54" s="68">
        <v>1.9029325733725497E-2</v>
      </c>
      <c r="E54" s="68">
        <v>0.27852653354242901</v>
      </c>
      <c r="F54" s="68">
        <v>0.1576712512103193</v>
      </c>
      <c r="G54" s="69">
        <v>12.869551724137931</v>
      </c>
      <c r="H54" s="70">
        <v>1.1168258476236228</v>
      </c>
      <c r="I54" s="70">
        <v>9.9616354867879675</v>
      </c>
      <c r="J54" s="71">
        <v>2.4973576955753143</v>
      </c>
      <c r="K54" s="72" t="s">
        <v>69</v>
      </c>
      <c r="M54" s="2"/>
      <c r="N54" s="39">
        <v>3</v>
      </c>
      <c r="X54" s="31"/>
      <c r="Z54" s="279"/>
      <c r="AA54" s="39"/>
      <c r="AB54" s="39"/>
    </row>
    <row r="55" spans="2:28" ht="25.5" customHeight="1">
      <c r="B55" s="52" t="s">
        <v>108</v>
      </c>
      <c r="C55" s="52"/>
      <c r="D55" s="65" cm="1">
        <f t="array" aca="1" ref="D55" ca="1">(INDIRECT(ADDRESS(ROW()-1,COLUMN()))/INDIRECT(ADDRESS(ROW()-2,COLUMN())))-1</f>
        <v>0.11497677146608254</v>
      </c>
      <c r="E55" s="65" cm="1">
        <f t="array" aca="1" ref="E55" ca="1">(INDIRECT(ADDRESS(ROW()-1,COLUMN()))/INDIRECT(ADDRESS(ROW()-2,COLUMN())))-1</f>
        <v>-1.5396622529184611E-4</v>
      </c>
      <c r="F55" s="65" cm="1">
        <f t="array" aca="1" ref="F55" ca="1">(INDIRECT(ADDRESS(ROW()-1,COLUMN()))/INDIRECT(ADDRESS(ROW()-2,COLUMN())))-1</f>
        <v>-1.3949876815295692E-2</v>
      </c>
      <c r="G55" s="65" cm="1">
        <f t="array" aca="1" ref="G55" ca="1">(INDIRECT(ADDRESS(ROW()-1,COLUMN()))/INDIRECT(ADDRESS(ROW()-2,COLUMN())))-1</f>
        <v>-3.9967794598821493E-2</v>
      </c>
      <c r="H55" s="65" cm="1">
        <f t="array" aca="1" ref="H55" ca="1">(INDIRECT(ADDRESS(ROW()-1,COLUMN()))/INDIRECT(ADDRESS(ROW()-2,COLUMN())))-1</f>
        <v>3.6660791519346247</v>
      </c>
      <c r="I55" s="65" cm="1">
        <f t="array" aca="1" ref="I55" ca="1">(INDIRECT(ADDRESS(ROW()-1,COLUMN()))/INDIRECT(ADDRESS(ROW()-2,COLUMN())))-1</f>
        <v>8.3652510335959107E-2</v>
      </c>
      <c r="J55" s="65" cm="1">
        <f t="array" aca="1" ref="J55" ca="1">(INDIRECT(ADDRESS(ROW()-1,COLUMN()))/INDIRECT(ADDRESS(ROW()-2,COLUMN())))-1</f>
        <v>-2.5203371326965041E-4</v>
      </c>
      <c r="K55" s="73" t="str" cm="1">
        <f t="array" aca="1" ref="K55" ca="1">_xlfn.IFS(N55=0,"등급유지",N55&gt;0,N55&amp;"등급 상승",N55&lt;0,N55&amp;"등급 하락")</f>
        <v>등급유지</v>
      </c>
      <c r="M55" s="291"/>
      <c r="N55" s="39" cm="1">
        <f t="array" aca="1" ref="N55" ca="1">(INDIRECT(ADDRESS(ROW()-1,COLUMN()))-INDIRECT(ADDRESS(ROW()-2,COLUMN())))</f>
        <v>0</v>
      </c>
      <c r="O55" s="39" t="s">
        <v>126</v>
      </c>
      <c r="X55" s="283"/>
      <c r="Z55" s="284"/>
      <c r="AA55" s="39"/>
      <c r="AB55" s="39"/>
    </row>
    <row r="56" spans="2:28" ht="25.5" customHeight="1">
      <c r="B56" s="47"/>
      <c r="C56" s="47"/>
      <c r="D56" s="48"/>
      <c r="E56" s="48"/>
      <c r="F56" s="48"/>
      <c r="G56" s="48"/>
      <c r="H56" s="48"/>
      <c r="I56" s="48"/>
      <c r="J56" s="48"/>
      <c r="K56" s="48"/>
      <c r="M56" s="291"/>
      <c r="X56" s="283"/>
      <c r="Z56" s="284"/>
      <c r="AA56" s="39"/>
      <c r="AB56" s="39"/>
    </row>
    <row r="57" spans="2:28" ht="18" customHeight="1">
      <c r="B57" s="51" t="s">
        <v>133</v>
      </c>
      <c r="C57" s="51"/>
      <c r="D57" s="50"/>
      <c r="E57" s="50"/>
      <c r="F57" s="50"/>
      <c r="G57" s="50"/>
      <c r="H57" s="50"/>
      <c r="I57" s="50"/>
      <c r="J57" s="50"/>
      <c r="K57" s="50"/>
      <c r="M57" s="291"/>
      <c r="X57" s="283"/>
      <c r="Z57" s="284"/>
      <c r="AA57" s="39"/>
      <c r="AB57" s="39"/>
    </row>
    <row r="58" spans="2:28" ht="21" customHeight="1">
      <c r="B58" s="47"/>
      <c r="C58" s="47"/>
      <c r="D58" s="48"/>
      <c r="E58" s="48"/>
      <c r="F58" s="48"/>
      <c r="G58" s="48"/>
      <c r="H58" s="48"/>
      <c r="I58" s="48"/>
      <c r="J58" s="48"/>
      <c r="K58" s="48"/>
      <c r="M58" s="291"/>
      <c r="X58" s="283"/>
      <c r="Z58" s="284"/>
      <c r="AA58" s="39"/>
      <c r="AB58" s="39"/>
    </row>
    <row r="59" spans="2:28" ht="25.5" customHeight="1">
      <c r="B59" s="47"/>
      <c r="C59" s="47"/>
      <c r="D59" s="48"/>
      <c r="E59" s="48"/>
      <c r="F59" s="48"/>
      <c r="G59" s="48"/>
      <c r="H59" s="48"/>
      <c r="I59" s="48"/>
      <c r="J59" s="48"/>
      <c r="K59" s="48"/>
      <c r="M59" s="291"/>
      <c r="N59" s="292"/>
      <c r="P59" s="293"/>
      <c r="AA59" s="277"/>
    </row>
    <row r="60" spans="2:28" ht="25.5" customHeight="1">
      <c r="B60" s="47"/>
      <c r="C60" s="47"/>
      <c r="D60" s="48"/>
      <c r="M60" s="291"/>
      <c r="N60" s="292"/>
      <c r="P60" s="293"/>
      <c r="AA60" s="277"/>
    </row>
    <row r="61" spans="2:28" ht="25.5" customHeight="1">
      <c r="B61" s="47"/>
      <c r="C61" s="47"/>
      <c r="D61" s="48"/>
      <c r="M61" s="291"/>
      <c r="N61" s="292"/>
      <c r="P61" s="293"/>
      <c r="AA61" s="277"/>
    </row>
    <row r="62" spans="2:28" ht="25.5" customHeight="1">
      <c r="B62" s="47"/>
      <c r="C62" s="47"/>
      <c r="D62" s="48"/>
      <c r="M62" s="291"/>
      <c r="N62" s="292"/>
      <c r="P62" s="293"/>
      <c r="AA62" s="277"/>
    </row>
    <row r="63" spans="2:28" ht="25.5" customHeight="1">
      <c r="B63" s="47"/>
      <c r="C63" s="47"/>
      <c r="D63" s="48"/>
      <c r="M63" s="291"/>
      <c r="N63" s="292"/>
      <c r="P63" s="293"/>
      <c r="AA63" s="277"/>
    </row>
    <row r="64" spans="2:28" ht="25.5" customHeight="1">
      <c r="B64" s="47"/>
      <c r="C64" s="47"/>
      <c r="D64" s="48"/>
      <c r="M64" s="291"/>
      <c r="N64" s="292"/>
      <c r="P64" s="293"/>
      <c r="AA64" s="277"/>
    </row>
    <row r="65" spans="2:27" ht="25.5" customHeight="1">
      <c r="B65" s="47"/>
      <c r="C65" s="47"/>
      <c r="D65" s="48"/>
      <c r="M65" s="291"/>
      <c r="N65" s="292"/>
      <c r="P65" s="293"/>
      <c r="AA65" s="277"/>
    </row>
    <row r="66" spans="2:27" ht="25.5" customHeight="1">
      <c r="B66" s="47"/>
      <c r="C66" s="47"/>
      <c r="D66" s="48"/>
      <c r="E66" s="48"/>
      <c r="F66" s="48"/>
      <c r="G66" s="48"/>
      <c r="H66" s="48"/>
      <c r="I66" s="48"/>
      <c r="J66" s="48"/>
      <c r="K66" s="48"/>
      <c r="M66" s="291"/>
      <c r="N66" s="292"/>
      <c r="P66" s="293"/>
      <c r="AA66" s="277"/>
    </row>
    <row r="67" spans="2:27" ht="25.5" customHeight="1">
      <c r="B67" s="47"/>
      <c r="C67" s="47"/>
      <c r="D67" s="48"/>
      <c r="E67" s="48"/>
      <c r="F67" s="48"/>
      <c r="G67" s="48"/>
      <c r="H67" s="48"/>
      <c r="I67" s="48"/>
      <c r="J67" s="48"/>
      <c r="K67" s="48"/>
      <c r="M67" s="291"/>
      <c r="N67" s="292"/>
      <c r="P67" s="293"/>
      <c r="AA67" s="277"/>
    </row>
    <row r="68" spans="2:27" ht="25.5" customHeight="1" thickBot="1">
      <c r="B68" s="203" t="s">
        <v>92</v>
      </c>
      <c r="C68" s="204" t="s">
        <v>124</v>
      </c>
      <c r="D68" s="204" t="s">
        <v>122</v>
      </c>
      <c r="E68" s="204" t="s">
        <v>301</v>
      </c>
      <c r="F68" s="204" t="s">
        <v>123</v>
      </c>
      <c r="G68" s="204" t="s">
        <v>121</v>
      </c>
      <c r="H68" s="204" t="s">
        <v>119</v>
      </c>
      <c r="I68" s="204" t="s">
        <v>120</v>
      </c>
      <c r="J68" s="204" t="s">
        <v>162</v>
      </c>
      <c r="K68" s="205" t="s">
        <v>162</v>
      </c>
      <c r="M68" s="294">
        <v>1</v>
      </c>
      <c r="N68" s="295">
        <v>2</v>
      </c>
      <c r="O68" s="295">
        <v>3</v>
      </c>
      <c r="P68" s="294">
        <v>4</v>
      </c>
      <c r="Q68" s="295">
        <v>5</v>
      </c>
      <c r="R68" s="295">
        <v>6</v>
      </c>
      <c r="S68" s="294">
        <v>7</v>
      </c>
      <c r="T68" s="295"/>
      <c r="U68" s="296"/>
      <c r="AA68" s="277"/>
    </row>
    <row r="69" spans="2:27" ht="25.5" customHeight="1" thickTop="1">
      <c r="B69" s="208" t="s">
        <v>110</v>
      </c>
      <c r="C69" s="209" t="s">
        <v>71</v>
      </c>
      <c r="D69" s="210" t="s">
        <v>66</v>
      </c>
      <c r="E69" s="210" t="s">
        <v>66</v>
      </c>
      <c r="F69" s="210" t="s">
        <v>68</v>
      </c>
      <c r="G69" s="210" t="s">
        <v>68</v>
      </c>
      <c r="H69" s="210" t="s">
        <v>69</v>
      </c>
      <c r="I69" s="210" t="s">
        <v>69</v>
      </c>
      <c r="J69" s="210" t="s">
        <v>162</v>
      </c>
      <c r="K69" s="210" t="s">
        <v>162</v>
      </c>
      <c r="M69" s="294" t="s">
        <v>124</v>
      </c>
      <c r="N69" s="294" t="s">
        <v>122</v>
      </c>
      <c r="O69" s="294" t="s">
        <v>301</v>
      </c>
      <c r="P69" s="294" t="s">
        <v>123</v>
      </c>
      <c r="Q69" s="294" t="s">
        <v>121</v>
      </c>
      <c r="R69" s="294" t="s">
        <v>119</v>
      </c>
      <c r="S69" s="294" t="s">
        <v>120</v>
      </c>
      <c r="T69" s="294"/>
      <c r="U69" s="291"/>
      <c r="AA69" s="277"/>
    </row>
    <row r="70" spans="2:27" ht="25.5" customHeight="1">
      <c r="B70" s="206" t="s">
        <v>95</v>
      </c>
      <c r="C70" s="196" t="s">
        <v>415</v>
      </c>
      <c r="D70" s="196" t="s">
        <v>261</v>
      </c>
      <c r="E70" s="196" t="s">
        <v>261</v>
      </c>
      <c r="F70" s="196" t="s">
        <v>261</v>
      </c>
      <c r="G70" s="196" t="s">
        <v>261</v>
      </c>
      <c r="H70" s="196" t="s">
        <v>416</v>
      </c>
      <c r="I70" s="196" t="s">
        <v>261</v>
      </c>
      <c r="J70" s="196" t="s">
        <v>162</v>
      </c>
      <c r="K70" s="207" t="s">
        <v>162</v>
      </c>
      <c r="M70" s="291"/>
      <c r="N70" s="292"/>
      <c r="P70" s="293"/>
      <c r="AA70" s="277"/>
    </row>
    <row r="71" spans="2:27" ht="25.5" customHeight="1">
      <c r="B71" s="170" t="s">
        <v>96</v>
      </c>
      <c r="C71" s="172" t="s">
        <v>261</v>
      </c>
      <c r="D71" s="172" t="s">
        <v>415</v>
      </c>
      <c r="E71" s="172" t="s">
        <v>415</v>
      </c>
      <c r="F71" s="172" t="s">
        <v>261</v>
      </c>
      <c r="G71" s="172" t="s">
        <v>261</v>
      </c>
      <c r="H71" s="172" t="s">
        <v>416</v>
      </c>
      <c r="I71" s="172" t="s">
        <v>262</v>
      </c>
      <c r="J71" s="172" t="s">
        <v>162</v>
      </c>
      <c r="K71" s="173" t="s">
        <v>162</v>
      </c>
      <c r="M71" s="297">
        <v>1</v>
      </c>
      <c r="N71" s="297">
        <v>0</v>
      </c>
      <c r="O71" s="297">
        <v>0</v>
      </c>
      <c r="P71" s="297">
        <v>0</v>
      </c>
      <c r="Q71" s="297">
        <v>0</v>
      </c>
      <c r="R71" s="297">
        <v>0.125</v>
      </c>
      <c r="S71" s="297">
        <v>0</v>
      </c>
      <c r="T71" s="297"/>
      <c r="AA71" s="277"/>
    </row>
    <row r="72" spans="2:27" ht="25.5" customHeight="1">
      <c r="B72" s="169" t="s">
        <v>97</v>
      </c>
      <c r="C72" s="172" t="s">
        <v>261</v>
      </c>
      <c r="D72" s="172" t="s">
        <v>261</v>
      </c>
      <c r="E72" s="172" t="s">
        <v>261</v>
      </c>
      <c r="F72" s="172" t="s">
        <v>305</v>
      </c>
      <c r="G72" s="172" t="s">
        <v>305</v>
      </c>
      <c r="H72" s="172" t="s">
        <v>417</v>
      </c>
      <c r="I72" s="172" t="s">
        <v>262</v>
      </c>
      <c r="J72" s="172" t="s">
        <v>162</v>
      </c>
      <c r="K72" s="173" t="s">
        <v>162</v>
      </c>
      <c r="M72" s="297">
        <v>0</v>
      </c>
      <c r="N72" s="297">
        <v>1</v>
      </c>
      <c r="O72" s="297">
        <v>1</v>
      </c>
      <c r="P72" s="297">
        <v>0</v>
      </c>
      <c r="Q72" s="297">
        <v>0</v>
      </c>
      <c r="R72" s="297">
        <v>0.125</v>
      </c>
      <c r="S72" s="297">
        <v>0.125</v>
      </c>
      <c r="T72" s="297"/>
      <c r="AA72" s="277"/>
    </row>
    <row r="73" spans="2:27" ht="25.5" customHeight="1">
      <c r="B73" s="169" t="s">
        <v>100</v>
      </c>
      <c r="C73" s="172" t="s">
        <v>261</v>
      </c>
      <c r="D73" s="172" t="s">
        <v>261</v>
      </c>
      <c r="E73" s="172" t="s">
        <v>261</v>
      </c>
      <c r="F73" s="172" t="s">
        <v>261</v>
      </c>
      <c r="G73" s="172" t="s">
        <v>261</v>
      </c>
      <c r="H73" s="172" t="s">
        <v>418</v>
      </c>
      <c r="I73" s="172" t="s">
        <v>261</v>
      </c>
      <c r="J73" s="172" t="s">
        <v>162</v>
      </c>
      <c r="K73" s="173" t="s">
        <v>162</v>
      </c>
      <c r="M73" s="297">
        <v>0</v>
      </c>
      <c r="N73" s="297">
        <v>0</v>
      </c>
      <c r="O73" s="297">
        <v>0</v>
      </c>
      <c r="P73" s="297">
        <v>1</v>
      </c>
      <c r="Q73" s="297">
        <v>1</v>
      </c>
      <c r="R73" s="297">
        <v>0.3125</v>
      </c>
      <c r="S73" s="297">
        <v>0.125</v>
      </c>
      <c r="T73" s="297"/>
      <c r="AA73" s="277"/>
    </row>
    <row r="74" spans="2:27" ht="25.5" customHeight="1">
      <c r="B74" s="174" t="s">
        <v>98</v>
      </c>
      <c r="C74" s="172" t="s">
        <v>261</v>
      </c>
      <c r="D74" s="172" t="s">
        <v>261</v>
      </c>
      <c r="E74" s="172" t="s">
        <v>261</v>
      </c>
      <c r="F74" s="172" t="s">
        <v>261</v>
      </c>
      <c r="G74" s="172" t="s">
        <v>261</v>
      </c>
      <c r="H74" s="172" t="s">
        <v>416</v>
      </c>
      <c r="I74" s="172" t="s">
        <v>419</v>
      </c>
      <c r="J74" s="172" t="s">
        <v>162</v>
      </c>
      <c r="K74" s="173" t="s">
        <v>162</v>
      </c>
      <c r="M74" s="297">
        <v>0</v>
      </c>
      <c r="N74" s="297">
        <v>0</v>
      </c>
      <c r="O74" s="297">
        <v>0</v>
      </c>
      <c r="P74" s="297">
        <v>0</v>
      </c>
      <c r="Q74" s="297">
        <v>0</v>
      </c>
      <c r="R74" s="297">
        <v>0.1875</v>
      </c>
      <c r="S74" s="297">
        <v>0</v>
      </c>
      <c r="T74" s="297"/>
      <c r="AA74" s="277"/>
    </row>
    <row r="75" spans="2:27" ht="25.5" customHeight="1">
      <c r="B75" s="175" t="s">
        <v>99</v>
      </c>
      <c r="C75" s="176" t="s">
        <v>261</v>
      </c>
      <c r="D75" s="176" t="s">
        <v>261</v>
      </c>
      <c r="E75" s="176" t="s">
        <v>261</v>
      </c>
      <c r="F75" s="176" t="s">
        <v>261</v>
      </c>
      <c r="G75" s="176" t="s">
        <v>261</v>
      </c>
      <c r="H75" s="176" t="s">
        <v>416</v>
      </c>
      <c r="I75" s="176" t="s">
        <v>296</v>
      </c>
      <c r="J75" s="176" t="s">
        <v>162</v>
      </c>
      <c r="K75" s="177" t="s">
        <v>162</v>
      </c>
      <c r="M75" s="297">
        <v>0</v>
      </c>
      <c r="N75" s="297">
        <v>0</v>
      </c>
      <c r="O75" s="297">
        <v>0</v>
      </c>
      <c r="P75" s="297">
        <v>0</v>
      </c>
      <c r="Q75" s="297">
        <v>0</v>
      </c>
      <c r="R75" s="297">
        <v>0.125</v>
      </c>
      <c r="S75" s="297">
        <v>0.375</v>
      </c>
      <c r="T75" s="297"/>
      <c r="AA75" s="277"/>
    </row>
    <row r="76" spans="2:27" ht="15.75" customHeight="1">
      <c r="B76" s="47"/>
      <c r="C76" s="47"/>
      <c r="D76" s="48"/>
      <c r="E76" s="48"/>
      <c r="F76" s="48"/>
      <c r="G76" s="48"/>
      <c r="H76" s="48"/>
      <c r="I76" s="48"/>
      <c r="J76" s="48"/>
      <c r="K76" s="48"/>
      <c r="M76" s="297">
        <v>0</v>
      </c>
      <c r="N76" s="297">
        <v>0</v>
      </c>
      <c r="O76" s="297">
        <v>0</v>
      </c>
      <c r="P76" s="297">
        <v>0</v>
      </c>
      <c r="Q76" s="297">
        <v>0</v>
      </c>
      <c r="R76" s="297">
        <v>0.125</v>
      </c>
      <c r="S76" s="297">
        <v>0.25</v>
      </c>
      <c r="T76" s="297"/>
      <c r="AA76" s="277"/>
    </row>
    <row r="77" spans="2:27" ht="17.25" customHeight="1">
      <c r="B77" s="51" t="s">
        <v>134</v>
      </c>
      <c r="C77" s="51"/>
      <c r="D77" s="50"/>
      <c r="E77" s="50"/>
      <c r="F77" s="50"/>
      <c r="G77" s="50"/>
      <c r="H77" s="50"/>
      <c r="I77" s="50"/>
      <c r="J77" s="50"/>
      <c r="K77" s="50"/>
      <c r="M77" s="291"/>
      <c r="N77" s="292"/>
      <c r="P77" s="293"/>
      <c r="AA77" s="277"/>
    </row>
    <row r="78" spans="2:27" ht="30.75" customHeight="1">
      <c r="B78" s="55" t="s">
        <v>75</v>
      </c>
      <c r="C78" s="55" t="s">
        <v>102</v>
      </c>
      <c r="D78" s="55" t="s">
        <v>103</v>
      </c>
      <c r="E78" s="55" t="s">
        <v>104</v>
      </c>
      <c r="F78" s="55" t="s">
        <v>105</v>
      </c>
      <c r="G78" s="55" t="s">
        <v>106</v>
      </c>
      <c r="H78" s="55" t="s">
        <v>6</v>
      </c>
      <c r="I78" s="55" t="s">
        <v>7</v>
      </c>
      <c r="J78" s="55" t="s">
        <v>107</v>
      </c>
      <c r="K78" s="55" t="s">
        <v>109</v>
      </c>
      <c r="M78" s="291"/>
      <c r="N78" s="292"/>
      <c r="P78" s="293"/>
      <c r="AA78" s="277"/>
    </row>
    <row r="79" spans="2:27" ht="20.25" customHeight="1">
      <c r="B79" s="84" t="s">
        <v>124</v>
      </c>
      <c r="C79" s="64">
        <v>1</v>
      </c>
      <c r="D79" s="85">
        <v>0</v>
      </c>
      <c r="E79" s="85">
        <v>0</v>
      </c>
      <c r="F79" s="85">
        <v>0</v>
      </c>
      <c r="G79" s="86">
        <v>0</v>
      </c>
      <c r="H79" s="87">
        <v>0</v>
      </c>
      <c r="I79" s="87">
        <v>0</v>
      </c>
      <c r="J79" s="88">
        <v>0</v>
      </c>
      <c r="K79" s="72"/>
      <c r="M79" s="291"/>
      <c r="N79" s="292"/>
      <c r="P79" s="293"/>
      <c r="AA79" s="277"/>
    </row>
    <row r="80" spans="2:27" ht="20.25" customHeight="1">
      <c r="B80" s="84" t="s">
        <v>124</v>
      </c>
      <c r="C80" s="64">
        <v>2</v>
      </c>
      <c r="D80" s="85">
        <v>4.0936886913208931E-2</v>
      </c>
      <c r="E80" s="85">
        <v>0.23271405761491851</v>
      </c>
      <c r="F80" s="85">
        <v>0.1772378839160029</v>
      </c>
      <c r="G80" s="86">
        <v>7.08</v>
      </c>
      <c r="H80" s="87">
        <v>5.1126312668077753E-2</v>
      </c>
      <c r="I80" s="87">
        <v>1.7042104222692585</v>
      </c>
      <c r="J80" s="88">
        <v>2.2500155297246596</v>
      </c>
      <c r="K80" s="72"/>
      <c r="M80" s="291"/>
      <c r="N80" s="292"/>
      <c r="P80" s="293"/>
      <c r="AA80" s="277"/>
    </row>
    <row r="81" spans="2:27" ht="20.25" customHeight="1">
      <c r="B81" s="84" t="s">
        <v>124</v>
      </c>
      <c r="C81" s="64">
        <v>3</v>
      </c>
      <c r="D81" s="85">
        <v>2.042271709132832E-2</v>
      </c>
      <c r="E81" s="85">
        <v>0.23067448529904291</v>
      </c>
      <c r="F81" s="85">
        <v>0.18257036211937525</v>
      </c>
      <c r="G81" s="86">
        <v>6.8860000000000001</v>
      </c>
      <c r="H81" s="87">
        <v>8.7915102144161428E-2</v>
      </c>
      <c r="I81" s="87">
        <v>1.5824718385949057</v>
      </c>
      <c r="J81" s="88">
        <v>2.2497250791139241</v>
      </c>
      <c r="K81" s="72"/>
      <c r="M81" s="291"/>
      <c r="N81" s="292"/>
      <c r="P81" s="293"/>
      <c r="AA81" s="277"/>
    </row>
    <row r="82" spans="2:27" ht="20.25" customHeight="1">
      <c r="B82" s="84" t="s">
        <v>124</v>
      </c>
      <c r="C82" s="64">
        <v>4</v>
      </c>
      <c r="D82" s="85">
        <v>0</v>
      </c>
      <c r="E82" s="85">
        <v>0</v>
      </c>
      <c r="F82" s="85">
        <v>0</v>
      </c>
      <c r="G82" s="86">
        <v>0</v>
      </c>
      <c r="H82" s="87">
        <v>0</v>
      </c>
      <c r="I82" s="87">
        <v>0</v>
      </c>
      <c r="J82" s="88">
        <v>0</v>
      </c>
      <c r="K82" s="72"/>
      <c r="M82" s="291"/>
      <c r="N82" s="292"/>
      <c r="P82" s="293"/>
      <c r="AA82" s="277"/>
    </row>
    <row r="83" spans="2:27" ht="20.25" customHeight="1">
      <c r="B83" s="84" t="s">
        <v>124</v>
      </c>
      <c r="C83" s="64">
        <v>5</v>
      </c>
      <c r="D83" s="85">
        <v>1.6571875124589502E-2</v>
      </c>
      <c r="E83" s="85">
        <v>0.2418092324929785</v>
      </c>
      <c r="F83" s="85">
        <v>0.21558663707296702</v>
      </c>
      <c r="G83" s="86">
        <v>7.2069999999999999</v>
      </c>
      <c r="H83" s="87">
        <v>3.0754156501136522E-2</v>
      </c>
      <c r="I83" s="87">
        <v>2.7678740851022869</v>
      </c>
      <c r="J83" s="88">
        <v>2.2073978127597726</v>
      </c>
      <c r="K83" s="72"/>
      <c r="M83" s="291"/>
      <c r="N83" s="292"/>
      <c r="P83" s="293"/>
      <c r="AA83" s="277"/>
    </row>
    <row r="84" spans="2:27" ht="20.25" customHeight="1">
      <c r="B84" s="84" t="s">
        <v>124</v>
      </c>
      <c r="C84" s="64">
        <v>6</v>
      </c>
      <c r="D84" s="85">
        <v>1.9750763242344538E-2</v>
      </c>
      <c r="E84" s="85">
        <v>0.26037747401584888</v>
      </c>
      <c r="F84" s="85">
        <v>0.2340424964820646</v>
      </c>
      <c r="G84" s="86">
        <v>5.48</v>
      </c>
      <c r="H84" s="87">
        <v>0.19038164030536708</v>
      </c>
      <c r="I84" s="87">
        <v>3.2237957758375493</v>
      </c>
      <c r="J84" s="88">
        <v>2.5673353957403715</v>
      </c>
      <c r="K84" s="72"/>
      <c r="M84" s="291"/>
      <c r="N84" s="292"/>
      <c r="P84" s="293"/>
      <c r="AA84" s="277"/>
    </row>
    <row r="85" spans="2:27" ht="20.25" customHeight="1">
      <c r="B85" s="84" t="s">
        <v>124</v>
      </c>
      <c r="C85" s="64">
        <v>7</v>
      </c>
      <c r="D85" s="85">
        <v>1.5367858047295239E-2</v>
      </c>
      <c r="E85" s="85">
        <v>0.26330370320420493</v>
      </c>
      <c r="F85" s="85">
        <v>0.22297653024132774</v>
      </c>
      <c r="G85" s="86">
        <v>6.1239999999999997</v>
      </c>
      <c r="H85" s="87">
        <v>0.76055881998936914</v>
      </c>
      <c r="I85" s="87">
        <v>2.124735751081412</v>
      </c>
      <c r="J85" s="88">
        <v>2.4094051170803885</v>
      </c>
      <c r="K85" s="72"/>
      <c r="M85" s="291"/>
      <c r="N85" s="292"/>
      <c r="P85" s="293"/>
      <c r="AA85" s="277"/>
    </row>
    <row r="86" spans="2:27" ht="20.25" customHeight="1">
      <c r="B86" s="84" t="s">
        <v>124</v>
      </c>
      <c r="C86" s="64">
        <v>8</v>
      </c>
      <c r="D86" s="85">
        <v>1.922437209432783E-2</v>
      </c>
      <c r="E86" s="85">
        <v>0.26117749480764857</v>
      </c>
      <c r="F86" s="85">
        <v>0.21131332732166119</v>
      </c>
      <c r="G86" s="86">
        <v>6.6550000000000002</v>
      </c>
      <c r="H86" s="87">
        <v>0.28406571260566849</v>
      </c>
      <c r="I86" s="87">
        <v>2.2567442723672553</v>
      </c>
      <c r="J86" s="88">
        <v>2.2982756482006055</v>
      </c>
      <c r="K86" s="72"/>
      <c r="M86" s="291"/>
      <c r="N86" s="292"/>
      <c r="P86" s="293"/>
      <c r="AA86" s="277"/>
    </row>
    <row r="87" spans="2:27" ht="20.25" customHeight="1">
      <c r="B87" s="84" t="s">
        <v>124</v>
      </c>
      <c r="C87" s="64">
        <v>9</v>
      </c>
      <c r="D87" s="85">
        <v>1.5952842479839441E-2</v>
      </c>
      <c r="E87" s="85">
        <v>0.29263939458091243</v>
      </c>
      <c r="F87" s="85">
        <v>0.25034069652360003</v>
      </c>
      <c r="G87" s="86">
        <v>7.0960000000000001</v>
      </c>
      <c r="H87" s="87">
        <v>0.79344722701529125</v>
      </c>
      <c r="I87" s="87">
        <v>3.7891153290117989</v>
      </c>
      <c r="J87" s="88">
        <v>2.3232053666047578</v>
      </c>
      <c r="K87" s="72"/>
      <c r="M87" s="291"/>
      <c r="N87" s="292"/>
      <c r="P87" s="293"/>
      <c r="AA87" s="277"/>
    </row>
    <row r="88" spans="2:27" ht="20.25" customHeight="1">
      <c r="B88" s="84" t="s">
        <v>124</v>
      </c>
      <c r="C88" s="64">
        <v>10</v>
      </c>
      <c r="D88" s="85">
        <v>0</v>
      </c>
      <c r="E88" s="85">
        <v>0</v>
      </c>
      <c r="F88" s="85">
        <v>0</v>
      </c>
      <c r="G88" s="86">
        <v>0</v>
      </c>
      <c r="H88" s="87">
        <v>0</v>
      </c>
      <c r="I88" s="87">
        <v>0</v>
      </c>
      <c r="J88" s="88">
        <v>0</v>
      </c>
      <c r="K88" s="72"/>
      <c r="M88" s="291"/>
      <c r="N88" s="292"/>
      <c r="P88" s="293"/>
      <c r="AA88" s="277"/>
    </row>
    <row r="89" spans="2:27" ht="20.25" customHeight="1">
      <c r="B89" s="84" t="s">
        <v>124</v>
      </c>
      <c r="C89" s="64">
        <v>11</v>
      </c>
      <c r="D89" s="85">
        <v>2.2674677599886721E-2</v>
      </c>
      <c r="E89" s="85">
        <v>0.26552198265231924</v>
      </c>
      <c r="F89" s="85">
        <v>0.15043436393782536</v>
      </c>
      <c r="G89" s="86">
        <v>5.4850000000000003</v>
      </c>
      <c r="H89" s="87">
        <v>43.988801812713703</v>
      </c>
      <c r="I89" s="87">
        <v>28.109618952609914</v>
      </c>
      <c r="J89" s="88">
        <v>2.6097536323167669</v>
      </c>
      <c r="K89" s="72" t="s">
        <v>71</v>
      </c>
      <c r="M89" s="291"/>
      <c r="N89" s="292"/>
      <c r="P89" s="293"/>
      <c r="AA89" s="277"/>
    </row>
    <row r="90" spans="2:27" ht="20.25" customHeight="1">
      <c r="B90" s="84" t="s">
        <v>122</v>
      </c>
      <c r="C90" s="64">
        <v>1</v>
      </c>
      <c r="D90" s="85">
        <v>4.1720869086564527E-2</v>
      </c>
      <c r="E90" s="85">
        <v>0.21187383670207979</v>
      </c>
      <c r="F90" s="85">
        <v>0.1256774485963004</v>
      </c>
      <c r="G90" s="86">
        <v>12.798</v>
      </c>
      <c r="H90" s="87">
        <v>1.5458480762152569E-2</v>
      </c>
      <c r="I90" s="87">
        <v>4.1892482865433465</v>
      </c>
      <c r="J90" s="88">
        <v>2.0212509811077393</v>
      </c>
      <c r="K90" s="72"/>
      <c r="M90" s="291"/>
      <c r="N90" s="292"/>
      <c r="P90" s="293"/>
      <c r="AA90" s="277"/>
    </row>
    <row r="91" spans="2:27" ht="20.25" customHeight="1">
      <c r="B91" s="84" t="s">
        <v>122</v>
      </c>
      <c r="C91" s="64">
        <v>2</v>
      </c>
      <c r="D91" s="85">
        <v>5.205515343510022E-2</v>
      </c>
      <c r="E91" s="85">
        <v>0.10300288539837729</v>
      </c>
      <c r="F91" s="85">
        <v>0.12508590989044027</v>
      </c>
      <c r="G91" s="86">
        <v>10.313000000000001</v>
      </c>
      <c r="H91" s="87">
        <v>0</v>
      </c>
      <c r="I91" s="87">
        <v>1.2388404970671838</v>
      </c>
      <c r="J91" s="88">
        <v>2.1813921417927502</v>
      </c>
      <c r="K91" s="72"/>
      <c r="M91" s="291"/>
      <c r="N91" s="292"/>
      <c r="P91" s="293"/>
      <c r="AA91" s="277"/>
    </row>
    <row r="92" spans="2:27" ht="20.25" customHeight="1">
      <c r="B92" s="84" t="s">
        <v>122</v>
      </c>
      <c r="C92" s="64">
        <v>3</v>
      </c>
      <c r="D92" s="85">
        <v>2.187277870268825E-2</v>
      </c>
      <c r="E92" s="85">
        <v>9.0655324499257409E-2</v>
      </c>
      <c r="F92" s="85">
        <v>0.15115391977324719</v>
      </c>
      <c r="G92" s="86">
        <v>9.4849999999999994</v>
      </c>
      <c r="H92" s="87">
        <v>1.0969079809379331E-2</v>
      </c>
      <c r="I92" s="87">
        <v>0.97624810303476051</v>
      </c>
      <c r="J92" s="88">
        <v>2.3096886207640881</v>
      </c>
      <c r="K92" s="72"/>
      <c r="M92" s="291"/>
      <c r="N92" s="292"/>
      <c r="P92" s="293"/>
      <c r="AA92" s="277"/>
    </row>
    <row r="93" spans="2:27" ht="20.25" customHeight="1">
      <c r="B93" s="84" t="s">
        <v>122</v>
      </c>
      <c r="C93" s="64">
        <v>4</v>
      </c>
      <c r="D93" s="85">
        <v>1.8004704211804626E-2</v>
      </c>
      <c r="E93" s="85">
        <v>8.5955356213440096E-2</v>
      </c>
      <c r="F93" s="85">
        <v>0.16139628287161786</v>
      </c>
      <c r="G93" s="86">
        <v>8.8849999999999998</v>
      </c>
      <c r="H93" s="87">
        <v>9.7168141403743431E-3</v>
      </c>
      <c r="I93" s="87">
        <v>0.64130973326470675</v>
      </c>
      <c r="J93" s="88">
        <v>2.4031891862734271</v>
      </c>
      <c r="K93" s="72"/>
      <c r="M93" s="291"/>
      <c r="N93" s="292"/>
      <c r="P93" s="293"/>
      <c r="AA93" s="277"/>
    </row>
    <row r="94" spans="2:27" ht="20.25" customHeight="1">
      <c r="B94" s="84" t="s">
        <v>122</v>
      </c>
      <c r="C94" s="64">
        <v>5</v>
      </c>
      <c r="D94" s="85">
        <v>1.7180505343904629E-2</v>
      </c>
      <c r="E94" s="85">
        <v>9.1024853832918848E-2</v>
      </c>
      <c r="F94" s="85">
        <v>0.15749340451363136</v>
      </c>
      <c r="G94" s="86">
        <v>9.0609999999999999</v>
      </c>
      <c r="H94" s="87">
        <v>2.057392612849528E-2</v>
      </c>
      <c r="I94" s="87">
        <v>0.72008741449733482</v>
      </c>
      <c r="J94" s="88">
        <v>2.3592322735561804</v>
      </c>
      <c r="K94" s="72"/>
      <c r="M94" s="291"/>
      <c r="N94" s="292"/>
      <c r="P94" s="293"/>
      <c r="AA94" s="277"/>
    </row>
    <row r="95" spans="2:27" ht="20.25" customHeight="1">
      <c r="B95" s="84" t="s">
        <v>122</v>
      </c>
      <c r="C95" s="64">
        <v>6</v>
      </c>
      <c r="D95" s="85">
        <v>1.6390611018724861E-2</v>
      </c>
      <c r="E95" s="85">
        <v>8.9088273484665192E-2</v>
      </c>
      <c r="F95" s="85">
        <v>0.16131044437524583</v>
      </c>
      <c r="G95" s="86">
        <v>9.3879999999999999</v>
      </c>
      <c r="H95" s="87">
        <v>0.12574310808760811</v>
      </c>
      <c r="I95" s="87">
        <v>1.0149265152785512</v>
      </c>
      <c r="J95" s="88">
        <v>2.3489008143233483</v>
      </c>
      <c r="K95" s="72"/>
      <c r="M95" s="291"/>
      <c r="N95" s="292"/>
      <c r="P95" s="293"/>
      <c r="AA95" s="277"/>
    </row>
    <row r="96" spans="2:27" ht="20.25" customHeight="1">
      <c r="B96" s="84" t="s">
        <v>122</v>
      </c>
      <c r="C96" s="64">
        <v>7</v>
      </c>
      <c r="D96" s="85">
        <v>2.3992712110043987E-2</v>
      </c>
      <c r="E96" s="85">
        <v>8.5010638937876012E-2</v>
      </c>
      <c r="F96" s="85">
        <v>0.15868354282336791</v>
      </c>
      <c r="G96" s="86">
        <v>9.8170000000000002</v>
      </c>
      <c r="H96" s="87">
        <v>0.17580100954192363</v>
      </c>
      <c r="I96" s="87">
        <v>0.86049967828415241</v>
      </c>
      <c r="J96" s="88">
        <v>2.3534783774184693</v>
      </c>
      <c r="K96" s="72"/>
      <c r="M96" s="291"/>
      <c r="N96" s="292"/>
      <c r="P96" s="293"/>
      <c r="AA96" s="277"/>
    </row>
    <row r="97" spans="2:27" ht="20.25" customHeight="1">
      <c r="B97" s="84" t="s">
        <v>122</v>
      </c>
      <c r="C97" s="64">
        <v>8</v>
      </c>
      <c r="D97" s="85">
        <v>3.3105462702448178E-2</v>
      </c>
      <c r="E97" s="85">
        <v>0.10356483619459003</v>
      </c>
      <c r="F97" s="85">
        <v>0.15465535874619446</v>
      </c>
      <c r="G97" s="86">
        <v>11.409000000000001</v>
      </c>
      <c r="H97" s="87">
        <v>0.17562732790149002</v>
      </c>
      <c r="I97" s="87">
        <v>1.436011681076889</v>
      </c>
      <c r="J97" s="88">
        <v>2.189121231605113</v>
      </c>
      <c r="K97" s="72"/>
      <c r="M97" s="291"/>
      <c r="N97" s="292"/>
      <c r="P97" s="293"/>
      <c r="AA97" s="277"/>
    </row>
    <row r="98" spans="2:27" ht="20.25" customHeight="1">
      <c r="B98" s="84" t="s">
        <v>122</v>
      </c>
      <c r="C98" s="64">
        <v>9</v>
      </c>
      <c r="D98" s="85">
        <v>2.5412644536895967E-2</v>
      </c>
      <c r="E98" s="85">
        <v>9.86122691952796E-2</v>
      </c>
      <c r="F98" s="85">
        <v>0.16141344010835978</v>
      </c>
      <c r="G98" s="86">
        <v>9.91</v>
      </c>
      <c r="H98" s="87">
        <v>0.21493134501778932</v>
      </c>
      <c r="I98" s="87">
        <v>1.3110812046085147</v>
      </c>
      <c r="J98" s="88">
        <v>2.348646372283778</v>
      </c>
      <c r="K98" s="72"/>
      <c r="M98" s="291"/>
      <c r="N98" s="292"/>
      <c r="P98" s="293"/>
      <c r="AA98" s="277"/>
    </row>
    <row r="99" spans="2:27" ht="20.25" customHeight="1">
      <c r="B99" s="84" t="s">
        <v>122</v>
      </c>
      <c r="C99" s="64">
        <v>10</v>
      </c>
      <c r="D99" s="85">
        <v>1.4830278164752405E-2</v>
      </c>
      <c r="E99" s="85">
        <v>9.3745647861929751E-2</v>
      </c>
      <c r="F99" s="85">
        <v>0.16076577561900601</v>
      </c>
      <c r="G99" s="86">
        <v>9.3510000000000009</v>
      </c>
      <c r="H99" s="87">
        <v>0.26124438538088474</v>
      </c>
      <c r="I99" s="87">
        <v>1.5976098952138722</v>
      </c>
      <c r="J99" s="88">
        <v>2.4418288604106597</v>
      </c>
      <c r="K99" s="72"/>
      <c r="M99" s="291"/>
      <c r="N99" s="292"/>
      <c r="P99" s="293"/>
      <c r="AA99" s="277"/>
    </row>
    <row r="100" spans="2:27" ht="20.25" customHeight="1">
      <c r="B100" s="84" t="s">
        <v>122</v>
      </c>
      <c r="C100" s="64">
        <v>11</v>
      </c>
      <c r="D100" s="85">
        <v>1.4978857687099003E-2</v>
      </c>
      <c r="E100" s="85">
        <v>8.4338664321765094E-2</v>
      </c>
      <c r="F100" s="85">
        <v>0.15197841127183473</v>
      </c>
      <c r="G100" s="86">
        <v>8.6430000000000007</v>
      </c>
      <c r="H100" s="87">
        <v>0.26662879170497317</v>
      </c>
      <c r="I100" s="87">
        <v>1.0460052597656639</v>
      </c>
      <c r="J100" s="88">
        <v>2.5541066296762325</v>
      </c>
      <c r="K100" s="72" t="s">
        <v>66</v>
      </c>
      <c r="M100" s="291"/>
      <c r="N100" s="292"/>
      <c r="P100" s="293"/>
      <c r="AA100" s="277"/>
    </row>
    <row r="101" spans="2:27" ht="20.25" customHeight="1">
      <c r="B101" s="84" t="s">
        <v>301</v>
      </c>
      <c r="C101" s="64">
        <v>1</v>
      </c>
      <c r="D101" s="85">
        <v>0</v>
      </c>
      <c r="E101" s="85">
        <v>0</v>
      </c>
      <c r="F101" s="85">
        <v>0</v>
      </c>
      <c r="G101" s="86">
        <v>0</v>
      </c>
      <c r="H101" s="87">
        <v>0</v>
      </c>
      <c r="I101" s="87">
        <v>0</v>
      </c>
      <c r="J101" s="88">
        <v>0</v>
      </c>
      <c r="K101" s="72"/>
      <c r="M101" s="291"/>
      <c r="N101" s="292"/>
      <c r="P101" s="293"/>
      <c r="AA101" s="277"/>
    </row>
    <row r="102" spans="2:27" ht="20.25" customHeight="1">
      <c r="B102" s="84" t="s">
        <v>301</v>
      </c>
      <c r="C102" s="64">
        <v>2</v>
      </c>
      <c r="D102" s="85">
        <v>0</v>
      </c>
      <c r="E102" s="85">
        <v>0</v>
      </c>
      <c r="F102" s="85">
        <v>0</v>
      </c>
      <c r="G102" s="86">
        <v>0</v>
      </c>
      <c r="H102" s="87">
        <v>0</v>
      </c>
      <c r="I102" s="87">
        <v>0</v>
      </c>
      <c r="J102" s="88">
        <v>0</v>
      </c>
      <c r="K102" s="72"/>
      <c r="M102" s="291"/>
      <c r="N102" s="292"/>
      <c r="P102" s="293"/>
      <c r="AA102" s="277"/>
    </row>
    <row r="103" spans="2:27" ht="20.25" customHeight="1">
      <c r="B103" s="84" t="s">
        <v>301</v>
      </c>
      <c r="C103" s="64">
        <v>3</v>
      </c>
      <c r="D103" s="85">
        <v>2.5840567649456716E-2</v>
      </c>
      <c r="E103" s="85">
        <v>0.17326739564631791</v>
      </c>
      <c r="F103" s="85">
        <v>0.12231555261687257</v>
      </c>
      <c r="G103" s="86">
        <v>3.74</v>
      </c>
      <c r="H103" s="87">
        <v>1.295715599755006E-2</v>
      </c>
      <c r="I103" s="87">
        <v>0.86812945183585399</v>
      </c>
      <c r="J103" s="88">
        <v>3.5393853426594979</v>
      </c>
      <c r="K103" s="72"/>
      <c r="M103" s="291"/>
      <c r="N103" s="292"/>
      <c r="P103" s="293"/>
      <c r="AA103" s="277"/>
    </row>
    <row r="104" spans="2:27" ht="20.25" customHeight="1">
      <c r="B104" s="84" t="s">
        <v>301</v>
      </c>
      <c r="C104" s="64">
        <v>4</v>
      </c>
      <c r="D104" s="85">
        <v>2.4359925857354317E-2</v>
      </c>
      <c r="E104" s="85">
        <v>0.18442055533869992</v>
      </c>
      <c r="F104" s="85">
        <v>0.14386895065179342</v>
      </c>
      <c r="G104" s="86">
        <v>4.0999999999999996</v>
      </c>
      <c r="H104" s="87">
        <v>1.1565028187443201E-2</v>
      </c>
      <c r="I104" s="87">
        <v>1.0524175650573313</v>
      </c>
      <c r="J104" s="88">
        <v>3.433077337521802</v>
      </c>
      <c r="K104" s="72"/>
      <c r="M104" s="291"/>
      <c r="N104" s="292"/>
      <c r="P104" s="293"/>
      <c r="AA104" s="277"/>
    </row>
    <row r="105" spans="2:27" ht="20.25" customHeight="1">
      <c r="B105" s="84" t="s">
        <v>301</v>
      </c>
      <c r="C105" s="64">
        <v>5</v>
      </c>
      <c r="D105" s="85">
        <v>2.3643896028985402E-2</v>
      </c>
      <c r="E105" s="85">
        <v>0.17856161706350265</v>
      </c>
      <c r="F105" s="85">
        <v>0.14826622149177879</v>
      </c>
      <c r="G105" s="86">
        <v>4.0369999999999999</v>
      </c>
      <c r="H105" s="87">
        <v>0</v>
      </c>
      <c r="I105" s="87">
        <v>1.2569281752763255</v>
      </c>
      <c r="J105" s="88">
        <v>3.452071255327458</v>
      </c>
      <c r="K105" s="72"/>
      <c r="M105" s="291"/>
      <c r="N105" s="292"/>
      <c r="P105" s="293"/>
      <c r="AA105" s="277"/>
    </row>
    <row r="106" spans="2:27" ht="20.25" customHeight="1">
      <c r="B106" s="84" t="s">
        <v>301</v>
      </c>
      <c r="C106" s="64">
        <v>6</v>
      </c>
      <c r="D106" s="85">
        <v>2.8807420501778102E-2</v>
      </c>
      <c r="E106" s="85">
        <v>0.15267731401040727</v>
      </c>
      <c r="F106" s="85">
        <v>0.19216077764185915</v>
      </c>
      <c r="G106" s="86">
        <v>3.6749999999999998</v>
      </c>
      <c r="H106" s="87">
        <v>0</v>
      </c>
      <c r="I106" s="87">
        <v>0.46868482351672969</v>
      </c>
      <c r="J106" s="88">
        <v>3.6056883090546528</v>
      </c>
      <c r="K106" s="72"/>
      <c r="M106" s="291"/>
      <c r="N106" s="292"/>
      <c r="P106" s="293"/>
      <c r="AA106" s="277"/>
    </row>
    <row r="107" spans="2:27" ht="20.25" customHeight="1">
      <c r="B107" s="84" t="s">
        <v>301</v>
      </c>
      <c r="C107" s="64">
        <v>7</v>
      </c>
      <c r="D107" s="85">
        <v>2.6554353832411528E-2</v>
      </c>
      <c r="E107" s="85">
        <v>0.19051924108662638</v>
      </c>
      <c r="F107" s="85">
        <v>0.13908336987218475</v>
      </c>
      <c r="G107" s="86">
        <v>5.1319999999999997</v>
      </c>
      <c r="H107" s="87">
        <v>0</v>
      </c>
      <c r="I107" s="87">
        <v>1.8430153788918164</v>
      </c>
      <c r="J107" s="88">
        <v>3.1643317544222507</v>
      </c>
      <c r="K107" s="72"/>
      <c r="M107" s="291"/>
      <c r="N107" s="292"/>
      <c r="P107" s="293"/>
      <c r="AA107" s="277"/>
    </row>
    <row r="108" spans="2:27" ht="20.25" customHeight="1">
      <c r="B108" s="84" t="s">
        <v>301</v>
      </c>
      <c r="C108" s="64">
        <v>8</v>
      </c>
      <c r="D108" s="85">
        <v>2.6479318610863278E-2</v>
      </c>
      <c r="E108" s="85">
        <v>0.18849958232457034</v>
      </c>
      <c r="F108" s="85">
        <v>0.12442644081743799</v>
      </c>
      <c r="G108" s="86">
        <v>6.2110000000000003</v>
      </c>
      <c r="H108" s="87">
        <v>0</v>
      </c>
      <c r="I108" s="87">
        <v>1.7093728291213526</v>
      </c>
      <c r="J108" s="88">
        <v>2.8576082035995825</v>
      </c>
      <c r="K108" s="72"/>
      <c r="M108" s="291"/>
      <c r="N108" s="292"/>
      <c r="P108" s="293"/>
      <c r="AA108" s="277"/>
    </row>
    <row r="109" spans="2:27" ht="20.25" customHeight="1">
      <c r="B109" s="84" t="s">
        <v>301</v>
      </c>
      <c r="C109" s="64">
        <v>9</v>
      </c>
      <c r="D109" s="85">
        <v>0</v>
      </c>
      <c r="E109" s="85">
        <v>0</v>
      </c>
      <c r="F109" s="85">
        <v>0</v>
      </c>
      <c r="G109" s="86">
        <v>0</v>
      </c>
      <c r="H109" s="87">
        <v>0</v>
      </c>
      <c r="I109" s="87">
        <v>0</v>
      </c>
      <c r="J109" s="88">
        <v>0</v>
      </c>
      <c r="K109" s="72"/>
      <c r="M109" s="291"/>
      <c r="N109" s="292"/>
      <c r="P109" s="293"/>
      <c r="AA109" s="277"/>
    </row>
    <row r="110" spans="2:27" ht="20.25" customHeight="1">
      <c r="B110" s="84" t="s">
        <v>301</v>
      </c>
      <c r="C110" s="64">
        <v>10</v>
      </c>
      <c r="D110" s="85">
        <v>2.3244944080117708E-2</v>
      </c>
      <c r="E110" s="85">
        <v>0.20378845739784321</v>
      </c>
      <c r="F110" s="85">
        <v>0.15186368001429307</v>
      </c>
      <c r="G110" s="86">
        <v>4.6429999999999998</v>
      </c>
      <c r="H110" s="87">
        <v>0</v>
      </c>
      <c r="I110" s="87">
        <v>1.9864521611776724</v>
      </c>
      <c r="J110" s="88">
        <v>3.3511441180687616</v>
      </c>
      <c r="K110" s="72"/>
      <c r="M110" s="291"/>
      <c r="N110" s="292"/>
      <c r="P110" s="293"/>
      <c r="AA110" s="277"/>
    </row>
    <row r="111" spans="2:27" ht="20.25" customHeight="1">
      <c r="B111" s="84" t="s">
        <v>301</v>
      </c>
      <c r="C111" s="64">
        <v>11</v>
      </c>
      <c r="D111" s="85">
        <v>3.292668780500705E-2</v>
      </c>
      <c r="E111" s="85">
        <v>0.20915934077012366</v>
      </c>
      <c r="F111" s="85">
        <v>0.18768249089347427</v>
      </c>
      <c r="G111" s="86">
        <v>5.0830000000000002</v>
      </c>
      <c r="H111" s="87">
        <v>2.8544865535129166E-2</v>
      </c>
      <c r="I111" s="87">
        <v>3.4682011625181937</v>
      </c>
      <c r="J111" s="88">
        <v>3.3133271479008779</v>
      </c>
      <c r="K111" s="72" t="s">
        <v>66</v>
      </c>
      <c r="M111" s="291"/>
      <c r="N111" s="292"/>
      <c r="P111" s="293"/>
      <c r="AA111" s="277"/>
    </row>
    <row r="112" spans="2:27" ht="20.25" customHeight="1">
      <c r="B112" s="84" t="s">
        <v>123</v>
      </c>
      <c r="C112" s="64">
        <v>1</v>
      </c>
      <c r="D112" s="85">
        <v>2.3022884525730914E-2</v>
      </c>
      <c r="E112" s="85">
        <v>0.38520397648002463</v>
      </c>
      <c r="F112" s="85">
        <v>0.21960406701949456</v>
      </c>
      <c r="G112" s="86">
        <v>10.705</v>
      </c>
      <c r="H112" s="87">
        <v>1.9329940563421937</v>
      </c>
      <c r="I112" s="87">
        <v>27.39072505610665</v>
      </c>
      <c r="J112" s="88">
        <v>2.5306857093867094</v>
      </c>
      <c r="K112" s="72"/>
      <c r="M112" s="291"/>
      <c r="N112" s="292"/>
      <c r="P112" s="293"/>
      <c r="AA112" s="277"/>
    </row>
    <row r="113" spans="2:27" ht="20.25" customHeight="1">
      <c r="B113" s="84" t="s">
        <v>123</v>
      </c>
      <c r="C113" s="64">
        <v>2</v>
      </c>
      <c r="D113" s="85">
        <v>2.955134649979102E-2</v>
      </c>
      <c r="E113" s="85">
        <v>0.30775084479105869</v>
      </c>
      <c r="F113" s="85">
        <v>0.17590285978874767</v>
      </c>
      <c r="G113" s="86">
        <v>6.1576666666666675</v>
      </c>
      <c r="H113" s="87">
        <v>1.157255656504919</v>
      </c>
      <c r="I113" s="87">
        <v>6.7892331848288583</v>
      </c>
      <c r="J113" s="88">
        <v>2.9874011148531245</v>
      </c>
      <c r="K113" s="72"/>
      <c r="M113" s="291"/>
      <c r="N113" s="292"/>
      <c r="P113" s="293"/>
      <c r="AA113" s="277"/>
    </row>
    <row r="114" spans="2:27" ht="20.25" customHeight="1">
      <c r="B114" s="84" t="s">
        <v>123</v>
      </c>
      <c r="C114" s="64">
        <v>3</v>
      </c>
      <c r="D114" s="85">
        <v>1.3896524671149844E-2</v>
      </c>
      <c r="E114" s="85">
        <v>0.30834730422057177</v>
      </c>
      <c r="F114" s="85">
        <v>0.20760219465177207</v>
      </c>
      <c r="G114" s="86">
        <v>6.5506666666666673</v>
      </c>
      <c r="H114" s="87">
        <v>1.395366767424761</v>
      </c>
      <c r="I114" s="87">
        <v>6.0308224693782044</v>
      </c>
      <c r="J114" s="88">
        <v>2.9482760904868588</v>
      </c>
      <c r="K114" s="72"/>
      <c r="M114" s="291"/>
      <c r="N114" s="292"/>
      <c r="P114" s="293"/>
      <c r="AA114" s="277"/>
    </row>
    <row r="115" spans="2:27" ht="20.25" customHeight="1">
      <c r="B115" s="84" t="s">
        <v>123</v>
      </c>
      <c r="C115" s="64">
        <v>4</v>
      </c>
      <c r="D115" s="85">
        <v>1.4268011628214835E-2</v>
      </c>
      <c r="E115" s="85">
        <v>0.28881921585907327</v>
      </c>
      <c r="F115" s="85">
        <v>0.21680347816023662</v>
      </c>
      <c r="G115" s="86">
        <v>6.5803333333333329</v>
      </c>
      <c r="H115" s="87">
        <v>1.3948601019473033</v>
      </c>
      <c r="I115" s="87">
        <v>6.0802655482510044</v>
      </c>
      <c r="J115" s="88">
        <v>2.9398110962431336</v>
      </c>
      <c r="K115" s="72"/>
      <c r="M115" s="291"/>
      <c r="N115" s="292"/>
      <c r="P115" s="293"/>
      <c r="AA115" s="277"/>
    </row>
    <row r="116" spans="2:27" ht="20.25" customHeight="1">
      <c r="B116" s="84" t="s">
        <v>123</v>
      </c>
      <c r="C116" s="64">
        <v>5</v>
      </c>
      <c r="D116" s="85">
        <v>1.3601185993755406E-2</v>
      </c>
      <c r="E116" s="85">
        <v>0.29172323562291669</v>
      </c>
      <c r="F116" s="85">
        <v>0.2171847093089902</v>
      </c>
      <c r="G116" s="86">
        <v>6.9059999999999997</v>
      </c>
      <c r="H116" s="87">
        <v>1.4462545909338735</v>
      </c>
      <c r="I116" s="87">
        <v>6.2657336681084006</v>
      </c>
      <c r="J116" s="88">
        <v>2.8894763910100072</v>
      </c>
      <c r="K116" s="72"/>
      <c r="M116" s="291"/>
      <c r="N116" s="292"/>
      <c r="P116" s="293"/>
      <c r="AA116" s="277"/>
    </row>
    <row r="117" spans="2:27" ht="20.25" customHeight="1">
      <c r="B117" s="84" t="s">
        <v>123</v>
      </c>
      <c r="C117" s="64">
        <v>6</v>
      </c>
      <c r="D117" s="85">
        <v>1.5009693534273274E-2</v>
      </c>
      <c r="E117" s="85">
        <v>0.30250640924072492</v>
      </c>
      <c r="F117" s="85">
        <v>0.21592582200078447</v>
      </c>
      <c r="G117" s="86">
        <v>8.6076666666666668</v>
      </c>
      <c r="H117" s="87">
        <v>1.3292120443195881</v>
      </c>
      <c r="I117" s="87">
        <v>6.174535459698637</v>
      </c>
      <c r="J117" s="88">
        <v>2.6164937638084664</v>
      </c>
      <c r="K117" s="72"/>
      <c r="M117" s="291"/>
      <c r="N117" s="292"/>
      <c r="P117" s="293"/>
      <c r="AA117" s="277"/>
    </row>
    <row r="118" spans="2:27" ht="20.25" customHeight="1">
      <c r="B118" s="84" t="s">
        <v>123</v>
      </c>
      <c r="C118" s="64">
        <v>7</v>
      </c>
      <c r="D118" s="85">
        <v>1.3674176752841388E-2</v>
      </c>
      <c r="E118" s="85">
        <v>0.3150774818097658</v>
      </c>
      <c r="F118" s="85">
        <v>0.19863037771712905</v>
      </c>
      <c r="G118" s="86">
        <v>9.216333333333333</v>
      </c>
      <c r="H118" s="87">
        <v>1.4692160503572465</v>
      </c>
      <c r="I118" s="87">
        <v>4.4839710627786094</v>
      </c>
      <c r="J118" s="88">
        <v>2.4524434073140404</v>
      </c>
      <c r="K118" s="72"/>
      <c r="M118" s="291"/>
      <c r="N118" s="292"/>
      <c r="P118" s="293"/>
      <c r="AA118" s="277"/>
    </row>
    <row r="119" spans="2:27" ht="20.25" customHeight="1">
      <c r="B119" s="84" t="s">
        <v>123</v>
      </c>
      <c r="C119" s="64">
        <v>8</v>
      </c>
      <c r="D119" s="85">
        <v>1.4409839736724297E-2</v>
      </c>
      <c r="E119" s="85">
        <v>0.33092632124839683</v>
      </c>
      <c r="F119" s="85">
        <v>0.19293786753720304</v>
      </c>
      <c r="G119" s="86">
        <v>10.299333333333333</v>
      </c>
      <c r="H119" s="87">
        <v>1.9947470761792561</v>
      </c>
      <c r="I119" s="87">
        <v>7.3320433070372655</v>
      </c>
      <c r="J119" s="88">
        <v>2.2658647841790169</v>
      </c>
      <c r="K119" s="72"/>
      <c r="M119" s="291"/>
      <c r="N119" s="292"/>
      <c r="P119" s="293"/>
      <c r="AA119" s="277"/>
    </row>
    <row r="120" spans="2:27" ht="20.25" customHeight="1">
      <c r="B120" s="84" t="s">
        <v>123</v>
      </c>
      <c r="C120" s="64">
        <v>9</v>
      </c>
      <c r="D120" s="85">
        <v>1.3152881913654199E-2</v>
      </c>
      <c r="E120" s="85">
        <v>0.32368082304732976</v>
      </c>
      <c r="F120" s="85">
        <v>0.19957540803461116</v>
      </c>
      <c r="G120" s="86">
        <v>10.739000000000001</v>
      </c>
      <c r="H120" s="87">
        <v>2.1515304751368651</v>
      </c>
      <c r="I120" s="87">
        <v>7.1810822351970689</v>
      </c>
      <c r="J120" s="88">
        <v>2.3944590903244247</v>
      </c>
      <c r="K120" s="72"/>
    </row>
    <row r="121" spans="2:27" ht="20.25" customHeight="1">
      <c r="B121" s="84" t="s">
        <v>123</v>
      </c>
      <c r="C121" s="64">
        <v>10</v>
      </c>
      <c r="D121" s="85">
        <v>1.4210821201483264E-2</v>
      </c>
      <c r="E121" s="85">
        <v>0.32108903318539861</v>
      </c>
      <c r="F121" s="85">
        <v>0.22870075121044309</v>
      </c>
      <c r="G121" s="86">
        <v>8.0033333333333321</v>
      </c>
      <c r="H121" s="87">
        <v>1.204937775648065</v>
      </c>
      <c r="I121" s="87">
        <v>7.8469346768805028</v>
      </c>
      <c r="J121" s="88">
        <v>2.6775347220566714</v>
      </c>
      <c r="K121" s="72"/>
    </row>
    <row r="122" spans="2:27" ht="20.25" customHeight="1">
      <c r="B122" s="84" t="s">
        <v>123</v>
      </c>
      <c r="C122" s="64">
        <v>11</v>
      </c>
      <c r="D122" s="85">
        <v>1.5494471643902776E-2</v>
      </c>
      <c r="E122" s="85">
        <v>0.30468735463679719</v>
      </c>
      <c r="F122" s="85">
        <v>0.18611770020656784</v>
      </c>
      <c r="G122" s="86">
        <v>6.3049999999999997</v>
      </c>
      <c r="H122" s="87">
        <v>0.17101166940879128</v>
      </c>
      <c r="I122" s="87">
        <v>7.7311525545224384</v>
      </c>
      <c r="J122" s="88">
        <v>2.9932019072367679</v>
      </c>
      <c r="K122" s="72" t="s">
        <v>68</v>
      </c>
    </row>
    <row r="123" spans="2:27" ht="20.25" customHeight="1">
      <c r="B123" s="84" t="s">
        <v>121</v>
      </c>
      <c r="C123" s="64">
        <v>1</v>
      </c>
      <c r="D123" s="85">
        <v>5.0915998072857654E-2</v>
      </c>
      <c r="E123" s="85">
        <v>0.26213197978528846</v>
      </c>
      <c r="F123" s="85">
        <v>0.11421118888137066</v>
      </c>
      <c r="G123" s="86">
        <v>24.459000000000003</v>
      </c>
      <c r="H123" s="87">
        <v>0.9720101181393247</v>
      </c>
      <c r="I123" s="87">
        <v>51.644112589389998</v>
      </c>
      <c r="J123" s="88">
        <v>2.2543651382770844</v>
      </c>
      <c r="K123" s="72"/>
    </row>
    <row r="124" spans="2:27" ht="20.25" customHeight="1">
      <c r="B124" s="84" t="s">
        <v>121</v>
      </c>
      <c r="C124" s="64">
        <v>2</v>
      </c>
      <c r="D124" s="85">
        <v>2.9255432811992419E-2</v>
      </c>
      <c r="E124" s="85">
        <v>0.21373555672497835</v>
      </c>
      <c r="F124" s="85">
        <v>0.11811252988330818</v>
      </c>
      <c r="G124" s="86">
        <v>16.606000000000002</v>
      </c>
      <c r="H124" s="87">
        <v>0.22894779070492413</v>
      </c>
      <c r="I124" s="87">
        <v>10.028730903556767</v>
      </c>
      <c r="J124" s="88">
        <v>2.7843317312431708</v>
      </c>
      <c r="K124" s="72"/>
    </row>
    <row r="125" spans="2:27" ht="20.25" customHeight="1">
      <c r="B125" s="84" t="s">
        <v>121</v>
      </c>
      <c r="C125" s="64">
        <v>3</v>
      </c>
      <c r="D125" s="85">
        <v>1.8072100826195706E-2</v>
      </c>
      <c r="E125" s="85">
        <v>0.2093570803335229</v>
      </c>
      <c r="F125" s="85">
        <v>0.11912768412817884</v>
      </c>
      <c r="G125" s="86">
        <v>17.383499999999998</v>
      </c>
      <c r="H125" s="87">
        <v>0.1121578734226297</v>
      </c>
      <c r="I125" s="87">
        <v>8.9646185971373313</v>
      </c>
      <c r="J125" s="88">
        <v>2.8514754341779889</v>
      </c>
      <c r="K125" s="72"/>
    </row>
    <row r="126" spans="2:27" ht="20.25" customHeight="1">
      <c r="B126" s="84" t="s">
        <v>121</v>
      </c>
      <c r="C126" s="64">
        <v>4</v>
      </c>
      <c r="D126" s="85">
        <v>1.4001114637323437E-2</v>
      </c>
      <c r="E126" s="85">
        <v>0.21043810743481361</v>
      </c>
      <c r="F126" s="85">
        <v>0.1317668258245665</v>
      </c>
      <c r="G126" s="86">
        <v>16.992000000000001</v>
      </c>
      <c r="H126" s="87">
        <v>4.994320625062533E-2</v>
      </c>
      <c r="I126" s="87">
        <v>13.363969605896495</v>
      </c>
      <c r="J126" s="88">
        <v>2.7940102135315574</v>
      </c>
      <c r="K126" s="72"/>
    </row>
    <row r="127" spans="2:27" ht="20.25" customHeight="1">
      <c r="B127" s="84" t="s">
        <v>121</v>
      </c>
      <c r="C127" s="64">
        <v>5</v>
      </c>
      <c r="D127" s="85">
        <v>1.1954387782153476E-2</v>
      </c>
      <c r="E127" s="85">
        <v>0.21904614173072715</v>
      </c>
      <c r="F127" s="85">
        <v>0.13280623026918612</v>
      </c>
      <c r="G127" s="86">
        <v>18.156500000000001</v>
      </c>
      <c r="H127" s="87">
        <v>3.2974855436172838E-2</v>
      </c>
      <c r="I127" s="87">
        <v>15.617715905957361</v>
      </c>
      <c r="J127" s="88">
        <v>2.6605358201501379</v>
      </c>
      <c r="K127" s="72"/>
    </row>
    <row r="128" spans="2:27" ht="20.25" customHeight="1">
      <c r="B128" s="84" t="s">
        <v>121</v>
      </c>
      <c r="C128" s="64">
        <v>6</v>
      </c>
      <c r="D128" s="85">
        <v>1.4471431215928835E-2</v>
      </c>
      <c r="E128" s="85">
        <v>0.23935835935651584</v>
      </c>
      <c r="F128" s="85">
        <v>0.12367735829099771</v>
      </c>
      <c r="G128" s="86">
        <v>23.2</v>
      </c>
      <c r="H128" s="87">
        <v>4.164220817878711E-2</v>
      </c>
      <c r="I128" s="87">
        <v>28.377272046198925</v>
      </c>
      <c r="J128" s="88">
        <v>2.3082561810316271</v>
      </c>
      <c r="K128" s="72"/>
    </row>
    <row r="129" spans="2:11" ht="20.25" customHeight="1">
      <c r="B129" s="84" t="s">
        <v>121</v>
      </c>
      <c r="C129" s="64">
        <v>7</v>
      </c>
      <c r="D129" s="85">
        <v>1.5102868003140126E-2</v>
      </c>
      <c r="E129" s="85">
        <v>0.23239086274644216</v>
      </c>
      <c r="F129" s="85">
        <v>0.12342644873304805</v>
      </c>
      <c r="G129" s="86">
        <v>22.4145</v>
      </c>
      <c r="H129" s="87">
        <v>4.0282783529062678E-2</v>
      </c>
      <c r="I129" s="87">
        <v>19.887610228298243</v>
      </c>
      <c r="J129" s="88">
        <v>2.2991771697722467</v>
      </c>
      <c r="K129" s="72"/>
    </row>
    <row r="130" spans="2:11" ht="20.25" customHeight="1">
      <c r="B130" s="84" t="s">
        <v>121</v>
      </c>
      <c r="C130" s="64">
        <v>8</v>
      </c>
      <c r="D130" s="85">
        <v>2.3161393699720041E-2</v>
      </c>
      <c r="E130" s="85">
        <v>0.23827269089689199</v>
      </c>
      <c r="F130" s="85">
        <v>0.12361754782850874</v>
      </c>
      <c r="G130" s="86">
        <v>23.933500000000002</v>
      </c>
      <c r="H130" s="87">
        <v>4.4418809855734369E-2</v>
      </c>
      <c r="I130" s="87">
        <v>22.236056213780625</v>
      </c>
      <c r="J130" s="88">
        <v>2.221926629689472</v>
      </c>
      <c r="K130" s="72"/>
    </row>
    <row r="131" spans="2:11" ht="20.25" customHeight="1">
      <c r="B131" s="84" t="s">
        <v>121</v>
      </c>
      <c r="C131" s="64">
        <v>9</v>
      </c>
      <c r="D131" s="85">
        <v>2.3438011963157316E-2</v>
      </c>
      <c r="E131" s="85">
        <v>0.23993991213911819</v>
      </c>
      <c r="F131" s="85">
        <v>0.13235515523604582</v>
      </c>
      <c r="G131" s="86">
        <v>23.221</v>
      </c>
      <c r="H131" s="87">
        <v>7.6982641184239364E-2</v>
      </c>
      <c r="I131" s="87">
        <v>22.566911387151311</v>
      </c>
      <c r="J131" s="88">
        <v>2.2909808190904339</v>
      </c>
      <c r="K131" s="72"/>
    </row>
    <row r="132" spans="2:11" ht="20.25" customHeight="1">
      <c r="B132" s="84" t="s">
        <v>121</v>
      </c>
      <c r="C132" s="64">
        <v>10</v>
      </c>
      <c r="D132" s="85">
        <v>2.520096665875509E-2</v>
      </c>
      <c r="E132" s="85">
        <v>0.2574481304593203</v>
      </c>
      <c r="F132" s="85">
        <v>0.13222317829010893</v>
      </c>
      <c r="G132" s="86">
        <v>19.312000000000001</v>
      </c>
      <c r="H132" s="87">
        <v>0.3825233869746601</v>
      </c>
      <c r="I132" s="87">
        <v>21.702789144015149</v>
      </c>
      <c r="J132" s="88">
        <v>2.4268104136959958</v>
      </c>
      <c r="K132" s="72"/>
    </row>
    <row r="133" spans="2:11" ht="20.25" customHeight="1">
      <c r="B133" s="84" t="s">
        <v>121</v>
      </c>
      <c r="C133" s="64">
        <v>11</v>
      </c>
      <c r="D133" s="85">
        <v>2.0086340427171293E-2</v>
      </c>
      <c r="E133" s="85">
        <v>0.28075354433929484</v>
      </c>
      <c r="F133" s="85">
        <v>0.13634144561800474</v>
      </c>
      <c r="G133" s="86">
        <v>14.227499999999999</v>
      </c>
      <c r="H133" s="87">
        <v>0.5077543491980866</v>
      </c>
      <c r="I133" s="87">
        <v>11.809990048014756</v>
      </c>
      <c r="J133" s="88">
        <v>2.5600486057267231</v>
      </c>
      <c r="K133" s="72" t="s">
        <v>68</v>
      </c>
    </row>
    <row r="134" spans="2:11" ht="20.25" customHeight="1">
      <c r="B134" s="84" t="s">
        <v>119</v>
      </c>
      <c r="C134" s="64">
        <v>1</v>
      </c>
      <c r="D134" s="85">
        <v>3.9169445209928377E-2</v>
      </c>
      <c r="E134" s="85">
        <v>0.30114782065440471</v>
      </c>
      <c r="F134" s="85">
        <v>0.16010430531054443</v>
      </c>
      <c r="G134" s="86">
        <v>16.282999999999998</v>
      </c>
      <c r="H134" s="87">
        <v>14.761969531685933</v>
      </c>
      <c r="I134" s="87">
        <v>21.456220615591278</v>
      </c>
      <c r="J134" s="88">
        <v>2.3286515226946851</v>
      </c>
      <c r="K134" s="72"/>
    </row>
    <row r="135" spans="2:11" ht="20.25" customHeight="1">
      <c r="B135" s="84" t="s">
        <v>119</v>
      </c>
      <c r="C135" s="64">
        <v>2</v>
      </c>
      <c r="D135" s="85">
        <v>2.7689389716137765E-2</v>
      </c>
      <c r="E135" s="85">
        <v>0.28066511699848684</v>
      </c>
      <c r="F135" s="85">
        <v>0.15587564598558062</v>
      </c>
      <c r="G135" s="86">
        <v>13.54233333333333</v>
      </c>
      <c r="H135" s="87">
        <v>3.9670267869847731</v>
      </c>
      <c r="I135" s="87">
        <v>7.9353463967777538</v>
      </c>
      <c r="J135" s="88">
        <v>2.6490224523053407</v>
      </c>
      <c r="K135" s="72"/>
    </row>
    <row r="136" spans="2:11" ht="20.25" customHeight="1">
      <c r="B136" s="84" t="s">
        <v>119</v>
      </c>
      <c r="C136" s="64">
        <v>3</v>
      </c>
      <c r="D136" s="85">
        <v>1.4977833868689797E-2</v>
      </c>
      <c r="E136" s="85">
        <v>0.28207173987557782</v>
      </c>
      <c r="F136" s="85">
        <v>0.15525437042050513</v>
      </c>
      <c r="G136" s="86">
        <v>13.446866666666665</v>
      </c>
      <c r="H136" s="87">
        <v>0.11603797084651674</v>
      </c>
      <c r="I136" s="87">
        <v>5.9933242394548039</v>
      </c>
      <c r="J136" s="88">
        <v>2.6974655866666222</v>
      </c>
      <c r="K136" s="72"/>
    </row>
    <row r="137" spans="2:11" ht="20.25" customHeight="1">
      <c r="B137" s="84" t="s">
        <v>119</v>
      </c>
      <c r="C137" s="64">
        <v>4</v>
      </c>
      <c r="D137" s="85">
        <v>1.5113083303497527E-2</v>
      </c>
      <c r="E137" s="85">
        <v>0.28731716913665961</v>
      </c>
      <c r="F137" s="85">
        <v>0.1636844450834633</v>
      </c>
      <c r="G137" s="86">
        <v>14.360000000000001</v>
      </c>
      <c r="H137" s="87">
        <v>0.15112127314834153</v>
      </c>
      <c r="I137" s="87">
        <v>7.9050046228840625</v>
      </c>
      <c r="J137" s="88">
        <v>2.6182508243634484</v>
      </c>
      <c r="K137" s="72"/>
    </row>
    <row r="138" spans="2:11" ht="20.25" customHeight="1">
      <c r="B138" s="84" t="s">
        <v>119</v>
      </c>
      <c r="C138" s="64">
        <v>5</v>
      </c>
      <c r="D138" s="85">
        <v>1.4689424792827796E-2</v>
      </c>
      <c r="E138" s="85">
        <v>0.28259376144496418</v>
      </c>
      <c r="F138" s="85">
        <v>0.15998330991295454</v>
      </c>
      <c r="G138" s="86">
        <v>13.675666666666668</v>
      </c>
      <c r="H138" s="87">
        <v>2.4975717543466156</v>
      </c>
      <c r="I138" s="87">
        <v>8.9479417712051266</v>
      </c>
      <c r="J138" s="88">
        <v>2.6690322908522148</v>
      </c>
      <c r="K138" s="72"/>
    </row>
    <row r="139" spans="2:11" ht="20.25" customHeight="1">
      <c r="B139" s="84" t="s">
        <v>119</v>
      </c>
      <c r="C139" s="64">
        <v>6</v>
      </c>
      <c r="D139" s="85">
        <v>1.3657210271049429E-2</v>
      </c>
      <c r="E139" s="85">
        <v>0.28885972241646801</v>
      </c>
      <c r="F139" s="85">
        <v>0.14859661544567979</v>
      </c>
      <c r="G139" s="86">
        <v>14.693142857142856</v>
      </c>
      <c r="H139" s="87">
        <v>6.0317760200504555E-2</v>
      </c>
      <c r="I139" s="87">
        <v>8.5131238793332802</v>
      </c>
      <c r="J139" s="88">
        <v>2.5715019863086659</v>
      </c>
      <c r="K139" s="72"/>
    </row>
    <row r="140" spans="2:11" ht="20.25" customHeight="1">
      <c r="B140" s="84" t="s">
        <v>119</v>
      </c>
      <c r="C140" s="64">
        <v>7</v>
      </c>
      <c r="D140" s="85">
        <v>1.4691211086929685E-2</v>
      </c>
      <c r="E140" s="85">
        <v>0.28597083151353525</v>
      </c>
      <c r="F140" s="85">
        <v>0.14193884589141745</v>
      </c>
      <c r="G140" s="86">
        <v>15.291615384615385</v>
      </c>
      <c r="H140" s="87">
        <v>6.684610936305882E-2</v>
      </c>
      <c r="I140" s="87">
        <v>6.9506311674445858</v>
      </c>
      <c r="J140" s="88">
        <v>2.4861174017799708</v>
      </c>
      <c r="K140" s="72"/>
    </row>
    <row r="141" spans="2:11" ht="20.25" customHeight="1">
      <c r="B141" s="84" t="s">
        <v>119</v>
      </c>
      <c r="C141" s="64">
        <v>8</v>
      </c>
      <c r="D141" s="85">
        <v>1.6260645243812141E-2</v>
      </c>
      <c r="E141" s="85">
        <v>0.28907618138910746</v>
      </c>
      <c r="F141" s="85">
        <v>0.13396661468851453</v>
      </c>
      <c r="G141" s="86">
        <v>15.821642857142857</v>
      </c>
      <c r="H141" s="87">
        <v>4.8262992407781383E-2</v>
      </c>
      <c r="I141" s="87">
        <v>6.5392264628441419</v>
      </c>
      <c r="J141" s="88">
        <v>2.4336655399917313</v>
      </c>
      <c r="K141" s="72"/>
    </row>
    <row r="142" spans="2:11" ht="20.25" customHeight="1">
      <c r="B142" s="84" t="s">
        <v>119</v>
      </c>
      <c r="C142" s="64">
        <v>9</v>
      </c>
      <c r="D142" s="85">
        <v>1.5891779675350715E-2</v>
      </c>
      <c r="E142" s="85">
        <v>0.29050595503017307</v>
      </c>
      <c r="F142" s="85">
        <v>0.14051040628670972</v>
      </c>
      <c r="G142" s="86">
        <v>15.282714285714286</v>
      </c>
      <c r="H142" s="87">
        <v>5.0408779017335974E-2</v>
      </c>
      <c r="I142" s="87">
        <v>6.7946155846431733</v>
      </c>
      <c r="J142" s="88">
        <v>2.4908810198248656</v>
      </c>
      <c r="K142" s="72"/>
    </row>
    <row r="143" spans="2:11" ht="20.25" customHeight="1">
      <c r="B143" s="84" t="s">
        <v>119</v>
      </c>
      <c r="C143" s="64">
        <v>10</v>
      </c>
      <c r="D143" s="85">
        <v>1.5255184107113047E-2</v>
      </c>
      <c r="E143" s="85">
        <v>0.29309836300650294</v>
      </c>
      <c r="F143" s="85">
        <v>0.15701606972266693</v>
      </c>
      <c r="G143" s="86">
        <v>14.049214285714287</v>
      </c>
      <c r="H143" s="87">
        <v>3.2716225112376776E-2</v>
      </c>
      <c r="I143" s="87">
        <v>7.9645832468019462</v>
      </c>
      <c r="J143" s="88">
        <v>2.6511188214101624</v>
      </c>
      <c r="K143" s="72"/>
    </row>
    <row r="144" spans="2:11" ht="20.25" customHeight="1">
      <c r="B144" s="84" t="s">
        <v>119</v>
      </c>
      <c r="C144" s="64">
        <v>11</v>
      </c>
      <c r="D144" s="85">
        <v>1.6603658531462315E-2</v>
      </c>
      <c r="E144" s="85">
        <v>0.29472068906358567</v>
      </c>
      <c r="F144" s="85">
        <v>0.15688489367057548</v>
      </c>
      <c r="G144" s="86">
        <v>14.257071428571427</v>
      </c>
      <c r="H144" s="87">
        <v>9.3201899666469926E-2</v>
      </c>
      <c r="I144" s="87">
        <v>9.7034361780755169</v>
      </c>
      <c r="J144" s="88">
        <v>2.6131253958633276</v>
      </c>
      <c r="K144" s="72" t="s">
        <v>69</v>
      </c>
    </row>
    <row r="145" spans="2:11" ht="20.25" customHeight="1">
      <c r="B145" s="84" t="s">
        <v>120</v>
      </c>
      <c r="C145" s="64">
        <v>1</v>
      </c>
      <c r="D145" s="85">
        <v>4.4320851669646319E-2</v>
      </c>
      <c r="E145" s="85">
        <v>0.29889218130421552</v>
      </c>
      <c r="F145" s="85">
        <v>0.13431626630404986</v>
      </c>
      <c r="G145" s="86">
        <v>15.828428571428573</v>
      </c>
      <c r="H145" s="87">
        <v>0.72392680843807977</v>
      </c>
      <c r="I145" s="87">
        <v>24.671982498345479</v>
      </c>
      <c r="J145" s="88">
        <v>2.1821826655192891</v>
      </c>
      <c r="K145" s="72"/>
    </row>
    <row r="146" spans="2:11" ht="20.25" customHeight="1">
      <c r="B146" s="84" t="s">
        <v>120</v>
      </c>
      <c r="C146" s="64">
        <v>2</v>
      </c>
      <c r="D146" s="85">
        <v>2.9783600403242128E-2</v>
      </c>
      <c r="E146" s="85">
        <v>0.25478316652033378</v>
      </c>
      <c r="F146" s="85">
        <v>0.12314961705838844</v>
      </c>
      <c r="G146" s="86">
        <v>10.686857142857141</v>
      </c>
      <c r="H146" s="87">
        <v>0.20432063162025232</v>
      </c>
      <c r="I146" s="87">
        <v>5.9962195279629418</v>
      </c>
      <c r="J146" s="88">
        <v>2.6486090481972702</v>
      </c>
      <c r="K146" s="72"/>
    </row>
    <row r="147" spans="2:11" ht="20.25" customHeight="1">
      <c r="B147" s="84" t="s">
        <v>120</v>
      </c>
      <c r="C147" s="64">
        <v>3</v>
      </c>
      <c r="D147" s="85">
        <v>1.4864194510187393E-2</v>
      </c>
      <c r="E147" s="85">
        <v>0.25623067936245825</v>
      </c>
      <c r="F147" s="85">
        <v>0.14831248293184637</v>
      </c>
      <c r="G147" s="86">
        <v>10.719500000000002</v>
      </c>
      <c r="H147" s="87">
        <v>0.18034105414864587</v>
      </c>
      <c r="I147" s="87">
        <v>6.1532367675517978</v>
      </c>
      <c r="J147" s="88">
        <v>2.6477613722015212</v>
      </c>
      <c r="K147" s="72"/>
    </row>
    <row r="148" spans="2:11" ht="20.25" customHeight="1">
      <c r="B148" s="84" t="s">
        <v>120</v>
      </c>
      <c r="C148" s="64">
        <v>4</v>
      </c>
      <c r="D148" s="85">
        <v>1.5181132666437691E-2</v>
      </c>
      <c r="E148" s="85">
        <v>0.26296669655602611</v>
      </c>
      <c r="F148" s="85">
        <v>0.15230644428068404</v>
      </c>
      <c r="G148" s="86">
        <v>12.123285714285714</v>
      </c>
      <c r="H148" s="87">
        <v>0.22185559295628096</v>
      </c>
      <c r="I148" s="87">
        <v>7.6858344567567416</v>
      </c>
      <c r="J148" s="88">
        <v>2.5007344029054073</v>
      </c>
      <c r="K148" s="72"/>
    </row>
    <row r="149" spans="2:11" ht="20.25" customHeight="1">
      <c r="B149" s="84" t="s">
        <v>120</v>
      </c>
      <c r="C149" s="64">
        <v>5</v>
      </c>
      <c r="D149" s="85">
        <v>1.5140733969194329E-2</v>
      </c>
      <c r="E149" s="85">
        <v>0.26536987723542488</v>
      </c>
      <c r="F149" s="85">
        <v>0.15766002440004886</v>
      </c>
      <c r="G149" s="86">
        <v>12.741857142857143</v>
      </c>
      <c r="H149" s="87">
        <v>0.21338498975822009</v>
      </c>
      <c r="I149" s="87">
        <v>8.336007058915385</v>
      </c>
      <c r="J149" s="88">
        <v>2.431880066340951</v>
      </c>
      <c r="K149" s="72"/>
    </row>
    <row r="150" spans="2:11" ht="20.25" customHeight="1">
      <c r="B150" s="84" t="s">
        <v>120</v>
      </c>
      <c r="C150" s="64">
        <v>6</v>
      </c>
      <c r="D150" s="85">
        <v>1.475463095423786E-2</v>
      </c>
      <c r="E150" s="85">
        <v>0.26631447336925623</v>
      </c>
      <c r="F150" s="85">
        <v>0.14028165411090029</v>
      </c>
      <c r="G150" s="86">
        <v>13.140875000000001</v>
      </c>
      <c r="H150" s="87">
        <v>0.27131640226698694</v>
      </c>
      <c r="I150" s="87">
        <v>7.8169577734779354</v>
      </c>
      <c r="J150" s="88">
        <v>2.3194988136551622</v>
      </c>
      <c r="K150" s="72"/>
    </row>
    <row r="151" spans="2:11" ht="20.25" customHeight="1">
      <c r="B151" s="84" t="s">
        <v>120</v>
      </c>
      <c r="C151" s="64">
        <v>7</v>
      </c>
      <c r="D151" s="85">
        <v>1.6537917377580959E-2</v>
      </c>
      <c r="E151" s="85">
        <v>0.2706943678213532</v>
      </c>
      <c r="F151" s="85">
        <v>0.13135805515000812</v>
      </c>
      <c r="G151" s="86">
        <v>14.012625000000002</v>
      </c>
      <c r="H151" s="87">
        <v>0.34465917526187589</v>
      </c>
      <c r="I151" s="87">
        <v>7.4150168750115233</v>
      </c>
      <c r="J151" s="88">
        <v>2.202461326598717</v>
      </c>
      <c r="K151" s="72"/>
    </row>
    <row r="152" spans="2:11" ht="20.25" customHeight="1">
      <c r="B152" s="84" t="s">
        <v>120</v>
      </c>
      <c r="C152" s="64">
        <v>8</v>
      </c>
      <c r="D152" s="85">
        <v>1.9536726689706449E-2</v>
      </c>
      <c r="E152" s="85">
        <v>0.26948421158441915</v>
      </c>
      <c r="F152" s="85">
        <v>0.13642120449740838</v>
      </c>
      <c r="G152" s="86">
        <v>15.130125</v>
      </c>
      <c r="H152" s="87">
        <v>0.47827992026610877</v>
      </c>
      <c r="I152" s="87">
        <v>9.0804614252673055</v>
      </c>
      <c r="J152" s="88">
        <v>2.0971148207863939</v>
      </c>
      <c r="K152" s="72"/>
    </row>
    <row r="153" spans="2:11" ht="20.25" customHeight="1">
      <c r="B153" s="84" t="s">
        <v>120</v>
      </c>
      <c r="C153" s="64">
        <v>9</v>
      </c>
      <c r="D153" s="85">
        <v>1.902728801913426E-2</v>
      </c>
      <c r="E153" s="85">
        <v>0.26414020455242787</v>
      </c>
      <c r="F153" s="85">
        <v>0.14549642731129878</v>
      </c>
      <c r="G153" s="86">
        <v>14.61</v>
      </c>
      <c r="H153" s="87">
        <v>0.41852959428059</v>
      </c>
      <c r="I153" s="87">
        <v>9.8116051722487683</v>
      </c>
      <c r="J153" s="88">
        <v>2.1684897414871851</v>
      </c>
      <c r="K153" s="72"/>
    </row>
    <row r="154" spans="2:11" ht="20.25" customHeight="1">
      <c r="B154" s="84" t="s">
        <v>120</v>
      </c>
      <c r="C154" s="64">
        <v>10</v>
      </c>
      <c r="D154" s="85">
        <v>1.8642256284521815E-2</v>
      </c>
      <c r="E154" s="85">
        <v>0.27343938893661773</v>
      </c>
      <c r="F154" s="85">
        <v>0.1523287905545157</v>
      </c>
      <c r="G154" s="86">
        <v>13.957750000000001</v>
      </c>
      <c r="H154" s="87">
        <v>0.45976918515262877</v>
      </c>
      <c r="I154" s="87">
        <v>11.55991094098038</v>
      </c>
      <c r="J154" s="88">
        <v>2.2832768727785404</v>
      </c>
      <c r="K154" s="72"/>
    </row>
    <row r="155" spans="2:11" ht="20.25" customHeight="1">
      <c r="B155" s="84" t="s">
        <v>120</v>
      </c>
      <c r="C155" s="64">
        <v>11</v>
      </c>
      <c r="D155" s="85">
        <v>2.2939397429318463E-2</v>
      </c>
      <c r="E155" s="85">
        <v>0.27225331240315176</v>
      </c>
      <c r="F155" s="85">
        <v>0.15419999823771433</v>
      </c>
      <c r="G155" s="86">
        <v>13.83414285714286</v>
      </c>
      <c r="H155" s="87">
        <v>0.48857142298775519</v>
      </c>
      <c r="I155" s="87">
        <v>11.279999871085717</v>
      </c>
      <c r="J155" s="88">
        <v>2.2991088260159267</v>
      </c>
      <c r="K155" s="72" t="s">
        <v>69</v>
      </c>
    </row>
    <row r="156" spans="2:11" ht="20.25" customHeight="1">
      <c r="B156" s="83" t="s">
        <v>128</v>
      </c>
      <c r="C156" s="82"/>
      <c r="D156" s="83"/>
      <c r="E156" s="83"/>
      <c r="F156" s="83"/>
      <c r="G156" s="83"/>
      <c r="H156" s="83"/>
      <c r="I156" s="83"/>
      <c r="J156" s="83"/>
      <c r="K156" s="82"/>
    </row>
    <row r="157" spans="2:11" ht="20.25" customHeight="1">
      <c r="B157" s="220" t="str">
        <f>C68</f>
        <v>e음15</v>
      </c>
      <c r="C157" s="53"/>
      <c r="D157" s="65" t="str">
        <f t="shared" ref="D157:J163" si="1">IFERROR((SUMIFS(D$79:D$155,$B$79:$B$155,$B157,$C$79:$C$155,MAX($C$79:$C$155))/SUMIFS(D$79:D$155,$B$79:$B$155,$B157,$C$79:$C$155,MAX($C$79:$C$155)-1))-1, "-")</f>
        <v>-</v>
      </c>
      <c r="E157" s="65" t="str">
        <f t="shared" si="1"/>
        <v>-</v>
      </c>
      <c r="F157" s="65" t="str">
        <f t="shared" si="1"/>
        <v>-</v>
      </c>
      <c r="G157" s="65" t="str">
        <f t="shared" si="1"/>
        <v>-</v>
      </c>
      <c r="H157" s="65" t="str">
        <f t="shared" si="1"/>
        <v>-</v>
      </c>
      <c r="I157" s="65" t="str">
        <f t="shared" si="1"/>
        <v>-</v>
      </c>
      <c r="J157" s="65" t="str">
        <f t="shared" si="1"/>
        <v>-</v>
      </c>
      <c r="K157" s="54"/>
    </row>
    <row r="158" spans="2:11" ht="20.25" customHeight="1">
      <c r="B158" s="41" t="str">
        <f>D68</f>
        <v>222</v>
      </c>
      <c r="C158" s="53"/>
      <c r="D158" s="65">
        <f t="shared" si="1"/>
        <v>1.0018660519782507E-2</v>
      </c>
      <c r="E158" s="65">
        <f t="shared" si="1"/>
        <v>-0.10034581609611815</v>
      </c>
      <c r="F158" s="65">
        <f t="shared" si="1"/>
        <v>-5.4659421841102507E-2</v>
      </c>
      <c r="G158" s="65">
        <f t="shared" si="1"/>
        <v>-7.5713827398139255E-2</v>
      </c>
      <c r="H158" s="65">
        <f t="shared" si="1"/>
        <v>2.0610610697864962E-2</v>
      </c>
      <c r="I158" s="65">
        <f t="shared" si="1"/>
        <v>-0.34526866483533192</v>
      </c>
      <c r="J158" s="65">
        <f t="shared" si="1"/>
        <v>4.5981014921205432E-2</v>
      </c>
      <c r="K158" s="54"/>
    </row>
    <row r="159" spans="2:11" ht="20.25" customHeight="1">
      <c r="B159" s="41" t="str">
        <f>E68</f>
        <v>e음16</v>
      </c>
      <c r="C159" s="53"/>
      <c r="D159" s="65">
        <f t="shared" si="1"/>
        <v>0.4165096586818855</v>
      </c>
      <c r="E159" s="65">
        <f t="shared" si="1"/>
        <v>2.6355189301988879E-2</v>
      </c>
      <c r="F159" s="65">
        <f t="shared" si="1"/>
        <v>0.23586160216722019</v>
      </c>
      <c r="G159" s="65">
        <f t="shared" si="1"/>
        <v>9.4766314882618996E-2</v>
      </c>
      <c r="H159" s="65" t="str">
        <f t="shared" si="1"/>
        <v>-</v>
      </c>
      <c r="I159" s="65">
        <f t="shared" si="1"/>
        <v>0.74592735244228736</v>
      </c>
      <c r="J159" s="65">
        <f t="shared" si="1"/>
        <v>-1.12847937407351E-2</v>
      </c>
      <c r="K159" s="54"/>
    </row>
    <row r="160" spans="2:11" ht="20.25" customHeight="1">
      <c r="B160" s="41" t="str">
        <f>F68</f>
        <v>e음13</v>
      </c>
      <c r="C160" s="53"/>
      <c r="D160" s="65">
        <f t="shared" si="1"/>
        <v>9.0329082620892454E-2</v>
      </c>
      <c r="E160" s="65">
        <f>IFERROR((SUMIFS(E$79:E$155,$B$79:$B$155,$B160,$C$79:$C$155,MAX($C$79:$C$155))/SUMIFS(E$79:E$155,$B$79:$B$155,$B160,$C$79:$C$155,MAX($C$79:$C$155)-1))-1, "-")</f>
        <v>-5.1081403764827393E-2</v>
      </c>
      <c r="F160" s="65">
        <f t="shared" si="1"/>
        <v>-0.18619550123248907</v>
      </c>
      <c r="G160" s="65">
        <f t="shared" si="1"/>
        <v>-0.21220324864639728</v>
      </c>
      <c r="H160" s="65">
        <f t="shared" si="1"/>
        <v>-0.85807427332352149</v>
      </c>
      <c r="I160" s="65">
        <f t="shared" si="1"/>
        <v>-1.4755076615993068E-2</v>
      </c>
      <c r="J160" s="65">
        <f t="shared" si="1"/>
        <v>0.11789471209457392</v>
      </c>
      <c r="K160" s="54"/>
    </row>
    <row r="161" spans="2:11" ht="20.25" customHeight="1">
      <c r="B161" s="41" t="str">
        <f>G68</f>
        <v>205</v>
      </c>
      <c r="C161" s="53"/>
      <c r="D161" s="65">
        <f t="shared" si="1"/>
        <v>-0.20295357320378504</v>
      </c>
      <c r="E161" s="65">
        <f t="shared" si="1"/>
        <v>9.0524696521954606E-2</v>
      </c>
      <c r="F161" s="65">
        <f t="shared" si="1"/>
        <v>3.11463344109002E-2</v>
      </c>
      <c r="G161" s="65">
        <f>IFERROR((SUMIFS(G$79:G$155,$B$79:$B$155,$B161,$C$79:$C$155,MAX($C$79:$C$155))/SUMIFS(G$79:G$155,$B$79:$B$155,$B161,$C$79:$C$155,MAX($C$79:$C$155)-1))-1, "-")</f>
        <v>-0.26328189726594875</v>
      </c>
      <c r="H161" s="65">
        <f t="shared" si="1"/>
        <v>0.32738119154979217</v>
      </c>
      <c r="I161" s="65">
        <f t="shared" si="1"/>
        <v>-0.45583077043019016</v>
      </c>
      <c r="J161" s="65">
        <f t="shared" si="1"/>
        <v>5.4902596131441328E-2</v>
      </c>
      <c r="K161" s="54"/>
    </row>
    <row r="162" spans="2:11" ht="20.25" customHeight="1">
      <c r="B162" s="41" t="str">
        <f>H68</f>
        <v>202</v>
      </c>
      <c r="C162" s="53"/>
      <c r="D162" s="65">
        <f t="shared" si="1"/>
        <v>8.8394503460663909E-2</v>
      </c>
      <c r="E162" s="65">
        <f t="shared" si="1"/>
        <v>5.5350908153886103E-3</v>
      </c>
      <c r="F162" s="65">
        <f t="shared" si="1"/>
        <v>-8.3543074491132518E-4</v>
      </c>
      <c r="G162" s="65">
        <f t="shared" si="1"/>
        <v>1.4794930067263401E-2</v>
      </c>
      <c r="H162" s="65">
        <f t="shared" si="1"/>
        <v>1.8487974803428955</v>
      </c>
      <c r="I162" s="65">
        <f t="shared" si="1"/>
        <v>0.2183231535651009</v>
      </c>
      <c r="J162" s="65">
        <f t="shared" si="1"/>
        <v>-1.4331091175545874E-2</v>
      </c>
      <c r="K162" s="54"/>
    </row>
    <row r="163" spans="2:11" ht="20.25" customHeight="1">
      <c r="B163" s="41" t="str">
        <f>I68</f>
        <v>203</v>
      </c>
      <c r="C163" s="53"/>
      <c r="D163" s="65">
        <f t="shared" si="1"/>
        <v>0.23050542161918752</v>
      </c>
      <c r="E163" s="65">
        <f t="shared" si="1"/>
        <v>-4.3376213576197253E-3</v>
      </c>
      <c r="F163" s="65">
        <f t="shared" si="1"/>
        <v>1.2284005383269569E-2</v>
      </c>
      <c r="G163" s="65">
        <f t="shared" si="1"/>
        <v>-8.8558071936480909E-3</v>
      </c>
      <c r="H163" s="65">
        <f t="shared" si="1"/>
        <v>6.2644993977934771E-2</v>
      </c>
      <c r="I163" s="65">
        <f t="shared" si="1"/>
        <v>-2.421394691739065E-2</v>
      </c>
      <c r="J163" s="65">
        <f t="shared" si="1"/>
        <v>6.9338736033883741E-3</v>
      </c>
      <c r="K163" s="54"/>
    </row>
    <row r="164" spans="2:11" ht="20.25" customHeight="1" thickBot="1"/>
    <row r="165" spans="2:11" ht="17.25" thickTop="1">
      <c r="B165" s="25" t="s">
        <v>51</v>
      </c>
      <c r="C165" s="25"/>
      <c r="D165" s="25"/>
      <c r="E165" s="25"/>
      <c r="F165" s="168" t="s">
        <v>77</v>
      </c>
      <c r="G165" s="42"/>
      <c r="H165" s="25"/>
      <c r="I165" s="25"/>
    </row>
    <row r="166" spans="2:11">
      <c r="B166" s="26" t="s">
        <v>33</v>
      </c>
      <c r="C166" s="26" t="s">
        <v>52</v>
      </c>
      <c r="D166" s="26"/>
      <c r="E166" s="26"/>
      <c r="F166" s="89" t="s">
        <v>78</v>
      </c>
      <c r="G166" s="43"/>
      <c r="H166" s="45" t="s">
        <v>81</v>
      </c>
      <c r="I166" s="45"/>
    </row>
    <row r="167" spans="2:11">
      <c r="B167" s="26" t="s">
        <v>34</v>
      </c>
      <c r="C167" s="26" t="s">
        <v>53</v>
      </c>
      <c r="D167" s="26"/>
      <c r="E167" s="26"/>
      <c r="F167" s="89" t="s">
        <v>79</v>
      </c>
      <c r="G167" s="43"/>
      <c r="H167" s="45" t="s">
        <v>82</v>
      </c>
      <c r="I167" s="45"/>
    </row>
    <row r="168" spans="2:11">
      <c r="B168" s="26" t="s">
        <v>4</v>
      </c>
      <c r="C168" s="26" t="s">
        <v>54</v>
      </c>
      <c r="D168" s="26"/>
      <c r="E168" s="26"/>
      <c r="F168" s="89" t="s">
        <v>80</v>
      </c>
      <c r="G168" s="43"/>
      <c r="H168" s="45" t="s">
        <v>83</v>
      </c>
      <c r="I168" s="45"/>
    </row>
    <row r="169" spans="2:11">
      <c r="B169" s="26" t="s">
        <v>5</v>
      </c>
      <c r="C169" s="26" t="s">
        <v>55</v>
      </c>
      <c r="D169" s="26"/>
      <c r="E169" s="26"/>
      <c r="F169" s="89" t="s">
        <v>87</v>
      </c>
      <c r="G169" s="43"/>
      <c r="H169" s="45" t="s">
        <v>84</v>
      </c>
      <c r="I169" s="45"/>
    </row>
    <row r="170" spans="2:11">
      <c r="B170" s="26" t="s">
        <v>56</v>
      </c>
      <c r="C170" s="26" t="s">
        <v>57</v>
      </c>
      <c r="D170" s="26"/>
      <c r="E170" s="26"/>
      <c r="F170" s="89" t="s">
        <v>88</v>
      </c>
      <c r="G170" s="43"/>
      <c r="H170" s="45" t="s">
        <v>85</v>
      </c>
      <c r="I170" s="45"/>
    </row>
    <row r="171" spans="2:11" ht="17.25" thickBot="1">
      <c r="B171" s="27" t="s">
        <v>58</v>
      </c>
      <c r="C171" s="27" t="s">
        <v>59</v>
      </c>
      <c r="D171" s="27"/>
      <c r="E171" s="27"/>
      <c r="F171" s="90" t="s">
        <v>89</v>
      </c>
      <c r="G171" s="44"/>
      <c r="H171" s="46" t="s">
        <v>86</v>
      </c>
      <c r="I171" s="46"/>
    </row>
    <row r="172" spans="2:11" ht="17.25" thickTop="1"/>
    <row r="173" spans="2:11" ht="6.75" customHeight="1"/>
  </sheetData>
  <mergeCells count="3">
    <mergeCell ref="O9:P9"/>
    <mergeCell ref="C4:D4"/>
    <mergeCell ref="C5:D5"/>
  </mergeCells>
  <phoneticPr fontId="3" type="noConversion"/>
  <conditionalFormatting sqref="B79:K155">
    <cfRule type="expression" dxfId="73" priority="18">
      <formula>$B79&lt;&gt;$B80</formula>
    </cfRule>
  </conditionalFormatting>
  <conditionalFormatting sqref="C69:K69">
    <cfRule type="containsText" dxfId="71" priority="19" operator="containsText" text="F">
      <formula>NOT(ISERROR(SEARCH("F",C69)))</formula>
    </cfRule>
    <cfRule type="containsText" dxfId="70" priority="20" operator="containsText" text="D">
      <formula>NOT(ISERROR(SEARCH("D",C69)))</formula>
    </cfRule>
    <cfRule type="containsText" dxfId="69" priority="21" operator="containsText" text="S">
      <formula>NOT(ISERROR(SEARCH("S",C69)))</formula>
    </cfRule>
    <cfRule type="containsText" dxfId="68" priority="22" operator="containsText" text="A">
      <formula>NOT(ISERROR(SEARCH("A",C69)))</formula>
    </cfRule>
  </conditionalFormatting>
  <conditionalFormatting sqref="D56:K56 D58:K59 D60:D65 D66:K67 D76:K76 D156:K156 K157:K163">
    <cfRule type="containsText" dxfId="67" priority="77" operator="containsText" text="악화">
      <formula>NOT(ISERROR(SEARCH("악화",D56)))</formula>
    </cfRule>
  </conditionalFormatting>
  <conditionalFormatting sqref="D56:K56 D58:K59 D66:K67 D76:K76 D156:K156 K157:K163 D60:D65">
    <cfRule type="containsText" dxfId="66" priority="76" operator="containsText" text="개선">
      <formula>NOT(ISERROR(SEARCH("개선",D56)))</formula>
    </cfRule>
  </conditionalFormatting>
  <conditionalFormatting sqref="G4:G5">
    <cfRule type="containsText" dxfId="65" priority="27" operator="containsText" text="S">
      <formula>NOT(ISERROR(SEARCH("S",G4)))</formula>
    </cfRule>
    <cfRule type="containsText" dxfId="64" priority="28" operator="containsText" text="A">
      <formula>NOT(ISERROR(SEARCH("A",G4)))</formula>
    </cfRule>
  </conditionalFormatting>
  <conditionalFormatting sqref="G5">
    <cfRule type="containsText" dxfId="63" priority="23" operator="containsText" text="F">
      <formula>NOT(ISERROR(SEARCH("F",G5)))</formula>
    </cfRule>
    <cfRule type="containsText" dxfId="62" priority="24" operator="containsText" text="D">
      <formula>NOT(ISERROR(SEARCH("D",G5)))</formula>
    </cfRule>
  </conditionalFormatting>
  <conditionalFormatting sqref="J23">
    <cfRule type="containsText" dxfId="61" priority="5" operator="containsText" text="D">
      <formula>NOT(ISERROR(SEARCH("D",J23)))</formula>
    </cfRule>
    <cfRule type="containsText" dxfId="60" priority="6" operator="containsText" text="F">
      <formula>NOT(ISERROR(SEARCH("F",J23)))</formula>
    </cfRule>
    <cfRule type="containsText" dxfId="59" priority="7" operator="containsText" text="S">
      <formula>NOT(ISERROR(SEARCH("S",J23)))</formula>
    </cfRule>
    <cfRule type="containsText" dxfId="58" priority="8" operator="containsText" text="A">
      <formula>NOT(ISERROR(SEARCH("A",J23)))</formula>
    </cfRule>
  </conditionalFormatting>
  <conditionalFormatting sqref="K1:K22">
    <cfRule type="containsText" dxfId="57" priority="1" operator="containsText" text="D">
      <formula>NOT(ISERROR(SEARCH("D",K1)))</formula>
    </cfRule>
    <cfRule type="containsText" dxfId="56" priority="2" operator="containsText" text="F">
      <formula>NOT(ISERROR(SEARCH("F",K1)))</formula>
    </cfRule>
    <cfRule type="containsText" dxfId="55" priority="3" operator="containsText" text="S">
      <formula>NOT(ISERROR(SEARCH("S",K1)))</formula>
    </cfRule>
    <cfRule type="containsText" dxfId="54" priority="4" operator="containsText" text="A">
      <formula>NOT(ISERROR(SEARCH("A",K1)))</formula>
    </cfRule>
  </conditionalFormatting>
  <conditionalFormatting sqref="K25:K29 K31:K68 K70:K1048576">
    <cfRule type="containsText" dxfId="53" priority="29" operator="containsText" text="D">
      <formula>NOT(ISERROR(SEARCH("D",K25)))</formula>
    </cfRule>
    <cfRule type="containsText" dxfId="52" priority="30" operator="containsText" text="F">
      <formula>NOT(ISERROR(SEARCH("F",K25)))</formula>
    </cfRule>
    <cfRule type="containsText" dxfId="51" priority="31" operator="containsText" text="S">
      <formula>NOT(ISERROR(SEARCH("S",K25)))</formula>
    </cfRule>
    <cfRule type="containsText" dxfId="50" priority="32" operator="containsText" text="A">
      <formula>NOT(ISERROR(SEARCH("A",K25)))</formula>
    </cfRule>
  </conditionalFormatting>
  <printOptions horizontalCentered="1"/>
  <pageMargins left="0" right="0" top="0.39370078740157483" bottom="0" header="0" footer="0"/>
  <pageSetup paperSize="9" scale="71" fitToHeight="0" orientation="portrait" r:id="rId1"/>
  <rowBreaks count="1" manualBreakCount="1">
    <brk id="56" max="11" man="1"/>
  </rowBreaks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35" id="{1EBD2FBF-C681-4070-AC32-F9A8ADCEF738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D29:J29</xm:sqref>
        </x14:conditionalFormatting>
        <x14:conditionalFormatting xmlns:xm="http://schemas.microsoft.com/office/excel/2006/main">
          <x14:cfRule type="iconSet" priority="34" id="{66992251-E0F4-42BE-8C4A-5C9F7F36875D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D55:J55</xm:sqref>
        </x14:conditionalFormatting>
        <x14:conditionalFormatting xmlns:xm="http://schemas.microsoft.com/office/excel/2006/main">
          <x14:cfRule type="iconSet" priority="33" id="{3403AACB-A8D8-4A7D-9F6E-DABD95F7974A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D157:J163</xm:sqref>
        </x14:conditionalFormatting>
        <x14:conditionalFormatting xmlns:xm="http://schemas.microsoft.com/office/excel/2006/main">
          <x14:cfRule type="iconSet" priority="9" id="{9F8298A2-6954-4AA9-A5E3-D319BC1465AF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K22</xm:sqref>
        </x14:conditionalFormatting>
        <x14:conditionalFormatting xmlns:xm="http://schemas.microsoft.com/office/excel/2006/main">
          <x14:cfRule type="iconSet" priority="37" id="{28E91EEC-99BF-4158-8E3A-53099E4AC1E0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K35:K40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8B13D-B688-4405-BEAB-04CE3760E7B1}">
  <sheetPr>
    <tabColor theme="1"/>
  </sheetPr>
  <dimension ref="A1"/>
  <sheetViews>
    <sheetView showGridLines="0" view="pageBreakPreview" zoomScale="60" zoomScaleNormal="100" workbookViewId="0"/>
  </sheetViews>
  <sheetFormatPr defaultRowHeight="13.5"/>
  <sheetData/>
  <phoneticPr fontId="3" type="noConversion"/>
  <pageMargins left="0.7" right="0.7" top="0.75" bottom="0.75" header="0.3" footer="0.3"/>
  <pageSetup paperSize="9" orientation="portrait" horizontalDpi="4294967293" vertic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087F5-6332-4B4A-A8F2-1301B6D5D033}">
  <sheetPr>
    <tabColor rgb="FFFFC000"/>
    <pageSetUpPr fitToPage="1"/>
  </sheetPr>
  <dimension ref="A1:BP35"/>
  <sheetViews>
    <sheetView showGridLines="0" view="pageBreakPreview" zoomScaleNormal="85" zoomScaleSheetLayoutView="100" workbookViewId="0">
      <pane ySplit="4" topLeftCell="A5" activePane="bottomLeft" state="frozen"/>
      <selection activeCell="A3" sqref="A3"/>
      <selection pane="bottomLeft" activeCell="A5" sqref="A5"/>
    </sheetView>
  </sheetViews>
  <sheetFormatPr defaultRowHeight="16.5" outlineLevelCol="2"/>
  <cols>
    <col min="1" max="2" width="10" customWidth="1"/>
    <col min="3" max="3" width="9.140625" style="3"/>
    <col min="5" max="5" width="5.42578125" style="101" customWidth="1"/>
    <col min="6" max="6" width="10.28515625" style="4" customWidth="1"/>
    <col min="7" max="7" width="9.140625" style="4"/>
    <col min="8" max="8" width="9.7109375" style="4" customWidth="1"/>
    <col min="9" max="9" width="10" style="167" bestFit="1" customWidth="1"/>
    <col min="10" max="20" width="9.28515625" style="167" customWidth="1"/>
    <col min="21" max="21" width="12.140625" hidden="1" customWidth="1" outlineLevel="2"/>
    <col min="22" max="22" width="13" hidden="1" customWidth="1" outlineLevel="2"/>
    <col min="23" max="23" width="9.140625" hidden="1" customWidth="1" outlineLevel="2"/>
    <col min="24" max="50" width="9.140625" style="4" hidden="1" customWidth="1" outlineLevel="2"/>
    <col min="51" max="67" width="9.140625" hidden="1" customWidth="1" outlineLevel="1"/>
    <col min="68" max="68" width="9.140625" collapsed="1"/>
  </cols>
  <sheetData>
    <row r="1" spans="1:66" ht="9" customHeight="1">
      <c r="A1" s="22"/>
      <c r="B1" s="22"/>
      <c r="C1" s="32"/>
      <c r="D1" s="23"/>
      <c r="E1" s="99"/>
      <c r="F1" s="104"/>
      <c r="G1" s="21"/>
      <c r="H1" s="104"/>
      <c r="I1" s="104"/>
      <c r="J1" s="104"/>
      <c r="K1" s="104"/>
      <c r="L1" s="104"/>
      <c r="M1" s="104"/>
      <c r="N1" s="104"/>
      <c r="O1" s="104"/>
      <c r="P1" s="104"/>
      <c r="Q1" s="104"/>
      <c r="R1" s="104"/>
      <c r="S1" s="104"/>
      <c r="T1" s="104"/>
      <c r="U1" s="9"/>
    </row>
    <row r="2" spans="1:66" ht="50.25" customHeight="1">
      <c r="A2" s="10" t="s">
        <v>47</v>
      </c>
      <c r="B2" s="10"/>
      <c r="C2" s="10"/>
      <c r="D2" s="10"/>
      <c r="E2" s="100"/>
      <c r="I2" s="142"/>
      <c r="J2" s="142"/>
      <c r="K2" s="142"/>
      <c r="L2" s="142"/>
      <c r="M2" s="142"/>
      <c r="N2" s="142"/>
      <c r="O2" s="142"/>
      <c r="P2" s="142"/>
      <c r="Q2" s="142"/>
      <c r="R2" s="142"/>
      <c r="S2" s="142"/>
      <c r="T2" s="142"/>
      <c r="U2" s="10"/>
    </row>
    <row r="3" spans="1:66" s="17" customFormat="1" ht="21.75" customHeight="1">
      <c r="A3" s="40" t="s">
        <v>156</v>
      </c>
      <c r="B3" s="40"/>
      <c r="C3" s="19"/>
      <c r="D3" s="19"/>
      <c r="E3" s="100"/>
      <c r="F3" s="4"/>
      <c r="G3" s="4"/>
      <c r="H3" s="4"/>
      <c r="I3" s="143"/>
      <c r="J3" s="143"/>
      <c r="K3" s="143"/>
      <c r="L3" s="143"/>
      <c r="M3" s="143"/>
      <c r="N3" s="143"/>
      <c r="O3" s="143"/>
      <c r="P3" s="143"/>
      <c r="Q3" s="143"/>
      <c r="R3" s="143"/>
      <c r="S3" s="143"/>
      <c r="T3" s="144"/>
      <c r="U3" s="1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</row>
    <row r="4" spans="1:66" ht="30.75" customHeight="1">
      <c r="A4" s="134" t="s">
        <v>38</v>
      </c>
      <c r="B4" s="134" t="s">
        <v>144</v>
      </c>
      <c r="C4" s="134" t="s">
        <v>1</v>
      </c>
      <c r="D4" s="134" t="s">
        <v>10</v>
      </c>
      <c r="E4" s="135" t="s">
        <v>143</v>
      </c>
      <c r="F4" s="121" t="s">
        <v>45</v>
      </c>
      <c r="G4" s="145" t="s">
        <v>146</v>
      </c>
      <c r="H4" s="121" t="s">
        <v>63</v>
      </c>
      <c r="I4" s="121" t="s">
        <v>3</v>
      </c>
      <c r="J4" s="120" t="s">
        <v>11</v>
      </c>
      <c r="K4" s="120" t="s">
        <v>12</v>
      </c>
      <c r="L4" s="120" t="s">
        <v>13</v>
      </c>
      <c r="M4" s="120" t="s">
        <v>15</v>
      </c>
      <c r="N4" s="222" t="s">
        <v>6</v>
      </c>
      <c r="O4" s="222" t="s">
        <v>7</v>
      </c>
      <c r="P4" s="222" t="s">
        <v>26</v>
      </c>
      <c r="Q4" s="222" t="s">
        <v>14</v>
      </c>
      <c r="R4" s="222" t="s">
        <v>46</v>
      </c>
      <c r="S4" s="146" t="s">
        <v>43</v>
      </c>
      <c r="T4" s="146" t="s">
        <v>44</v>
      </c>
      <c r="U4" t="s">
        <v>37</v>
      </c>
      <c r="V4" s="5" t="s">
        <v>31</v>
      </c>
      <c r="W4" t="s">
        <v>0</v>
      </c>
      <c r="X4" s="5" t="s">
        <v>9</v>
      </c>
      <c r="Y4" t="s">
        <v>29</v>
      </c>
      <c r="Z4" t="s">
        <v>30</v>
      </c>
      <c r="AA4" t="s">
        <v>61</v>
      </c>
      <c r="AB4" t="s">
        <v>42</v>
      </c>
      <c r="AC4" s="1" t="s">
        <v>3</v>
      </c>
      <c r="AD4" s="1" t="s">
        <v>19</v>
      </c>
      <c r="AE4" s="28" t="s">
        <v>8</v>
      </c>
      <c r="AF4" t="s">
        <v>16</v>
      </c>
      <c r="AG4" t="s">
        <v>15</v>
      </c>
      <c r="AH4" t="s">
        <v>2</v>
      </c>
      <c r="AI4" t="s">
        <v>20</v>
      </c>
      <c r="AJ4" t="s">
        <v>21</v>
      </c>
      <c r="AK4" t="s">
        <v>22</v>
      </c>
      <c r="AL4" t="s">
        <v>23</v>
      </c>
      <c r="AM4" t="s">
        <v>24</v>
      </c>
      <c r="AN4" t="s">
        <v>17</v>
      </c>
      <c r="AO4" t="s">
        <v>25</v>
      </c>
      <c r="AP4" s="94" t="s">
        <v>39</v>
      </c>
      <c r="AQ4" s="94" t="s">
        <v>27</v>
      </c>
      <c r="AR4" s="94" t="s">
        <v>40</v>
      </c>
      <c r="AS4" s="94" t="s">
        <v>41</v>
      </c>
      <c r="AT4" s="94" t="s">
        <v>6</v>
      </c>
      <c r="AU4" s="94" t="s">
        <v>7</v>
      </c>
      <c r="AV4" s="94" t="s">
        <v>28</v>
      </c>
      <c r="AW4" s="94" t="s">
        <v>18</v>
      </c>
      <c r="AX4" s="95" t="s">
        <v>60</v>
      </c>
      <c r="AY4" s="94" t="s">
        <v>90</v>
      </c>
      <c r="AZ4" s="94" t="s">
        <v>65</v>
      </c>
      <c r="BA4" s="94" t="s">
        <v>127</v>
      </c>
      <c r="BB4" t="s">
        <v>135</v>
      </c>
      <c r="BC4" t="s">
        <v>136</v>
      </c>
      <c r="BD4" t="s">
        <v>114</v>
      </c>
      <c r="BE4" t="s">
        <v>137</v>
      </c>
      <c r="BF4" t="s">
        <v>138</v>
      </c>
      <c r="BG4" t="s">
        <v>90</v>
      </c>
      <c r="BH4" t="s">
        <v>137</v>
      </c>
      <c r="BI4" t="s">
        <v>138</v>
      </c>
      <c r="BJ4" t="s">
        <v>90</v>
      </c>
      <c r="BL4" t="s">
        <v>139</v>
      </c>
      <c r="BM4" t="s">
        <v>140</v>
      </c>
      <c r="BN4" t="s">
        <v>141</v>
      </c>
    </row>
    <row r="5" spans="1:66">
      <c r="A5" s="139" t="str">
        <f>W5</f>
        <v>영종운수</v>
      </c>
      <c r="B5" s="139" t="str">
        <f>V5</f>
        <v>202</v>
      </c>
      <c r="C5" s="140" t="str">
        <f>Y5</f>
        <v>70바2205</v>
      </c>
      <c r="D5" s="128" t="str">
        <f>Z5</f>
        <v>대형</v>
      </c>
      <c r="E5" s="124" t="str">
        <f>AZ5</f>
        <v>D</v>
      </c>
      <c r="F5" s="147">
        <f>G5/H5</f>
        <v>0.82166666666666666</v>
      </c>
      <c r="G5" s="148">
        <f>AE5</f>
        <v>2.4649999999999999</v>
      </c>
      <c r="H5" s="149">
        <f>AF5</f>
        <v>3</v>
      </c>
      <c r="I5" s="150">
        <f>AC5</f>
        <v>9601.5570000000007</v>
      </c>
      <c r="J5" s="151">
        <f>AI5/AH5</f>
        <v>1.844627310338872E-2</v>
      </c>
      <c r="K5" s="151">
        <f>AJ5/AH5</f>
        <v>0.25975196779717696</v>
      </c>
      <c r="L5" s="151">
        <f>AK5/AC5</f>
        <v>0.14039389653157294</v>
      </c>
      <c r="M5" s="152">
        <f>AG5</f>
        <v>12.94</v>
      </c>
      <c r="N5" s="153">
        <f>IF(AW5=0,AT5,"속도계이상")</f>
        <v>0.51</v>
      </c>
      <c r="O5" s="153">
        <f>IF(AW5=0,AU5,"속도계이상")</f>
        <v>4.2910000000000004</v>
      </c>
      <c r="P5" s="154">
        <f>AQ5/60</f>
        <v>356.42833333333334</v>
      </c>
      <c r="Q5" s="155">
        <f>AN5</f>
        <v>100</v>
      </c>
      <c r="R5" s="156">
        <f>AC5/(AH5-AI5-AJ5)</f>
        <v>34.850746226942285</v>
      </c>
      <c r="S5" s="141">
        <f>IF(AW5=0,AL5,"속도계이상")</f>
        <v>49</v>
      </c>
      <c r="T5" s="141">
        <f>IF(AW5=0,AM5,"속도계이상")</f>
        <v>412</v>
      </c>
      <c r="U5" t="s">
        <v>118</v>
      </c>
      <c r="V5" s="5" t="s">
        <v>119</v>
      </c>
      <c r="W5" t="s">
        <v>118</v>
      </c>
      <c r="X5" s="5" t="s">
        <v>119</v>
      </c>
      <c r="Y5" t="s">
        <v>174</v>
      </c>
      <c r="Z5" t="s">
        <v>142</v>
      </c>
      <c r="AA5" t="s">
        <v>48</v>
      </c>
      <c r="AB5">
        <v>526</v>
      </c>
      <c r="AC5" s="1">
        <v>9601.5570000000007</v>
      </c>
      <c r="AD5" s="1">
        <v>3895.605</v>
      </c>
      <c r="AE5" s="28">
        <v>2.4649999999999999</v>
      </c>
      <c r="AF5">
        <v>3</v>
      </c>
      <c r="AG5">
        <v>12.94</v>
      </c>
      <c r="AH5">
        <v>381.69076000000001</v>
      </c>
      <c r="AI5">
        <v>7.0407719999999996</v>
      </c>
      <c r="AJ5">
        <v>99.144925999999998</v>
      </c>
      <c r="AK5">
        <v>1348</v>
      </c>
      <c r="AL5">
        <v>49</v>
      </c>
      <c r="AM5">
        <v>412</v>
      </c>
      <c r="AN5">
        <v>100</v>
      </c>
      <c r="AO5">
        <v>25.155328999999998</v>
      </c>
      <c r="AP5">
        <v>82389.100000000006</v>
      </c>
      <c r="AQ5">
        <v>21385.7</v>
      </c>
      <c r="AR5">
        <v>42</v>
      </c>
      <c r="AS5">
        <v>12568</v>
      </c>
      <c r="AT5">
        <v>0.51</v>
      </c>
      <c r="AU5">
        <v>4.2910000000000004</v>
      </c>
      <c r="AV5">
        <v>80291</v>
      </c>
      <c r="AW5">
        <v>0</v>
      </c>
      <c r="AX5" s="29">
        <v>0.47</v>
      </c>
      <c r="AY5">
        <v>0.82166666666666666</v>
      </c>
      <c r="AZ5" t="s">
        <v>67</v>
      </c>
      <c r="BA5" t="s">
        <v>175</v>
      </c>
      <c r="BB5">
        <v>2</v>
      </c>
      <c r="BC5" t="s">
        <v>306</v>
      </c>
      <c r="BD5">
        <v>9</v>
      </c>
      <c r="BE5">
        <v>151760.63099999999</v>
      </c>
      <c r="BF5">
        <v>6.3267771995492036E-2</v>
      </c>
      <c r="BG5">
        <v>5.1985019322962622E-2</v>
      </c>
      <c r="BH5">
        <v>257071.74899999998</v>
      </c>
      <c r="BI5">
        <v>3.7349716712745444E-2</v>
      </c>
      <c r="BJ5">
        <v>3.068901723230584E-2</v>
      </c>
      <c r="BK5">
        <v>1</v>
      </c>
      <c r="BL5" t="s">
        <v>69</v>
      </c>
      <c r="BM5">
        <v>-1</v>
      </c>
      <c r="BN5" t="s">
        <v>307</v>
      </c>
    </row>
    <row r="6" spans="1:66">
      <c r="A6" s="136" t="str">
        <f t="shared" ref="A6:A7" si="0">W6</f>
        <v>영종운수</v>
      </c>
      <c r="B6" s="136" t="str">
        <f t="shared" ref="B6:B7" si="1">V6</f>
        <v>202</v>
      </c>
      <c r="C6" s="137" t="str">
        <f t="shared" ref="C6:C7" si="2">Y6</f>
        <v>70바2259</v>
      </c>
      <c r="D6" s="111" t="str">
        <f t="shared" ref="D6:D7" si="3">Z6</f>
        <v>대형</v>
      </c>
      <c r="E6" s="107" t="str">
        <f>AZ6</f>
        <v>F</v>
      </c>
      <c r="F6" s="157">
        <f>G6/H6</f>
        <v>0.68166666666666664</v>
      </c>
      <c r="G6" s="158">
        <f>AE6</f>
        <v>2.0449999999999999</v>
      </c>
      <c r="H6" s="159">
        <f>AF6</f>
        <v>3</v>
      </c>
      <c r="I6" s="160">
        <f t="shared" ref="I6:I7" si="4">AC6</f>
        <v>8626.4490000000005</v>
      </c>
      <c r="J6" s="161">
        <f t="shared" ref="J6:J7" si="5">AI6/AH6</f>
        <v>2.3923778559189993E-2</v>
      </c>
      <c r="K6" s="161">
        <f t="shared" ref="K6:K7" si="6">AJ6/AH6</f>
        <v>0.38734408280153249</v>
      </c>
      <c r="L6" s="161">
        <f t="shared" ref="L6:L7" si="7">AK6/AC6</f>
        <v>0.14235289630762321</v>
      </c>
      <c r="M6" s="162">
        <f t="shared" ref="M6:M7" si="8">AG6</f>
        <v>18.501999999999999</v>
      </c>
      <c r="N6" s="163" t="str">
        <f t="shared" ref="N6:N7" si="9">IF(AW6=0,AT6,"속도계이상")</f>
        <v>속도계이상</v>
      </c>
      <c r="O6" s="163" t="str">
        <f t="shared" ref="O6:O7" si="10">IF(AW6=0,AU6,"속도계이상")</f>
        <v>속도계이상</v>
      </c>
      <c r="P6" s="164">
        <f t="shared" ref="P6:P7" si="11">AQ6/60</f>
        <v>425.09666666666664</v>
      </c>
      <c r="Q6" s="165">
        <f t="shared" ref="Q6:Q7" si="12">AN6</f>
        <v>130</v>
      </c>
      <c r="R6" s="166">
        <f t="shared" ref="R6:R7" si="13">AC6/(AH6-AI6-AJ6)</f>
        <v>37.78244813517518</v>
      </c>
      <c r="S6" s="138" t="str">
        <f t="shared" ref="S6:S7" si="14">IF(AW6=0,AL6,"속도계이상")</f>
        <v>속도계이상</v>
      </c>
      <c r="T6" s="138" t="str">
        <f t="shared" ref="T6:T7" si="15">IF(AW6=0,AM6,"속도계이상")</f>
        <v>속도계이상</v>
      </c>
      <c r="U6" t="s">
        <v>118</v>
      </c>
      <c r="V6" s="5" t="s">
        <v>119</v>
      </c>
      <c r="W6" t="s">
        <v>118</v>
      </c>
      <c r="X6" s="5" t="s">
        <v>119</v>
      </c>
      <c r="Y6" t="s">
        <v>177</v>
      </c>
      <c r="Z6" t="s">
        <v>142</v>
      </c>
      <c r="AA6" t="s">
        <v>48</v>
      </c>
      <c r="AB6">
        <v>526</v>
      </c>
      <c r="AC6" s="1">
        <v>8626.4490000000005</v>
      </c>
      <c r="AD6" s="1">
        <v>4219.1440000000002</v>
      </c>
      <c r="AE6" s="28">
        <v>2.0449999999999999</v>
      </c>
      <c r="AF6">
        <v>3</v>
      </c>
      <c r="AG6">
        <v>18.501999999999999</v>
      </c>
      <c r="AH6">
        <v>387.81465800000001</v>
      </c>
      <c r="AI6">
        <v>9.2779919999999994</v>
      </c>
      <c r="AJ6">
        <v>150.217713</v>
      </c>
      <c r="AK6">
        <v>1228</v>
      </c>
      <c r="AL6">
        <v>9738</v>
      </c>
      <c r="AM6">
        <v>3730</v>
      </c>
      <c r="AN6">
        <v>130</v>
      </c>
      <c r="AO6">
        <v>22.243741</v>
      </c>
      <c r="AP6">
        <v>90899.5</v>
      </c>
      <c r="AQ6">
        <v>25505.8</v>
      </c>
      <c r="AR6">
        <v>54</v>
      </c>
      <c r="AS6">
        <v>17322</v>
      </c>
      <c r="AT6">
        <v>112.88500000000001</v>
      </c>
      <c r="AU6">
        <v>43.238999999999997</v>
      </c>
      <c r="AV6">
        <v>80908</v>
      </c>
      <c r="AW6">
        <v>17</v>
      </c>
      <c r="AX6" s="29">
        <v>0.46</v>
      </c>
      <c r="AY6">
        <v>0.68166666666666664</v>
      </c>
      <c r="AZ6" t="s">
        <v>70</v>
      </c>
      <c r="BA6" t="s">
        <v>175</v>
      </c>
      <c r="BB6">
        <v>2</v>
      </c>
      <c r="BC6" t="s">
        <v>269</v>
      </c>
      <c r="BD6">
        <v>7</v>
      </c>
      <c r="BE6">
        <v>151760.63099999999</v>
      </c>
      <c r="BF6">
        <v>5.6842469243555009E-2</v>
      </c>
      <c r="BG6">
        <v>3.8747616534356662E-2</v>
      </c>
      <c r="BH6">
        <v>257071.74899999998</v>
      </c>
      <c r="BI6">
        <v>3.3556581123972522E-2</v>
      </c>
      <c r="BJ6">
        <v>2.2874402799507934E-2</v>
      </c>
      <c r="BK6">
        <v>1</v>
      </c>
      <c r="BL6" t="s">
        <v>70</v>
      </c>
      <c r="BM6">
        <v>0</v>
      </c>
      <c r="BN6" t="s">
        <v>260</v>
      </c>
    </row>
    <row r="7" spans="1:66">
      <c r="A7" s="139" t="str">
        <f t="shared" si="0"/>
        <v>영종운수</v>
      </c>
      <c r="B7" s="139" t="str">
        <f t="shared" si="1"/>
        <v>202</v>
      </c>
      <c r="C7" s="140" t="str">
        <f t="shared" si="2"/>
        <v>70바2311</v>
      </c>
      <c r="D7" s="128" t="str">
        <f t="shared" si="3"/>
        <v>대형</v>
      </c>
      <c r="E7" s="124" t="str">
        <f t="shared" ref="E7:E35" si="16">AZ7</f>
        <v>F</v>
      </c>
      <c r="F7" s="147">
        <f t="shared" ref="F7:F35" si="17">G7/H7</f>
        <v>0.74222222222222223</v>
      </c>
      <c r="G7" s="148">
        <f t="shared" ref="G7:G35" si="18">AE7</f>
        <v>2.004</v>
      </c>
      <c r="H7" s="149">
        <f t="shared" ref="H7:H35" si="19">AF7</f>
        <v>2.7</v>
      </c>
      <c r="I7" s="150">
        <f t="shared" si="4"/>
        <v>9016.7440000000006</v>
      </c>
      <c r="J7" s="151">
        <f t="shared" si="5"/>
        <v>1.7861184587831223E-2</v>
      </c>
      <c r="K7" s="151">
        <f t="shared" si="6"/>
        <v>0.33372051236956213</v>
      </c>
      <c r="L7" s="151">
        <f t="shared" si="7"/>
        <v>0.16214278679754021</v>
      </c>
      <c r="M7" s="152">
        <f t="shared" si="8"/>
        <v>15.315</v>
      </c>
      <c r="N7" s="153" t="str">
        <f t="shared" si="9"/>
        <v>속도계이상</v>
      </c>
      <c r="O7" s="153" t="str">
        <f t="shared" si="10"/>
        <v>속도계이상</v>
      </c>
      <c r="P7" s="154">
        <f t="shared" si="11"/>
        <v>181.26499999999999</v>
      </c>
      <c r="Q7" s="155">
        <f t="shared" si="12"/>
        <v>130</v>
      </c>
      <c r="R7" s="156">
        <f t="shared" si="13"/>
        <v>36.353592961828447</v>
      </c>
      <c r="S7" s="141" t="str">
        <f t="shared" si="14"/>
        <v>속도계이상</v>
      </c>
      <c r="T7" s="141" t="str">
        <f t="shared" si="15"/>
        <v>속도계이상</v>
      </c>
      <c r="U7" t="s">
        <v>118</v>
      </c>
      <c r="V7" t="s">
        <v>119</v>
      </c>
      <c r="W7" s="4" t="s">
        <v>118</v>
      </c>
      <c r="X7" s="4" t="s">
        <v>119</v>
      </c>
      <c r="Y7" s="4" t="s">
        <v>178</v>
      </c>
      <c r="Z7" s="4" t="s">
        <v>142</v>
      </c>
      <c r="AA7" s="4" t="s">
        <v>48</v>
      </c>
      <c r="AB7" s="4">
        <v>526</v>
      </c>
      <c r="AC7" s="4">
        <v>9016.7440000000006</v>
      </c>
      <c r="AD7" s="4">
        <v>4499.741</v>
      </c>
      <c r="AE7" s="4">
        <v>2.004</v>
      </c>
      <c r="AF7" s="4">
        <v>2.7</v>
      </c>
      <c r="AG7" s="4">
        <v>15.315</v>
      </c>
      <c r="AH7" s="4">
        <v>382.513823</v>
      </c>
      <c r="AI7" s="4">
        <v>6.8321500000000004</v>
      </c>
      <c r="AJ7" s="4">
        <v>127.652709</v>
      </c>
      <c r="AK7" s="4">
        <v>1462</v>
      </c>
      <c r="AL7" s="4">
        <v>5563</v>
      </c>
      <c r="AM7" s="4">
        <v>1419</v>
      </c>
      <c r="AN7" s="4">
        <v>130</v>
      </c>
      <c r="AO7" s="4">
        <v>23.572334999999999</v>
      </c>
      <c r="AP7" s="4">
        <v>74176.899999999994</v>
      </c>
      <c r="AQ7" s="4">
        <v>10875.9</v>
      </c>
      <c r="AR7" s="4">
        <v>27</v>
      </c>
      <c r="AS7" s="4">
        <v>4384</v>
      </c>
      <c r="AT7" s="4">
        <v>61.695999999999998</v>
      </c>
      <c r="AU7" s="4">
        <v>15.737</v>
      </c>
      <c r="AV7" s="4">
        <v>88330</v>
      </c>
      <c r="AW7" s="4">
        <v>17</v>
      </c>
      <c r="AX7" s="30">
        <v>0.41</v>
      </c>
      <c r="AY7">
        <v>0.74222222222222223</v>
      </c>
      <c r="AZ7" t="s">
        <v>70</v>
      </c>
      <c r="BA7" t="s">
        <v>175</v>
      </c>
      <c r="BB7">
        <v>1</v>
      </c>
      <c r="BC7" t="s">
        <v>256</v>
      </c>
      <c r="BD7">
        <v>8</v>
      </c>
      <c r="BE7">
        <v>151760.63099999999</v>
      </c>
      <c r="BF7">
        <v>5.9414249536165947E-2</v>
      </c>
      <c r="BG7">
        <v>4.4098576322398726E-2</v>
      </c>
      <c r="BH7">
        <v>257071.74899999998</v>
      </c>
      <c r="BI7">
        <v>3.5074814852564765E-2</v>
      </c>
      <c r="BJ7">
        <v>2.6033307023903624E-2</v>
      </c>
      <c r="BK7">
        <v>1</v>
      </c>
      <c r="BL7" t="s">
        <v>70</v>
      </c>
      <c r="BM7">
        <v>0</v>
      </c>
      <c r="BN7" t="s">
        <v>260</v>
      </c>
    </row>
    <row r="8" spans="1:66">
      <c r="A8" s="136" t="str">
        <f t="shared" ref="A8:A35" si="20">W8</f>
        <v>영종운수</v>
      </c>
      <c r="B8" s="136" t="str">
        <f t="shared" ref="B8:B35" si="21">V8</f>
        <v>202</v>
      </c>
      <c r="C8" s="137" t="str">
        <f t="shared" ref="C8:C35" si="22">Y8</f>
        <v>70바2514</v>
      </c>
      <c r="D8" s="111" t="str">
        <f t="shared" ref="D8:D35" si="23">Z8</f>
        <v>대형</v>
      </c>
      <c r="E8" s="107" t="str">
        <f t="shared" si="16"/>
        <v>S</v>
      </c>
      <c r="F8" s="157">
        <f t="shared" si="17"/>
        <v>1.0855555555555556</v>
      </c>
      <c r="G8" s="158">
        <f t="shared" si="18"/>
        <v>2.931</v>
      </c>
      <c r="H8" s="159">
        <f t="shared" si="19"/>
        <v>2.7</v>
      </c>
      <c r="I8" s="160">
        <f t="shared" ref="I8:I35" si="24">AC8</f>
        <v>9297.6020000000008</v>
      </c>
      <c r="J8" s="161">
        <f t="shared" ref="J8:J35" si="25">AI8/AH8</f>
        <v>3.1889736477860246E-2</v>
      </c>
      <c r="K8" s="161">
        <f t="shared" ref="K8:K35" si="26">AJ8/AH8</f>
        <v>0.31953117843093093</v>
      </c>
      <c r="L8" s="161">
        <f t="shared" ref="L8:L35" si="27">AK8/AC8</f>
        <v>0.17993887025923458</v>
      </c>
      <c r="M8" s="162">
        <f t="shared" ref="M8:M35" si="28">AG8</f>
        <v>14.954000000000001</v>
      </c>
      <c r="N8" s="163">
        <f t="shared" ref="N8:N35" si="29">IF(AW8=0,AT8,"속도계이상")</f>
        <v>0.23699999999999999</v>
      </c>
      <c r="O8" s="163">
        <f t="shared" ref="O8:O35" si="30">IF(AW8=0,AU8,"속도계이상")</f>
        <v>21.984000000000002</v>
      </c>
      <c r="P8" s="164">
        <f t="shared" ref="P8:P35" si="31">AQ8/60</f>
        <v>496.4616666666667</v>
      </c>
      <c r="Q8" s="165">
        <f t="shared" ref="Q8:Q35" si="32">AN8</f>
        <v>102</v>
      </c>
      <c r="R8" s="166">
        <f t="shared" ref="R8:R35" si="33">AC8/(AH8-AI8-AJ8)</f>
        <v>38.995092292370607</v>
      </c>
      <c r="S8" s="138">
        <f t="shared" ref="S8:S35" si="34">IF(AW8=0,AL8,"속도계이상")</f>
        <v>22</v>
      </c>
      <c r="T8" s="138">
        <f t="shared" ref="T8:T35" si="35">IF(AW8=0,AM8,"속도계이상")</f>
        <v>2044</v>
      </c>
      <c r="U8" t="s">
        <v>118</v>
      </c>
      <c r="V8" s="5" t="s">
        <v>119</v>
      </c>
      <c r="W8" t="s">
        <v>118</v>
      </c>
      <c r="X8" s="5" t="s">
        <v>119</v>
      </c>
      <c r="Y8" t="s">
        <v>179</v>
      </c>
      <c r="Z8" t="s">
        <v>142</v>
      </c>
      <c r="AA8" t="s">
        <v>48</v>
      </c>
      <c r="AB8">
        <v>526</v>
      </c>
      <c r="AC8" s="1">
        <v>9297.6020000000008</v>
      </c>
      <c r="AD8" s="1">
        <v>3172.183</v>
      </c>
      <c r="AE8" s="28">
        <v>2.931</v>
      </c>
      <c r="AF8">
        <v>2.7</v>
      </c>
      <c r="AG8">
        <v>14.954000000000001</v>
      </c>
      <c r="AH8">
        <v>367.61909300000002</v>
      </c>
      <c r="AI8">
        <v>11.723276</v>
      </c>
      <c r="AJ8">
        <v>117.465762</v>
      </c>
      <c r="AK8">
        <v>1673</v>
      </c>
      <c r="AL8">
        <v>22</v>
      </c>
      <c r="AM8">
        <v>2044</v>
      </c>
      <c r="AN8">
        <v>102</v>
      </c>
      <c r="AO8">
        <v>25.291401</v>
      </c>
      <c r="AP8">
        <v>86995.6</v>
      </c>
      <c r="AQ8">
        <v>29787.7</v>
      </c>
      <c r="AR8">
        <v>45</v>
      </c>
      <c r="AS8">
        <v>9488</v>
      </c>
      <c r="AT8">
        <v>0.23699999999999999</v>
      </c>
      <c r="AU8">
        <v>21.984000000000002</v>
      </c>
      <c r="AV8">
        <v>0</v>
      </c>
      <c r="AW8">
        <v>0</v>
      </c>
      <c r="AX8" s="29">
        <v>0.55000000000000004</v>
      </c>
      <c r="AY8">
        <v>1.0855555555555556</v>
      </c>
      <c r="AZ8" t="s">
        <v>71</v>
      </c>
      <c r="BA8" t="s">
        <v>175</v>
      </c>
      <c r="BB8">
        <v>1</v>
      </c>
      <c r="BC8" t="s">
        <v>188</v>
      </c>
      <c r="BD8">
        <v>10</v>
      </c>
      <c r="BE8">
        <v>151760.63099999999</v>
      </c>
      <c r="BF8">
        <v>6.1264913955187766E-2</v>
      </c>
      <c r="BG8">
        <v>6.6506467704687169E-2</v>
      </c>
      <c r="BH8">
        <v>257071.74899999998</v>
      </c>
      <c r="BI8">
        <v>3.6167342526618906E-2</v>
      </c>
      <c r="BJ8">
        <v>3.9261659609451861E-2</v>
      </c>
      <c r="BK8">
        <v>1</v>
      </c>
      <c r="BL8" t="s">
        <v>71</v>
      </c>
      <c r="BM8">
        <v>0</v>
      </c>
      <c r="BN8" t="s">
        <v>260</v>
      </c>
    </row>
    <row r="9" spans="1:66">
      <c r="A9" s="139" t="str">
        <f t="shared" si="20"/>
        <v>영종운수</v>
      </c>
      <c r="B9" s="139" t="str">
        <f t="shared" si="21"/>
        <v>202</v>
      </c>
      <c r="C9" s="140" t="str">
        <f t="shared" si="22"/>
        <v>71바7511</v>
      </c>
      <c r="D9" s="128" t="str">
        <f t="shared" si="23"/>
        <v>대형</v>
      </c>
      <c r="E9" s="124" t="str">
        <f t="shared" si="16"/>
        <v>S</v>
      </c>
      <c r="F9" s="147">
        <f t="shared" si="17"/>
        <v>1.0439285714285715</v>
      </c>
      <c r="G9" s="148">
        <f t="shared" si="18"/>
        <v>2.923</v>
      </c>
      <c r="H9" s="149">
        <f t="shared" si="19"/>
        <v>2.8</v>
      </c>
      <c r="I9" s="150">
        <f t="shared" si="24"/>
        <v>7910.8230000000003</v>
      </c>
      <c r="J9" s="151">
        <f t="shared" si="25"/>
        <v>1.2293272481953114E-2</v>
      </c>
      <c r="K9" s="151">
        <f t="shared" si="26"/>
        <v>0.29579437086841409</v>
      </c>
      <c r="L9" s="151">
        <f t="shared" si="27"/>
        <v>0.15763214522686197</v>
      </c>
      <c r="M9" s="152">
        <f t="shared" si="28"/>
        <v>13.61</v>
      </c>
      <c r="N9" s="153">
        <f t="shared" si="29"/>
        <v>1.2999999999999999E-2</v>
      </c>
      <c r="O9" s="153">
        <f t="shared" si="30"/>
        <v>6.9020000000000001</v>
      </c>
      <c r="P9" s="154">
        <f t="shared" si="31"/>
        <v>158.90833333333333</v>
      </c>
      <c r="Q9" s="155">
        <f t="shared" si="32"/>
        <v>101</v>
      </c>
      <c r="R9" s="156">
        <f t="shared" si="33"/>
        <v>36.507689925549791</v>
      </c>
      <c r="S9" s="141">
        <f t="shared" si="34"/>
        <v>1</v>
      </c>
      <c r="T9" s="141">
        <f t="shared" si="35"/>
        <v>546</v>
      </c>
      <c r="U9" t="s">
        <v>118</v>
      </c>
      <c r="V9" s="5" t="s">
        <v>119</v>
      </c>
      <c r="W9" t="s">
        <v>118</v>
      </c>
      <c r="X9" s="5" t="s">
        <v>119</v>
      </c>
      <c r="Y9" t="s">
        <v>181</v>
      </c>
      <c r="Z9" t="s">
        <v>142</v>
      </c>
      <c r="AA9" t="s">
        <v>48</v>
      </c>
      <c r="AB9">
        <v>526</v>
      </c>
      <c r="AC9" s="1">
        <v>7910.8230000000003</v>
      </c>
      <c r="AD9" s="1">
        <v>2706.35</v>
      </c>
      <c r="AE9" s="28">
        <v>2.923</v>
      </c>
      <c r="AF9">
        <v>2.8</v>
      </c>
      <c r="AG9">
        <v>13.61</v>
      </c>
      <c r="AH9">
        <v>313.17438099999998</v>
      </c>
      <c r="AI9">
        <v>3.8499379999999999</v>
      </c>
      <c r="AJ9">
        <v>92.635219000000006</v>
      </c>
      <c r="AK9">
        <v>1247</v>
      </c>
      <c r="AL9">
        <v>1</v>
      </c>
      <c r="AM9">
        <v>546</v>
      </c>
      <c r="AN9">
        <v>101</v>
      </c>
      <c r="AO9">
        <v>25.260121000000002</v>
      </c>
      <c r="AP9">
        <v>66065.3</v>
      </c>
      <c r="AQ9">
        <v>9534.5</v>
      </c>
      <c r="AR9">
        <v>20</v>
      </c>
      <c r="AS9">
        <v>4777</v>
      </c>
      <c r="AT9">
        <v>1.2999999999999999E-2</v>
      </c>
      <c r="AU9">
        <v>6.9020000000000001</v>
      </c>
      <c r="AV9">
        <v>73610</v>
      </c>
      <c r="AW9">
        <v>0</v>
      </c>
      <c r="AX9" s="29">
        <v>0.55000000000000004</v>
      </c>
      <c r="AY9">
        <v>1.0439285714285715</v>
      </c>
      <c r="AZ9" t="s">
        <v>71</v>
      </c>
      <c r="BA9" t="s">
        <v>175</v>
      </c>
      <c r="BB9">
        <v>2</v>
      </c>
      <c r="BC9" t="s">
        <v>308</v>
      </c>
      <c r="BD9">
        <v>10</v>
      </c>
      <c r="BE9">
        <v>151760.63099999999</v>
      </c>
      <c r="BF9">
        <v>5.2126977516323059E-2</v>
      </c>
      <c r="BG9">
        <v>5.4416841171504401E-2</v>
      </c>
      <c r="BH9">
        <v>257071.74899999998</v>
      </c>
      <c r="BI9">
        <v>3.0772821326236051E-2</v>
      </c>
      <c r="BJ9">
        <v>3.2124627405924283E-2</v>
      </c>
      <c r="BK9">
        <v>1</v>
      </c>
      <c r="BL9" t="s">
        <v>66</v>
      </c>
      <c r="BM9">
        <v>1</v>
      </c>
      <c r="BN9" t="s">
        <v>289</v>
      </c>
    </row>
    <row r="10" spans="1:66">
      <c r="A10" s="136" t="str">
        <f t="shared" si="20"/>
        <v>영종운수</v>
      </c>
      <c r="B10" s="136" t="str">
        <f t="shared" si="21"/>
        <v>202</v>
      </c>
      <c r="C10" s="137" t="str">
        <f t="shared" si="22"/>
        <v>71바7512</v>
      </c>
      <c r="D10" s="111" t="str">
        <f t="shared" si="23"/>
        <v>대형</v>
      </c>
      <c r="E10" s="107" t="str">
        <f t="shared" si="16"/>
        <v>A</v>
      </c>
      <c r="F10" s="157">
        <f t="shared" si="17"/>
        <v>0.96678571428571425</v>
      </c>
      <c r="G10" s="158">
        <f t="shared" si="18"/>
        <v>2.7069999999999999</v>
      </c>
      <c r="H10" s="159">
        <f t="shared" si="19"/>
        <v>2.8</v>
      </c>
      <c r="I10" s="160">
        <f t="shared" si="24"/>
        <v>9269.6280000000006</v>
      </c>
      <c r="J10" s="161">
        <f t="shared" si="25"/>
        <v>1.5199144373431176E-2</v>
      </c>
      <c r="K10" s="161">
        <f t="shared" si="26"/>
        <v>0.29554313133222865</v>
      </c>
      <c r="L10" s="161">
        <f t="shared" si="27"/>
        <v>0.2097171536980772</v>
      </c>
      <c r="M10" s="162">
        <f t="shared" si="28"/>
        <v>15.64</v>
      </c>
      <c r="N10" s="163">
        <f t="shared" si="29"/>
        <v>0.19400000000000001</v>
      </c>
      <c r="O10" s="163">
        <f t="shared" si="30"/>
        <v>23.507000000000001</v>
      </c>
      <c r="P10" s="164">
        <f t="shared" si="31"/>
        <v>508.15166666666664</v>
      </c>
      <c r="Q10" s="165">
        <f t="shared" si="32"/>
        <v>102</v>
      </c>
      <c r="R10" s="166">
        <f t="shared" si="33"/>
        <v>37.150657983393224</v>
      </c>
      <c r="S10" s="138">
        <f t="shared" si="34"/>
        <v>18</v>
      </c>
      <c r="T10" s="138">
        <f t="shared" si="35"/>
        <v>2179</v>
      </c>
      <c r="U10" t="s">
        <v>118</v>
      </c>
      <c r="V10" t="s">
        <v>119</v>
      </c>
      <c r="W10" s="4" t="s">
        <v>118</v>
      </c>
      <c r="X10" s="4" t="s">
        <v>119</v>
      </c>
      <c r="Y10" s="4" t="s">
        <v>182</v>
      </c>
      <c r="Z10" s="4" t="s">
        <v>142</v>
      </c>
      <c r="AA10" s="4" t="s">
        <v>48</v>
      </c>
      <c r="AB10" s="4">
        <v>526</v>
      </c>
      <c r="AC10" s="4">
        <v>9269.6280000000006</v>
      </c>
      <c r="AD10" s="4">
        <v>3423.7570000000001</v>
      </c>
      <c r="AE10" s="4">
        <v>2.7069999999999999</v>
      </c>
      <c r="AF10" s="4">
        <v>2.8</v>
      </c>
      <c r="AG10" s="4">
        <v>15.64</v>
      </c>
      <c r="AH10" s="4">
        <v>362.00465400000002</v>
      </c>
      <c r="AI10" s="4">
        <v>5.5021610000000001</v>
      </c>
      <c r="AJ10" s="4">
        <v>106.987989</v>
      </c>
      <c r="AK10" s="4">
        <v>1944</v>
      </c>
      <c r="AL10" s="4">
        <v>18</v>
      </c>
      <c r="AM10" s="4">
        <v>2179</v>
      </c>
      <c r="AN10" s="4">
        <v>102</v>
      </c>
      <c r="AO10" s="4">
        <v>25.606376999999998</v>
      </c>
      <c r="AP10" s="4">
        <v>98011.1</v>
      </c>
      <c r="AQ10" s="4">
        <v>30489.1</v>
      </c>
      <c r="AR10" s="4">
        <v>34</v>
      </c>
      <c r="AS10" s="4">
        <v>4538</v>
      </c>
      <c r="AT10" s="4">
        <v>0.19400000000000001</v>
      </c>
      <c r="AU10" s="4">
        <v>23.507000000000001</v>
      </c>
      <c r="AV10" s="4">
        <v>76303</v>
      </c>
      <c r="AW10" s="4">
        <v>0</v>
      </c>
      <c r="AX10" s="30">
        <v>0.55000000000000004</v>
      </c>
      <c r="AY10">
        <v>0.96678571428571425</v>
      </c>
      <c r="AZ10" t="s">
        <v>66</v>
      </c>
      <c r="BA10" t="s">
        <v>175</v>
      </c>
      <c r="BB10">
        <v>2</v>
      </c>
      <c r="BC10" t="s">
        <v>291</v>
      </c>
      <c r="BD10">
        <v>12</v>
      </c>
      <c r="BE10">
        <v>151760.63099999999</v>
      </c>
      <c r="BF10">
        <v>6.108058419973228E-2</v>
      </c>
      <c r="BG10">
        <v>5.9051836224526887E-2</v>
      </c>
      <c r="BH10">
        <v>257071.74899999998</v>
      </c>
      <c r="BI10">
        <v>3.605852465725435E-2</v>
      </c>
      <c r="BJ10">
        <v>3.4860866516852683E-2</v>
      </c>
      <c r="BK10">
        <v>1</v>
      </c>
      <c r="BL10" t="s">
        <v>66</v>
      </c>
      <c r="BM10">
        <v>0</v>
      </c>
      <c r="BN10" t="s">
        <v>260</v>
      </c>
    </row>
    <row r="11" spans="1:66">
      <c r="A11" s="139" t="str">
        <f t="shared" si="20"/>
        <v>영종운수</v>
      </c>
      <c r="B11" s="139" t="str">
        <f t="shared" si="21"/>
        <v>202</v>
      </c>
      <c r="C11" s="140" t="str">
        <f t="shared" si="22"/>
        <v>73아1213</v>
      </c>
      <c r="D11" s="128" t="str">
        <f t="shared" si="23"/>
        <v>대형</v>
      </c>
      <c r="E11" s="124" t="str">
        <f t="shared" si="16"/>
        <v>C</v>
      </c>
      <c r="F11" s="147">
        <f t="shared" si="17"/>
        <v>0.8696666666666667</v>
      </c>
      <c r="G11" s="148">
        <f t="shared" si="18"/>
        <v>2.609</v>
      </c>
      <c r="H11" s="149">
        <f t="shared" si="19"/>
        <v>3</v>
      </c>
      <c r="I11" s="150">
        <f t="shared" si="24"/>
        <v>10035.143</v>
      </c>
      <c r="J11" s="151">
        <f t="shared" si="25"/>
        <v>1.2024175040140353E-2</v>
      </c>
      <c r="K11" s="151">
        <f t="shared" si="26"/>
        <v>0.29098902769405582</v>
      </c>
      <c r="L11" s="151">
        <f t="shared" si="27"/>
        <v>0.12386470227678868</v>
      </c>
      <c r="M11" s="152">
        <f t="shared" si="28"/>
        <v>15.239000000000001</v>
      </c>
      <c r="N11" s="153">
        <f t="shared" si="29"/>
        <v>0</v>
      </c>
      <c r="O11" s="153">
        <f t="shared" si="30"/>
        <v>4.1159999999999997</v>
      </c>
      <c r="P11" s="154">
        <f t="shared" si="31"/>
        <v>279.27333333333337</v>
      </c>
      <c r="Q11" s="155">
        <f t="shared" si="32"/>
        <v>107</v>
      </c>
      <c r="R11" s="156">
        <f t="shared" si="33"/>
        <v>36.485782949166598</v>
      </c>
      <c r="S11" s="141">
        <f t="shared" si="34"/>
        <v>0</v>
      </c>
      <c r="T11" s="141">
        <f t="shared" si="35"/>
        <v>413</v>
      </c>
      <c r="U11" t="s">
        <v>118</v>
      </c>
      <c r="V11" s="5" t="s">
        <v>119</v>
      </c>
      <c r="W11" t="s">
        <v>118</v>
      </c>
      <c r="X11" s="5" t="s">
        <v>119</v>
      </c>
      <c r="Y11" t="s">
        <v>184</v>
      </c>
      <c r="Z11" t="s">
        <v>142</v>
      </c>
      <c r="AA11" t="s">
        <v>48</v>
      </c>
      <c r="AB11">
        <v>526</v>
      </c>
      <c r="AC11" s="1">
        <v>10035.143</v>
      </c>
      <c r="AD11" s="1">
        <v>3846.817</v>
      </c>
      <c r="AE11" s="28">
        <v>2.609</v>
      </c>
      <c r="AF11">
        <v>3</v>
      </c>
      <c r="AG11">
        <v>15.239000000000001</v>
      </c>
      <c r="AH11">
        <v>394.61659400000002</v>
      </c>
      <c r="AI11">
        <v>4.7449389999999996</v>
      </c>
      <c r="AJ11">
        <v>114.829099</v>
      </c>
      <c r="AK11">
        <v>1243</v>
      </c>
      <c r="AL11">
        <v>0</v>
      </c>
      <c r="AM11">
        <v>413</v>
      </c>
      <c r="AN11">
        <v>107</v>
      </c>
      <c r="AO11">
        <v>25.430109000000002</v>
      </c>
      <c r="AP11">
        <v>88982.5</v>
      </c>
      <c r="AQ11">
        <v>16756.400000000001</v>
      </c>
      <c r="AR11">
        <v>27</v>
      </c>
      <c r="AS11">
        <v>4121</v>
      </c>
      <c r="AT11">
        <v>0</v>
      </c>
      <c r="AU11">
        <v>4.1159999999999997</v>
      </c>
      <c r="AV11">
        <v>81336</v>
      </c>
      <c r="AW11">
        <v>0</v>
      </c>
      <c r="AX11" s="29">
        <v>0.53</v>
      </c>
      <c r="AY11">
        <v>0.8696666666666667</v>
      </c>
      <c r="AZ11" t="s">
        <v>69</v>
      </c>
      <c r="BA11" t="s">
        <v>175</v>
      </c>
      <c r="BB11">
        <v>1</v>
      </c>
      <c r="BC11" t="s">
        <v>267</v>
      </c>
      <c r="BD11">
        <v>10</v>
      </c>
      <c r="BE11">
        <v>151760.63099999999</v>
      </c>
      <c r="BF11">
        <v>6.612481072248573E-2</v>
      </c>
      <c r="BG11">
        <v>5.7506543724988424E-2</v>
      </c>
      <c r="BH11">
        <v>257071.74899999998</v>
      </c>
      <c r="BI11">
        <v>3.9036350898285603E-2</v>
      </c>
      <c r="BJ11">
        <v>3.3948613164542382E-2</v>
      </c>
      <c r="BK11">
        <v>1</v>
      </c>
      <c r="BL11" t="s">
        <v>68</v>
      </c>
      <c r="BM11">
        <v>-1</v>
      </c>
      <c r="BN11" t="s">
        <v>307</v>
      </c>
    </row>
    <row r="12" spans="1:66" s="2" customFormat="1">
      <c r="A12" s="136" t="str">
        <f t="shared" si="20"/>
        <v>영종운수</v>
      </c>
      <c r="B12" s="136" t="str">
        <f t="shared" si="21"/>
        <v>202</v>
      </c>
      <c r="C12" s="137" t="str">
        <f t="shared" si="22"/>
        <v>73아1216</v>
      </c>
      <c r="D12" s="111" t="str">
        <f t="shared" si="23"/>
        <v>대형</v>
      </c>
      <c r="E12" s="107" t="str">
        <f t="shared" si="16"/>
        <v>B</v>
      </c>
      <c r="F12" s="157">
        <f t="shared" si="17"/>
        <v>0.91666666666666663</v>
      </c>
      <c r="G12" s="158">
        <f t="shared" si="18"/>
        <v>2.4750000000000001</v>
      </c>
      <c r="H12" s="159">
        <f t="shared" si="19"/>
        <v>2.7</v>
      </c>
      <c r="I12" s="160">
        <f t="shared" si="24"/>
        <v>10366.137000000001</v>
      </c>
      <c r="J12" s="161">
        <f t="shared" si="25"/>
        <v>9.4502237515805242E-3</v>
      </c>
      <c r="K12" s="161">
        <f t="shared" si="26"/>
        <v>0.2944105963433194</v>
      </c>
      <c r="L12" s="161">
        <f t="shared" si="27"/>
        <v>0.16573194045187709</v>
      </c>
      <c r="M12" s="162">
        <f t="shared" si="28"/>
        <v>13.894</v>
      </c>
      <c r="N12" s="163">
        <f t="shared" si="29"/>
        <v>0.01</v>
      </c>
      <c r="O12" s="163">
        <f t="shared" si="30"/>
        <v>5.7210000000000001</v>
      </c>
      <c r="P12" s="164">
        <f t="shared" si="31"/>
        <v>300.40833333333336</v>
      </c>
      <c r="Q12" s="165">
        <f t="shared" si="32"/>
        <v>108</v>
      </c>
      <c r="R12" s="166">
        <f t="shared" si="33"/>
        <v>36.676215447550312</v>
      </c>
      <c r="S12" s="138">
        <f t="shared" si="34"/>
        <v>1</v>
      </c>
      <c r="T12" s="138">
        <f t="shared" si="35"/>
        <v>593</v>
      </c>
      <c r="U12" t="s">
        <v>118</v>
      </c>
      <c r="V12" s="5" t="s">
        <v>119</v>
      </c>
      <c r="W12" t="s">
        <v>118</v>
      </c>
      <c r="X12" s="5" t="s">
        <v>119</v>
      </c>
      <c r="Y12" t="s">
        <v>185</v>
      </c>
      <c r="Z12" t="s">
        <v>142</v>
      </c>
      <c r="AA12" t="s">
        <v>48</v>
      </c>
      <c r="AB12">
        <v>526</v>
      </c>
      <c r="AC12" s="1">
        <v>10366.137000000001</v>
      </c>
      <c r="AD12" s="1">
        <v>4188.3689999999997</v>
      </c>
      <c r="AE12" s="28">
        <v>2.4750000000000001</v>
      </c>
      <c r="AF12">
        <v>2.7</v>
      </c>
      <c r="AG12">
        <v>13.894</v>
      </c>
      <c r="AH12">
        <v>406.00964599999998</v>
      </c>
      <c r="AI12">
        <v>3.8368820000000001</v>
      </c>
      <c r="AJ12">
        <v>119.533542</v>
      </c>
      <c r="AK12">
        <v>1718</v>
      </c>
      <c r="AL12">
        <v>1</v>
      </c>
      <c r="AM12">
        <v>593</v>
      </c>
      <c r="AN12">
        <v>108</v>
      </c>
      <c r="AO12">
        <v>25.531749999999999</v>
      </c>
      <c r="AP12">
        <v>89287.1</v>
      </c>
      <c r="AQ12">
        <v>18024.5</v>
      </c>
      <c r="AR12">
        <v>21</v>
      </c>
      <c r="AS12">
        <v>15394</v>
      </c>
      <c r="AT12">
        <v>0.01</v>
      </c>
      <c r="AU12">
        <v>5.7210000000000001</v>
      </c>
      <c r="AV12">
        <v>75929</v>
      </c>
      <c r="AW12">
        <v>0</v>
      </c>
      <c r="AX12" s="29">
        <v>0.47</v>
      </c>
      <c r="AY12" s="2">
        <v>0.91666666666666663</v>
      </c>
      <c r="AZ12" s="2" t="s">
        <v>68</v>
      </c>
      <c r="BA12" s="2" t="s">
        <v>175</v>
      </c>
      <c r="BB12" s="2">
        <v>2</v>
      </c>
      <c r="BC12" s="2" t="s">
        <v>183</v>
      </c>
      <c r="BD12" s="2">
        <v>11</v>
      </c>
      <c r="BE12" s="2">
        <v>151760.63099999999</v>
      </c>
      <c r="BF12" s="2">
        <v>6.8305837500108976E-2</v>
      </c>
      <c r="BG12" s="2">
        <v>6.2613684375099898E-2</v>
      </c>
      <c r="BH12" s="2">
        <v>257071.74899999998</v>
      </c>
      <c r="BI12" s="2">
        <v>4.0323905836887587E-2</v>
      </c>
      <c r="BJ12" s="2">
        <v>3.6963580350480287E-2</v>
      </c>
      <c r="BK12" s="2">
        <v>1</v>
      </c>
      <c r="BL12" s="2" t="s">
        <v>68</v>
      </c>
      <c r="BM12" s="2">
        <v>0</v>
      </c>
      <c r="BN12" s="2" t="s">
        <v>260</v>
      </c>
    </row>
    <row r="13" spans="1:66">
      <c r="A13" s="139" t="str">
        <f t="shared" si="20"/>
        <v>영종운수</v>
      </c>
      <c r="B13" s="139" t="str">
        <f t="shared" si="21"/>
        <v>202</v>
      </c>
      <c r="C13" s="140" t="str">
        <f t="shared" si="22"/>
        <v>73아1220</v>
      </c>
      <c r="D13" s="128" t="str">
        <f t="shared" si="23"/>
        <v>대형</v>
      </c>
      <c r="E13" s="124" t="str">
        <f t="shared" si="16"/>
        <v>B</v>
      </c>
      <c r="F13" s="147">
        <f t="shared" si="17"/>
        <v>0.90600000000000003</v>
      </c>
      <c r="G13" s="148">
        <f t="shared" si="18"/>
        <v>2.718</v>
      </c>
      <c r="H13" s="149">
        <f t="shared" si="19"/>
        <v>3</v>
      </c>
      <c r="I13" s="150">
        <f t="shared" si="24"/>
        <v>9883.1839999999993</v>
      </c>
      <c r="J13" s="151">
        <f t="shared" si="25"/>
        <v>1.170088777628453E-2</v>
      </c>
      <c r="K13" s="151">
        <f t="shared" si="26"/>
        <v>0.28499996374330422</v>
      </c>
      <c r="L13" s="151">
        <f t="shared" si="27"/>
        <v>0.16523015255002843</v>
      </c>
      <c r="M13" s="152">
        <f t="shared" si="28"/>
        <v>13.246</v>
      </c>
      <c r="N13" s="153">
        <f t="shared" si="29"/>
        <v>0.04</v>
      </c>
      <c r="O13" s="153">
        <f t="shared" si="30"/>
        <v>5.7169999999999996</v>
      </c>
      <c r="P13" s="154">
        <f t="shared" si="31"/>
        <v>171.22166666666666</v>
      </c>
      <c r="Q13" s="155">
        <f t="shared" si="32"/>
        <v>107</v>
      </c>
      <c r="R13" s="156">
        <f t="shared" si="33"/>
        <v>35.956313779316545</v>
      </c>
      <c r="S13" s="141">
        <f t="shared" si="34"/>
        <v>4</v>
      </c>
      <c r="T13" s="141">
        <f t="shared" si="35"/>
        <v>565</v>
      </c>
      <c r="U13" t="s">
        <v>118</v>
      </c>
      <c r="V13" t="s">
        <v>119</v>
      </c>
      <c r="W13" s="4" t="s">
        <v>118</v>
      </c>
      <c r="X13" s="4" t="s">
        <v>119</v>
      </c>
      <c r="Y13" s="4" t="s">
        <v>266</v>
      </c>
      <c r="Z13" s="4" t="s">
        <v>142</v>
      </c>
      <c r="AA13" s="4" t="s">
        <v>48</v>
      </c>
      <c r="AB13" s="4">
        <v>526</v>
      </c>
      <c r="AC13" s="4">
        <v>9883.1839999999993</v>
      </c>
      <c r="AD13" s="4">
        <v>3636.86</v>
      </c>
      <c r="AE13" s="4">
        <v>2.718</v>
      </c>
      <c r="AF13" s="4">
        <v>3</v>
      </c>
      <c r="AG13" s="4">
        <v>13.246</v>
      </c>
      <c r="AH13" s="4">
        <v>390.82436200000001</v>
      </c>
      <c r="AI13" s="4">
        <v>4.5729920000000002</v>
      </c>
      <c r="AJ13" s="4">
        <v>111.384929</v>
      </c>
      <c r="AK13" s="4">
        <v>1633</v>
      </c>
      <c r="AL13" s="4">
        <v>4</v>
      </c>
      <c r="AM13" s="4">
        <v>565</v>
      </c>
      <c r="AN13" s="4">
        <v>107</v>
      </c>
      <c r="AO13" s="4">
        <v>25.288043999999999</v>
      </c>
      <c r="AP13" s="4">
        <v>68966.3</v>
      </c>
      <c r="AQ13" s="4">
        <v>10273.299999999999</v>
      </c>
      <c r="AR13" s="4">
        <v>25</v>
      </c>
      <c r="AS13" s="4">
        <v>2222</v>
      </c>
      <c r="AT13" s="4">
        <v>0.04</v>
      </c>
      <c r="AU13" s="4">
        <v>5.7169999999999996</v>
      </c>
      <c r="AV13" s="4">
        <v>47312</v>
      </c>
      <c r="AW13" s="4">
        <v>0</v>
      </c>
      <c r="AX13" s="30">
        <v>0.51</v>
      </c>
      <c r="AY13">
        <v>0.90600000000000003</v>
      </c>
      <c r="AZ13" t="s">
        <v>68</v>
      </c>
      <c r="BA13" t="s">
        <v>175</v>
      </c>
      <c r="BB13">
        <v>5</v>
      </c>
      <c r="BC13" t="s">
        <v>309</v>
      </c>
      <c r="BD13">
        <v>12</v>
      </c>
      <c r="BE13">
        <v>151760.63099999999</v>
      </c>
      <c r="BF13">
        <v>6.5123503604831476E-2</v>
      </c>
      <c r="BG13">
        <v>5.9001894265977316E-2</v>
      </c>
      <c r="BH13">
        <v>257071.74899999998</v>
      </c>
      <c r="BI13">
        <v>3.8445235769567196E-2</v>
      </c>
      <c r="BJ13">
        <v>3.483138360722788E-2</v>
      </c>
      <c r="BK13">
        <v>1</v>
      </c>
      <c r="BL13" t="s">
        <v>68</v>
      </c>
      <c r="BM13">
        <v>0</v>
      </c>
      <c r="BN13" t="s">
        <v>260</v>
      </c>
    </row>
    <row r="14" spans="1:66">
      <c r="A14" s="136" t="str">
        <f t="shared" si="20"/>
        <v>영종운수</v>
      </c>
      <c r="B14" s="136" t="str">
        <f t="shared" si="21"/>
        <v>202</v>
      </c>
      <c r="C14" s="137" t="str">
        <f t="shared" si="22"/>
        <v>73아1240</v>
      </c>
      <c r="D14" s="111" t="str">
        <f t="shared" si="23"/>
        <v>대형</v>
      </c>
      <c r="E14" s="107" t="str">
        <f t="shared" si="16"/>
        <v>A</v>
      </c>
      <c r="F14" s="157">
        <f t="shared" si="17"/>
        <v>0.97482758620689658</v>
      </c>
      <c r="G14" s="158">
        <f t="shared" si="18"/>
        <v>2.827</v>
      </c>
      <c r="H14" s="159">
        <f t="shared" si="19"/>
        <v>2.9</v>
      </c>
      <c r="I14" s="160">
        <f t="shared" si="24"/>
        <v>8518.8770000000004</v>
      </c>
      <c r="J14" s="161">
        <f t="shared" si="25"/>
        <v>2.4601674928873433E-2</v>
      </c>
      <c r="K14" s="161">
        <f t="shared" si="26"/>
        <v>0.28765219206286841</v>
      </c>
      <c r="L14" s="161">
        <f t="shared" si="27"/>
        <v>0.11797329624550278</v>
      </c>
      <c r="M14" s="162">
        <f t="shared" si="28"/>
        <v>11.988</v>
      </c>
      <c r="N14" s="163">
        <f t="shared" si="29"/>
        <v>1.2E-2</v>
      </c>
      <c r="O14" s="163">
        <f t="shared" si="30"/>
        <v>4.9889999999999999</v>
      </c>
      <c r="P14" s="164">
        <f t="shared" si="31"/>
        <v>212.48500000000001</v>
      </c>
      <c r="Q14" s="165">
        <f t="shared" si="32"/>
        <v>100</v>
      </c>
      <c r="R14" s="166">
        <f t="shared" si="33"/>
        <v>35.78678526211943</v>
      </c>
      <c r="S14" s="138">
        <f t="shared" si="34"/>
        <v>1</v>
      </c>
      <c r="T14" s="138">
        <f t="shared" si="35"/>
        <v>425</v>
      </c>
      <c r="U14" t="s">
        <v>118</v>
      </c>
      <c r="V14" s="5" t="s">
        <v>119</v>
      </c>
      <c r="W14" t="s">
        <v>118</v>
      </c>
      <c r="X14" s="5" t="s">
        <v>119</v>
      </c>
      <c r="Y14" t="s">
        <v>187</v>
      </c>
      <c r="Z14" t="s">
        <v>142</v>
      </c>
      <c r="AA14" t="s">
        <v>48</v>
      </c>
      <c r="AB14">
        <v>526</v>
      </c>
      <c r="AC14" s="1">
        <v>8518.8770000000004</v>
      </c>
      <c r="AD14" s="1">
        <v>3013.3040000000001</v>
      </c>
      <c r="AE14" s="28">
        <v>2.827</v>
      </c>
      <c r="AF14">
        <v>2.9</v>
      </c>
      <c r="AG14">
        <v>11.988</v>
      </c>
      <c r="AH14">
        <v>346.12383199999999</v>
      </c>
      <c r="AI14">
        <v>8.5152260000000002</v>
      </c>
      <c r="AJ14">
        <v>99.563278999999994</v>
      </c>
      <c r="AK14">
        <v>1005</v>
      </c>
      <c r="AL14">
        <v>1</v>
      </c>
      <c r="AM14">
        <v>425</v>
      </c>
      <c r="AN14">
        <v>100</v>
      </c>
      <c r="AO14">
        <v>24.612223</v>
      </c>
      <c r="AP14">
        <v>68144.100000000006</v>
      </c>
      <c r="AQ14">
        <v>12749.1</v>
      </c>
      <c r="AR14">
        <v>35</v>
      </c>
      <c r="AS14">
        <v>7868</v>
      </c>
      <c r="AT14">
        <v>1.2E-2</v>
      </c>
      <c r="AU14">
        <v>4.9889999999999999</v>
      </c>
      <c r="AV14">
        <v>77637</v>
      </c>
      <c r="AW14">
        <v>0</v>
      </c>
      <c r="AX14" s="29">
        <v>0.5</v>
      </c>
      <c r="AY14">
        <v>0.97482758620689658</v>
      </c>
      <c r="AZ14" t="s">
        <v>66</v>
      </c>
      <c r="BA14" t="s">
        <v>175</v>
      </c>
      <c r="BB14">
        <v>1</v>
      </c>
      <c r="BC14" t="s">
        <v>265</v>
      </c>
      <c r="BD14">
        <v>7</v>
      </c>
      <c r="BE14">
        <v>151760.63099999999</v>
      </c>
      <c r="BF14">
        <v>5.6133642459617876E-2</v>
      </c>
      <c r="BG14">
        <v>5.4720623183910258E-2</v>
      </c>
      <c r="BH14">
        <v>257071.74899999998</v>
      </c>
      <c r="BI14">
        <v>3.3138129853389688E-2</v>
      </c>
      <c r="BJ14">
        <v>3.230396313639057E-2</v>
      </c>
      <c r="BK14">
        <v>1</v>
      </c>
      <c r="BL14" t="s">
        <v>66</v>
      </c>
      <c r="BM14">
        <v>0</v>
      </c>
      <c r="BN14" t="s">
        <v>260</v>
      </c>
    </row>
    <row r="15" spans="1:66">
      <c r="A15" s="139" t="str">
        <f t="shared" si="20"/>
        <v>영종운수</v>
      </c>
      <c r="B15" s="139" t="str">
        <f t="shared" si="21"/>
        <v>202</v>
      </c>
      <c r="C15" s="140" t="str">
        <f t="shared" si="22"/>
        <v>73아1242</v>
      </c>
      <c r="D15" s="128" t="str">
        <f t="shared" si="23"/>
        <v>대형</v>
      </c>
      <c r="E15" s="124" t="str">
        <f t="shared" si="16"/>
        <v>C</v>
      </c>
      <c r="F15" s="147">
        <f t="shared" si="17"/>
        <v>0.86250000000000004</v>
      </c>
      <c r="G15" s="148">
        <f t="shared" si="18"/>
        <v>2.415</v>
      </c>
      <c r="H15" s="149">
        <f t="shared" si="19"/>
        <v>2.8</v>
      </c>
      <c r="I15" s="150">
        <f t="shared" si="24"/>
        <v>9615.768</v>
      </c>
      <c r="J15" s="151">
        <f t="shared" si="25"/>
        <v>2.0179677228869347E-2</v>
      </c>
      <c r="K15" s="151">
        <f t="shared" si="26"/>
        <v>0.32515031479411605</v>
      </c>
      <c r="L15" s="151">
        <f t="shared" si="27"/>
        <v>0.1682652909263202</v>
      </c>
      <c r="M15" s="152">
        <f t="shared" si="28"/>
        <v>15.409000000000001</v>
      </c>
      <c r="N15" s="153">
        <f t="shared" si="29"/>
        <v>0</v>
      </c>
      <c r="O15" s="153">
        <f t="shared" si="30"/>
        <v>20.227</v>
      </c>
      <c r="P15" s="154">
        <f t="shared" si="31"/>
        <v>353.89833333333337</v>
      </c>
      <c r="Q15" s="155">
        <f t="shared" si="32"/>
        <v>101</v>
      </c>
      <c r="R15" s="156">
        <f t="shared" si="33"/>
        <v>39.213654122519877</v>
      </c>
      <c r="S15" s="141">
        <f t="shared" si="34"/>
        <v>0</v>
      </c>
      <c r="T15" s="141">
        <f t="shared" si="35"/>
        <v>1945</v>
      </c>
      <c r="U15" t="s">
        <v>118</v>
      </c>
      <c r="V15" s="5" t="s">
        <v>119</v>
      </c>
      <c r="W15" t="s">
        <v>118</v>
      </c>
      <c r="X15" s="5" t="s">
        <v>119</v>
      </c>
      <c r="Y15" t="s">
        <v>189</v>
      </c>
      <c r="Z15" t="s">
        <v>142</v>
      </c>
      <c r="AA15" t="s">
        <v>48</v>
      </c>
      <c r="AB15">
        <v>526</v>
      </c>
      <c r="AC15" s="1">
        <v>9615.768</v>
      </c>
      <c r="AD15" s="1">
        <v>3981.8539999999998</v>
      </c>
      <c r="AE15" s="28">
        <v>2.415</v>
      </c>
      <c r="AF15">
        <v>2.8</v>
      </c>
      <c r="AG15">
        <v>15.409000000000001</v>
      </c>
      <c r="AH15">
        <v>374.562433</v>
      </c>
      <c r="AI15">
        <v>7.5585490000000002</v>
      </c>
      <c r="AJ15">
        <v>121.78909299999999</v>
      </c>
      <c r="AK15">
        <v>1618</v>
      </c>
      <c r="AL15">
        <v>0</v>
      </c>
      <c r="AM15">
        <v>1945</v>
      </c>
      <c r="AN15">
        <v>101</v>
      </c>
      <c r="AO15">
        <v>25.672003</v>
      </c>
      <c r="AP15">
        <v>84126.7</v>
      </c>
      <c r="AQ15">
        <v>21233.9</v>
      </c>
      <c r="AR15">
        <v>63</v>
      </c>
      <c r="AS15">
        <v>20682</v>
      </c>
      <c r="AT15">
        <v>0</v>
      </c>
      <c r="AU15">
        <v>20.227</v>
      </c>
      <c r="AV15">
        <v>85005</v>
      </c>
      <c r="AW15">
        <v>0</v>
      </c>
      <c r="AX15" s="29">
        <v>0.46</v>
      </c>
      <c r="AY15">
        <v>0.86250000000000004</v>
      </c>
      <c r="AZ15" t="s">
        <v>69</v>
      </c>
      <c r="BA15" t="s">
        <v>175</v>
      </c>
      <c r="BB15">
        <v>2</v>
      </c>
      <c r="BC15" t="s">
        <v>176</v>
      </c>
      <c r="BD15">
        <v>10</v>
      </c>
      <c r="BE15">
        <v>151760.63099999999</v>
      </c>
      <c r="BF15">
        <v>6.3361412881842855E-2</v>
      </c>
      <c r="BG15">
        <v>5.4649218610589467E-2</v>
      </c>
      <c r="BH15">
        <v>257071.74899999998</v>
      </c>
      <c r="BI15">
        <v>3.7404996999495267E-2</v>
      </c>
      <c r="BJ15">
        <v>3.2261809912064669E-2</v>
      </c>
      <c r="BK15">
        <v>1</v>
      </c>
      <c r="BL15" t="s">
        <v>69</v>
      </c>
      <c r="BM15">
        <v>0</v>
      </c>
      <c r="BN15" t="s">
        <v>260</v>
      </c>
    </row>
    <row r="16" spans="1:66">
      <c r="A16" s="136" t="str">
        <f t="shared" si="20"/>
        <v>영종운수</v>
      </c>
      <c r="B16" s="136" t="str">
        <f t="shared" si="21"/>
        <v>202</v>
      </c>
      <c r="C16" s="137" t="str">
        <f t="shared" si="22"/>
        <v>73아1256</v>
      </c>
      <c r="D16" s="111" t="str">
        <f t="shared" si="23"/>
        <v>대형</v>
      </c>
      <c r="E16" s="107" t="str">
        <f t="shared" si="16"/>
        <v>B</v>
      </c>
      <c r="F16" s="157">
        <f t="shared" si="17"/>
        <v>0.91275862068965508</v>
      </c>
      <c r="G16" s="158">
        <f t="shared" si="18"/>
        <v>2.6469999999999998</v>
      </c>
      <c r="H16" s="159">
        <f t="shared" si="19"/>
        <v>2.9</v>
      </c>
      <c r="I16" s="160">
        <f t="shared" si="24"/>
        <v>9734.9660000000003</v>
      </c>
      <c r="J16" s="161">
        <f t="shared" si="25"/>
        <v>1.0313150347445529E-2</v>
      </c>
      <c r="K16" s="161">
        <f t="shared" si="26"/>
        <v>0.27227371718232174</v>
      </c>
      <c r="L16" s="161">
        <f t="shared" si="27"/>
        <v>0.11905537215024685</v>
      </c>
      <c r="M16" s="162">
        <f t="shared" si="28"/>
        <v>9.9610000000000003</v>
      </c>
      <c r="N16" s="163">
        <f t="shared" si="29"/>
        <v>2.1000000000000001E-2</v>
      </c>
      <c r="O16" s="163">
        <f t="shared" si="30"/>
        <v>5.7220000000000004</v>
      </c>
      <c r="P16" s="164">
        <f t="shared" si="31"/>
        <v>153.26833333333335</v>
      </c>
      <c r="Q16" s="165">
        <f t="shared" si="32"/>
        <v>100</v>
      </c>
      <c r="R16" s="166">
        <f t="shared" si="33"/>
        <v>36.508126613610457</v>
      </c>
      <c r="S16" s="138">
        <f t="shared" si="34"/>
        <v>2</v>
      </c>
      <c r="T16" s="138">
        <f t="shared" si="35"/>
        <v>557</v>
      </c>
      <c r="U16" t="s">
        <v>118</v>
      </c>
      <c r="V16" t="s">
        <v>119</v>
      </c>
      <c r="W16" s="4" t="s">
        <v>118</v>
      </c>
      <c r="X16" s="4" t="s">
        <v>119</v>
      </c>
      <c r="Y16" s="4" t="s">
        <v>190</v>
      </c>
      <c r="Z16" s="4" t="s">
        <v>142</v>
      </c>
      <c r="AA16" s="4" t="s">
        <v>48</v>
      </c>
      <c r="AB16" s="4">
        <v>526</v>
      </c>
      <c r="AC16" s="4">
        <v>9734.9660000000003</v>
      </c>
      <c r="AD16" s="4">
        <v>3677.1559999999999</v>
      </c>
      <c r="AE16" s="4">
        <v>2.6469999999999998</v>
      </c>
      <c r="AF16" s="4">
        <v>2.9</v>
      </c>
      <c r="AG16" s="4">
        <v>9.9610000000000003</v>
      </c>
      <c r="AH16" s="4">
        <v>371.68545699999999</v>
      </c>
      <c r="AI16" s="4">
        <v>3.8332480000000002</v>
      </c>
      <c r="AJ16" s="4">
        <v>101.200181</v>
      </c>
      <c r="AK16" s="4">
        <v>1159</v>
      </c>
      <c r="AL16" s="4">
        <v>2</v>
      </c>
      <c r="AM16" s="4">
        <v>557</v>
      </c>
      <c r="AN16" s="4">
        <v>100</v>
      </c>
      <c r="AO16" s="4">
        <v>26.191409</v>
      </c>
      <c r="AP16" s="4">
        <v>69767.199999999997</v>
      </c>
      <c r="AQ16" s="4">
        <v>9196.1</v>
      </c>
      <c r="AR16" s="4">
        <v>37</v>
      </c>
      <c r="AS16" s="4">
        <v>6084</v>
      </c>
      <c r="AT16" s="4">
        <v>2.1000000000000001E-2</v>
      </c>
      <c r="AU16" s="4">
        <v>5.7220000000000004</v>
      </c>
      <c r="AV16" s="4">
        <v>79473</v>
      </c>
      <c r="AW16" s="4">
        <v>0</v>
      </c>
      <c r="AX16" s="30">
        <v>0.41</v>
      </c>
      <c r="AY16">
        <v>0.91275862068965508</v>
      </c>
      <c r="AZ16" t="s">
        <v>68</v>
      </c>
      <c r="BA16" t="s">
        <v>175</v>
      </c>
      <c r="BB16">
        <v>3</v>
      </c>
      <c r="BC16" t="s">
        <v>268</v>
      </c>
      <c r="BD16">
        <v>10</v>
      </c>
      <c r="BE16">
        <v>151760.63099999999</v>
      </c>
      <c r="BF16">
        <v>6.4146847149047503E-2</v>
      </c>
      <c r="BG16">
        <v>5.8550587725354729E-2</v>
      </c>
      <c r="BH16">
        <v>257071.74899999998</v>
      </c>
      <c r="BI16">
        <v>3.7868672998369809E-2</v>
      </c>
      <c r="BJ16">
        <v>3.4564957733339612E-2</v>
      </c>
      <c r="BK16">
        <v>1</v>
      </c>
      <c r="BL16" t="s">
        <v>69</v>
      </c>
      <c r="BM16">
        <v>1</v>
      </c>
      <c r="BN16" t="s">
        <v>289</v>
      </c>
    </row>
    <row r="17" spans="1:66">
      <c r="A17" s="139" t="str">
        <f t="shared" si="20"/>
        <v>영종운수</v>
      </c>
      <c r="B17" s="139" t="str">
        <f t="shared" si="21"/>
        <v>202</v>
      </c>
      <c r="C17" s="140" t="str">
        <f t="shared" si="22"/>
        <v>73아1278</v>
      </c>
      <c r="D17" s="128" t="str">
        <f t="shared" si="23"/>
        <v>대형</v>
      </c>
      <c r="E17" s="124" t="str">
        <f t="shared" si="16"/>
        <v>B</v>
      </c>
      <c r="F17" s="147">
        <f t="shared" si="17"/>
        <v>0.93</v>
      </c>
      <c r="G17" s="148">
        <f t="shared" si="18"/>
        <v>2.6970000000000001</v>
      </c>
      <c r="H17" s="149">
        <f t="shared" si="19"/>
        <v>2.9</v>
      </c>
      <c r="I17" s="150">
        <f t="shared" si="24"/>
        <v>9849.1049999999996</v>
      </c>
      <c r="J17" s="151">
        <f t="shared" si="25"/>
        <v>1.860084224994835E-2</v>
      </c>
      <c r="K17" s="151">
        <f t="shared" si="26"/>
        <v>0.29910888245462242</v>
      </c>
      <c r="L17" s="151">
        <f t="shared" si="27"/>
        <v>0.15727317355231771</v>
      </c>
      <c r="M17" s="152">
        <f t="shared" si="28"/>
        <v>15.009</v>
      </c>
      <c r="N17" s="153">
        <f t="shared" si="29"/>
        <v>0.02</v>
      </c>
      <c r="O17" s="153">
        <f t="shared" si="30"/>
        <v>6.0410000000000004</v>
      </c>
      <c r="P17" s="154">
        <f t="shared" si="31"/>
        <v>319.1633333333333</v>
      </c>
      <c r="Q17" s="155">
        <f t="shared" si="32"/>
        <v>108</v>
      </c>
      <c r="R17" s="156">
        <f t="shared" si="33"/>
        <v>37.335138208420489</v>
      </c>
      <c r="S17" s="141">
        <f t="shared" si="34"/>
        <v>2</v>
      </c>
      <c r="T17" s="141">
        <f t="shared" si="35"/>
        <v>595</v>
      </c>
      <c r="U17" t="s">
        <v>118</v>
      </c>
      <c r="V17" s="5" t="s">
        <v>119</v>
      </c>
      <c r="W17" t="s">
        <v>118</v>
      </c>
      <c r="X17" s="5" t="s">
        <v>119</v>
      </c>
      <c r="Y17" t="s">
        <v>191</v>
      </c>
      <c r="Z17" t="s">
        <v>142</v>
      </c>
      <c r="AA17" t="s">
        <v>48</v>
      </c>
      <c r="AB17">
        <v>526</v>
      </c>
      <c r="AC17" s="1">
        <v>9849.1049999999996</v>
      </c>
      <c r="AD17" s="1">
        <v>3651.7339999999999</v>
      </c>
      <c r="AE17" s="28">
        <v>2.6970000000000001</v>
      </c>
      <c r="AF17">
        <v>2.9</v>
      </c>
      <c r="AG17">
        <v>15.009</v>
      </c>
      <c r="AH17">
        <v>386.64270699999997</v>
      </c>
      <c r="AI17">
        <v>7.1918800000000003</v>
      </c>
      <c r="AJ17">
        <v>115.648268</v>
      </c>
      <c r="AK17">
        <v>1549</v>
      </c>
      <c r="AL17">
        <v>2</v>
      </c>
      <c r="AM17">
        <v>595</v>
      </c>
      <c r="AN17">
        <v>108</v>
      </c>
      <c r="AO17">
        <v>25.473400999999999</v>
      </c>
      <c r="AP17">
        <v>90538.5</v>
      </c>
      <c r="AQ17">
        <v>19149.8</v>
      </c>
      <c r="AR17">
        <v>25</v>
      </c>
      <c r="AS17">
        <v>4728</v>
      </c>
      <c r="AT17">
        <v>0.02</v>
      </c>
      <c r="AU17">
        <v>6.0410000000000004</v>
      </c>
      <c r="AV17">
        <v>52475</v>
      </c>
      <c r="AW17">
        <v>0</v>
      </c>
      <c r="AX17" s="29">
        <v>0.53</v>
      </c>
      <c r="AY17">
        <v>0.93</v>
      </c>
      <c r="AZ17" t="s">
        <v>68</v>
      </c>
      <c r="BA17" t="s">
        <v>175</v>
      </c>
      <c r="BB17">
        <v>1</v>
      </c>
      <c r="BC17" t="s">
        <v>186</v>
      </c>
      <c r="BD17">
        <v>12</v>
      </c>
      <c r="BE17">
        <v>151760.63099999999</v>
      </c>
      <c r="BF17">
        <v>6.4898946025072859E-2</v>
      </c>
      <c r="BG17">
        <v>6.0356019803317763E-2</v>
      </c>
      <c r="BH17">
        <v>257071.74899999998</v>
      </c>
      <c r="BI17">
        <v>3.8312669666397299E-2</v>
      </c>
      <c r="BJ17">
        <v>3.5630782789749488E-2</v>
      </c>
      <c r="BK17">
        <v>1</v>
      </c>
      <c r="BL17" t="s">
        <v>66</v>
      </c>
      <c r="BM17">
        <v>-1</v>
      </c>
      <c r="BN17" t="s">
        <v>307</v>
      </c>
    </row>
    <row r="18" spans="1:66">
      <c r="A18" s="136" t="str">
        <f t="shared" si="20"/>
        <v>영종운수</v>
      </c>
      <c r="B18" s="136" t="str">
        <f t="shared" si="21"/>
        <v>202</v>
      </c>
      <c r="C18" s="137" t="str">
        <f t="shared" si="22"/>
        <v>73아1280</v>
      </c>
      <c r="D18" s="111" t="str">
        <f t="shared" si="23"/>
        <v>대형</v>
      </c>
      <c r="E18" s="107" t="str">
        <f t="shared" si="16"/>
        <v>C</v>
      </c>
      <c r="F18" s="157">
        <f t="shared" si="17"/>
        <v>0.85655172413793101</v>
      </c>
      <c r="G18" s="158">
        <f t="shared" si="18"/>
        <v>2.484</v>
      </c>
      <c r="H18" s="159">
        <f t="shared" si="19"/>
        <v>2.9</v>
      </c>
      <c r="I18" s="160">
        <f t="shared" si="24"/>
        <v>10427.957</v>
      </c>
      <c r="J18" s="161">
        <f t="shared" si="25"/>
        <v>1.5079028343822997E-2</v>
      </c>
      <c r="K18" s="161">
        <f t="shared" si="26"/>
        <v>0.29203664333587881</v>
      </c>
      <c r="L18" s="161">
        <f t="shared" si="27"/>
        <v>0.15976283753375661</v>
      </c>
      <c r="M18" s="162">
        <f t="shared" si="28"/>
        <v>14.654999999999999</v>
      </c>
      <c r="N18" s="163">
        <f t="shared" si="29"/>
        <v>3.7999999999999999E-2</v>
      </c>
      <c r="O18" s="163">
        <f t="shared" si="30"/>
        <v>6.2430000000000003</v>
      </c>
      <c r="P18" s="164">
        <f t="shared" si="31"/>
        <v>344.39500000000004</v>
      </c>
      <c r="Q18" s="165">
        <f t="shared" si="32"/>
        <v>107</v>
      </c>
      <c r="R18" s="166">
        <f t="shared" si="33"/>
        <v>36.598836449822976</v>
      </c>
      <c r="S18" s="138">
        <f t="shared" si="34"/>
        <v>4</v>
      </c>
      <c r="T18" s="138">
        <f t="shared" si="35"/>
        <v>651</v>
      </c>
      <c r="U18" t="s">
        <v>118</v>
      </c>
      <c r="V18" s="5" t="s">
        <v>119</v>
      </c>
      <c r="W18" t="s">
        <v>118</v>
      </c>
      <c r="X18" s="5" t="s">
        <v>119</v>
      </c>
      <c r="Y18" t="s">
        <v>192</v>
      </c>
      <c r="Z18" t="s">
        <v>142</v>
      </c>
      <c r="AA18" t="s">
        <v>48</v>
      </c>
      <c r="AB18">
        <v>526</v>
      </c>
      <c r="AC18" s="1">
        <v>10427.957</v>
      </c>
      <c r="AD18" s="1">
        <v>4197.2889999999998</v>
      </c>
      <c r="AE18" s="28">
        <v>2.484</v>
      </c>
      <c r="AF18">
        <v>2.9</v>
      </c>
      <c r="AG18">
        <v>14.654999999999999</v>
      </c>
      <c r="AH18">
        <v>411.21714600000001</v>
      </c>
      <c r="AI18">
        <v>6.200755</v>
      </c>
      <c r="AJ18">
        <v>120.090475</v>
      </c>
      <c r="AK18">
        <v>1666</v>
      </c>
      <c r="AL18">
        <v>4</v>
      </c>
      <c r="AM18">
        <v>651</v>
      </c>
      <c r="AN18">
        <v>107</v>
      </c>
      <c r="AO18">
        <v>25.35876</v>
      </c>
      <c r="AP18">
        <v>87074.9</v>
      </c>
      <c r="AQ18">
        <v>20663.7</v>
      </c>
      <c r="AR18">
        <v>22</v>
      </c>
      <c r="AS18">
        <v>3145</v>
      </c>
      <c r="AT18">
        <v>3.7999999999999999E-2</v>
      </c>
      <c r="AU18">
        <v>6.2430000000000003</v>
      </c>
      <c r="AV18">
        <v>95263</v>
      </c>
      <c r="AW18">
        <v>0</v>
      </c>
      <c r="AX18" s="29">
        <v>0.49</v>
      </c>
      <c r="AY18">
        <v>0.85655172413793101</v>
      </c>
      <c r="AZ18" t="s">
        <v>69</v>
      </c>
      <c r="BA18" t="s">
        <v>175</v>
      </c>
      <c r="BB18">
        <v>3</v>
      </c>
      <c r="BC18" t="s">
        <v>302</v>
      </c>
      <c r="BD18">
        <v>14</v>
      </c>
      <c r="BE18">
        <v>151760.63099999999</v>
      </c>
      <c r="BF18">
        <v>6.8713189522782103E-2</v>
      </c>
      <c r="BG18">
        <v>5.8856400956755428E-2</v>
      </c>
      <c r="BH18">
        <v>257071.74899999998</v>
      </c>
      <c r="BI18">
        <v>4.0564383447673207E-2</v>
      </c>
      <c r="BJ18">
        <v>3.4745492580696632E-2</v>
      </c>
      <c r="BK18">
        <v>1</v>
      </c>
      <c r="BL18" t="s">
        <v>69</v>
      </c>
      <c r="BM18">
        <v>0</v>
      </c>
      <c r="BN18" t="s">
        <v>260</v>
      </c>
    </row>
    <row r="19" spans="1:66">
      <c r="A19" s="139" t="str">
        <f t="shared" si="20"/>
        <v>영종운수</v>
      </c>
      <c r="B19" s="139" t="str">
        <f t="shared" si="21"/>
        <v>202</v>
      </c>
      <c r="C19" s="140" t="str">
        <f t="shared" si="22"/>
        <v>73아1281</v>
      </c>
      <c r="D19" s="128" t="str">
        <f t="shared" si="23"/>
        <v>대형</v>
      </c>
      <c r="E19" s="124" t="str">
        <f t="shared" si="16"/>
        <v>D</v>
      </c>
      <c r="F19" s="147">
        <f t="shared" si="17"/>
        <v>0.83137931034482759</v>
      </c>
      <c r="G19" s="148">
        <f t="shared" si="18"/>
        <v>2.411</v>
      </c>
      <c r="H19" s="149">
        <f t="shared" si="19"/>
        <v>2.9</v>
      </c>
      <c r="I19" s="150">
        <f t="shared" si="24"/>
        <v>10128.519</v>
      </c>
      <c r="J19" s="151">
        <f t="shared" si="25"/>
        <v>1.8503109695908404E-2</v>
      </c>
      <c r="K19" s="151">
        <f t="shared" si="26"/>
        <v>0.29499040072054394</v>
      </c>
      <c r="L19" s="151">
        <f t="shared" si="27"/>
        <v>0.19775842845336025</v>
      </c>
      <c r="M19" s="152">
        <f t="shared" si="28"/>
        <v>16.402999999999999</v>
      </c>
      <c r="N19" s="153">
        <f t="shared" si="29"/>
        <v>0.02</v>
      </c>
      <c r="O19" s="153">
        <f t="shared" si="30"/>
        <v>7.5529999999999999</v>
      </c>
      <c r="P19" s="154">
        <f t="shared" si="31"/>
        <v>320.65333333333336</v>
      </c>
      <c r="Q19" s="155">
        <f t="shared" si="32"/>
        <v>108</v>
      </c>
      <c r="R19" s="156">
        <f t="shared" si="33"/>
        <v>36.871381439366189</v>
      </c>
      <c r="S19" s="141">
        <f t="shared" si="34"/>
        <v>2</v>
      </c>
      <c r="T19" s="141">
        <f t="shared" si="35"/>
        <v>765</v>
      </c>
      <c r="U19" t="s">
        <v>118</v>
      </c>
      <c r="V19" t="s">
        <v>119</v>
      </c>
      <c r="W19" s="4" t="s">
        <v>118</v>
      </c>
      <c r="X19" s="4" t="s">
        <v>119</v>
      </c>
      <c r="Y19" s="4" t="s">
        <v>193</v>
      </c>
      <c r="Z19" s="4" t="s">
        <v>142</v>
      </c>
      <c r="AA19" s="4" t="s">
        <v>48</v>
      </c>
      <c r="AB19" s="4">
        <v>526</v>
      </c>
      <c r="AC19" s="4">
        <v>10128.519</v>
      </c>
      <c r="AD19" s="4">
        <v>4201.7299999999996</v>
      </c>
      <c r="AE19" s="4">
        <v>2.411</v>
      </c>
      <c r="AF19" s="4">
        <v>2.9</v>
      </c>
      <c r="AG19" s="4">
        <v>16.402999999999999</v>
      </c>
      <c r="AH19" s="4">
        <v>400.139929</v>
      </c>
      <c r="AI19" s="4">
        <v>7.4038329999999997</v>
      </c>
      <c r="AJ19" s="4">
        <v>118.03743799999999</v>
      </c>
      <c r="AK19" s="4">
        <v>2003</v>
      </c>
      <c r="AL19" s="4">
        <v>2</v>
      </c>
      <c r="AM19" s="4">
        <v>765</v>
      </c>
      <c r="AN19" s="4">
        <v>108</v>
      </c>
      <c r="AO19" s="4">
        <v>25.312442000000001</v>
      </c>
      <c r="AP19" s="4">
        <v>89045.6</v>
      </c>
      <c r="AQ19" s="4">
        <v>19239.2</v>
      </c>
      <c r="AR19" s="4">
        <v>45</v>
      </c>
      <c r="AS19" s="4">
        <v>8675</v>
      </c>
      <c r="AT19" s="4">
        <v>0.02</v>
      </c>
      <c r="AU19" s="4">
        <v>7.5529999999999999</v>
      </c>
      <c r="AV19" s="4">
        <v>82867</v>
      </c>
      <c r="AW19" s="4">
        <v>0</v>
      </c>
      <c r="AX19" s="30">
        <v>0.51</v>
      </c>
      <c r="AY19">
        <v>0.83137931034482759</v>
      </c>
      <c r="AZ19" t="s">
        <v>67</v>
      </c>
      <c r="BA19" t="s">
        <v>175</v>
      </c>
      <c r="BB19">
        <v>1</v>
      </c>
      <c r="BC19" t="s">
        <v>180</v>
      </c>
      <c r="BD19">
        <v>12</v>
      </c>
      <c r="BE19">
        <v>151760.63099999999</v>
      </c>
      <c r="BF19">
        <v>6.67400954599352E-2</v>
      </c>
      <c r="BG19">
        <v>5.5486334535828886E-2</v>
      </c>
      <c r="BH19">
        <v>257071.74899999998</v>
      </c>
      <c r="BI19">
        <v>3.9399580231587412E-2</v>
      </c>
      <c r="BJ19">
        <v>3.2755995840812846E-2</v>
      </c>
      <c r="BK19">
        <v>1</v>
      </c>
      <c r="BL19" t="s">
        <v>67</v>
      </c>
      <c r="BM19">
        <v>0</v>
      </c>
      <c r="BN19" t="s">
        <v>260</v>
      </c>
    </row>
    <row r="20" spans="1:66">
      <c r="A20" s="136" t="str">
        <f t="shared" si="20"/>
        <v>영종운수</v>
      </c>
      <c r="B20" s="136" t="str">
        <f t="shared" si="21"/>
        <v>202</v>
      </c>
      <c r="C20" s="137" t="str">
        <f t="shared" si="22"/>
        <v>73아1282</v>
      </c>
      <c r="D20" s="111" t="str">
        <f t="shared" si="23"/>
        <v>대형</v>
      </c>
      <c r="E20" s="107" t="str">
        <f t="shared" si="16"/>
        <v>B</v>
      </c>
      <c r="F20" s="157">
        <f t="shared" si="17"/>
        <v>0.90714285714285725</v>
      </c>
      <c r="G20" s="158">
        <f t="shared" si="18"/>
        <v>2.54</v>
      </c>
      <c r="H20" s="159">
        <f t="shared" si="19"/>
        <v>2.8</v>
      </c>
      <c r="I20" s="160">
        <f t="shared" si="24"/>
        <v>9478.1720000000005</v>
      </c>
      <c r="J20" s="161">
        <f t="shared" si="25"/>
        <v>1.5237929391098757E-2</v>
      </c>
      <c r="K20" s="161">
        <f t="shared" si="26"/>
        <v>0.31522017785298462</v>
      </c>
      <c r="L20" s="161">
        <f t="shared" si="27"/>
        <v>0.13029938684379225</v>
      </c>
      <c r="M20" s="162">
        <f t="shared" si="28"/>
        <v>16.651</v>
      </c>
      <c r="N20" s="163">
        <f t="shared" si="29"/>
        <v>0.2</v>
      </c>
      <c r="O20" s="163">
        <f t="shared" si="30"/>
        <v>13.968999999999999</v>
      </c>
      <c r="P20" s="164">
        <f t="shared" si="31"/>
        <v>324.81</v>
      </c>
      <c r="Q20" s="165">
        <f t="shared" si="32"/>
        <v>107</v>
      </c>
      <c r="R20" s="166">
        <f t="shared" si="33"/>
        <v>37.780110489631113</v>
      </c>
      <c r="S20" s="138">
        <f t="shared" si="34"/>
        <v>19</v>
      </c>
      <c r="T20" s="138">
        <f t="shared" si="35"/>
        <v>1324</v>
      </c>
      <c r="U20" t="s">
        <v>118</v>
      </c>
      <c r="V20" s="5" t="s">
        <v>119</v>
      </c>
      <c r="W20" t="s">
        <v>118</v>
      </c>
      <c r="X20" s="5" t="s">
        <v>119</v>
      </c>
      <c r="Y20" t="s">
        <v>194</v>
      </c>
      <c r="Z20" t="s">
        <v>142</v>
      </c>
      <c r="AA20" t="s">
        <v>48</v>
      </c>
      <c r="AB20">
        <v>526</v>
      </c>
      <c r="AC20" s="1">
        <v>9478.1720000000005</v>
      </c>
      <c r="AD20" s="1">
        <v>3731.5239999999999</v>
      </c>
      <c r="AE20" s="28">
        <v>2.54</v>
      </c>
      <c r="AF20">
        <v>2.8</v>
      </c>
      <c r="AG20">
        <v>16.651</v>
      </c>
      <c r="AH20">
        <v>374.69992500000001</v>
      </c>
      <c r="AI20">
        <v>5.709651</v>
      </c>
      <c r="AJ20">
        <v>118.112977</v>
      </c>
      <c r="AK20">
        <v>1235</v>
      </c>
      <c r="AL20">
        <v>19</v>
      </c>
      <c r="AM20">
        <v>1324</v>
      </c>
      <c r="AN20">
        <v>107</v>
      </c>
      <c r="AO20">
        <v>25.295366000000001</v>
      </c>
      <c r="AP20">
        <v>79795.100000000006</v>
      </c>
      <c r="AQ20">
        <v>19488.599999999999</v>
      </c>
      <c r="AR20">
        <v>34</v>
      </c>
      <c r="AS20">
        <v>11507</v>
      </c>
      <c r="AT20">
        <v>0.2</v>
      </c>
      <c r="AU20">
        <v>13.968999999999999</v>
      </c>
      <c r="AV20">
        <v>81292</v>
      </c>
      <c r="AW20">
        <v>0</v>
      </c>
      <c r="AX20" s="29">
        <v>0.53</v>
      </c>
      <c r="AY20">
        <v>0.90714285714285725</v>
      </c>
      <c r="AZ20" t="s">
        <v>68</v>
      </c>
      <c r="BA20" t="s">
        <v>175</v>
      </c>
      <c r="BB20">
        <v>4</v>
      </c>
      <c r="BC20" t="s">
        <v>290</v>
      </c>
      <c r="BD20">
        <v>10</v>
      </c>
      <c r="BE20">
        <v>151760.63099999999</v>
      </c>
      <c r="BF20">
        <v>6.2454748227819379E-2</v>
      </c>
      <c r="BG20">
        <v>5.6655378749521874E-2</v>
      </c>
      <c r="BH20">
        <v>257071.74899999998</v>
      </c>
      <c r="BI20">
        <v>3.6869753432143965E-2</v>
      </c>
      <c r="BJ20">
        <v>3.3446133470587745E-2</v>
      </c>
      <c r="BK20">
        <v>1</v>
      </c>
      <c r="BL20" t="s">
        <v>68</v>
      </c>
      <c r="BM20">
        <v>0</v>
      </c>
      <c r="BN20" t="s">
        <v>260</v>
      </c>
    </row>
    <row r="21" spans="1:66">
      <c r="A21" s="139" t="str">
        <f t="shared" si="20"/>
        <v>영종운수</v>
      </c>
      <c r="B21" s="139" t="str">
        <f t="shared" si="21"/>
        <v>203</v>
      </c>
      <c r="C21" s="140" t="str">
        <f t="shared" si="22"/>
        <v>70바2269</v>
      </c>
      <c r="D21" s="128" t="str">
        <f t="shared" si="23"/>
        <v>대형</v>
      </c>
      <c r="E21" s="124" t="str">
        <f t="shared" si="16"/>
        <v>F</v>
      </c>
      <c r="F21" s="147">
        <f t="shared" si="17"/>
        <v>0.77892857142857153</v>
      </c>
      <c r="G21" s="148">
        <f t="shared" si="18"/>
        <v>2.181</v>
      </c>
      <c r="H21" s="149">
        <f t="shared" si="19"/>
        <v>2.8</v>
      </c>
      <c r="I21" s="150">
        <f t="shared" si="24"/>
        <v>8062.4080000000004</v>
      </c>
      <c r="J21" s="151">
        <f t="shared" si="25"/>
        <v>2.4103666957767264E-2</v>
      </c>
      <c r="K21" s="151">
        <f t="shared" si="26"/>
        <v>0.2851707006523575</v>
      </c>
      <c r="L21" s="151">
        <f t="shared" si="27"/>
        <v>0.1437535783354055</v>
      </c>
      <c r="M21" s="152">
        <f t="shared" si="28"/>
        <v>14.064</v>
      </c>
      <c r="N21" s="153">
        <f t="shared" si="29"/>
        <v>2.8029999999999999</v>
      </c>
      <c r="O21" s="153">
        <f t="shared" si="30"/>
        <v>11.087999999999999</v>
      </c>
      <c r="P21" s="154">
        <f t="shared" si="31"/>
        <v>88.203333333333333</v>
      </c>
      <c r="Q21" s="155">
        <f t="shared" si="32"/>
        <v>100</v>
      </c>
      <c r="R21" s="156">
        <f t="shared" si="33"/>
        <v>29.456315413107337</v>
      </c>
      <c r="S21" s="141">
        <f t="shared" si="34"/>
        <v>226</v>
      </c>
      <c r="T21" s="141">
        <f t="shared" si="35"/>
        <v>894</v>
      </c>
      <c r="U21" t="s">
        <v>118</v>
      </c>
      <c r="V21" s="5" t="s">
        <v>120</v>
      </c>
      <c r="W21" t="s">
        <v>118</v>
      </c>
      <c r="X21" s="5" t="s">
        <v>120</v>
      </c>
      <c r="Y21" t="s">
        <v>197</v>
      </c>
      <c r="Z21" t="s">
        <v>142</v>
      </c>
      <c r="AA21" t="s">
        <v>48</v>
      </c>
      <c r="AB21">
        <v>526</v>
      </c>
      <c r="AC21" s="1">
        <v>8062.4080000000004</v>
      </c>
      <c r="AD21" s="1">
        <v>3695.8409999999999</v>
      </c>
      <c r="AE21" s="28">
        <v>2.181</v>
      </c>
      <c r="AF21">
        <v>2.8</v>
      </c>
      <c r="AG21">
        <v>14.064</v>
      </c>
      <c r="AH21">
        <v>396.26049499999999</v>
      </c>
      <c r="AI21">
        <v>9.5513309999999993</v>
      </c>
      <c r="AJ21">
        <v>113.00188300000001</v>
      </c>
      <c r="AK21">
        <v>1159</v>
      </c>
      <c r="AL21">
        <v>226</v>
      </c>
      <c r="AM21">
        <v>894</v>
      </c>
      <c r="AN21">
        <v>100</v>
      </c>
      <c r="AO21">
        <v>20.346232000000001</v>
      </c>
      <c r="AP21">
        <v>43478.6</v>
      </c>
      <c r="AQ21">
        <v>5292.2</v>
      </c>
      <c r="AR21">
        <v>72</v>
      </c>
      <c r="AS21">
        <v>17889</v>
      </c>
      <c r="AT21">
        <v>2.8029999999999999</v>
      </c>
      <c r="AU21">
        <v>11.087999999999999</v>
      </c>
      <c r="AV21">
        <v>79945</v>
      </c>
      <c r="AW21">
        <v>0</v>
      </c>
      <c r="AX21" s="29">
        <v>0.52</v>
      </c>
      <c r="AY21">
        <v>0.77892857142857153</v>
      </c>
      <c r="AZ21" t="s">
        <v>70</v>
      </c>
      <c r="BA21" t="s">
        <v>270</v>
      </c>
      <c r="BB21">
        <v>1</v>
      </c>
      <c r="BC21" t="s">
        <v>272</v>
      </c>
      <c r="BD21">
        <v>9</v>
      </c>
      <c r="BE21">
        <v>58333.333999999995</v>
      </c>
      <c r="BF21">
        <v>0.13821270699185478</v>
      </c>
      <c r="BG21">
        <v>0.10765782641044118</v>
      </c>
      <c r="BH21">
        <v>257071.74899999998</v>
      </c>
      <c r="BI21">
        <v>3.1362481608198808E-2</v>
      </c>
      <c r="BJ21">
        <v>2.4429132995529148E-2</v>
      </c>
      <c r="BK21">
        <v>1</v>
      </c>
      <c r="BL21" t="s">
        <v>67</v>
      </c>
      <c r="BM21">
        <v>-1</v>
      </c>
      <c r="BN21" t="s">
        <v>307</v>
      </c>
    </row>
    <row r="22" spans="1:66">
      <c r="A22" s="136" t="str">
        <f t="shared" si="20"/>
        <v>영종운수</v>
      </c>
      <c r="B22" s="136" t="str">
        <f t="shared" si="21"/>
        <v>203</v>
      </c>
      <c r="C22" s="137" t="str">
        <f t="shared" si="22"/>
        <v>70바2526</v>
      </c>
      <c r="D22" s="111" t="str">
        <f t="shared" si="23"/>
        <v>저상</v>
      </c>
      <c r="E22" s="107" t="str">
        <f t="shared" si="16"/>
        <v>B</v>
      </c>
      <c r="F22" s="157">
        <f t="shared" si="17"/>
        <v>0.91076923076923066</v>
      </c>
      <c r="G22" s="158">
        <f t="shared" si="18"/>
        <v>2.3679999999999999</v>
      </c>
      <c r="H22" s="159">
        <f t="shared" si="19"/>
        <v>2.6</v>
      </c>
      <c r="I22" s="160">
        <f t="shared" si="24"/>
        <v>9062.4259999999995</v>
      </c>
      <c r="J22" s="161">
        <f t="shared" si="25"/>
        <v>3.3465575417669743E-2</v>
      </c>
      <c r="K22" s="161">
        <f t="shared" si="26"/>
        <v>0.23867991780017453</v>
      </c>
      <c r="L22" s="161">
        <f t="shared" si="27"/>
        <v>0.22797427532097919</v>
      </c>
      <c r="M22" s="162">
        <f t="shared" si="28"/>
        <v>14.167</v>
      </c>
      <c r="N22" s="163">
        <f t="shared" si="29"/>
        <v>0.154</v>
      </c>
      <c r="O22" s="163">
        <f t="shared" si="30"/>
        <v>7.835</v>
      </c>
      <c r="P22" s="164">
        <f t="shared" si="31"/>
        <v>13.33</v>
      </c>
      <c r="Q22" s="165">
        <f t="shared" si="32"/>
        <v>93</v>
      </c>
      <c r="R22" s="166">
        <f t="shared" si="33"/>
        <v>30.949109341563858</v>
      </c>
      <c r="S22" s="138">
        <f t="shared" si="34"/>
        <v>14</v>
      </c>
      <c r="T22" s="138">
        <f t="shared" si="35"/>
        <v>710</v>
      </c>
      <c r="U22" t="s">
        <v>118</v>
      </c>
      <c r="V22" t="s">
        <v>120</v>
      </c>
      <c r="W22" s="4" t="s">
        <v>118</v>
      </c>
      <c r="X22" s="4" t="s">
        <v>120</v>
      </c>
      <c r="Y22" s="4" t="s">
        <v>198</v>
      </c>
      <c r="Z22" s="4" t="s">
        <v>170</v>
      </c>
      <c r="AA22" s="4" t="s">
        <v>48</v>
      </c>
      <c r="AB22" s="4">
        <v>526</v>
      </c>
      <c r="AC22" s="4">
        <v>9062.4259999999995</v>
      </c>
      <c r="AD22" s="4">
        <v>3826.511</v>
      </c>
      <c r="AE22" s="4">
        <v>2.3679999999999999</v>
      </c>
      <c r="AF22" s="4">
        <v>2.6</v>
      </c>
      <c r="AG22" s="4">
        <v>14.167</v>
      </c>
      <c r="AH22" s="4">
        <v>402.30158399999999</v>
      </c>
      <c r="AI22" s="4">
        <v>13.463253999999999</v>
      </c>
      <c r="AJ22" s="4">
        <v>96.021309000000002</v>
      </c>
      <c r="AK22" s="4">
        <v>2066</v>
      </c>
      <c r="AL22" s="4">
        <v>14</v>
      </c>
      <c r="AM22" s="4">
        <v>710</v>
      </c>
      <c r="AN22" s="4">
        <v>93</v>
      </c>
      <c r="AO22" s="4">
        <v>22.526447999999998</v>
      </c>
      <c r="AP22" s="4">
        <v>37234.400000000001</v>
      </c>
      <c r="AQ22" s="4">
        <v>799.8</v>
      </c>
      <c r="AR22" s="4">
        <v>59</v>
      </c>
      <c r="AS22" s="4">
        <v>11773</v>
      </c>
      <c r="AT22" s="4">
        <v>0.154</v>
      </c>
      <c r="AU22" s="4">
        <v>7.835</v>
      </c>
      <c r="AV22" s="4">
        <v>82510</v>
      </c>
      <c r="AW22" s="4">
        <v>0</v>
      </c>
      <c r="AX22" s="30">
        <v>0.54</v>
      </c>
      <c r="AY22">
        <v>0.91076923076923066</v>
      </c>
      <c r="AZ22" t="s">
        <v>68</v>
      </c>
      <c r="BA22" t="s">
        <v>270</v>
      </c>
      <c r="BB22">
        <v>1</v>
      </c>
      <c r="BC22" t="s">
        <v>292</v>
      </c>
      <c r="BD22">
        <v>11</v>
      </c>
      <c r="BE22">
        <v>58333.333999999995</v>
      </c>
      <c r="BF22">
        <v>0.1553558725102186</v>
      </c>
      <c r="BG22">
        <v>0.14149334850161446</v>
      </c>
      <c r="BH22">
        <v>257071.74899999998</v>
      </c>
      <c r="BI22">
        <v>3.5252516214840865E-2</v>
      </c>
      <c r="BJ22">
        <v>3.2106907075670446E-2</v>
      </c>
      <c r="BK22">
        <v>1</v>
      </c>
      <c r="BL22" t="s">
        <v>68</v>
      </c>
      <c r="BM22">
        <v>0</v>
      </c>
      <c r="BN22" t="s">
        <v>260</v>
      </c>
    </row>
    <row r="23" spans="1:66">
      <c r="A23" s="139" t="str">
        <f t="shared" si="20"/>
        <v>영종운수</v>
      </c>
      <c r="B23" s="139" t="str">
        <f t="shared" si="21"/>
        <v>203</v>
      </c>
      <c r="C23" s="140" t="str">
        <f t="shared" si="22"/>
        <v>70바2546</v>
      </c>
      <c r="D23" s="128" t="str">
        <f t="shared" si="23"/>
        <v>대형</v>
      </c>
      <c r="E23" s="124" t="str">
        <f t="shared" si="16"/>
        <v>D</v>
      </c>
      <c r="F23" s="147">
        <f t="shared" si="17"/>
        <v>0.83111111111111113</v>
      </c>
      <c r="G23" s="148">
        <f t="shared" si="18"/>
        <v>2.2440000000000002</v>
      </c>
      <c r="H23" s="149">
        <f t="shared" si="19"/>
        <v>2.7</v>
      </c>
      <c r="I23" s="150">
        <f t="shared" si="24"/>
        <v>8360.2289999999994</v>
      </c>
      <c r="J23" s="151">
        <f t="shared" si="25"/>
        <v>1.6097030362637876E-2</v>
      </c>
      <c r="K23" s="151">
        <f t="shared" si="26"/>
        <v>0.27600150539040347</v>
      </c>
      <c r="L23" s="151">
        <f t="shared" si="27"/>
        <v>0.12583387368934512</v>
      </c>
      <c r="M23" s="152">
        <f t="shared" si="28"/>
        <v>14.528</v>
      </c>
      <c r="N23" s="153">
        <f t="shared" si="29"/>
        <v>4.8000000000000001E-2</v>
      </c>
      <c r="O23" s="153">
        <f t="shared" si="30"/>
        <v>7.2610000000000001</v>
      </c>
      <c r="P23" s="154">
        <f t="shared" si="31"/>
        <v>94.726666666666674</v>
      </c>
      <c r="Q23" s="155">
        <f t="shared" si="32"/>
        <v>104</v>
      </c>
      <c r="R23" s="156">
        <f t="shared" si="33"/>
        <v>30.379130980795715</v>
      </c>
      <c r="S23" s="141">
        <f t="shared" si="34"/>
        <v>4</v>
      </c>
      <c r="T23" s="141">
        <f t="shared" si="35"/>
        <v>607</v>
      </c>
      <c r="U23" t="s">
        <v>118</v>
      </c>
      <c r="V23" s="5" t="s">
        <v>120</v>
      </c>
      <c r="W23" t="s">
        <v>118</v>
      </c>
      <c r="X23" s="5" t="s">
        <v>120</v>
      </c>
      <c r="Y23" t="s">
        <v>199</v>
      </c>
      <c r="Z23" t="s">
        <v>142</v>
      </c>
      <c r="AA23" t="s">
        <v>48</v>
      </c>
      <c r="AB23">
        <v>526</v>
      </c>
      <c r="AC23" s="1">
        <v>8360.2289999999994</v>
      </c>
      <c r="AD23" s="1">
        <v>3726.1729999999998</v>
      </c>
      <c r="AE23" s="28">
        <v>2.2440000000000002</v>
      </c>
      <c r="AF23">
        <v>2.7</v>
      </c>
      <c r="AG23">
        <v>14.528</v>
      </c>
      <c r="AH23">
        <v>388.74965500000002</v>
      </c>
      <c r="AI23">
        <v>6.2577150000000001</v>
      </c>
      <c r="AJ23">
        <v>107.29549</v>
      </c>
      <c r="AK23">
        <v>1052</v>
      </c>
      <c r="AL23">
        <v>4</v>
      </c>
      <c r="AM23">
        <v>607</v>
      </c>
      <c r="AN23">
        <v>104</v>
      </c>
      <c r="AO23">
        <v>21.505431000000002</v>
      </c>
      <c r="AP23">
        <v>35938.1</v>
      </c>
      <c r="AQ23">
        <v>5683.6</v>
      </c>
      <c r="AR23">
        <v>56</v>
      </c>
      <c r="AS23">
        <v>16059</v>
      </c>
      <c r="AT23">
        <v>4.8000000000000001E-2</v>
      </c>
      <c r="AU23">
        <v>7.2610000000000001</v>
      </c>
      <c r="AV23">
        <v>77480</v>
      </c>
      <c r="AW23">
        <v>0</v>
      </c>
      <c r="AX23" s="29">
        <v>0.53</v>
      </c>
      <c r="AY23">
        <v>0.83111111111111113</v>
      </c>
      <c r="AZ23" t="s">
        <v>67</v>
      </c>
      <c r="BA23" t="s">
        <v>270</v>
      </c>
      <c r="BB23">
        <v>3</v>
      </c>
      <c r="BC23" t="s">
        <v>294</v>
      </c>
      <c r="BD23">
        <v>11</v>
      </c>
      <c r="BE23">
        <v>58333.333999999995</v>
      </c>
      <c r="BF23">
        <v>0.14331820979064902</v>
      </c>
      <c r="BG23">
        <v>0.11911335658156164</v>
      </c>
      <c r="BH23">
        <v>257071.74899999998</v>
      </c>
      <c r="BI23">
        <v>3.2520994751546968E-2</v>
      </c>
      <c r="BJ23">
        <v>2.7028560082396815E-2</v>
      </c>
      <c r="BK23">
        <v>1</v>
      </c>
      <c r="BL23" t="s">
        <v>67</v>
      </c>
      <c r="BM23">
        <v>0</v>
      </c>
      <c r="BN23" t="s">
        <v>260</v>
      </c>
    </row>
    <row r="24" spans="1:66">
      <c r="A24" s="136" t="str">
        <f t="shared" si="20"/>
        <v>영종운수</v>
      </c>
      <c r="B24" s="136" t="str">
        <f t="shared" si="21"/>
        <v>203</v>
      </c>
      <c r="C24" s="137" t="str">
        <f t="shared" si="22"/>
        <v>71바7513</v>
      </c>
      <c r="D24" s="111" t="str">
        <f t="shared" si="23"/>
        <v>대형</v>
      </c>
      <c r="E24" s="107" t="str">
        <f t="shared" si="16"/>
        <v>F</v>
      </c>
      <c r="F24" s="157">
        <f t="shared" si="17"/>
        <v>0.77592592592592591</v>
      </c>
      <c r="G24" s="158">
        <f t="shared" si="18"/>
        <v>2.0950000000000002</v>
      </c>
      <c r="H24" s="159">
        <f t="shared" si="19"/>
        <v>2.7</v>
      </c>
      <c r="I24" s="160">
        <f t="shared" si="24"/>
        <v>8687.2739999999994</v>
      </c>
      <c r="J24" s="161">
        <f t="shared" si="25"/>
        <v>3.4345527569223967E-2</v>
      </c>
      <c r="K24" s="161">
        <f t="shared" si="26"/>
        <v>0.29383499820814085</v>
      </c>
      <c r="L24" s="161">
        <f t="shared" si="27"/>
        <v>0.12558600085596472</v>
      </c>
      <c r="M24" s="162">
        <f t="shared" si="28"/>
        <v>18.344000000000001</v>
      </c>
      <c r="N24" s="163">
        <f t="shared" si="29"/>
        <v>0.13800000000000001</v>
      </c>
      <c r="O24" s="163">
        <f t="shared" si="30"/>
        <v>25.106000000000002</v>
      </c>
      <c r="P24" s="164">
        <f t="shared" si="31"/>
        <v>169.66</v>
      </c>
      <c r="Q24" s="165">
        <f t="shared" si="32"/>
        <v>107</v>
      </c>
      <c r="R24" s="166">
        <f t="shared" si="33"/>
        <v>32.769925790322631</v>
      </c>
      <c r="S24" s="138">
        <f t="shared" si="34"/>
        <v>12</v>
      </c>
      <c r="T24" s="138">
        <f t="shared" si="35"/>
        <v>2181</v>
      </c>
      <c r="U24" t="s">
        <v>118</v>
      </c>
      <c r="V24" s="5" t="s">
        <v>120</v>
      </c>
      <c r="W24" t="s">
        <v>118</v>
      </c>
      <c r="X24" s="5" t="s">
        <v>120</v>
      </c>
      <c r="Y24" t="s">
        <v>200</v>
      </c>
      <c r="Z24" t="s">
        <v>142</v>
      </c>
      <c r="AA24" t="s">
        <v>48</v>
      </c>
      <c r="AB24">
        <v>526</v>
      </c>
      <c r="AC24" s="1">
        <v>8687.2739999999994</v>
      </c>
      <c r="AD24" s="1">
        <v>4147.4809999999998</v>
      </c>
      <c r="AE24" s="28">
        <v>2.0950000000000002</v>
      </c>
      <c r="AF24">
        <v>2.7</v>
      </c>
      <c r="AG24">
        <v>18.344000000000001</v>
      </c>
      <c r="AH24">
        <v>394.59853900000002</v>
      </c>
      <c r="AI24">
        <v>13.552695</v>
      </c>
      <c r="AJ24">
        <v>115.946861</v>
      </c>
      <c r="AK24">
        <v>1091</v>
      </c>
      <c r="AL24">
        <v>12</v>
      </c>
      <c r="AM24">
        <v>2181</v>
      </c>
      <c r="AN24">
        <v>107</v>
      </c>
      <c r="AO24">
        <v>22.015474000000001</v>
      </c>
      <c r="AP24">
        <v>38440.6</v>
      </c>
      <c r="AQ24">
        <v>10179.6</v>
      </c>
      <c r="AR24">
        <v>71</v>
      </c>
      <c r="AS24">
        <v>19259</v>
      </c>
      <c r="AT24">
        <v>0.13800000000000001</v>
      </c>
      <c r="AU24">
        <v>25.106000000000002</v>
      </c>
      <c r="AV24">
        <v>81410</v>
      </c>
      <c r="AW24">
        <v>0</v>
      </c>
      <c r="AX24" s="29">
        <v>0.54</v>
      </c>
      <c r="AY24">
        <v>0.77592592592592591</v>
      </c>
      <c r="AZ24" t="s">
        <v>70</v>
      </c>
      <c r="BA24" t="s">
        <v>270</v>
      </c>
      <c r="BB24">
        <v>2</v>
      </c>
      <c r="BC24" t="s">
        <v>271</v>
      </c>
      <c r="BD24">
        <v>13</v>
      </c>
      <c r="BE24">
        <v>58333.333999999995</v>
      </c>
      <c r="BF24">
        <v>0.14892469544086062</v>
      </c>
      <c r="BG24">
        <v>0.11555453220318629</v>
      </c>
      <c r="BH24">
        <v>257071.74899999998</v>
      </c>
      <c r="BI24">
        <v>3.3793188219993789E-2</v>
      </c>
      <c r="BJ24">
        <v>2.6221010859587772E-2</v>
      </c>
      <c r="BK24">
        <v>1</v>
      </c>
      <c r="BL24" t="s">
        <v>70</v>
      </c>
      <c r="BM24">
        <v>0</v>
      </c>
      <c r="BN24" t="s">
        <v>260</v>
      </c>
    </row>
    <row r="25" spans="1:66">
      <c r="A25" s="139" t="str">
        <f t="shared" si="20"/>
        <v>영종운수</v>
      </c>
      <c r="B25" s="139" t="str">
        <f t="shared" si="21"/>
        <v>203</v>
      </c>
      <c r="C25" s="140" t="str">
        <f t="shared" si="22"/>
        <v>71바7514</v>
      </c>
      <c r="D25" s="128" t="str">
        <f t="shared" si="23"/>
        <v>대형</v>
      </c>
      <c r="E25" s="124" t="str">
        <f t="shared" si="16"/>
        <v>D</v>
      </c>
      <c r="F25" s="147">
        <f t="shared" si="17"/>
        <v>0.83740740740740738</v>
      </c>
      <c r="G25" s="148">
        <f t="shared" si="18"/>
        <v>2.2610000000000001</v>
      </c>
      <c r="H25" s="149">
        <f t="shared" si="19"/>
        <v>2.7</v>
      </c>
      <c r="I25" s="150">
        <f t="shared" si="24"/>
        <v>8296.4009999999998</v>
      </c>
      <c r="J25" s="151">
        <f t="shared" si="25"/>
        <v>1.9840696097495395E-2</v>
      </c>
      <c r="K25" s="151">
        <f t="shared" si="26"/>
        <v>0.27541790638689678</v>
      </c>
      <c r="L25" s="151">
        <f t="shared" si="27"/>
        <v>0.17959594768864234</v>
      </c>
      <c r="M25" s="152">
        <f t="shared" si="28"/>
        <v>12.137</v>
      </c>
      <c r="N25" s="153">
        <f t="shared" si="29"/>
        <v>0.20499999999999999</v>
      </c>
      <c r="O25" s="153">
        <f t="shared" si="30"/>
        <v>8.0399999999999991</v>
      </c>
      <c r="P25" s="154">
        <f t="shared" si="31"/>
        <v>44.906666666666666</v>
      </c>
      <c r="Q25" s="155">
        <f t="shared" si="32"/>
        <v>105</v>
      </c>
      <c r="R25" s="156">
        <f t="shared" si="33"/>
        <v>31.360187212175703</v>
      </c>
      <c r="S25" s="141">
        <f t="shared" si="34"/>
        <v>17</v>
      </c>
      <c r="T25" s="141">
        <f t="shared" si="35"/>
        <v>667</v>
      </c>
      <c r="U25" t="s">
        <v>118</v>
      </c>
      <c r="V25" t="s">
        <v>120</v>
      </c>
      <c r="W25" s="4" t="s">
        <v>118</v>
      </c>
      <c r="X25" s="4" t="s">
        <v>120</v>
      </c>
      <c r="Y25" s="4" t="s">
        <v>201</v>
      </c>
      <c r="Z25" s="4" t="s">
        <v>142</v>
      </c>
      <c r="AA25" s="4" t="s">
        <v>48</v>
      </c>
      <c r="AB25" s="4">
        <v>526</v>
      </c>
      <c r="AC25" s="4">
        <v>8296.4009999999998</v>
      </c>
      <c r="AD25" s="4">
        <v>3668.6860000000001</v>
      </c>
      <c r="AE25" s="4">
        <v>2.2610000000000001</v>
      </c>
      <c r="AF25" s="4">
        <v>2.7</v>
      </c>
      <c r="AG25" s="4">
        <v>12.137</v>
      </c>
      <c r="AH25" s="4">
        <v>375.38879500000002</v>
      </c>
      <c r="AI25" s="4">
        <v>7.4479749999999996</v>
      </c>
      <c r="AJ25" s="4">
        <v>103.388796</v>
      </c>
      <c r="AK25" s="4">
        <v>1490</v>
      </c>
      <c r="AL25" s="4">
        <v>17</v>
      </c>
      <c r="AM25" s="4">
        <v>667</v>
      </c>
      <c r="AN25" s="4">
        <v>105</v>
      </c>
      <c r="AO25" s="4">
        <v>22.100822000000001</v>
      </c>
      <c r="AP25" s="4">
        <v>24739.8</v>
      </c>
      <c r="AQ25" s="4">
        <v>2694.4</v>
      </c>
      <c r="AR25" s="4">
        <v>59</v>
      </c>
      <c r="AS25" s="4">
        <v>18392</v>
      </c>
      <c r="AT25" s="4">
        <v>0.20499999999999999</v>
      </c>
      <c r="AU25" s="4">
        <v>8.0399999999999991</v>
      </c>
      <c r="AV25" s="4">
        <v>78506</v>
      </c>
      <c r="AW25" s="4">
        <v>0</v>
      </c>
      <c r="AX25" s="30">
        <v>0.46</v>
      </c>
      <c r="AY25">
        <v>0.83740740740740738</v>
      </c>
      <c r="AZ25" t="s">
        <v>67</v>
      </c>
      <c r="BA25" t="s">
        <v>270</v>
      </c>
      <c r="BB25">
        <v>2</v>
      </c>
      <c r="BC25" t="s">
        <v>293</v>
      </c>
      <c r="BD25">
        <v>11</v>
      </c>
      <c r="BE25">
        <v>58333.333999999995</v>
      </c>
      <c r="BF25">
        <v>0.14222401551743982</v>
      </c>
      <c r="BG25">
        <v>0.11909944410553015</v>
      </c>
      <c r="BH25">
        <v>257071.74899999998</v>
      </c>
      <c r="BI25">
        <v>3.22727060918701E-2</v>
      </c>
      <c r="BJ25">
        <v>2.7025403138414183E-2</v>
      </c>
      <c r="BK25">
        <v>1</v>
      </c>
      <c r="BL25" t="s">
        <v>67</v>
      </c>
      <c r="BM25">
        <v>0</v>
      </c>
      <c r="BN25" t="s">
        <v>260</v>
      </c>
    </row>
    <row r="26" spans="1:66">
      <c r="A26" s="136" t="str">
        <f t="shared" si="20"/>
        <v>영종운수</v>
      </c>
      <c r="B26" s="136" t="str">
        <f t="shared" si="21"/>
        <v>203</v>
      </c>
      <c r="C26" s="137" t="str">
        <f t="shared" si="22"/>
        <v>73아1218</v>
      </c>
      <c r="D26" s="111" t="str">
        <f t="shared" si="23"/>
        <v>대형</v>
      </c>
      <c r="E26" s="107" t="str">
        <f t="shared" si="16"/>
        <v>A</v>
      </c>
      <c r="F26" s="157">
        <f t="shared" si="17"/>
        <v>0.99961538461538468</v>
      </c>
      <c r="G26" s="158">
        <f t="shared" si="18"/>
        <v>2.5990000000000002</v>
      </c>
      <c r="H26" s="159">
        <f t="shared" si="19"/>
        <v>2.6</v>
      </c>
      <c r="I26" s="160">
        <f t="shared" si="24"/>
        <v>8263.6610000000001</v>
      </c>
      <c r="J26" s="161">
        <f t="shared" si="25"/>
        <v>1.2471608768274044E-2</v>
      </c>
      <c r="K26" s="161">
        <f t="shared" si="26"/>
        <v>0.26211116188913192</v>
      </c>
      <c r="L26" s="161">
        <f t="shared" si="27"/>
        <v>5.6875518005881413E-2</v>
      </c>
      <c r="M26" s="162">
        <f t="shared" si="28"/>
        <v>11.974</v>
      </c>
      <c r="N26" s="163">
        <f t="shared" si="29"/>
        <v>7.2999999999999995E-2</v>
      </c>
      <c r="O26" s="163">
        <f t="shared" si="30"/>
        <v>6.1840000000000002</v>
      </c>
      <c r="P26" s="164">
        <f t="shared" si="31"/>
        <v>13.746666666666666</v>
      </c>
      <c r="Q26" s="165">
        <f t="shared" si="32"/>
        <v>106</v>
      </c>
      <c r="R26" s="166">
        <f t="shared" si="33"/>
        <v>29.878756620464369</v>
      </c>
      <c r="S26" s="138">
        <f t="shared" si="34"/>
        <v>6</v>
      </c>
      <c r="T26" s="138">
        <f t="shared" si="35"/>
        <v>511</v>
      </c>
      <c r="U26" t="s">
        <v>118</v>
      </c>
      <c r="V26" s="5" t="s">
        <v>120</v>
      </c>
      <c r="W26" t="s">
        <v>118</v>
      </c>
      <c r="X26" s="5" t="s">
        <v>120</v>
      </c>
      <c r="Y26" t="s">
        <v>202</v>
      </c>
      <c r="Z26" t="s">
        <v>142</v>
      </c>
      <c r="AA26" t="s">
        <v>48</v>
      </c>
      <c r="AB26">
        <v>526</v>
      </c>
      <c r="AC26" s="1">
        <v>8263.6610000000001</v>
      </c>
      <c r="AD26" s="1">
        <v>3179.9670000000001</v>
      </c>
      <c r="AE26" s="28">
        <v>2.5990000000000002</v>
      </c>
      <c r="AF26">
        <v>2.6</v>
      </c>
      <c r="AG26">
        <v>11.974</v>
      </c>
      <c r="AH26">
        <v>381.26075700000001</v>
      </c>
      <c r="AI26">
        <v>4.7549349999999997</v>
      </c>
      <c r="AJ26">
        <v>99.932699999999997</v>
      </c>
      <c r="AK26">
        <v>470</v>
      </c>
      <c r="AL26">
        <v>6</v>
      </c>
      <c r="AM26">
        <v>511</v>
      </c>
      <c r="AN26">
        <v>106</v>
      </c>
      <c r="AO26">
        <v>21.674564</v>
      </c>
      <c r="AP26">
        <v>31447.9</v>
      </c>
      <c r="AQ26">
        <v>824.8</v>
      </c>
      <c r="AR26">
        <v>23</v>
      </c>
      <c r="AS26">
        <v>4086</v>
      </c>
      <c r="AT26">
        <v>7.2999999999999995E-2</v>
      </c>
      <c r="AU26">
        <v>6.1840000000000002</v>
      </c>
      <c r="AV26">
        <v>75455</v>
      </c>
      <c r="AW26">
        <v>0</v>
      </c>
      <c r="AX26" s="29">
        <v>0.55000000000000004</v>
      </c>
      <c r="AY26">
        <v>0.99961538461538468</v>
      </c>
      <c r="AZ26" t="s">
        <v>66</v>
      </c>
      <c r="BA26" t="s">
        <v>270</v>
      </c>
      <c r="BB26">
        <v>1</v>
      </c>
      <c r="BC26" t="s">
        <v>310</v>
      </c>
      <c r="BD26">
        <v>7</v>
      </c>
      <c r="BE26">
        <v>58333.333999999995</v>
      </c>
      <c r="BF26">
        <v>0.14166275838099707</v>
      </c>
      <c r="BG26">
        <v>0.1416082727046967</v>
      </c>
      <c r="BH26">
        <v>257071.74899999998</v>
      </c>
      <c r="BI26">
        <v>3.2145348651282567E-2</v>
      </c>
      <c r="BJ26">
        <v>3.2132985055647462E-2</v>
      </c>
      <c r="BK26">
        <v>1</v>
      </c>
      <c r="BL26" t="s">
        <v>71</v>
      </c>
      <c r="BM26">
        <v>-1</v>
      </c>
      <c r="BN26" t="s">
        <v>307</v>
      </c>
    </row>
    <row r="27" spans="1:66">
      <c r="A27" s="139" t="str">
        <f t="shared" si="20"/>
        <v>영종운수</v>
      </c>
      <c r="B27" s="139" t="str">
        <f t="shared" si="21"/>
        <v>203</v>
      </c>
      <c r="C27" s="140" t="str">
        <f t="shared" si="22"/>
        <v>73아1238</v>
      </c>
      <c r="D27" s="128" t="str">
        <f t="shared" si="23"/>
        <v>대형</v>
      </c>
      <c r="E27" s="124" t="str">
        <f t="shared" si="16"/>
        <v>D</v>
      </c>
      <c r="F27" s="147">
        <f t="shared" si="17"/>
        <v>0.83793103448275874</v>
      </c>
      <c r="G27" s="148">
        <f t="shared" si="18"/>
        <v>2.4300000000000002</v>
      </c>
      <c r="H27" s="149">
        <f t="shared" si="19"/>
        <v>2.9</v>
      </c>
      <c r="I27" s="150">
        <f t="shared" si="24"/>
        <v>7600.9350000000004</v>
      </c>
      <c r="J27" s="151">
        <f t="shared" si="25"/>
        <v>1.8904213783339827E-2</v>
      </c>
      <c r="K27" s="151">
        <f t="shared" si="26"/>
        <v>0.27544474276896302</v>
      </c>
      <c r="L27" s="151">
        <f t="shared" si="27"/>
        <v>0.21931512373148829</v>
      </c>
      <c r="M27" s="152">
        <f t="shared" si="28"/>
        <v>11.625</v>
      </c>
      <c r="N27" s="153">
        <f t="shared" si="29"/>
        <v>7.9000000000000001E-2</v>
      </c>
      <c r="O27" s="153">
        <f t="shared" si="30"/>
        <v>13.288</v>
      </c>
      <c r="P27" s="154">
        <f t="shared" si="31"/>
        <v>34.769999999999996</v>
      </c>
      <c r="Q27" s="155">
        <f t="shared" si="32"/>
        <v>99</v>
      </c>
      <c r="R27" s="156">
        <f t="shared" si="33"/>
        <v>31.433744207437393</v>
      </c>
      <c r="S27" s="141">
        <f t="shared" si="34"/>
        <v>6</v>
      </c>
      <c r="T27" s="141">
        <f t="shared" si="35"/>
        <v>1010</v>
      </c>
      <c r="U27" t="s">
        <v>118</v>
      </c>
      <c r="V27" t="s">
        <v>120</v>
      </c>
      <c r="W27" t="s">
        <v>118</v>
      </c>
      <c r="X27" s="4" t="s">
        <v>120</v>
      </c>
      <c r="Y27" s="4" t="s">
        <v>203</v>
      </c>
      <c r="Z27" s="4" t="s">
        <v>142</v>
      </c>
      <c r="AA27" s="4" t="s">
        <v>48</v>
      </c>
      <c r="AB27" s="4">
        <v>526</v>
      </c>
      <c r="AC27" s="4">
        <v>7600.9350000000004</v>
      </c>
      <c r="AD27" s="4">
        <v>3127.491</v>
      </c>
      <c r="AE27" s="4">
        <v>2.4300000000000002</v>
      </c>
      <c r="AF27" s="4">
        <v>2.9</v>
      </c>
      <c r="AG27" s="4">
        <v>11.625</v>
      </c>
      <c r="AH27" s="4">
        <v>342.673812</v>
      </c>
      <c r="AI27" s="4">
        <v>6.4779790000000004</v>
      </c>
      <c r="AJ27" s="4">
        <v>94.387699999999995</v>
      </c>
      <c r="AK27" s="4">
        <v>1667</v>
      </c>
      <c r="AL27" s="4">
        <v>6</v>
      </c>
      <c r="AM27" s="4">
        <v>1010</v>
      </c>
      <c r="AN27" s="4">
        <v>99</v>
      </c>
      <c r="AO27" s="4">
        <v>22.181253999999999</v>
      </c>
      <c r="AP27" s="4">
        <v>29358.3</v>
      </c>
      <c r="AQ27" s="4">
        <v>2086.1999999999998</v>
      </c>
      <c r="AR27" s="4">
        <v>44</v>
      </c>
      <c r="AS27" s="4">
        <v>8753</v>
      </c>
      <c r="AT27" s="4">
        <v>7.9000000000000001E-2</v>
      </c>
      <c r="AU27" s="4">
        <v>13.288</v>
      </c>
      <c r="AV27" s="4">
        <v>71070</v>
      </c>
      <c r="AW27" s="4">
        <v>0</v>
      </c>
      <c r="AX27" s="30">
        <v>0.48</v>
      </c>
      <c r="AY27">
        <v>0.83793103448275874</v>
      </c>
      <c r="AZ27" t="s">
        <v>67</v>
      </c>
      <c r="BA27" t="s">
        <v>270</v>
      </c>
      <c r="BB27">
        <v>1</v>
      </c>
      <c r="BC27" t="s">
        <v>273</v>
      </c>
      <c r="BD27">
        <v>10</v>
      </c>
      <c r="BE27">
        <v>58333.333999999995</v>
      </c>
      <c r="BF27">
        <v>0.13030174136798012</v>
      </c>
      <c r="BG27">
        <v>0.10918387293937645</v>
      </c>
      <c r="BH27">
        <v>257071.74899999998</v>
      </c>
      <c r="BI27">
        <v>2.9567367980213186E-2</v>
      </c>
      <c r="BJ27">
        <v>2.4775415238592433E-2</v>
      </c>
      <c r="BK27">
        <v>1</v>
      </c>
      <c r="BL27" t="s">
        <v>67</v>
      </c>
      <c r="BM27">
        <v>0</v>
      </c>
      <c r="BN27" t="s">
        <v>260</v>
      </c>
    </row>
    <row r="28" spans="1:66">
      <c r="A28" s="136" t="str">
        <f t="shared" si="20"/>
        <v>영종운수</v>
      </c>
      <c r="B28" s="136" t="str">
        <f t="shared" si="21"/>
        <v>205</v>
      </c>
      <c r="C28" s="137" t="str">
        <f t="shared" si="22"/>
        <v>70바2512</v>
      </c>
      <c r="D28" s="111" t="str">
        <f t="shared" si="23"/>
        <v>대형</v>
      </c>
      <c r="E28" s="107" t="str">
        <f t="shared" si="16"/>
        <v>B</v>
      </c>
      <c r="F28" s="157">
        <f t="shared" si="17"/>
        <v>0.92535714285714299</v>
      </c>
      <c r="G28" s="158">
        <f t="shared" si="18"/>
        <v>2.5910000000000002</v>
      </c>
      <c r="H28" s="159">
        <f t="shared" si="19"/>
        <v>2.8</v>
      </c>
      <c r="I28" s="160">
        <f t="shared" si="24"/>
        <v>3953.21</v>
      </c>
      <c r="J28" s="161">
        <f t="shared" si="25"/>
        <v>2.1289925496541334E-2</v>
      </c>
      <c r="K28" s="161">
        <f t="shared" si="26"/>
        <v>0.27647954971379113</v>
      </c>
      <c r="L28" s="161">
        <f t="shared" si="27"/>
        <v>0.13912744326762302</v>
      </c>
      <c r="M28" s="162">
        <f t="shared" si="28"/>
        <v>12.613</v>
      </c>
      <c r="N28" s="163">
        <f t="shared" si="29"/>
        <v>0.10100000000000001</v>
      </c>
      <c r="O28" s="163">
        <f t="shared" si="30"/>
        <v>9.7140000000000004</v>
      </c>
      <c r="P28" s="164">
        <f t="shared" si="31"/>
        <v>43.071666666666673</v>
      </c>
      <c r="Q28" s="165">
        <f t="shared" si="32"/>
        <v>105</v>
      </c>
      <c r="R28" s="166">
        <f t="shared" si="33"/>
        <v>30.797293896027934</v>
      </c>
      <c r="S28" s="138">
        <f t="shared" si="34"/>
        <v>4</v>
      </c>
      <c r="T28" s="138">
        <f t="shared" si="35"/>
        <v>384</v>
      </c>
      <c r="U28" t="s">
        <v>118</v>
      </c>
      <c r="V28" t="s">
        <v>121</v>
      </c>
      <c r="W28" s="4" t="s">
        <v>118</v>
      </c>
      <c r="X28" s="4" t="s">
        <v>121</v>
      </c>
      <c r="Y28" s="4" t="s">
        <v>204</v>
      </c>
      <c r="Z28" s="4" t="s">
        <v>142</v>
      </c>
      <c r="AA28" s="4" t="s">
        <v>48</v>
      </c>
      <c r="AB28" s="4">
        <v>526</v>
      </c>
      <c r="AC28" s="4">
        <v>3953.21</v>
      </c>
      <c r="AD28" s="4">
        <v>1525.749</v>
      </c>
      <c r="AE28" s="4">
        <v>2.5910000000000002</v>
      </c>
      <c r="AF28" s="4">
        <v>2.8</v>
      </c>
      <c r="AG28" s="4">
        <v>12.613</v>
      </c>
      <c r="AH28" s="4">
        <v>182.79218499999999</v>
      </c>
      <c r="AI28" s="4">
        <v>3.891632</v>
      </c>
      <c r="AJ28" s="4">
        <v>50.538300999999997</v>
      </c>
      <c r="AK28" s="4">
        <v>550</v>
      </c>
      <c r="AL28" s="4">
        <v>4</v>
      </c>
      <c r="AM28" s="4">
        <v>384</v>
      </c>
      <c r="AN28" s="4">
        <v>105</v>
      </c>
      <c r="AO28" s="4">
        <v>21.626798999999998</v>
      </c>
      <c r="AP28" s="4">
        <v>15122.2</v>
      </c>
      <c r="AQ28" s="4">
        <v>2584.3000000000002</v>
      </c>
      <c r="AR28" s="4">
        <v>23</v>
      </c>
      <c r="AS28" s="4">
        <v>4045</v>
      </c>
      <c r="AT28" s="4">
        <v>0.10100000000000001</v>
      </c>
      <c r="AU28" s="4">
        <v>9.7140000000000004</v>
      </c>
      <c r="AV28" s="4">
        <v>29532</v>
      </c>
      <c r="AW28" s="4">
        <v>0</v>
      </c>
      <c r="AX28" s="30">
        <v>0.55000000000000004</v>
      </c>
      <c r="AY28">
        <v>0.92535714285714299</v>
      </c>
      <c r="AZ28" t="s">
        <v>68</v>
      </c>
      <c r="BA28" t="s">
        <v>274</v>
      </c>
      <c r="BB28">
        <v>1</v>
      </c>
      <c r="BC28" t="s">
        <v>311</v>
      </c>
      <c r="BD28">
        <v>16</v>
      </c>
      <c r="BE28">
        <v>10635.064</v>
      </c>
      <c r="BF28">
        <v>0.3717147353321052</v>
      </c>
      <c r="BG28">
        <v>0.34396888544481596</v>
      </c>
      <c r="BH28">
        <v>257071.74899999998</v>
      </c>
      <c r="BI28">
        <v>1.5377846906079129E-2</v>
      </c>
      <c r="BJ28">
        <v>1.4230000476303939E-2</v>
      </c>
      <c r="BK28">
        <v>1</v>
      </c>
      <c r="BL28" t="s">
        <v>69</v>
      </c>
      <c r="BM28">
        <v>1</v>
      </c>
      <c r="BN28" t="s">
        <v>289</v>
      </c>
    </row>
    <row r="29" spans="1:66">
      <c r="A29" s="139" t="str">
        <f t="shared" si="20"/>
        <v>영종운수</v>
      </c>
      <c r="B29" s="139" t="str">
        <f t="shared" si="21"/>
        <v>205</v>
      </c>
      <c r="C29" s="140" t="str">
        <f t="shared" si="22"/>
        <v>71바7516</v>
      </c>
      <c r="D29" s="128" t="str">
        <f t="shared" si="23"/>
        <v>대형</v>
      </c>
      <c r="E29" s="124" t="str">
        <f t="shared" si="16"/>
        <v>B</v>
      </c>
      <c r="F29" s="147">
        <f t="shared" si="17"/>
        <v>0.90785714285714281</v>
      </c>
      <c r="G29" s="148">
        <f t="shared" si="18"/>
        <v>2.5419999999999998</v>
      </c>
      <c r="H29" s="149">
        <f t="shared" si="19"/>
        <v>2.8</v>
      </c>
      <c r="I29" s="150">
        <f t="shared" si="24"/>
        <v>6681.8540000000003</v>
      </c>
      <c r="J29" s="151">
        <f t="shared" si="25"/>
        <v>1.9306872972994295E-2</v>
      </c>
      <c r="K29" s="151">
        <f t="shared" si="26"/>
        <v>0.28352147474545325</v>
      </c>
      <c r="L29" s="151">
        <f t="shared" si="27"/>
        <v>0.13469315552240441</v>
      </c>
      <c r="M29" s="152">
        <f t="shared" si="28"/>
        <v>15.842000000000001</v>
      </c>
      <c r="N29" s="153">
        <f t="shared" si="29"/>
        <v>0.748</v>
      </c>
      <c r="O29" s="153">
        <f t="shared" si="30"/>
        <v>13.05</v>
      </c>
      <c r="P29" s="154">
        <f t="shared" si="31"/>
        <v>156.29666666666665</v>
      </c>
      <c r="Q29" s="155">
        <f t="shared" si="32"/>
        <v>107</v>
      </c>
      <c r="R29" s="156">
        <f t="shared" si="33"/>
        <v>33.956336807102169</v>
      </c>
      <c r="S29" s="141">
        <f t="shared" si="34"/>
        <v>50</v>
      </c>
      <c r="T29" s="141">
        <f t="shared" si="35"/>
        <v>872</v>
      </c>
      <c r="U29" t="s">
        <v>118</v>
      </c>
      <c r="V29" s="5" t="s">
        <v>121</v>
      </c>
      <c r="W29" t="s">
        <v>118</v>
      </c>
      <c r="X29" s="5" t="s">
        <v>121</v>
      </c>
      <c r="Y29" t="s">
        <v>205</v>
      </c>
      <c r="Z29" t="s">
        <v>142</v>
      </c>
      <c r="AA29" t="s">
        <v>48</v>
      </c>
      <c r="AB29">
        <v>526</v>
      </c>
      <c r="AC29" s="1">
        <v>6681.8540000000003</v>
      </c>
      <c r="AD29" s="1">
        <v>2628.4940000000001</v>
      </c>
      <c r="AE29" s="28">
        <v>2.5419999999999998</v>
      </c>
      <c r="AF29">
        <v>2.8</v>
      </c>
      <c r="AG29">
        <v>15.842000000000001</v>
      </c>
      <c r="AH29">
        <v>282.25161100000003</v>
      </c>
      <c r="AI29">
        <v>5.4493960000000001</v>
      </c>
      <c r="AJ29">
        <v>80.024393000000003</v>
      </c>
      <c r="AK29">
        <v>900</v>
      </c>
      <c r="AL29">
        <v>50</v>
      </c>
      <c r="AM29">
        <v>872</v>
      </c>
      <c r="AN29">
        <v>107</v>
      </c>
      <c r="AO29">
        <v>23.673394999999999</v>
      </c>
      <c r="AP29">
        <v>44277.3</v>
      </c>
      <c r="AQ29">
        <v>9377.7999999999993</v>
      </c>
      <c r="AR29">
        <v>35</v>
      </c>
      <c r="AS29">
        <v>11248</v>
      </c>
      <c r="AT29">
        <v>0.748</v>
      </c>
      <c r="AU29">
        <v>13.05</v>
      </c>
      <c r="AV29">
        <v>34603</v>
      </c>
      <c r="AW29">
        <v>0</v>
      </c>
      <c r="AX29" s="29">
        <v>0.56999999999999995</v>
      </c>
      <c r="AY29">
        <v>0.90785714285714281</v>
      </c>
      <c r="AZ29" t="s">
        <v>68</v>
      </c>
      <c r="BA29" t="s">
        <v>274</v>
      </c>
      <c r="BB29">
        <v>2</v>
      </c>
      <c r="BC29" t="s">
        <v>312</v>
      </c>
      <c r="BD29">
        <v>18</v>
      </c>
      <c r="BE29">
        <v>10635.064</v>
      </c>
      <c r="BF29">
        <v>0.6282852646678948</v>
      </c>
      <c r="BG29">
        <v>0.57039326528063872</v>
      </c>
      <c r="BH29">
        <v>257071.74899999998</v>
      </c>
      <c r="BI29">
        <v>2.599217543737177E-2</v>
      </c>
      <c r="BJ29">
        <v>2.3597182129213943E-2</v>
      </c>
      <c r="BK29">
        <v>1</v>
      </c>
      <c r="BL29" t="s">
        <v>69</v>
      </c>
      <c r="BM29">
        <v>1</v>
      </c>
      <c r="BN29" t="s">
        <v>289</v>
      </c>
    </row>
    <row r="30" spans="1:66">
      <c r="A30" s="136" t="str">
        <f t="shared" si="20"/>
        <v>영종운수</v>
      </c>
      <c r="B30" s="136" t="str">
        <f t="shared" si="21"/>
        <v>222</v>
      </c>
      <c r="C30" s="137" t="str">
        <f t="shared" si="22"/>
        <v>73아1209</v>
      </c>
      <c r="D30" s="111" t="str">
        <f t="shared" si="23"/>
        <v>대형</v>
      </c>
      <c r="E30" s="107" t="str">
        <f t="shared" si="16"/>
        <v>A</v>
      </c>
      <c r="F30" s="157">
        <f t="shared" si="17"/>
        <v>0.98230769230769222</v>
      </c>
      <c r="G30" s="158">
        <f t="shared" si="18"/>
        <v>2.5539999999999998</v>
      </c>
      <c r="H30" s="159">
        <f t="shared" si="19"/>
        <v>2.6</v>
      </c>
      <c r="I30" s="160">
        <f t="shared" si="24"/>
        <v>9751.3850000000002</v>
      </c>
      <c r="J30" s="161">
        <f t="shared" si="25"/>
        <v>1.4978857687099003E-2</v>
      </c>
      <c r="K30" s="161">
        <f t="shared" si="26"/>
        <v>8.4338664321765094E-2</v>
      </c>
      <c r="L30" s="161">
        <f t="shared" si="27"/>
        <v>0.15197841127183473</v>
      </c>
      <c r="M30" s="162">
        <f t="shared" si="28"/>
        <v>8.6430000000000007</v>
      </c>
      <c r="N30" s="163">
        <f t="shared" si="29"/>
        <v>0.26700000000000002</v>
      </c>
      <c r="O30" s="163">
        <f t="shared" si="30"/>
        <v>1.046</v>
      </c>
      <c r="P30" s="164">
        <f t="shared" si="31"/>
        <v>1.1400000000000001</v>
      </c>
      <c r="Q30" s="165">
        <f t="shared" si="32"/>
        <v>95</v>
      </c>
      <c r="R30" s="166">
        <f t="shared" si="33"/>
        <v>32.482280443068525</v>
      </c>
      <c r="S30" s="138">
        <f t="shared" si="34"/>
        <v>26</v>
      </c>
      <c r="T30" s="138">
        <f t="shared" si="35"/>
        <v>102</v>
      </c>
      <c r="U30" t="s">
        <v>118</v>
      </c>
      <c r="V30" t="s">
        <v>122</v>
      </c>
      <c r="W30" t="s">
        <v>118</v>
      </c>
      <c r="X30" s="4" t="s">
        <v>122</v>
      </c>
      <c r="Y30" s="4" t="s">
        <v>206</v>
      </c>
      <c r="Z30" s="4" t="s">
        <v>142</v>
      </c>
      <c r="AA30" s="4" t="s">
        <v>48</v>
      </c>
      <c r="AB30" s="4">
        <v>526</v>
      </c>
      <c r="AC30" s="4">
        <v>9751.3850000000002</v>
      </c>
      <c r="AD30" s="4">
        <v>3817.924</v>
      </c>
      <c r="AE30" s="4">
        <v>2.5539999999999998</v>
      </c>
      <c r="AF30" s="4">
        <v>2.6</v>
      </c>
      <c r="AG30" s="4">
        <v>8.6430000000000007</v>
      </c>
      <c r="AH30" s="4">
        <v>333.30979600000001</v>
      </c>
      <c r="AI30" s="4">
        <v>4.9926000000000004</v>
      </c>
      <c r="AJ30" s="4">
        <v>28.110903</v>
      </c>
      <c r="AK30" s="4">
        <v>1482</v>
      </c>
      <c r="AL30" s="4">
        <v>26</v>
      </c>
      <c r="AM30" s="4">
        <v>102</v>
      </c>
      <c r="AN30" s="4">
        <v>95</v>
      </c>
      <c r="AO30" s="4">
        <v>29.256219999999999</v>
      </c>
      <c r="AP30" s="4">
        <v>7935.5</v>
      </c>
      <c r="AQ30" s="4">
        <v>68.400000000000006</v>
      </c>
      <c r="AR30" s="4">
        <v>12</v>
      </c>
      <c r="AS30" s="4">
        <v>1908</v>
      </c>
      <c r="AT30" s="4">
        <v>0.26700000000000002</v>
      </c>
      <c r="AU30" s="4">
        <v>1.046</v>
      </c>
      <c r="AV30" s="4">
        <v>88629</v>
      </c>
      <c r="AW30" s="4">
        <v>0</v>
      </c>
      <c r="AX30" s="30">
        <v>0.41</v>
      </c>
      <c r="AY30">
        <v>0.98230769230769222</v>
      </c>
      <c r="AZ30" t="s">
        <v>66</v>
      </c>
      <c r="BA30" t="s">
        <v>275</v>
      </c>
      <c r="BB30">
        <v>1</v>
      </c>
      <c r="BC30" t="s">
        <v>313</v>
      </c>
      <c r="BD30">
        <v>6</v>
      </c>
      <c r="BE30">
        <v>9751.3850000000002</v>
      </c>
      <c r="BF30">
        <v>1</v>
      </c>
      <c r="BG30">
        <v>0.98230769230769222</v>
      </c>
      <c r="BH30">
        <v>257071.74899999998</v>
      </c>
      <c r="BI30">
        <v>3.7932542326928352E-2</v>
      </c>
      <c r="BJ30">
        <v>3.7261428116528848E-2</v>
      </c>
      <c r="BK30">
        <v>1</v>
      </c>
      <c r="BL30" t="s">
        <v>68</v>
      </c>
      <c r="BM30">
        <v>1</v>
      </c>
      <c r="BN30" t="s">
        <v>289</v>
      </c>
    </row>
    <row r="31" spans="1:66">
      <c r="A31" s="139" t="str">
        <f t="shared" si="20"/>
        <v>영종운수</v>
      </c>
      <c r="B31" s="139" t="str">
        <f t="shared" si="21"/>
        <v>예비</v>
      </c>
      <c r="C31" s="140" t="str">
        <f t="shared" si="22"/>
        <v>73아1210</v>
      </c>
      <c r="D31" s="128" t="str">
        <f t="shared" si="23"/>
        <v>저상</v>
      </c>
      <c r="E31" s="124" t="str">
        <f t="shared" si="16"/>
        <v>D</v>
      </c>
      <c r="F31" s="147">
        <f t="shared" si="17"/>
        <v>0.82380952380952377</v>
      </c>
      <c r="G31" s="148">
        <f t="shared" si="18"/>
        <v>1.73</v>
      </c>
      <c r="H31" s="149">
        <f t="shared" si="19"/>
        <v>2.1</v>
      </c>
      <c r="I31" s="150">
        <f t="shared" si="24"/>
        <v>644.89700000000005</v>
      </c>
      <c r="J31" s="151">
        <f t="shared" si="25"/>
        <v>4.4430194088680625E-2</v>
      </c>
      <c r="K31" s="151">
        <f t="shared" si="26"/>
        <v>0.25720508665478259</v>
      </c>
      <c r="L31" s="151">
        <f t="shared" si="27"/>
        <v>0.18297495569059863</v>
      </c>
      <c r="M31" s="152">
        <f t="shared" si="28"/>
        <v>16.503</v>
      </c>
      <c r="N31" s="153">
        <f t="shared" si="29"/>
        <v>0</v>
      </c>
      <c r="O31" s="153">
        <f t="shared" si="30"/>
        <v>29.771999999999998</v>
      </c>
      <c r="P31" s="154">
        <f t="shared" si="31"/>
        <v>22.108333333333334</v>
      </c>
      <c r="Q31" s="155">
        <f t="shared" si="32"/>
        <v>93</v>
      </c>
      <c r="R31" s="156">
        <f t="shared" si="33"/>
        <v>32.270836090762089</v>
      </c>
      <c r="S31" s="141">
        <f t="shared" si="34"/>
        <v>0</v>
      </c>
      <c r="T31" s="141">
        <f t="shared" si="35"/>
        <v>192</v>
      </c>
      <c r="U31" t="s">
        <v>118</v>
      </c>
      <c r="V31" t="s">
        <v>91</v>
      </c>
      <c r="W31" s="4" t="s">
        <v>118</v>
      </c>
      <c r="X31" s="4" t="s">
        <v>91</v>
      </c>
      <c r="Y31" s="4" t="s">
        <v>239</v>
      </c>
      <c r="Z31" s="4" t="s">
        <v>170</v>
      </c>
      <c r="AA31" s="4" t="s">
        <v>48</v>
      </c>
      <c r="AB31" s="4">
        <v>526</v>
      </c>
      <c r="AC31" s="4">
        <v>644.89700000000005</v>
      </c>
      <c r="AD31" s="4">
        <v>372.822</v>
      </c>
      <c r="AE31" s="4">
        <v>1.73</v>
      </c>
      <c r="AF31" s="4">
        <v>2.1</v>
      </c>
      <c r="AG31" s="4">
        <v>16.503</v>
      </c>
      <c r="AH31" s="4">
        <v>28.615269999999999</v>
      </c>
      <c r="AI31" s="4">
        <v>1.271382</v>
      </c>
      <c r="AJ31" s="4">
        <v>7.3599930000000002</v>
      </c>
      <c r="AK31" s="4">
        <v>118</v>
      </c>
      <c r="AL31" s="4">
        <v>0</v>
      </c>
      <c r="AM31" s="4">
        <v>192</v>
      </c>
      <c r="AN31" s="4">
        <v>93</v>
      </c>
      <c r="AO31" s="4">
        <v>22.536812999999999</v>
      </c>
      <c r="AP31" s="4">
        <v>4945.3999999999996</v>
      </c>
      <c r="AQ31" s="4">
        <v>1326.5</v>
      </c>
      <c r="AR31" s="4">
        <v>1</v>
      </c>
      <c r="AS31" s="4">
        <v>29</v>
      </c>
      <c r="AT31" s="4">
        <v>0</v>
      </c>
      <c r="AU31" s="4">
        <v>29.771999999999998</v>
      </c>
      <c r="AV31" s="4">
        <v>0</v>
      </c>
      <c r="AW31" s="4">
        <v>0</v>
      </c>
      <c r="AX31" s="4">
        <v>0.42</v>
      </c>
      <c r="AY31">
        <v>0.82380952380952377</v>
      </c>
      <c r="AZ31" t="s">
        <v>67</v>
      </c>
      <c r="BA31" t="s">
        <v>276</v>
      </c>
      <c r="BB31">
        <v>9</v>
      </c>
      <c r="BC31" t="s">
        <v>314</v>
      </c>
      <c r="BD31">
        <v>1</v>
      </c>
      <c r="BE31">
        <v>644.89700000000005</v>
      </c>
      <c r="BF31">
        <v>1</v>
      </c>
      <c r="BG31">
        <v>0.82380952380952377</v>
      </c>
      <c r="BH31">
        <v>257071.74899999998</v>
      </c>
      <c r="BI31">
        <v>2.5086264924427774E-3</v>
      </c>
      <c r="BJ31">
        <v>2.0666303961552404E-3</v>
      </c>
      <c r="BK31">
        <v>1</v>
      </c>
      <c r="BL31" t="s">
        <v>67</v>
      </c>
      <c r="BM31">
        <v>0</v>
      </c>
      <c r="BN31" t="s">
        <v>260</v>
      </c>
    </row>
    <row r="32" spans="1:66">
      <c r="A32" s="136" t="str">
        <f t="shared" si="20"/>
        <v>영종운수</v>
      </c>
      <c r="B32" s="136" t="str">
        <f t="shared" si="21"/>
        <v>e음13</v>
      </c>
      <c r="C32" s="137" t="str">
        <f t="shared" si="22"/>
        <v>73아1568</v>
      </c>
      <c r="D32" s="111" t="str">
        <f t="shared" si="23"/>
        <v>중형</v>
      </c>
      <c r="E32" s="107" t="str">
        <f t="shared" si="16"/>
        <v>B</v>
      </c>
      <c r="F32" s="157">
        <f t="shared" si="17"/>
        <v>0.94062499999999993</v>
      </c>
      <c r="G32" s="158">
        <f t="shared" si="18"/>
        <v>3.01</v>
      </c>
      <c r="H32" s="159">
        <f t="shared" si="19"/>
        <v>3.2</v>
      </c>
      <c r="I32" s="160">
        <f t="shared" si="24"/>
        <v>6194.799</v>
      </c>
      <c r="J32" s="161">
        <f t="shared" si="25"/>
        <v>2.0744579874198921E-2</v>
      </c>
      <c r="K32" s="161">
        <f t="shared" si="26"/>
        <v>0.31642453451196711</v>
      </c>
      <c r="L32" s="161">
        <f t="shared" si="27"/>
        <v>0.18789955896874136</v>
      </c>
      <c r="M32" s="162">
        <f t="shared" si="28"/>
        <v>8.0190000000000001</v>
      </c>
      <c r="N32" s="163">
        <f t="shared" si="29"/>
        <v>4.8000000000000001E-2</v>
      </c>
      <c r="O32" s="163">
        <f t="shared" si="30"/>
        <v>10.896000000000001</v>
      </c>
      <c r="P32" s="164">
        <f t="shared" si="31"/>
        <v>0</v>
      </c>
      <c r="Q32" s="165">
        <f t="shared" si="32"/>
        <v>76</v>
      </c>
      <c r="R32" s="166">
        <f t="shared" si="33"/>
        <v>27.909935648548206</v>
      </c>
      <c r="S32" s="138">
        <f t="shared" si="34"/>
        <v>3</v>
      </c>
      <c r="T32" s="138">
        <f t="shared" si="35"/>
        <v>675</v>
      </c>
      <c r="U32" t="s">
        <v>118</v>
      </c>
      <c r="V32" s="5" t="s">
        <v>123</v>
      </c>
      <c r="W32" t="s">
        <v>118</v>
      </c>
      <c r="X32" s="5" t="s">
        <v>123</v>
      </c>
      <c r="Y32" t="s">
        <v>207</v>
      </c>
      <c r="Z32" t="s">
        <v>167</v>
      </c>
      <c r="AA32" t="s">
        <v>48</v>
      </c>
      <c r="AB32">
        <v>526</v>
      </c>
      <c r="AC32" s="1">
        <v>6194.799</v>
      </c>
      <c r="AD32" s="1">
        <v>2057.7429999999999</v>
      </c>
      <c r="AE32" s="28">
        <v>3.01</v>
      </c>
      <c r="AF32">
        <v>3.2</v>
      </c>
      <c r="AG32">
        <v>8.0190000000000001</v>
      </c>
      <c r="AH32">
        <v>334.861831</v>
      </c>
      <c r="AI32">
        <v>6.9465680000000001</v>
      </c>
      <c r="AJ32">
        <v>105.958499</v>
      </c>
      <c r="AK32">
        <v>1164</v>
      </c>
      <c r="AL32">
        <v>3</v>
      </c>
      <c r="AM32">
        <v>675</v>
      </c>
      <c r="AN32">
        <v>76</v>
      </c>
      <c r="AO32">
        <v>18.499566999999999</v>
      </c>
      <c r="AP32">
        <v>3306.7</v>
      </c>
      <c r="AQ32">
        <v>0</v>
      </c>
      <c r="AR32">
        <v>30</v>
      </c>
      <c r="AS32">
        <v>7034</v>
      </c>
      <c r="AT32">
        <v>4.8000000000000001E-2</v>
      </c>
      <c r="AU32">
        <v>10.896000000000001</v>
      </c>
      <c r="AV32">
        <v>57726</v>
      </c>
      <c r="AW32">
        <v>0</v>
      </c>
      <c r="AX32">
        <v>0.54</v>
      </c>
      <c r="AY32">
        <v>0.94062499999999993</v>
      </c>
      <c r="AZ32" t="s">
        <v>68</v>
      </c>
      <c r="BA32" t="s">
        <v>277</v>
      </c>
      <c r="BB32">
        <v>1</v>
      </c>
      <c r="BC32" t="s">
        <v>315</v>
      </c>
      <c r="BD32">
        <v>6</v>
      </c>
      <c r="BE32">
        <v>14034.130000000001</v>
      </c>
      <c r="BF32">
        <v>0.44140954943412947</v>
      </c>
      <c r="BG32">
        <v>0.415200857436478</v>
      </c>
      <c r="BH32">
        <v>257071.74899999998</v>
      </c>
      <c r="BI32">
        <v>2.4097548735314358E-2</v>
      </c>
      <c r="BJ32">
        <v>2.2666756779155067E-2</v>
      </c>
      <c r="BK32">
        <v>1</v>
      </c>
      <c r="BL32" t="s">
        <v>67</v>
      </c>
      <c r="BM32">
        <v>2</v>
      </c>
      <c r="BN32" t="s">
        <v>289</v>
      </c>
    </row>
    <row r="33" spans="1:66">
      <c r="A33" s="139" t="str">
        <f t="shared" si="20"/>
        <v>영종운수</v>
      </c>
      <c r="B33" s="139" t="str">
        <f t="shared" si="21"/>
        <v>e음13</v>
      </c>
      <c r="C33" s="140" t="str">
        <f t="shared" si="22"/>
        <v>73아9158</v>
      </c>
      <c r="D33" s="128" t="str">
        <f t="shared" si="23"/>
        <v>중형</v>
      </c>
      <c r="E33" s="124" t="str">
        <f t="shared" si="16"/>
        <v>B</v>
      </c>
      <c r="F33" s="147">
        <f t="shared" si="17"/>
        <v>0.93124999999999991</v>
      </c>
      <c r="G33" s="148">
        <f t="shared" si="18"/>
        <v>2.98</v>
      </c>
      <c r="H33" s="149">
        <f t="shared" si="19"/>
        <v>3.2</v>
      </c>
      <c r="I33" s="150">
        <f t="shared" si="24"/>
        <v>7839.3310000000001</v>
      </c>
      <c r="J33" s="151">
        <f t="shared" si="25"/>
        <v>1.1331874249018129E-2</v>
      </c>
      <c r="K33" s="151">
        <f t="shared" si="26"/>
        <v>0.29538142183911864</v>
      </c>
      <c r="L33" s="151">
        <f t="shared" si="27"/>
        <v>0.18470963912609378</v>
      </c>
      <c r="M33" s="152">
        <f t="shared" si="28"/>
        <v>4.5910000000000002</v>
      </c>
      <c r="N33" s="153">
        <f t="shared" si="29"/>
        <v>0.26800000000000002</v>
      </c>
      <c r="O33" s="153">
        <f t="shared" si="30"/>
        <v>5.23</v>
      </c>
      <c r="P33" s="154">
        <f t="shared" si="31"/>
        <v>0</v>
      </c>
      <c r="Q33" s="155">
        <f t="shared" si="32"/>
        <v>72</v>
      </c>
      <c r="R33" s="156">
        <f t="shared" si="33"/>
        <v>26.772975149570474</v>
      </c>
      <c r="S33" s="141">
        <f t="shared" si="34"/>
        <v>21</v>
      </c>
      <c r="T33" s="141">
        <f t="shared" si="35"/>
        <v>410</v>
      </c>
      <c r="U33" t="s">
        <v>118</v>
      </c>
      <c r="V33" t="s">
        <v>123</v>
      </c>
      <c r="W33" t="s">
        <v>118</v>
      </c>
      <c r="X33" s="4" t="s">
        <v>123</v>
      </c>
      <c r="Y33" s="4" t="s">
        <v>297</v>
      </c>
      <c r="Z33" s="4" t="s">
        <v>167</v>
      </c>
      <c r="AA33" s="4" t="s">
        <v>196</v>
      </c>
      <c r="AB33" s="4">
        <v>526</v>
      </c>
      <c r="AC33" s="4">
        <v>7839.3310000000001</v>
      </c>
      <c r="AD33" s="4">
        <v>2630.9250000000002</v>
      </c>
      <c r="AE33" s="4">
        <v>2.98</v>
      </c>
      <c r="AF33" s="4">
        <v>3.2</v>
      </c>
      <c r="AG33" s="4">
        <v>4.5910000000000002</v>
      </c>
      <c r="AH33" s="4">
        <v>422.34708000000001</v>
      </c>
      <c r="AI33" s="4">
        <v>4.785984</v>
      </c>
      <c r="AJ33" s="4">
        <v>124.75348099999999</v>
      </c>
      <c r="AK33" s="4">
        <v>1448</v>
      </c>
      <c r="AL33" s="4">
        <v>21</v>
      </c>
      <c r="AM33" s="4">
        <v>410</v>
      </c>
      <c r="AN33" s="4">
        <v>72</v>
      </c>
      <c r="AO33" s="4">
        <v>18.561347000000001</v>
      </c>
      <c r="AP33" s="4">
        <v>1100.5999999999999</v>
      </c>
      <c r="AQ33" s="4">
        <v>0</v>
      </c>
      <c r="AR33" s="4">
        <v>14</v>
      </c>
      <c r="AS33" s="4">
        <v>2398</v>
      </c>
      <c r="AT33" s="4">
        <v>0.26800000000000002</v>
      </c>
      <c r="AU33" s="4">
        <v>5.23</v>
      </c>
      <c r="AV33" s="4">
        <v>72366</v>
      </c>
      <c r="AW33" s="4">
        <v>0</v>
      </c>
      <c r="AX33" s="4">
        <v>0.43</v>
      </c>
      <c r="AY33">
        <v>0.93124999999999991</v>
      </c>
      <c r="AZ33" t="s">
        <v>68</v>
      </c>
      <c r="BA33" t="s">
        <v>277</v>
      </c>
      <c r="BB33">
        <v>2</v>
      </c>
      <c r="BC33" t="s">
        <v>316</v>
      </c>
      <c r="BD33">
        <v>6</v>
      </c>
      <c r="BE33">
        <v>14034.130000000001</v>
      </c>
      <c r="BF33">
        <v>0.55859045056587042</v>
      </c>
      <c r="BG33">
        <v>0.52018735708946673</v>
      </c>
      <c r="BH33">
        <v>257071.74899999998</v>
      </c>
      <c r="BI33">
        <v>3.0494719977962263E-2</v>
      </c>
      <c r="BJ33">
        <v>2.8398207979477355E-2</v>
      </c>
      <c r="BK33">
        <v>1</v>
      </c>
      <c r="BL33" t="s">
        <v>69</v>
      </c>
      <c r="BM33">
        <v>1</v>
      </c>
      <c r="BN33" t="s">
        <v>289</v>
      </c>
    </row>
    <row r="34" spans="1:66">
      <c r="A34" s="136" t="str">
        <f t="shared" si="20"/>
        <v>영종운수</v>
      </c>
      <c r="B34" s="136" t="str">
        <f t="shared" si="21"/>
        <v>e음15</v>
      </c>
      <c r="C34" s="137" t="str">
        <f t="shared" si="22"/>
        <v>73아9157</v>
      </c>
      <c r="D34" s="111" t="str">
        <f t="shared" si="23"/>
        <v>중형</v>
      </c>
      <c r="E34" s="107" t="str">
        <f t="shared" si="16"/>
        <v>S</v>
      </c>
      <c r="F34" s="157">
        <f t="shared" si="17"/>
        <v>1.0038461538461538</v>
      </c>
      <c r="G34" s="158">
        <f t="shared" si="18"/>
        <v>2.61</v>
      </c>
      <c r="H34" s="159">
        <f t="shared" si="19"/>
        <v>2.6</v>
      </c>
      <c r="I34" s="160">
        <f t="shared" si="24"/>
        <v>4905.7939999999999</v>
      </c>
      <c r="J34" s="161">
        <f t="shared" si="25"/>
        <v>2.2674677599886721E-2</v>
      </c>
      <c r="K34" s="161">
        <f t="shared" si="26"/>
        <v>0.26552198265231924</v>
      </c>
      <c r="L34" s="161">
        <f t="shared" si="27"/>
        <v>0.15043436393782536</v>
      </c>
      <c r="M34" s="162">
        <f t="shared" si="28"/>
        <v>5.4850000000000003</v>
      </c>
      <c r="N34" s="163">
        <f t="shared" si="29"/>
        <v>43.988999999999997</v>
      </c>
      <c r="O34" s="163">
        <f t="shared" si="30"/>
        <v>28.11</v>
      </c>
      <c r="P34" s="164">
        <f t="shared" si="31"/>
        <v>0.04</v>
      </c>
      <c r="Q34" s="165">
        <f t="shared" si="32"/>
        <v>94</v>
      </c>
      <c r="R34" s="166">
        <f t="shared" si="33"/>
        <v>25.258075284221274</v>
      </c>
      <c r="S34" s="138">
        <f t="shared" si="34"/>
        <v>2158</v>
      </c>
      <c r="T34" s="138">
        <f t="shared" si="35"/>
        <v>1379</v>
      </c>
      <c r="U34" t="s">
        <v>118</v>
      </c>
      <c r="V34" t="s">
        <v>124</v>
      </c>
      <c r="W34" s="4" t="s">
        <v>118</v>
      </c>
      <c r="X34" s="4" t="s">
        <v>124</v>
      </c>
      <c r="Y34" s="4" t="s">
        <v>208</v>
      </c>
      <c r="Z34" s="4" t="s">
        <v>167</v>
      </c>
      <c r="AA34" s="4" t="s">
        <v>196</v>
      </c>
      <c r="AB34" s="4">
        <v>526</v>
      </c>
      <c r="AC34" s="4">
        <v>4905.7939999999999</v>
      </c>
      <c r="AD34" s="4">
        <v>1879.7919999999999</v>
      </c>
      <c r="AE34" s="4">
        <v>2.61</v>
      </c>
      <c r="AF34" s="4">
        <v>2.6</v>
      </c>
      <c r="AG34" s="4">
        <v>5.4850000000000003</v>
      </c>
      <c r="AH34" s="4">
        <v>272.86575399999998</v>
      </c>
      <c r="AI34" s="4">
        <v>6.1871429999999998</v>
      </c>
      <c r="AJ34" s="4">
        <v>72.451856000000006</v>
      </c>
      <c r="AK34" s="4">
        <v>738</v>
      </c>
      <c r="AL34" s="4">
        <v>2158</v>
      </c>
      <c r="AM34" s="4">
        <v>1379</v>
      </c>
      <c r="AN34" s="4">
        <v>94</v>
      </c>
      <c r="AO34" s="4">
        <v>17.978781999999999</v>
      </c>
      <c r="AP34" s="4">
        <v>891.4</v>
      </c>
      <c r="AQ34" s="4">
        <v>2.4</v>
      </c>
      <c r="AR34" s="4">
        <v>42</v>
      </c>
      <c r="AS34" s="4">
        <v>13302</v>
      </c>
      <c r="AT34" s="4">
        <v>43.988999999999997</v>
      </c>
      <c r="AU34" s="4">
        <v>28.11</v>
      </c>
      <c r="AV34" s="4">
        <v>40356</v>
      </c>
      <c r="AW34" s="4">
        <v>0</v>
      </c>
      <c r="AX34" s="4">
        <v>0.43</v>
      </c>
      <c r="AY34">
        <v>1.0038461538461538</v>
      </c>
      <c r="AZ34" t="s">
        <v>71</v>
      </c>
      <c r="BA34" t="s">
        <v>278</v>
      </c>
      <c r="BB34">
        <v>1</v>
      </c>
      <c r="BC34" t="s">
        <v>317</v>
      </c>
      <c r="BD34">
        <v>7</v>
      </c>
      <c r="BE34">
        <v>4905.7939999999999</v>
      </c>
      <c r="BF34">
        <v>1</v>
      </c>
      <c r="BG34">
        <v>1.0038461538461538</v>
      </c>
      <c r="BH34">
        <v>257071.74899999998</v>
      </c>
      <c r="BI34">
        <v>1.9083364932488169E-2</v>
      </c>
      <c r="BJ34">
        <v>1.9156762489920817E-2</v>
      </c>
      <c r="BK34">
        <v>1</v>
      </c>
      <c r="BL34" t="s">
        <v>68</v>
      </c>
      <c r="BM34">
        <v>2</v>
      </c>
      <c r="BN34" t="s">
        <v>289</v>
      </c>
    </row>
    <row r="35" spans="1:66">
      <c r="A35" s="139" t="str">
        <f t="shared" si="20"/>
        <v>영종운수</v>
      </c>
      <c r="B35" s="139" t="str">
        <f t="shared" si="21"/>
        <v>e음16</v>
      </c>
      <c r="C35" s="140" t="str">
        <f t="shared" si="22"/>
        <v>73아9159</v>
      </c>
      <c r="D35" s="128" t="str">
        <f t="shared" si="23"/>
        <v>중형</v>
      </c>
      <c r="E35" s="124" t="str">
        <f t="shared" si="16"/>
        <v>A</v>
      </c>
      <c r="F35" s="147">
        <f t="shared" si="17"/>
        <v>0.97441176470588242</v>
      </c>
      <c r="G35" s="148">
        <f t="shared" si="18"/>
        <v>3.3130000000000002</v>
      </c>
      <c r="H35" s="149">
        <f t="shared" si="19"/>
        <v>3.4</v>
      </c>
      <c r="I35" s="150">
        <f t="shared" si="24"/>
        <v>7006.5140000000001</v>
      </c>
      <c r="J35" s="151">
        <f t="shared" si="25"/>
        <v>3.292668780500705E-2</v>
      </c>
      <c r="K35" s="151">
        <f t="shared" si="26"/>
        <v>0.20915934077012366</v>
      </c>
      <c r="L35" s="151">
        <f t="shared" si="27"/>
        <v>0.18768249089347427</v>
      </c>
      <c r="M35" s="152">
        <f t="shared" si="28"/>
        <v>5.0830000000000002</v>
      </c>
      <c r="N35" s="153">
        <f t="shared" si="29"/>
        <v>2.9000000000000001E-2</v>
      </c>
      <c r="O35" s="153">
        <f t="shared" si="30"/>
        <v>3.468</v>
      </c>
      <c r="P35" s="154">
        <f t="shared" si="31"/>
        <v>3.5866666666666664</v>
      </c>
      <c r="Q35" s="155">
        <f t="shared" si="32"/>
        <v>94</v>
      </c>
      <c r="R35" s="156">
        <f t="shared" si="33"/>
        <v>31.034256510814764</v>
      </c>
      <c r="S35" s="141">
        <f t="shared" si="34"/>
        <v>2</v>
      </c>
      <c r="T35" s="141">
        <f t="shared" si="35"/>
        <v>243</v>
      </c>
      <c r="U35" t="s">
        <v>118</v>
      </c>
      <c r="V35" t="s">
        <v>301</v>
      </c>
      <c r="W35" t="s">
        <v>118</v>
      </c>
      <c r="X35" s="4" t="s">
        <v>301</v>
      </c>
      <c r="Y35" s="4" t="s">
        <v>298</v>
      </c>
      <c r="Z35" s="4" t="s">
        <v>167</v>
      </c>
      <c r="AA35" s="4" t="s">
        <v>196</v>
      </c>
      <c r="AB35" s="4">
        <v>526</v>
      </c>
      <c r="AC35" s="4">
        <v>7006.5140000000001</v>
      </c>
      <c r="AD35" s="4">
        <v>2114.6460000000002</v>
      </c>
      <c r="AE35" s="4">
        <v>3.3130000000000002</v>
      </c>
      <c r="AF35" s="4">
        <v>3.4</v>
      </c>
      <c r="AG35" s="4">
        <v>5.0830000000000002</v>
      </c>
      <c r="AH35" s="4">
        <v>297.87958200000003</v>
      </c>
      <c r="AI35" s="4">
        <v>9.8081879999999995</v>
      </c>
      <c r="AJ35" s="4">
        <v>62.304296999999998</v>
      </c>
      <c r="AK35" s="4">
        <v>1315</v>
      </c>
      <c r="AL35" s="4">
        <v>2</v>
      </c>
      <c r="AM35" s="4">
        <v>243</v>
      </c>
      <c r="AN35" s="4">
        <v>94</v>
      </c>
      <c r="AO35" s="4">
        <v>23.521296</v>
      </c>
      <c r="AP35" s="4">
        <v>10843.7</v>
      </c>
      <c r="AQ35" s="4">
        <v>215.2</v>
      </c>
      <c r="AR35" s="4">
        <v>20</v>
      </c>
      <c r="AS35" s="4">
        <v>4033</v>
      </c>
      <c r="AT35" s="4">
        <v>2.9000000000000001E-2</v>
      </c>
      <c r="AU35" s="4">
        <v>3.468</v>
      </c>
      <c r="AV35" s="4">
        <v>60811</v>
      </c>
      <c r="AW35" s="4">
        <v>0</v>
      </c>
      <c r="AX35" s="4">
        <v>0.43</v>
      </c>
      <c r="AY35">
        <v>0.97441176470588242</v>
      </c>
      <c r="AZ35" t="s">
        <v>66</v>
      </c>
      <c r="BA35" t="s">
        <v>303</v>
      </c>
      <c r="BB35">
        <v>1</v>
      </c>
      <c r="BC35" t="s">
        <v>304</v>
      </c>
      <c r="BD35">
        <v>7</v>
      </c>
      <c r="BE35">
        <v>7006.5140000000001</v>
      </c>
      <c r="BF35">
        <v>1</v>
      </c>
      <c r="BG35">
        <v>0.97441176470588242</v>
      </c>
      <c r="BH35">
        <v>257071.74899999998</v>
      </c>
      <c r="BI35">
        <v>2.7255091340277926E-2</v>
      </c>
      <c r="BJ35">
        <v>2.6557681650100227E-2</v>
      </c>
      <c r="BK35">
        <v>1</v>
      </c>
      <c r="BL35" t="s">
        <v>66</v>
      </c>
      <c r="BM35">
        <v>0</v>
      </c>
      <c r="BN35" t="s">
        <v>260</v>
      </c>
    </row>
  </sheetData>
  <sortState xmlns:xlrd2="http://schemas.microsoft.com/office/spreadsheetml/2017/richdata2" ref="U5:AX35">
    <sortCondition ref="Y5:Y35"/>
    <sortCondition ref="U5:U35"/>
  </sortState>
  <phoneticPr fontId="3" type="noConversion"/>
  <conditionalFormatting sqref="E1 E2:H3 E4 E5:H1048576">
    <cfRule type="containsText" dxfId="49" priority="1" operator="containsText" text="F">
      <formula>NOT(ISERROR(SEARCH("F",E1)))</formula>
    </cfRule>
    <cfRule type="containsText" dxfId="48" priority="2" operator="containsText" text="D">
      <formula>NOT(ISERROR(SEARCH("D",E1)))</formula>
    </cfRule>
    <cfRule type="containsText" dxfId="47" priority="3" operator="containsText" text="C">
      <formula>NOT(ISERROR(SEARCH("C",E1)))</formula>
    </cfRule>
    <cfRule type="containsText" dxfId="46" priority="4" operator="containsText" text="B">
      <formula>NOT(ISERROR(SEARCH("B",E1)))</formula>
    </cfRule>
    <cfRule type="containsText" dxfId="45" priority="5" operator="containsText" text="A">
      <formula>NOT(ISERROR(SEARCH("A",E1)))</formula>
    </cfRule>
    <cfRule type="containsText" dxfId="44" priority="6" operator="containsText" text="S">
      <formula>NOT(ISERROR(SEARCH("S",E1)))</formula>
    </cfRule>
  </conditionalFormatting>
  <pageMargins left="0.70866141732283472" right="0.70866141732283472" top="0.74803149606299213" bottom="0.74803149606299213" header="0.31496062992125984" footer="0.31496062992125984"/>
  <pageSetup paperSize="9" scale="72" fitToHeight="0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938EB-A06C-4A4D-9BCC-2BAE941546B0}">
  <sheetPr>
    <tabColor rgb="FFFFC000"/>
    <pageSetUpPr fitToPage="1"/>
  </sheetPr>
  <dimension ref="A1:CB94"/>
  <sheetViews>
    <sheetView showGridLines="0" view="pageBreakPreview" zoomScaleNormal="100" zoomScaleSheetLayoutView="100" workbookViewId="0">
      <pane ySplit="4" topLeftCell="A5" activePane="bottomLeft" state="frozen"/>
      <selection activeCell="A3" sqref="A3"/>
      <selection pane="bottomLeft" activeCell="A5" sqref="A5"/>
    </sheetView>
  </sheetViews>
  <sheetFormatPr defaultRowHeight="13.5" outlineLevelCol="2"/>
  <cols>
    <col min="1" max="1" width="10.140625" style="3" customWidth="1"/>
    <col min="2" max="2" width="11" style="36" customWidth="1"/>
    <col min="3" max="3" width="5.5703125" style="98" customWidth="1"/>
    <col min="4" max="4" width="10.140625" style="102" customWidth="1"/>
    <col min="5" max="5" width="10.140625" customWidth="1"/>
    <col min="6" max="6" width="10.140625" style="4" customWidth="1"/>
    <col min="7" max="13" width="10.140625" customWidth="1"/>
    <col min="14" max="16" width="11.28515625" customWidth="1"/>
    <col min="17" max="18" width="11.28515625" style="213" customWidth="1"/>
    <col min="19" max="24" width="9" hidden="1" customWidth="1" outlineLevel="2"/>
    <col min="25" max="25" width="9.140625" hidden="1" customWidth="1" outlineLevel="2"/>
    <col min="26" max="26" width="13.140625" hidden="1" customWidth="1" outlineLevel="2"/>
    <col min="27" max="29" width="9.140625" hidden="1" customWidth="1" outlineLevel="2"/>
    <col min="30" max="30" width="9.140625" style="1" hidden="1" customWidth="1" outlineLevel="2"/>
    <col min="31" max="40" width="9.140625" hidden="1" customWidth="1" outlineLevel="2"/>
    <col min="41" max="69" width="9.140625" hidden="1" customWidth="1" outlineLevel="1"/>
    <col min="70" max="79" width="0" hidden="1" customWidth="1" outlineLevel="1"/>
    <col min="80" max="80" width="9.140625" collapsed="1"/>
  </cols>
  <sheetData>
    <row r="1" spans="1:78" ht="9.75" customHeight="1">
      <c r="A1" s="22"/>
      <c r="B1" s="33"/>
      <c r="C1" s="97"/>
      <c r="D1" s="23"/>
      <c r="E1" s="23"/>
      <c r="F1" s="21"/>
      <c r="G1" s="23"/>
      <c r="H1" s="23"/>
      <c r="I1" s="23"/>
      <c r="J1" s="23"/>
      <c r="K1" s="23"/>
      <c r="L1" s="23"/>
      <c r="M1" s="23"/>
      <c r="N1" s="23"/>
      <c r="O1" s="23"/>
      <c r="P1" s="23"/>
      <c r="Q1" s="211"/>
      <c r="R1" s="211"/>
    </row>
    <row r="2" spans="1:78" ht="45" customHeight="1">
      <c r="A2" s="10" t="s">
        <v>32</v>
      </c>
      <c r="B2" s="34"/>
      <c r="C2" s="96"/>
      <c r="D2" s="103"/>
      <c r="E2" s="10"/>
      <c r="F2" s="37"/>
      <c r="G2" s="10"/>
      <c r="H2" s="10"/>
      <c r="I2" s="10"/>
      <c r="J2" s="10"/>
      <c r="K2" s="10"/>
      <c r="L2" s="10"/>
      <c r="M2" s="10"/>
      <c r="N2" s="10"/>
      <c r="O2" s="10"/>
      <c r="P2" s="10"/>
      <c r="Q2" s="212"/>
      <c r="R2" s="212"/>
      <c r="S2" s="10"/>
      <c r="T2" s="10"/>
      <c r="U2" s="10"/>
      <c r="V2" s="10"/>
      <c r="W2" s="10"/>
      <c r="X2" s="10"/>
      <c r="Y2" s="10"/>
    </row>
    <row r="3" spans="1:78" ht="30.75" customHeight="1">
      <c r="A3" s="24" t="s">
        <v>157</v>
      </c>
      <c r="B3" s="35"/>
      <c r="E3" s="11"/>
      <c r="F3" s="8"/>
      <c r="G3" s="11"/>
      <c r="H3" s="11"/>
      <c r="X3" s="11"/>
      <c r="Y3" s="11"/>
    </row>
    <row r="4" spans="1:78" ht="27">
      <c r="A4" s="117" t="s">
        <v>38</v>
      </c>
      <c r="B4" s="118" t="s">
        <v>49</v>
      </c>
      <c r="C4" s="119" t="s">
        <v>143</v>
      </c>
      <c r="D4" s="119" t="s">
        <v>158</v>
      </c>
      <c r="E4" s="120" t="s">
        <v>147</v>
      </c>
      <c r="F4" s="118" t="s">
        <v>151</v>
      </c>
      <c r="G4" s="120" t="s">
        <v>149</v>
      </c>
      <c r="H4" s="120" t="s">
        <v>153</v>
      </c>
      <c r="I4" s="121" t="s">
        <v>155</v>
      </c>
      <c r="J4" s="120" t="s">
        <v>11</v>
      </c>
      <c r="K4" s="120" t="s">
        <v>12</v>
      </c>
      <c r="L4" s="120" t="s">
        <v>13</v>
      </c>
      <c r="M4" s="120" t="s">
        <v>73</v>
      </c>
      <c r="N4" s="120" t="s">
        <v>6</v>
      </c>
      <c r="O4" s="120" t="s">
        <v>7</v>
      </c>
      <c r="P4" s="120" t="s">
        <v>164</v>
      </c>
      <c r="Q4" s="214" t="s">
        <v>43</v>
      </c>
      <c r="R4" s="214" t="s">
        <v>44</v>
      </c>
      <c r="S4" s="13"/>
      <c r="T4" s="13" t="s">
        <v>42</v>
      </c>
      <c r="U4" s="13" t="s">
        <v>160</v>
      </c>
      <c r="V4" s="13" t="s">
        <v>161</v>
      </c>
      <c r="W4" s="13" t="s">
        <v>3</v>
      </c>
      <c r="X4" s="13" t="s">
        <v>19</v>
      </c>
      <c r="Y4" s="14" t="s">
        <v>8</v>
      </c>
      <c r="Z4" s="15" t="s">
        <v>15</v>
      </c>
      <c r="AA4" s="14" t="s">
        <v>2</v>
      </c>
      <c r="AB4" s="14" t="s">
        <v>20</v>
      </c>
      <c r="AC4" s="14" t="s">
        <v>21</v>
      </c>
      <c r="AD4" s="16" t="s">
        <v>22</v>
      </c>
      <c r="AE4" s="13" t="s">
        <v>23</v>
      </c>
      <c r="AF4" s="13" t="s">
        <v>24</v>
      </c>
      <c r="AG4" s="13" t="s">
        <v>17</v>
      </c>
      <c r="AH4" s="13" t="s">
        <v>25</v>
      </c>
      <c r="AI4" s="13" t="s">
        <v>39</v>
      </c>
      <c r="AJ4" s="13" t="s">
        <v>27</v>
      </c>
      <c r="AK4" s="13" t="s">
        <v>40</v>
      </c>
      <c r="AL4" s="13" t="s">
        <v>41</v>
      </c>
      <c r="AM4" s="13" t="s">
        <v>426</v>
      </c>
      <c r="AN4" s="13"/>
      <c r="AO4" t="s">
        <v>168</v>
      </c>
      <c r="AP4" t="s">
        <v>427</v>
      </c>
      <c r="AQ4" t="s">
        <v>148</v>
      </c>
      <c r="AR4" t="s">
        <v>31</v>
      </c>
      <c r="AS4" t="s">
        <v>0</v>
      </c>
      <c r="AT4" t="s">
        <v>9</v>
      </c>
      <c r="AU4" t="s">
        <v>29</v>
      </c>
      <c r="AV4" t="s">
        <v>161</v>
      </c>
      <c r="AW4" t="s">
        <v>65</v>
      </c>
      <c r="AX4" t="s">
        <v>428</v>
      </c>
      <c r="AY4" t="s">
        <v>127</v>
      </c>
      <c r="AZ4" t="s">
        <v>429</v>
      </c>
      <c r="BA4" t="s">
        <v>430</v>
      </c>
      <c r="BB4" t="s">
        <v>431</v>
      </c>
      <c r="BC4" t="s">
        <v>432</v>
      </c>
      <c r="BD4">
        <v>24</v>
      </c>
      <c r="BE4" t="s">
        <v>139</v>
      </c>
      <c r="BF4" t="s">
        <v>140</v>
      </c>
      <c r="BG4" t="s">
        <v>141</v>
      </c>
      <c r="BI4" t="s">
        <v>0</v>
      </c>
      <c r="BJ4" t="s">
        <v>74</v>
      </c>
      <c r="BK4" t="s">
        <v>65</v>
      </c>
      <c r="BL4" t="s">
        <v>159</v>
      </c>
      <c r="BM4" t="s">
        <v>145</v>
      </c>
      <c r="BN4" t="s">
        <v>150</v>
      </c>
      <c r="BO4" t="s">
        <v>148</v>
      </c>
      <c r="BP4" t="s">
        <v>152</v>
      </c>
      <c r="BQ4" t="s">
        <v>154</v>
      </c>
      <c r="BR4" t="s">
        <v>11</v>
      </c>
      <c r="BS4" t="s">
        <v>12</v>
      </c>
      <c r="BT4" t="s">
        <v>13</v>
      </c>
      <c r="BU4" t="s">
        <v>106</v>
      </c>
      <c r="BV4" t="s">
        <v>6</v>
      </c>
      <c r="BW4" t="s">
        <v>7</v>
      </c>
      <c r="BX4" t="s">
        <v>163</v>
      </c>
      <c r="BY4" t="s">
        <v>165</v>
      </c>
      <c r="BZ4" t="s">
        <v>166</v>
      </c>
    </row>
    <row r="5" spans="1:78" ht="16.5">
      <c r="A5" s="122" t="str">
        <f>BI5</f>
        <v>영종운수</v>
      </c>
      <c r="B5" s="123">
        <f>IF(BJ5="NULL", E5, BJ5)</f>
        <v>65</v>
      </c>
      <c r="C5" s="124" t="str">
        <f>BK5</f>
        <v>D</v>
      </c>
      <c r="D5" s="125">
        <f>BL5</f>
        <v>0.82380952380952377</v>
      </c>
      <c r="E5" s="126">
        <f>U5</f>
        <v>65</v>
      </c>
      <c r="F5" s="127" t="str">
        <f t="shared" ref="F5:I6" si="0">BN5</f>
        <v>예비</v>
      </c>
      <c r="G5" s="128" t="str">
        <f t="shared" si="0"/>
        <v>73아1210</v>
      </c>
      <c r="H5" s="129">
        <f t="shared" si="0"/>
        <v>1</v>
      </c>
      <c r="I5" s="130">
        <f t="shared" si="0"/>
        <v>644.89700000000005</v>
      </c>
      <c r="J5" s="131">
        <f>AB5/AA5</f>
        <v>4.4430194088680625E-2</v>
      </c>
      <c r="K5" s="131">
        <f>AC5/AA5</f>
        <v>0.25720508665478259</v>
      </c>
      <c r="L5" s="131">
        <f>AD5/I5</f>
        <v>0.18297495569059863</v>
      </c>
      <c r="M5" s="132">
        <f>Z5</f>
        <v>16.503</v>
      </c>
      <c r="N5" s="133">
        <f>BV5</f>
        <v>0</v>
      </c>
      <c r="O5" s="133">
        <f>BW5</f>
        <v>29.772196180165203</v>
      </c>
      <c r="P5" s="215">
        <f>AK5</f>
        <v>1</v>
      </c>
      <c r="Q5" s="216">
        <f>AE5</f>
        <v>0</v>
      </c>
      <c r="R5" s="216">
        <f>AF5</f>
        <v>192</v>
      </c>
      <c r="T5">
        <v>526</v>
      </c>
      <c r="U5">
        <v>65</v>
      </c>
      <c r="V5" t="s">
        <v>433</v>
      </c>
      <c r="W5">
        <v>644.89700000000005</v>
      </c>
      <c r="X5">
        <v>372.822</v>
      </c>
      <c r="Y5">
        <v>1.73</v>
      </c>
      <c r="Z5">
        <v>16.503</v>
      </c>
      <c r="AA5">
        <v>28.615269999999999</v>
      </c>
      <c r="AB5">
        <v>1.271382</v>
      </c>
      <c r="AC5">
        <v>7.3599930000000002</v>
      </c>
      <c r="AD5" s="1">
        <v>118</v>
      </c>
      <c r="AE5">
        <v>0</v>
      </c>
      <c r="AF5">
        <v>192</v>
      </c>
      <c r="AG5">
        <v>93</v>
      </c>
      <c r="AH5">
        <v>22.536812999999999</v>
      </c>
      <c r="AI5">
        <v>4945.3999999999996</v>
      </c>
      <c r="AJ5">
        <v>1326.5</v>
      </c>
      <c r="AK5">
        <v>1</v>
      </c>
      <c r="AL5">
        <v>29</v>
      </c>
      <c r="AM5">
        <v>0.82380952380952377</v>
      </c>
      <c r="AN5" t="s">
        <v>67</v>
      </c>
      <c r="AO5">
        <v>644.89700000000005</v>
      </c>
      <c r="AP5" t="s">
        <v>434</v>
      </c>
      <c r="AQ5" t="s">
        <v>118</v>
      </c>
      <c r="AR5" t="s">
        <v>91</v>
      </c>
      <c r="AS5" t="s">
        <v>118</v>
      </c>
      <c r="AT5" t="s">
        <v>91</v>
      </c>
      <c r="AU5" t="s">
        <v>239</v>
      </c>
      <c r="AV5" t="s">
        <v>433</v>
      </c>
      <c r="AW5" t="s">
        <v>67</v>
      </c>
      <c r="AX5">
        <v>65</v>
      </c>
      <c r="AY5" t="s">
        <v>435</v>
      </c>
      <c r="AZ5">
        <v>2</v>
      </c>
      <c r="BA5" t="s">
        <v>436</v>
      </c>
      <c r="BB5">
        <v>1</v>
      </c>
      <c r="BC5">
        <v>1</v>
      </c>
      <c r="BE5" t="s">
        <v>437</v>
      </c>
      <c r="BF5" t="s">
        <v>438</v>
      </c>
      <c r="BG5" t="s">
        <v>437</v>
      </c>
      <c r="BI5" t="s">
        <v>118</v>
      </c>
      <c r="BJ5" t="s">
        <v>433</v>
      </c>
      <c r="BK5" t="s">
        <v>67</v>
      </c>
      <c r="BL5">
        <v>0.82380952380952377</v>
      </c>
      <c r="BM5">
        <v>65</v>
      </c>
      <c r="BN5" t="s">
        <v>91</v>
      </c>
      <c r="BO5" t="s">
        <v>239</v>
      </c>
      <c r="BP5">
        <v>1</v>
      </c>
      <c r="BQ5">
        <v>644.89700000000005</v>
      </c>
      <c r="BR5">
        <v>4.4430194088680625E-2</v>
      </c>
      <c r="BS5">
        <v>0.25720508665478259</v>
      </c>
      <c r="BT5">
        <v>0.18297495569059863</v>
      </c>
      <c r="BU5">
        <v>16.503</v>
      </c>
      <c r="BV5">
        <v>0</v>
      </c>
      <c r="BW5">
        <v>29.772196180165203</v>
      </c>
      <c r="BX5">
        <v>1</v>
      </c>
      <c r="BY5">
        <v>0</v>
      </c>
      <c r="BZ5">
        <v>192</v>
      </c>
    </row>
    <row r="6" spans="1:78" ht="16.5">
      <c r="A6" s="105" t="str">
        <f>BI6</f>
        <v>영종운수</v>
      </c>
      <c r="B6" s="106">
        <f>IF(BJ6="NULL", E6, BJ6)</f>
        <v>1090</v>
      </c>
      <c r="C6" s="107" t="str">
        <f>BK6</f>
        <v>B</v>
      </c>
      <c r="D6" s="108">
        <f>BL6</f>
        <v>0.9266077411227821</v>
      </c>
      <c r="E6" s="109">
        <f>U6</f>
        <v>1090</v>
      </c>
      <c r="F6" s="110" t="str">
        <f t="shared" si="0"/>
        <v>202</v>
      </c>
      <c r="G6" s="111" t="str">
        <f t="shared" si="0"/>
        <v>73아1220</v>
      </c>
      <c r="H6" s="112">
        <f t="shared" si="0"/>
        <v>8</v>
      </c>
      <c r="I6" s="113">
        <f t="shared" si="0"/>
        <v>1697.1730000000002</v>
      </c>
      <c r="J6" s="114">
        <f>AB6/AA6</f>
        <v>5.8415883380776319E-3</v>
      </c>
      <c r="K6" s="114">
        <f>AC6/AA6</f>
        <v>0.29776152792431726</v>
      </c>
      <c r="L6" s="114">
        <f>AD6/I6</f>
        <v>0.14966064154921152</v>
      </c>
      <c r="M6" s="115">
        <f>Z6</f>
        <v>12.77</v>
      </c>
      <c r="N6" s="116">
        <f>BV6</f>
        <v>5.8921512420949416E-2</v>
      </c>
      <c r="O6" s="116">
        <f>BW6</f>
        <v>4.6547994812550044</v>
      </c>
      <c r="P6" s="217">
        <f>AK6</f>
        <v>1</v>
      </c>
      <c r="Q6" s="218">
        <f>AE6</f>
        <v>1</v>
      </c>
      <c r="R6" s="218">
        <f>AF6</f>
        <v>79</v>
      </c>
      <c r="T6">
        <v>526</v>
      </c>
      <c r="U6">
        <v>1090</v>
      </c>
      <c r="V6" t="s">
        <v>433</v>
      </c>
      <c r="W6">
        <v>1697.173</v>
      </c>
      <c r="X6">
        <v>647.32600000000002</v>
      </c>
      <c r="Y6">
        <v>2.6219999999999999</v>
      </c>
      <c r="Z6">
        <v>12.77</v>
      </c>
      <c r="AA6">
        <v>71.420815000000005</v>
      </c>
      <c r="AB6">
        <v>0.417211</v>
      </c>
      <c r="AC6">
        <v>21.266370999999999</v>
      </c>
      <c r="AD6" s="1">
        <v>254</v>
      </c>
      <c r="AE6">
        <v>1</v>
      </c>
      <c r="AF6">
        <v>79</v>
      </c>
      <c r="AG6">
        <v>100</v>
      </c>
      <c r="AH6">
        <v>23.763002</v>
      </c>
      <c r="AI6">
        <v>10534.1</v>
      </c>
      <c r="AJ6">
        <v>1142</v>
      </c>
      <c r="AK6">
        <v>1</v>
      </c>
      <c r="AL6">
        <v>181</v>
      </c>
      <c r="AM6">
        <v>0.9266077411227821</v>
      </c>
      <c r="AN6" t="s">
        <v>68</v>
      </c>
      <c r="AO6">
        <v>329.041</v>
      </c>
      <c r="AP6" t="s">
        <v>439</v>
      </c>
      <c r="AQ6" t="s">
        <v>118</v>
      </c>
      <c r="AR6" t="s">
        <v>119</v>
      </c>
      <c r="AS6" t="s">
        <v>118</v>
      </c>
      <c r="AT6" t="s">
        <v>119</v>
      </c>
      <c r="AU6" t="s">
        <v>266</v>
      </c>
      <c r="AV6" t="s">
        <v>433</v>
      </c>
      <c r="AW6" t="s">
        <v>68</v>
      </c>
      <c r="AX6">
        <v>1090</v>
      </c>
      <c r="AY6" t="s">
        <v>440</v>
      </c>
      <c r="AZ6">
        <v>7</v>
      </c>
      <c r="BA6" t="s">
        <v>441</v>
      </c>
      <c r="BB6">
        <v>8</v>
      </c>
      <c r="BC6">
        <v>1</v>
      </c>
      <c r="BE6" t="s">
        <v>437</v>
      </c>
      <c r="BF6" t="s">
        <v>438</v>
      </c>
      <c r="BG6" t="s">
        <v>437</v>
      </c>
      <c r="BI6" t="s">
        <v>118</v>
      </c>
      <c r="BJ6" t="s">
        <v>433</v>
      </c>
      <c r="BK6" t="s">
        <v>68</v>
      </c>
      <c r="BL6">
        <v>0.9266077411227821</v>
      </c>
      <c r="BM6">
        <v>1090</v>
      </c>
      <c r="BN6" t="s">
        <v>119</v>
      </c>
      <c r="BO6" t="s">
        <v>266</v>
      </c>
      <c r="BP6">
        <v>8</v>
      </c>
      <c r="BQ6">
        <v>1697.1730000000002</v>
      </c>
      <c r="BR6">
        <v>5.8415883380776319E-3</v>
      </c>
      <c r="BS6">
        <v>0.29776152792431726</v>
      </c>
      <c r="BT6">
        <v>0.14966064154921155</v>
      </c>
      <c r="BU6">
        <v>12.77</v>
      </c>
      <c r="BV6">
        <v>5.8921512420949416E-2</v>
      </c>
      <c r="BW6">
        <v>4.6547994812550044</v>
      </c>
      <c r="BX6">
        <v>1</v>
      </c>
      <c r="BY6">
        <v>1</v>
      </c>
      <c r="BZ6">
        <v>79</v>
      </c>
    </row>
    <row r="7" spans="1:78" ht="16.5">
      <c r="A7" s="122" t="str">
        <f t="shared" ref="A7:A70" si="1">BI7</f>
        <v>영종운수</v>
      </c>
      <c r="B7" s="123">
        <f t="shared" ref="B7:B70" si="2">IF(BJ7="NULL", E7, BJ7)</f>
        <v>2295</v>
      </c>
      <c r="C7" s="124" t="str">
        <f t="shared" ref="C7:C70" si="3">BK7</f>
        <v>A</v>
      </c>
      <c r="D7" s="125">
        <f t="shared" ref="D7:D70" si="4">BL7</f>
        <v>0.98750000000000004</v>
      </c>
      <c r="E7" s="126">
        <f t="shared" ref="E7:E70" si="5">U7</f>
        <v>2295</v>
      </c>
      <c r="F7" s="127" t="str">
        <f t="shared" ref="F7:F70" si="6">BN7</f>
        <v>e음13</v>
      </c>
      <c r="G7" s="128" t="str">
        <f t="shared" ref="G7:G70" si="7">BO7</f>
        <v>73아1568</v>
      </c>
      <c r="H7" s="129">
        <f t="shared" ref="H7:H70" si="8">BP7</f>
        <v>1</v>
      </c>
      <c r="I7" s="130">
        <f t="shared" ref="I7:I70" si="9">BQ7</f>
        <v>2386.1930000000002</v>
      </c>
      <c r="J7" s="131">
        <f t="shared" ref="J7:J70" si="10">AB7/AA7</f>
        <v>2.3761414853559561E-2</v>
      </c>
      <c r="K7" s="131">
        <f t="shared" ref="K7:K70" si="11">AC7/AA7</f>
        <v>0.31137833445389418</v>
      </c>
      <c r="L7" s="131">
        <f t="shared" ref="L7:L70" si="12">AD7/I7</f>
        <v>0.12949497379298319</v>
      </c>
      <c r="M7" s="132">
        <f t="shared" ref="M7:M70" si="13">Z7</f>
        <v>7.3259999999999996</v>
      </c>
      <c r="N7" s="133">
        <f t="shared" ref="N7:N70" si="14">BV7</f>
        <v>0</v>
      </c>
      <c r="O7" s="133">
        <f t="shared" ref="O7:O70" si="15">BW7</f>
        <v>2.9754508541429798</v>
      </c>
      <c r="P7" s="215">
        <f t="shared" ref="P7:P70" si="16">AK7</f>
        <v>10</v>
      </c>
      <c r="Q7" s="216">
        <f t="shared" ref="Q7:Q70" si="17">AE7</f>
        <v>0</v>
      </c>
      <c r="R7" s="216">
        <f t="shared" ref="R7:R70" si="18">AF7</f>
        <v>71</v>
      </c>
      <c r="T7">
        <v>526</v>
      </c>
      <c r="U7">
        <v>2295</v>
      </c>
      <c r="V7" t="s">
        <v>433</v>
      </c>
      <c r="W7">
        <v>2386.1930000000002</v>
      </c>
      <c r="X7">
        <v>755.01199999999994</v>
      </c>
      <c r="Y7">
        <v>3.16</v>
      </c>
      <c r="Z7">
        <v>7.3259999999999996</v>
      </c>
      <c r="AA7">
        <v>128.41634300000001</v>
      </c>
      <c r="AB7">
        <v>3.0513539999999999</v>
      </c>
      <c r="AC7">
        <v>39.986066999999998</v>
      </c>
      <c r="AD7" s="1">
        <v>309</v>
      </c>
      <c r="AE7">
        <v>0</v>
      </c>
      <c r="AF7">
        <v>71</v>
      </c>
      <c r="AG7">
        <v>76</v>
      </c>
      <c r="AH7">
        <v>18.581692</v>
      </c>
      <c r="AI7">
        <v>928.4</v>
      </c>
      <c r="AJ7">
        <v>0</v>
      </c>
      <c r="AK7">
        <v>10</v>
      </c>
      <c r="AL7">
        <v>3769</v>
      </c>
      <c r="AM7">
        <v>0.98750000000000004</v>
      </c>
      <c r="AN7" t="s">
        <v>66</v>
      </c>
      <c r="AO7">
        <v>2386.1930000000002</v>
      </c>
      <c r="AP7" t="s">
        <v>442</v>
      </c>
      <c r="AQ7" t="s">
        <v>118</v>
      </c>
      <c r="AR7" t="s">
        <v>123</v>
      </c>
      <c r="AS7" t="s">
        <v>118</v>
      </c>
      <c r="AT7" t="s">
        <v>123</v>
      </c>
      <c r="AU7" t="s">
        <v>207</v>
      </c>
      <c r="AV7" t="s">
        <v>433</v>
      </c>
      <c r="AW7" t="s">
        <v>66</v>
      </c>
      <c r="AX7">
        <v>2295</v>
      </c>
      <c r="AY7" t="s">
        <v>443</v>
      </c>
      <c r="AZ7">
        <v>1</v>
      </c>
      <c r="BA7" t="s">
        <v>444</v>
      </c>
      <c r="BB7">
        <v>1</v>
      </c>
      <c r="BC7">
        <v>1</v>
      </c>
      <c r="BE7" t="s">
        <v>437</v>
      </c>
      <c r="BF7" t="s">
        <v>438</v>
      </c>
      <c r="BG7" t="s">
        <v>437</v>
      </c>
      <c r="BI7" t="s">
        <v>118</v>
      </c>
      <c r="BJ7" t="s">
        <v>433</v>
      </c>
      <c r="BK7" t="s">
        <v>66</v>
      </c>
      <c r="BL7">
        <v>0.98750000000000004</v>
      </c>
      <c r="BM7">
        <v>2295</v>
      </c>
      <c r="BN7" t="s">
        <v>123</v>
      </c>
      <c r="BO7" t="s">
        <v>207</v>
      </c>
      <c r="BP7">
        <v>1</v>
      </c>
      <c r="BQ7">
        <v>2386.1930000000002</v>
      </c>
      <c r="BR7">
        <v>2.3761414853559561E-2</v>
      </c>
      <c r="BS7">
        <v>0.31137833445389418</v>
      </c>
      <c r="BT7">
        <v>0.12949497379298319</v>
      </c>
      <c r="BU7">
        <v>7.3259999999999996</v>
      </c>
      <c r="BV7">
        <v>0</v>
      </c>
      <c r="BW7">
        <v>2.9754508541429798</v>
      </c>
      <c r="BX7">
        <v>10</v>
      </c>
      <c r="BY7">
        <v>0</v>
      </c>
      <c r="BZ7">
        <v>71</v>
      </c>
    </row>
    <row r="8" spans="1:78" ht="16.5">
      <c r="A8" s="105" t="str">
        <f t="shared" si="1"/>
        <v>영종운수</v>
      </c>
      <c r="B8" s="106">
        <f t="shared" si="2"/>
        <v>3335</v>
      </c>
      <c r="C8" s="107" t="str">
        <f t="shared" si="3"/>
        <v>C</v>
      </c>
      <c r="D8" s="108">
        <f t="shared" si="4"/>
        <v>0.89700673238866147</v>
      </c>
      <c r="E8" s="109">
        <f t="shared" si="5"/>
        <v>3335</v>
      </c>
      <c r="F8" s="110" t="str">
        <f t="shared" si="6"/>
        <v>e음16</v>
      </c>
      <c r="G8" s="111" t="str">
        <f t="shared" si="7"/>
        <v>73아9159</v>
      </c>
      <c r="H8" s="112">
        <f t="shared" si="8"/>
        <v>4</v>
      </c>
      <c r="I8" s="113">
        <f t="shared" si="9"/>
        <v>2118.5730000000003</v>
      </c>
      <c r="J8" s="114">
        <f t="shared" si="10"/>
        <v>2.3013164064661886E-2</v>
      </c>
      <c r="K8" s="114">
        <f t="shared" si="11"/>
        <v>0.28290528460795772</v>
      </c>
      <c r="L8" s="114">
        <f t="shared" si="12"/>
        <v>0.26574491414740015</v>
      </c>
      <c r="M8" s="115">
        <f t="shared" si="13"/>
        <v>6.4630000000000001</v>
      </c>
      <c r="N8" s="116">
        <f t="shared" si="14"/>
        <v>0.41887222841222294</v>
      </c>
      <c r="O8" s="116">
        <f t="shared" si="15"/>
        <v>16.874566916035267</v>
      </c>
      <c r="P8" s="217">
        <f t="shared" si="16"/>
        <v>11</v>
      </c>
      <c r="Q8" s="218">
        <f t="shared" si="17"/>
        <v>286</v>
      </c>
      <c r="R8" s="218">
        <f t="shared" si="18"/>
        <v>503</v>
      </c>
      <c r="T8">
        <v>526</v>
      </c>
      <c r="U8">
        <v>3335</v>
      </c>
      <c r="V8" t="s">
        <v>433</v>
      </c>
      <c r="W8">
        <v>2118.5729999999999</v>
      </c>
      <c r="X8">
        <v>760.88599999999997</v>
      </c>
      <c r="Y8">
        <v>2.7839999999999998</v>
      </c>
      <c r="Z8">
        <v>6.4630000000000001</v>
      </c>
      <c r="AA8">
        <v>110.05635700000001</v>
      </c>
      <c r="AB8">
        <v>2.5327449999999998</v>
      </c>
      <c r="AC8">
        <v>31.135525000000001</v>
      </c>
      <c r="AD8" s="1">
        <v>563</v>
      </c>
      <c r="AE8">
        <v>286</v>
      </c>
      <c r="AF8">
        <v>503</v>
      </c>
      <c r="AG8">
        <v>83</v>
      </c>
      <c r="AH8">
        <v>19.249891999999999</v>
      </c>
      <c r="AI8">
        <v>2165.1999999999998</v>
      </c>
      <c r="AJ8">
        <v>16.3</v>
      </c>
      <c r="AK8">
        <v>11</v>
      </c>
      <c r="AL8">
        <v>1147</v>
      </c>
      <c r="AM8">
        <v>0.89700673238866147</v>
      </c>
      <c r="AN8" t="s">
        <v>69</v>
      </c>
      <c r="AO8">
        <v>658.952</v>
      </c>
      <c r="AP8" t="s">
        <v>445</v>
      </c>
      <c r="AQ8" t="s">
        <v>118</v>
      </c>
      <c r="AR8" t="s">
        <v>301</v>
      </c>
      <c r="AS8" t="s">
        <v>118</v>
      </c>
      <c r="AT8" t="s">
        <v>301</v>
      </c>
      <c r="AU8" t="s">
        <v>298</v>
      </c>
      <c r="AV8" t="s">
        <v>433</v>
      </c>
      <c r="AW8" t="s">
        <v>69</v>
      </c>
      <c r="AX8">
        <v>3335</v>
      </c>
      <c r="AY8" t="s">
        <v>446</v>
      </c>
      <c r="AZ8">
        <v>1</v>
      </c>
      <c r="BA8" t="s">
        <v>447</v>
      </c>
      <c r="BB8">
        <v>4</v>
      </c>
      <c r="BC8">
        <v>1</v>
      </c>
      <c r="BE8" t="s">
        <v>437</v>
      </c>
      <c r="BF8" t="s">
        <v>438</v>
      </c>
      <c r="BG8" t="s">
        <v>437</v>
      </c>
      <c r="BI8" t="s">
        <v>118</v>
      </c>
      <c r="BJ8" t="s">
        <v>433</v>
      </c>
      <c r="BK8" t="s">
        <v>69</v>
      </c>
      <c r="BL8">
        <v>0.89700673238866147</v>
      </c>
      <c r="BM8">
        <v>3335</v>
      </c>
      <c r="BN8" t="s">
        <v>301</v>
      </c>
      <c r="BO8" t="s">
        <v>298</v>
      </c>
      <c r="BP8">
        <v>4</v>
      </c>
      <c r="BQ8">
        <v>2118.5730000000003</v>
      </c>
      <c r="BR8">
        <v>2.3013164064661886E-2</v>
      </c>
      <c r="BS8">
        <v>0.28290528460795772</v>
      </c>
      <c r="BT8">
        <v>0.2657449141474002</v>
      </c>
      <c r="BU8">
        <v>6.4630000000000001</v>
      </c>
      <c r="BV8">
        <v>0.41887222841222294</v>
      </c>
      <c r="BW8">
        <v>16.874566916035267</v>
      </c>
      <c r="BX8">
        <v>11</v>
      </c>
      <c r="BY8">
        <v>286</v>
      </c>
      <c r="BZ8">
        <v>503</v>
      </c>
    </row>
    <row r="9" spans="1:78" ht="16.5">
      <c r="A9" s="122" t="str">
        <f t="shared" si="1"/>
        <v>영종운수</v>
      </c>
      <c r="B9" s="123">
        <f t="shared" si="2"/>
        <v>3900</v>
      </c>
      <c r="C9" s="124" t="str">
        <f t="shared" si="3"/>
        <v>B</v>
      </c>
      <c r="D9" s="125">
        <f t="shared" si="4"/>
        <v>0.94312499999999988</v>
      </c>
      <c r="E9" s="126">
        <f t="shared" si="5"/>
        <v>3900</v>
      </c>
      <c r="F9" s="127" t="str">
        <f t="shared" si="6"/>
        <v>e음13</v>
      </c>
      <c r="G9" s="128" t="str">
        <f t="shared" si="7"/>
        <v>73아1568</v>
      </c>
      <c r="H9" s="129">
        <f t="shared" si="8"/>
        <v>1</v>
      </c>
      <c r="I9" s="130">
        <f t="shared" si="9"/>
        <v>2185.3490000000002</v>
      </c>
      <c r="J9" s="131">
        <f t="shared" si="10"/>
        <v>1.4783705717355244E-2</v>
      </c>
      <c r="K9" s="131">
        <f t="shared" si="11"/>
        <v>0.31464094061086989</v>
      </c>
      <c r="L9" s="131">
        <f t="shared" si="12"/>
        <v>0.20362880253909099</v>
      </c>
      <c r="M9" s="132">
        <f t="shared" si="13"/>
        <v>7.8689999999999998</v>
      </c>
      <c r="N9" s="133">
        <f t="shared" si="14"/>
        <v>4.5759281469458651E-2</v>
      </c>
      <c r="O9" s="133">
        <f t="shared" si="15"/>
        <v>10.021282641811444</v>
      </c>
      <c r="P9" s="215">
        <f t="shared" si="16"/>
        <v>11</v>
      </c>
      <c r="Q9" s="216">
        <f t="shared" si="17"/>
        <v>1</v>
      </c>
      <c r="R9" s="216">
        <f t="shared" si="18"/>
        <v>219</v>
      </c>
      <c r="T9">
        <v>526</v>
      </c>
      <c r="U9">
        <v>3900</v>
      </c>
      <c r="V9" t="s">
        <v>433</v>
      </c>
      <c r="W9">
        <v>2185.3490000000002</v>
      </c>
      <c r="X9">
        <v>724.16399999999999</v>
      </c>
      <c r="Y9">
        <v>3.0179999999999998</v>
      </c>
      <c r="Z9">
        <v>7.8689999999999998</v>
      </c>
      <c r="AA9">
        <v>117.656901</v>
      </c>
      <c r="AB9">
        <v>1.7394050000000001</v>
      </c>
      <c r="AC9">
        <v>37.019677999999999</v>
      </c>
      <c r="AD9" s="1">
        <v>445</v>
      </c>
      <c r="AE9">
        <v>1</v>
      </c>
      <c r="AF9">
        <v>219</v>
      </c>
      <c r="AG9">
        <v>75</v>
      </c>
      <c r="AH9">
        <v>18.573912</v>
      </c>
      <c r="AI9">
        <v>654.20000000000005</v>
      </c>
      <c r="AJ9">
        <v>0</v>
      </c>
      <c r="AK9">
        <v>11</v>
      </c>
      <c r="AL9">
        <v>2182</v>
      </c>
      <c r="AM9">
        <v>0.94312499999999988</v>
      </c>
      <c r="AN9" t="s">
        <v>68</v>
      </c>
      <c r="AO9">
        <v>2185.3490000000002</v>
      </c>
      <c r="AP9" t="s">
        <v>448</v>
      </c>
      <c r="AQ9" t="s">
        <v>118</v>
      </c>
      <c r="AR9" t="s">
        <v>123</v>
      </c>
      <c r="AS9" t="s">
        <v>118</v>
      </c>
      <c r="AT9" t="s">
        <v>123</v>
      </c>
      <c r="AU9" t="s">
        <v>207</v>
      </c>
      <c r="AV9" t="s">
        <v>433</v>
      </c>
      <c r="AW9" t="s">
        <v>68</v>
      </c>
      <c r="AX9">
        <v>3900</v>
      </c>
      <c r="AY9" t="s">
        <v>449</v>
      </c>
      <c r="AZ9">
        <v>1</v>
      </c>
      <c r="BA9" t="s">
        <v>315</v>
      </c>
      <c r="BB9">
        <v>1</v>
      </c>
      <c r="BC9">
        <v>1</v>
      </c>
      <c r="BE9" t="s">
        <v>437</v>
      </c>
      <c r="BF9" t="s">
        <v>438</v>
      </c>
      <c r="BG9" t="s">
        <v>437</v>
      </c>
      <c r="BI9" t="s">
        <v>118</v>
      </c>
      <c r="BJ9" t="s">
        <v>433</v>
      </c>
      <c r="BK9" t="s">
        <v>68</v>
      </c>
      <c r="BL9">
        <v>0.94312499999999988</v>
      </c>
      <c r="BM9">
        <v>3900</v>
      </c>
      <c r="BN9" t="s">
        <v>123</v>
      </c>
      <c r="BO9" t="s">
        <v>207</v>
      </c>
      <c r="BP9">
        <v>1</v>
      </c>
      <c r="BQ9">
        <v>2185.3490000000002</v>
      </c>
      <c r="BR9">
        <v>1.4783705717355244E-2</v>
      </c>
      <c r="BS9">
        <v>0.31464094061086989</v>
      </c>
      <c r="BT9">
        <v>0.20362880253909099</v>
      </c>
      <c r="BU9">
        <v>7.8689999999999998</v>
      </c>
      <c r="BV9">
        <v>4.5759281469458651E-2</v>
      </c>
      <c r="BW9">
        <v>10.021282641811444</v>
      </c>
      <c r="BX9">
        <v>11</v>
      </c>
      <c r="BY9">
        <v>1</v>
      </c>
      <c r="BZ9">
        <v>219</v>
      </c>
    </row>
    <row r="10" spans="1:78" ht="16.5">
      <c r="A10" s="105" t="str">
        <f t="shared" si="1"/>
        <v>영종운수</v>
      </c>
      <c r="B10" s="106">
        <f t="shared" si="2"/>
        <v>6104</v>
      </c>
      <c r="C10" s="107" t="str">
        <f t="shared" si="3"/>
        <v>A</v>
      </c>
      <c r="D10" s="108">
        <f t="shared" si="4"/>
        <v>0.96600275741868602</v>
      </c>
      <c r="E10" s="109">
        <f t="shared" si="5"/>
        <v>6104</v>
      </c>
      <c r="F10" s="110" t="str">
        <f t="shared" si="6"/>
        <v>e음15</v>
      </c>
      <c r="G10" s="111" t="str">
        <f t="shared" si="7"/>
        <v>73아9157</v>
      </c>
      <c r="H10" s="112">
        <f t="shared" si="8"/>
        <v>2</v>
      </c>
      <c r="I10" s="113">
        <f t="shared" si="9"/>
        <v>1637.66</v>
      </c>
      <c r="J10" s="114">
        <f t="shared" si="10"/>
        <v>1.8822449315066863E-2</v>
      </c>
      <c r="K10" s="114">
        <f t="shared" si="11"/>
        <v>0.26169080732711542</v>
      </c>
      <c r="L10" s="114">
        <f t="shared" si="12"/>
        <v>0.10991292453867102</v>
      </c>
      <c r="M10" s="115">
        <f t="shared" si="13"/>
        <v>6.4470000000000001</v>
      </c>
      <c r="N10" s="116">
        <f t="shared" si="14"/>
        <v>0</v>
      </c>
      <c r="O10" s="116">
        <f t="shared" si="15"/>
        <v>10.222161646449502</v>
      </c>
      <c r="P10" s="217">
        <f t="shared" si="16"/>
        <v>5</v>
      </c>
      <c r="Q10" s="218">
        <f t="shared" si="17"/>
        <v>420</v>
      </c>
      <c r="R10" s="218">
        <f t="shared" si="18"/>
        <v>327</v>
      </c>
      <c r="T10">
        <v>526</v>
      </c>
      <c r="U10">
        <v>6104</v>
      </c>
      <c r="V10" t="s">
        <v>433</v>
      </c>
      <c r="W10">
        <v>1637.66</v>
      </c>
      <c r="X10">
        <v>644.97500000000002</v>
      </c>
      <c r="Y10">
        <v>2.5390000000000001</v>
      </c>
      <c r="Z10">
        <v>6.4470000000000001</v>
      </c>
      <c r="AA10">
        <v>90.684691000000001</v>
      </c>
      <c r="AB10">
        <v>1.7069080000000001</v>
      </c>
      <c r="AC10">
        <v>23.731349999999999</v>
      </c>
      <c r="AD10" s="1">
        <v>180</v>
      </c>
      <c r="AE10">
        <v>420</v>
      </c>
      <c r="AF10">
        <v>327</v>
      </c>
      <c r="AG10">
        <v>69</v>
      </c>
      <c r="AH10">
        <v>18.058835999999999</v>
      </c>
      <c r="AI10">
        <v>156.1</v>
      </c>
      <c r="AJ10">
        <v>0</v>
      </c>
      <c r="AK10">
        <v>5</v>
      </c>
      <c r="AL10">
        <v>383</v>
      </c>
      <c r="AM10">
        <v>0.96600275741868602</v>
      </c>
      <c r="AN10" t="s">
        <v>66</v>
      </c>
      <c r="AO10">
        <v>1373.528</v>
      </c>
      <c r="AP10" t="s">
        <v>450</v>
      </c>
      <c r="AQ10" t="s">
        <v>118</v>
      </c>
      <c r="AR10" t="s">
        <v>124</v>
      </c>
      <c r="AS10" t="s">
        <v>118</v>
      </c>
      <c r="AT10" t="s">
        <v>124</v>
      </c>
      <c r="AU10" t="s">
        <v>208</v>
      </c>
      <c r="AV10" t="s">
        <v>433</v>
      </c>
      <c r="AW10" t="s">
        <v>66</v>
      </c>
      <c r="AX10">
        <v>6104</v>
      </c>
      <c r="AY10" t="s">
        <v>451</v>
      </c>
      <c r="AZ10">
        <v>2</v>
      </c>
      <c r="BA10" t="s">
        <v>452</v>
      </c>
      <c r="BB10">
        <v>2</v>
      </c>
      <c r="BC10">
        <v>1</v>
      </c>
      <c r="BE10" t="s">
        <v>437</v>
      </c>
      <c r="BF10" t="s">
        <v>438</v>
      </c>
      <c r="BG10" t="s">
        <v>437</v>
      </c>
      <c r="BI10" t="s">
        <v>118</v>
      </c>
      <c r="BJ10" t="s">
        <v>433</v>
      </c>
      <c r="BK10" t="s">
        <v>66</v>
      </c>
      <c r="BL10">
        <v>0.96600275741868602</v>
      </c>
      <c r="BM10">
        <v>6104</v>
      </c>
      <c r="BN10" t="s">
        <v>124</v>
      </c>
      <c r="BO10" t="s">
        <v>208</v>
      </c>
      <c r="BP10">
        <v>2</v>
      </c>
      <c r="BQ10">
        <v>1637.66</v>
      </c>
      <c r="BR10">
        <v>1.8822449315066863E-2</v>
      </c>
      <c r="BS10">
        <v>0.26169080732711542</v>
      </c>
      <c r="BT10">
        <v>0.10991292453867102</v>
      </c>
      <c r="BU10">
        <v>6.4470000000000001</v>
      </c>
      <c r="BV10">
        <v>0</v>
      </c>
      <c r="BW10">
        <v>10.222161646449502</v>
      </c>
      <c r="BX10">
        <v>5</v>
      </c>
      <c r="BY10">
        <v>420</v>
      </c>
      <c r="BZ10">
        <v>327</v>
      </c>
    </row>
    <row r="11" spans="1:78" ht="16.5">
      <c r="A11" s="122" t="str">
        <f t="shared" si="1"/>
        <v>영종운수</v>
      </c>
      <c r="B11" s="123">
        <f t="shared" si="2"/>
        <v>6298</v>
      </c>
      <c r="C11" s="124" t="str">
        <f t="shared" si="3"/>
        <v>B</v>
      </c>
      <c r="D11" s="125">
        <f t="shared" si="4"/>
        <v>0.94359197082139135</v>
      </c>
      <c r="E11" s="126">
        <f t="shared" si="5"/>
        <v>6298</v>
      </c>
      <c r="F11" s="127" t="str">
        <f t="shared" si="6"/>
        <v>e음16</v>
      </c>
      <c r="G11" s="128" t="str">
        <f t="shared" si="7"/>
        <v>73아9159</v>
      </c>
      <c r="H11" s="129">
        <f t="shared" si="8"/>
        <v>4</v>
      </c>
      <c r="I11" s="130">
        <f t="shared" si="9"/>
        <v>1226.8200000000002</v>
      </c>
      <c r="J11" s="131">
        <f t="shared" si="10"/>
        <v>2.1689334798021397E-2</v>
      </c>
      <c r="K11" s="131">
        <f t="shared" si="11"/>
        <v>0.30552993822378488</v>
      </c>
      <c r="L11" s="131">
        <f t="shared" si="12"/>
        <v>0.13693940431359122</v>
      </c>
      <c r="M11" s="132">
        <f t="shared" si="13"/>
        <v>5.8390000000000004</v>
      </c>
      <c r="N11" s="133">
        <f t="shared" si="14"/>
        <v>0</v>
      </c>
      <c r="O11" s="133">
        <f t="shared" si="15"/>
        <v>10.43435980899743</v>
      </c>
      <c r="P11" s="215">
        <f t="shared" si="16"/>
        <v>15</v>
      </c>
      <c r="Q11" s="216">
        <f t="shared" si="17"/>
        <v>133</v>
      </c>
      <c r="R11" s="216">
        <f t="shared" si="18"/>
        <v>192</v>
      </c>
      <c r="T11">
        <v>526</v>
      </c>
      <c r="U11">
        <v>6298</v>
      </c>
      <c r="V11" t="s">
        <v>433</v>
      </c>
      <c r="W11">
        <v>1226.82</v>
      </c>
      <c r="X11">
        <v>421.84</v>
      </c>
      <c r="Y11">
        <v>2.9079999999999999</v>
      </c>
      <c r="Z11">
        <v>5.8390000000000004</v>
      </c>
      <c r="AA11">
        <v>66.775537999999997</v>
      </c>
      <c r="AB11">
        <v>1.4483170000000001</v>
      </c>
      <c r="AC11">
        <v>20.401926</v>
      </c>
      <c r="AD11" s="1">
        <v>168</v>
      </c>
      <c r="AE11">
        <v>133</v>
      </c>
      <c r="AF11">
        <v>192</v>
      </c>
      <c r="AG11">
        <v>81</v>
      </c>
      <c r="AH11">
        <v>18.372295999999999</v>
      </c>
      <c r="AI11">
        <v>1718.3</v>
      </c>
      <c r="AJ11">
        <v>0</v>
      </c>
      <c r="AK11">
        <v>15</v>
      </c>
      <c r="AL11">
        <v>3363</v>
      </c>
      <c r="AM11">
        <v>0.94359197082139135</v>
      </c>
      <c r="AN11" t="s">
        <v>68</v>
      </c>
      <c r="AO11">
        <v>319.27300000000002</v>
      </c>
      <c r="AP11" t="s">
        <v>453</v>
      </c>
      <c r="AQ11" t="s">
        <v>118</v>
      </c>
      <c r="AR11" t="s">
        <v>301</v>
      </c>
      <c r="AS11" t="s">
        <v>118</v>
      </c>
      <c r="AT11" t="s">
        <v>301</v>
      </c>
      <c r="AU11" t="s">
        <v>298</v>
      </c>
      <c r="AV11" t="s">
        <v>433</v>
      </c>
      <c r="AW11" t="s">
        <v>68</v>
      </c>
      <c r="AX11">
        <v>6298</v>
      </c>
      <c r="AY11" t="s">
        <v>454</v>
      </c>
      <c r="AZ11">
        <v>1</v>
      </c>
      <c r="BA11" t="s">
        <v>455</v>
      </c>
      <c r="BB11">
        <v>4</v>
      </c>
      <c r="BC11">
        <v>1</v>
      </c>
      <c r="BE11" t="s">
        <v>437</v>
      </c>
      <c r="BF11" t="s">
        <v>438</v>
      </c>
      <c r="BG11" t="s">
        <v>437</v>
      </c>
      <c r="BI11" t="s">
        <v>118</v>
      </c>
      <c r="BJ11" t="s">
        <v>433</v>
      </c>
      <c r="BK11" t="s">
        <v>68</v>
      </c>
      <c r="BL11">
        <v>0.94359197082139135</v>
      </c>
      <c r="BM11">
        <v>6298</v>
      </c>
      <c r="BN11" t="s">
        <v>301</v>
      </c>
      <c r="BO11" t="s">
        <v>298</v>
      </c>
      <c r="BP11">
        <v>4</v>
      </c>
      <c r="BQ11">
        <v>1226.8200000000002</v>
      </c>
      <c r="BR11">
        <v>2.1689334798021397E-2</v>
      </c>
      <c r="BS11">
        <v>0.30552993822378488</v>
      </c>
      <c r="BT11">
        <v>0.13693940431359125</v>
      </c>
      <c r="BU11">
        <v>5.8390000000000004</v>
      </c>
      <c r="BV11">
        <v>0</v>
      </c>
      <c r="BW11">
        <v>10.43435980899743</v>
      </c>
      <c r="BX11">
        <v>15</v>
      </c>
      <c r="BY11">
        <v>133</v>
      </c>
      <c r="BZ11">
        <v>192</v>
      </c>
    </row>
    <row r="12" spans="1:78" ht="16.5">
      <c r="A12" s="105" t="str">
        <f t="shared" si="1"/>
        <v>영종운수</v>
      </c>
      <c r="B12" s="106">
        <f t="shared" si="2"/>
        <v>6597</v>
      </c>
      <c r="C12" s="107" t="str">
        <f t="shared" si="3"/>
        <v>C</v>
      </c>
      <c r="D12" s="108">
        <f t="shared" si="4"/>
        <v>0.89781980082249291</v>
      </c>
      <c r="E12" s="109">
        <f t="shared" si="5"/>
        <v>6597</v>
      </c>
      <c r="F12" s="110" t="str">
        <f t="shared" si="6"/>
        <v>e음13</v>
      </c>
      <c r="G12" s="111" t="str">
        <f t="shared" si="7"/>
        <v>73아9158</v>
      </c>
      <c r="H12" s="112">
        <f t="shared" si="8"/>
        <v>4</v>
      </c>
      <c r="I12" s="113">
        <f t="shared" si="9"/>
        <v>2033.239</v>
      </c>
      <c r="J12" s="114">
        <f t="shared" si="10"/>
        <v>2.5916598497164333E-2</v>
      </c>
      <c r="K12" s="114">
        <f t="shared" si="11"/>
        <v>0.29879105821479301</v>
      </c>
      <c r="L12" s="114">
        <f t="shared" si="12"/>
        <v>0.19722226457391384</v>
      </c>
      <c r="M12" s="115">
        <f t="shared" si="13"/>
        <v>6.9039999999999999</v>
      </c>
      <c r="N12" s="116">
        <f t="shared" si="14"/>
        <v>6.3823214800858813E-2</v>
      </c>
      <c r="O12" s="116">
        <f t="shared" si="15"/>
        <v>3.5741000288480933</v>
      </c>
      <c r="P12" s="217">
        <f t="shared" si="16"/>
        <v>12</v>
      </c>
      <c r="Q12" s="218">
        <f t="shared" si="17"/>
        <v>269</v>
      </c>
      <c r="R12" s="218">
        <f t="shared" si="18"/>
        <v>219</v>
      </c>
      <c r="T12">
        <v>526</v>
      </c>
      <c r="U12">
        <v>6597</v>
      </c>
      <c r="V12" t="s">
        <v>433</v>
      </c>
      <c r="W12">
        <v>2033.239</v>
      </c>
      <c r="X12">
        <v>734.43700000000001</v>
      </c>
      <c r="Y12">
        <v>2.7679999999999998</v>
      </c>
      <c r="Z12">
        <v>6.9039999999999999</v>
      </c>
      <c r="AA12">
        <v>107.458855</v>
      </c>
      <c r="AB12">
        <v>2.7849680000000001</v>
      </c>
      <c r="AC12">
        <v>32.107745000000001</v>
      </c>
      <c r="AD12" s="1">
        <v>401</v>
      </c>
      <c r="AE12">
        <v>269</v>
      </c>
      <c r="AF12">
        <v>219</v>
      </c>
      <c r="AG12">
        <v>94</v>
      </c>
      <c r="AH12">
        <v>18.921092999999999</v>
      </c>
      <c r="AI12">
        <v>4642.7</v>
      </c>
      <c r="AJ12">
        <v>49</v>
      </c>
      <c r="AK12">
        <v>12</v>
      </c>
      <c r="AL12">
        <v>1979</v>
      </c>
      <c r="AM12">
        <v>0.89781980082249291</v>
      </c>
      <c r="AN12" t="s">
        <v>69</v>
      </c>
      <c r="AO12">
        <v>561.19799999999998</v>
      </c>
      <c r="AP12" t="s">
        <v>456</v>
      </c>
      <c r="AQ12" t="s">
        <v>118</v>
      </c>
      <c r="AR12" t="s">
        <v>123</v>
      </c>
      <c r="AS12" t="s">
        <v>118</v>
      </c>
      <c r="AT12" t="s">
        <v>123</v>
      </c>
      <c r="AU12" t="s">
        <v>297</v>
      </c>
      <c r="AV12" t="s">
        <v>433</v>
      </c>
      <c r="AW12" t="s">
        <v>69</v>
      </c>
      <c r="AX12">
        <v>6597</v>
      </c>
      <c r="AY12" t="s">
        <v>457</v>
      </c>
      <c r="AZ12">
        <v>1</v>
      </c>
      <c r="BA12" t="s">
        <v>458</v>
      </c>
      <c r="BB12">
        <v>4</v>
      </c>
      <c r="BC12">
        <v>1</v>
      </c>
      <c r="BE12" t="s">
        <v>437</v>
      </c>
      <c r="BF12" t="s">
        <v>438</v>
      </c>
      <c r="BG12" t="s">
        <v>437</v>
      </c>
      <c r="BI12" t="s">
        <v>118</v>
      </c>
      <c r="BJ12" t="s">
        <v>433</v>
      </c>
      <c r="BK12" t="s">
        <v>69</v>
      </c>
      <c r="BL12">
        <v>0.89781980082249291</v>
      </c>
      <c r="BM12">
        <v>6597</v>
      </c>
      <c r="BN12" t="s">
        <v>123</v>
      </c>
      <c r="BO12" t="s">
        <v>297</v>
      </c>
      <c r="BP12">
        <v>4</v>
      </c>
      <c r="BQ12">
        <v>2033.239</v>
      </c>
      <c r="BR12">
        <v>2.5916598497164333E-2</v>
      </c>
      <c r="BS12">
        <v>0.29879105821479301</v>
      </c>
      <c r="BT12">
        <v>0.19722226457391384</v>
      </c>
      <c r="BU12">
        <v>6.9039999999999999</v>
      </c>
      <c r="BV12">
        <v>6.3823214800858813E-2</v>
      </c>
      <c r="BW12">
        <v>3.5741000288480933</v>
      </c>
      <c r="BX12">
        <v>12</v>
      </c>
      <c r="BY12">
        <v>269</v>
      </c>
      <c r="BZ12">
        <v>219</v>
      </c>
    </row>
    <row r="13" spans="1:78" ht="16.5">
      <c r="A13" s="122" t="str">
        <f t="shared" si="1"/>
        <v>영종운수</v>
      </c>
      <c r="B13" s="123">
        <f t="shared" si="2"/>
        <v>8202</v>
      </c>
      <c r="C13" s="124" t="str">
        <f t="shared" si="3"/>
        <v>B</v>
      </c>
      <c r="D13" s="125">
        <f t="shared" si="4"/>
        <v>0.90991013366636508</v>
      </c>
      <c r="E13" s="126">
        <f t="shared" si="5"/>
        <v>8202</v>
      </c>
      <c r="F13" s="127" t="str">
        <f t="shared" si="6"/>
        <v>e음16</v>
      </c>
      <c r="G13" s="128" t="str">
        <f t="shared" si="7"/>
        <v>73아9159</v>
      </c>
      <c r="H13" s="129">
        <f t="shared" si="8"/>
        <v>6</v>
      </c>
      <c r="I13" s="130">
        <f t="shared" si="9"/>
        <v>1852.8110000000001</v>
      </c>
      <c r="J13" s="131">
        <f t="shared" si="10"/>
        <v>3.080675883289867E-2</v>
      </c>
      <c r="K13" s="131">
        <f t="shared" si="11"/>
        <v>0.2895139121562248</v>
      </c>
      <c r="L13" s="131">
        <f t="shared" si="12"/>
        <v>0.19591852595866496</v>
      </c>
      <c r="M13" s="132">
        <f t="shared" si="13"/>
        <v>7.9240000000000004</v>
      </c>
      <c r="N13" s="133">
        <f t="shared" si="14"/>
        <v>3.454210925992991</v>
      </c>
      <c r="O13" s="133">
        <f t="shared" si="15"/>
        <v>25.798637853510151</v>
      </c>
      <c r="P13" s="215">
        <f t="shared" si="16"/>
        <v>13</v>
      </c>
      <c r="Q13" s="216">
        <f t="shared" si="17"/>
        <v>64</v>
      </c>
      <c r="R13" s="216">
        <f t="shared" si="18"/>
        <v>478</v>
      </c>
      <c r="T13">
        <v>526</v>
      </c>
      <c r="U13">
        <v>8202</v>
      </c>
      <c r="V13" t="s">
        <v>433</v>
      </c>
      <c r="W13">
        <v>1852.8109999999999</v>
      </c>
      <c r="X13">
        <v>657.11699999999996</v>
      </c>
      <c r="Y13">
        <v>2.82</v>
      </c>
      <c r="Z13">
        <v>7.9240000000000004</v>
      </c>
      <c r="AA13">
        <v>92.150525000000002</v>
      </c>
      <c r="AB13">
        <v>2.8388589999999998</v>
      </c>
      <c r="AC13">
        <v>26.678858999999999</v>
      </c>
      <c r="AD13" s="1">
        <v>363</v>
      </c>
      <c r="AE13">
        <v>64</v>
      </c>
      <c r="AF13">
        <v>478</v>
      </c>
      <c r="AG13">
        <v>94</v>
      </c>
      <c r="AH13">
        <v>20.106352999999999</v>
      </c>
      <c r="AI13">
        <v>2394.8000000000002</v>
      </c>
      <c r="AJ13">
        <v>152.30000000000001</v>
      </c>
      <c r="AK13">
        <v>13</v>
      </c>
      <c r="AL13">
        <v>1479</v>
      </c>
      <c r="AM13">
        <v>0.90991013366636508</v>
      </c>
      <c r="AN13" t="s">
        <v>68</v>
      </c>
      <c r="AO13">
        <v>491.20100000000002</v>
      </c>
      <c r="AP13" t="s">
        <v>459</v>
      </c>
      <c r="AQ13" t="s">
        <v>118</v>
      </c>
      <c r="AR13" t="s">
        <v>301</v>
      </c>
      <c r="AS13" t="s">
        <v>118</v>
      </c>
      <c r="AT13" t="s">
        <v>301</v>
      </c>
      <c r="AU13" t="s">
        <v>298</v>
      </c>
      <c r="AV13" t="s">
        <v>433</v>
      </c>
      <c r="AW13" t="s">
        <v>68</v>
      </c>
      <c r="AX13">
        <v>8202</v>
      </c>
      <c r="AY13" t="s">
        <v>454</v>
      </c>
      <c r="AZ13">
        <v>2</v>
      </c>
      <c r="BA13" t="s">
        <v>460</v>
      </c>
      <c r="BB13">
        <v>6</v>
      </c>
      <c r="BC13">
        <v>1</v>
      </c>
      <c r="BE13" t="s">
        <v>437</v>
      </c>
      <c r="BF13" t="s">
        <v>438</v>
      </c>
      <c r="BG13" t="s">
        <v>437</v>
      </c>
      <c r="BI13" t="s">
        <v>118</v>
      </c>
      <c r="BJ13" t="s">
        <v>433</v>
      </c>
      <c r="BK13" t="s">
        <v>68</v>
      </c>
      <c r="BL13">
        <v>0.90991013366636508</v>
      </c>
      <c r="BM13">
        <v>8202</v>
      </c>
      <c r="BN13" t="s">
        <v>301</v>
      </c>
      <c r="BO13" t="s">
        <v>298</v>
      </c>
      <c r="BP13">
        <v>6</v>
      </c>
      <c r="BQ13">
        <v>1852.8110000000001</v>
      </c>
      <c r="BR13">
        <v>3.080675883289867E-2</v>
      </c>
      <c r="BS13">
        <v>0.2895139121562248</v>
      </c>
      <c r="BT13">
        <v>0.19591852595866499</v>
      </c>
      <c r="BU13">
        <v>7.9240000000000004</v>
      </c>
      <c r="BV13">
        <v>3.454210925992991</v>
      </c>
      <c r="BW13">
        <v>25.798637853510151</v>
      </c>
      <c r="BX13">
        <v>13</v>
      </c>
      <c r="BY13">
        <v>64</v>
      </c>
      <c r="BZ13">
        <v>478</v>
      </c>
    </row>
    <row r="14" spans="1:78" ht="16.5">
      <c r="A14" s="105" t="str">
        <f t="shared" si="1"/>
        <v>영종운수</v>
      </c>
      <c r="B14" s="106">
        <f t="shared" si="2"/>
        <v>8347</v>
      </c>
      <c r="C14" s="107" t="str">
        <f t="shared" si="3"/>
        <v>D</v>
      </c>
      <c r="D14" s="108">
        <f t="shared" si="4"/>
        <v>0.8092115036347054</v>
      </c>
      <c r="E14" s="109">
        <f t="shared" si="5"/>
        <v>8347</v>
      </c>
      <c r="F14" s="110" t="str">
        <f t="shared" si="6"/>
        <v>205</v>
      </c>
      <c r="G14" s="111" t="str">
        <f t="shared" si="7"/>
        <v>70바2512</v>
      </c>
      <c r="H14" s="112">
        <f t="shared" si="8"/>
        <v>5</v>
      </c>
      <c r="I14" s="113">
        <f t="shared" si="9"/>
        <v>840.62099999999998</v>
      </c>
      <c r="J14" s="114">
        <f t="shared" si="10"/>
        <v>1.1962364514102529E-2</v>
      </c>
      <c r="K14" s="114">
        <f t="shared" si="11"/>
        <v>0.26867649291679491</v>
      </c>
      <c r="L14" s="114">
        <f t="shared" si="12"/>
        <v>0.20936902599387833</v>
      </c>
      <c r="M14" s="115">
        <f t="shared" si="13"/>
        <v>13.922000000000001</v>
      </c>
      <c r="N14" s="116">
        <f t="shared" si="14"/>
        <v>1.0706370647414234</v>
      </c>
      <c r="O14" s="116">
        <f t="shared" si="15"/>
        <v>8.3271771702110708</v>
      </c>
      <c r="P14" s="217">
        <f t="shared" si="16"/>
        <v>1</v>
      </c>
      <c r="Q14" s="218">
        <f t="shared" si="17"/>
        <v>9</v>
      </c>
      <c r="R14" s="218">
        <f t="shared" si="18"/>
        <v>70</v>
      </c>
      <c r="T14">
        <v>526</v>
      </c>
      <c r="U14">
        <v>8347</v>
      </c>
      <c r="V14" t="s">
        <v>433</v>
      </c>
      <c r="W14">
        <v>840.62099999999998</v>
      </c>
      <c r="X14">
        <v>378.92700000000002</v>
      </c>
      <c r="Y14">
        <v>2.218</v>
      </c>
      <c r="Z14">
        <v>13.922000000000001</v>
      </c>
      <c r="AA14">
        <v>39.799990999999999</v>
      </c>
      <c r="AB14">
        <v>0.47610200000000003</v>
      </c>
      <c r="AC14">
        <v>10.693322</v>
      </c>
      <c r="AD14" s="1">
        <v>176</v>
      </c>
      <c r="AE14">
        <v>9</v>
      </c>
      <c r="AF14">
        <v>70</v>
      </c>
      <c r="AG14">
        <v>100</v>
      </c>
      <c r="AH14">
        <v>21.121134999999999</v>
      </c>
      <c r="AI14">
        <v>3285.8</v>
      </c>
      <c r="AJ14">
        <v>733.9</v>
      </c>
      <c r="AK14">
        <v>1</v>
      </c>
      <c r="AL14">
        <v>219</v>
      </c>
      <c r="AM14">
        <v>0.8092115036347054</v>
      </c>
      <c r="AN14" t="s">
        <v>67</v>
      </c>
      <c r="AO14">
        <v>196.5</v>
      </c>
      <c r="AP14" t="s">
        <v>461</v>
      </c>
      <c r="AQ14" t="s">
        <v>118</v>
      </c>
      <c r="AR14" t="s">
        <v>121</v>
      </c>
      <c r="AS14" t="s">
        <v>118</v>
      </c>
      <c r="AT14" t="s">
        <v>121</v>
      </c>
      <c r="AU14" t="s">
        <v>204</v>
      </c>
      <c r="AV14" t="s">
        <v>433</v>
      </c>
      <c r="AW14" t="s">
        <v>67</v>
      </c>
      <c r="AX14">
        <v>8347</v>
      </c>
      <c r="AY14" t="s">
        <v>462</v>
      </c>
      <c r="AZ14">
        <v>1</v>
      </c>
      <c r="BA14" t="s">
        <v>463</v>
      </c>
      <c r="BB14">
        <v>5</v>
      </c>
      <c r="BC14">
        <v>1</v>
      </c>
      <c r="BE14" t="s">
        <v>437</v>
      </c>
      <c r="BF14" t="s">
        <v>438</v>
      </c>
      <c r="BG14" t="s">
        <v>437</v>
      </c>
      <c r="BI14" t="s">
        <v>118</v>
      </c>
      <c r="BJ14" t="s">
        <v>433</v>
      </c>
      <c r="BK14" t="s">
        <v>67</v>
      </c>
      <c r="BL14">
        <v>0.8092115036347054</v>
      </c>
      <c r="BM14">
        <v>8347</v>
      </c>
      <c r="BN14" t="s">
        <v>121</v>
      </c>
      <c r="BO14" t="s">
        <v>204</v>
      </c>
      <c r="BP14">
        <v>5</v>
      </c>
      <c r="BQ14">
        <v>840.62099999999998</v>
      </c>
      <c r="BR14">
        <v>1.1962364514102529E-2</v>
      </c>
      <c r="BS14">
        <v>0.26867649291679491</v>
      </c>
      <c r="BT14">
        <v>0.20936902599387833</v>
      </c>
      <c r="BU14">
        <v>13.922000000000001</v>
      </c>
      <c r="BV14">
        <v>1.0706370647414234</v>
      </c>
      <c r="BW14">
        <v>8.3271771702110708</v>
      </c>
      <c r="BX14">
        <v>1</v>
      </c>
      <c r="BY14">
        <v>9</v>
      </c>
      <c r="BZ14">
        <v>70</v>
      </c>
    </row>
    <row r="15" spans="1:78" ht="16.5">
      <c r="A15" s="122" t="str">
        <f t="shared" si="1"/>
        <v>영종운수</v>
      </c>
      <c r="B15" s="123">
        <f t="shared" si="2"/>
        <v>9045</v>
      </c>
      <c r="C15" s="124" t="str">
        <f t="shared" si="3"/>
        <v>B</v>
      </c>
      <c r="D15" s="125">
        <f t="shared" si="4"/>
        <v>0.93656249999999996</v>
      </c>
      <c r="E15" s="126">
        <f t="shared" si="5"/>
        <v>9045</v>
      </c>
      <c r="F15" s="127" t="str">
        <f t="shared" si="6"/>
        <v>e음13</v>
      </c>
      <c r="G15" s="128" t="str">
        <f t="shared" si="7"/>
        <v>73아9158</v>
      </c>
      <c r="H15" s="129">
        <f t="shared" si="8"/>
        <v>1</v>
      </c>
      <c r="I15" s="130">
        <f t="shared" si="9"/>
        <v>3152.36</v>
      </c>
      <c r="J15" s="131">
        <f t="shared" si="10"/>
        <v>1.2396819764978782E-2</v>
      </c>
      <c r="K15" s="131">
        <f t="shared" si="11"/>
        <v>0.29754679629319303</v>
      </c>
      <c r="L15" s="131">
        <f t="shared" si="12"/>
        <v>0.17193467751145172</v>
      </c>
      <c r="M15" s="132">
        <f t="shared" si="13"/>
        <v>4.5430000000000001</v>
      </c>
      <c r="N15" s="133">
        <f t="shared" si="14"/>
        <v>0.38066718268218097</v>
      </c>
      <c r="O15" s="133">
        <f t="shared" si="15"/>
        <v>2.8867261353398721</v>
      </c>
      <c r="P15" s="215">
        <f t="shared" si="16"/>
        <v>4</v>
      </c>
      <c r="Q15" s="216">
        <f t="shared" si="17"/>
        <v>12</v>
      </c>
      <c r="R15" s="216">
        <f t="shared" si="18"/>
        <v>91</v>
      </c>
      <c r="T15">
        <v>526</v>
      </c>
      <c r="U15">
        <v>9045</v>
      </c>
      <c r="V15" t="s">
        <v>433</v>
      </c>
      <c r="W15">
        <v>3152.36</v>
      </c>
      <c r="X15">
        <v>1051.82</v>
      </c>
      <c r="Y15">
        <v>2.9969999999999999</v>
      </c>
      <c r="Z15">
        <v>4.5430000000000001</v>
      </c>
      <c r="AA15">
        <v>170.35772399999999</v>
      </c>
      <c r="AB15">
        <v>2.1118939999999999</v>
      </c>
      <c r="AC15">
        <v>50.689394999999998</v>
      </c>
      <c r="AD15" s="1">
        <v>542</v>
      </c>
      <c r="AE15">
        <v>12</v>
      </c>
      <c r="AF15">
        <v>91</v>
      </c>
      <c r="AG15">
        <v>67</v>
      </c>
      <c r="AH15">
        <v>18.504356000000001</v>
      </c>
      <c r="AI15">
        <v>71.099999999999994</v>
      </c>
      <c r="AJ15">
        <v>0</v>
      </c>
      <c r="AK15">
        <v>4</v>
      </c>
      <c r="AL15">
        <v>705</v>
      </c>
      <c r="AM15">
        <v>0.93656249999999996</v>
      </c>
      <c r="AN15" t="s">
        <v>68</v>
      </c>
      <c r="AO15">
        <v>3152.36</v>
      </c>
      <c r="AP15" t="s">
        <v>464</v>
      </c>
      <c r="AQ15" t="s">
        <v>118</v>
      </c>
      <c r="AR15" t="s">
        <v>123</v>
      </c>
      <c r="AS15" t="s">
        <v>118</v>
      </c>
      <c r="AT15" t="s">
        <v>123</v>
      </c>
      <c r="AU15" t="s">
        <v>297</v>
      </c>
      <c r="AV15" t="s">
        <v>433</v>
      </c>
      <c r="AW15" t="s">
        <v>68</v>
      </c>
      <c r="AX15">
        <v>9045</v>
      </c>
      <c r="AY15" t="s">
        <v>449</v>
      </c>
      <c r="AZ15">
        <v>2</v>
      </c>
      <c r="BA15" t="s">
        <v>316</v>
      </c>
      <c r="BB15">
        <v>1</v>
      </c>
      <c r="BC15">
        <v>1</v>
      </c>
      <c r="BE15" t="s">
        <v>437</v>
      </c>
      <c r="BF15" t="s">
        <v>438</v>
      </c>
      <c r="BG15" t="s">
        <v>437</v>
      </c>
      <c r="BI15" t="s">
        <v>118</v>
      </c>
      <c r="BJ15" t="s">
        <v>433</v>
      </c>
      <c r="BK15" t="s">
        <v>68</v>
      </c>
      <c r="BL15">
        <v>0.93656249999999996</v>
      </c>
      <c r="BM15">
        <v>9045</v>
      </c>
      <c r="BN15" t="s">
        <v>123</v>
      </c>
      <c r="BO15" t="s">
        <v>297</v>
      </c>
      <c r="BP15">
        <v>1</v>
      </c>
      <c r="BQ15">
        <v>3152.36</v>
      </c>
      <c r="BR15">
        <v>1.2396819764978782E-2</v>
      </c>
      <c r="BS15">
        <v>0.29754679629319303</v>
      </c>
      <c r="BT15">
        <v>0.17193467751145172</v>
      </c>
      <c r="BU15">
        <v>4.5430000000000001</v>
      </c>
      <c r="BV15">
        <v>0.38066718268218097</v>
      </c>
      <c r="BW15">
        <v>2.8867261353398721</v>
      </c>
      <c r="BX15">
        <v>4</v>
      </c>
      <c r="BY15">
        <v>12</v>
      </c>
      <c r="BZ15">
        <v>91</v>
      </c>
    </row>
    <row r="16" spans="1:78" ht="16.5">
      <c r="A16" s="105" t="str">
        <f t="shared" si="1"/>
        <v>영종운수</v>
      </c>
      <c r="B16" s="106">
        <f t="shared" si="2"/>
        <v>9394</v>
      </c>
      <c r="C16" s="107" t="str">
        <f t="shared" si="3"/>
        <v>S</v>
      </c>
      <c r="D16" s="108">
        <f t="shared" si="4"/>
        <v>1.0365384615384614</v>
      </c>
      <c r="E16" s="109">
        <f t="shared" si="5"/>
        <v>9394</v>
      </c>
      <c r="F16" s="110" t="str">
        <f t="shared" si="6"/>
        <v>e음15</v>
      </c>
      <c r="G16" s="111" t="str">
        <f t="shared" si="7"/>
        <v>73아9157</v>
      </c>
      <c r="H16" s="112">
        <f t="shared" si="8"/>
        <v>1</v>
      </c>
      <c r="I16" s="113">
        <f t="shared" si="9"/>
        <v>1570.616</v>
      </c>
      <c r="J16" s="114">
        <f t="shared" si="10"/>
        <v>2.6329726857898018E-2</v>
      </c>
      <c r="K16" s="114">
        <f t="shared" si="11"/>
        <v>0.27669311657013324</v>
      </c>
      <c r="L16" s="114">
        <f t="shared" si="12"/>
        <v>0.15789983038502092</v>
      </c>
      <c r="M16" s="115">
        <f t="shared" si="13"/>
        <v>5.0410000000000004</v>
      </c>
      <c r="N16" s="116" t="str">
        <f t="shared" si="14"/>
        <v>-</v>
      </c>
      <c r="O16" s="116" t="str">
        <f t="shared" si="15"/>
        <v>-</v>
      </c>
      <c r="P16" s="217">
        <f t="shared" si="16"/>
        <v>21</v>
      </c>
      <c r="Q16" s="218">
        <f t="shared" si="17"/>
        <v>558</v>
      </c>
      <c r="R16" s="218">
        <f t="shared" si="18"/>
        <v>298</v>
      </c>
      <c r="T16">
        <v>526</v>
      </c>
      <c r="U16">
        <v>9394</v>
      </c>
      <c r="V16" t="s">
        <v>433</v>
      </c>
      <c r="W16">
        <v>1606.847</v>
      </c>
      <c r="X16">
        <v>596.13699999999994</v>
      </c>
      <c r="Y16">
        <v>2.6949999999999998</v>
      </c>
      <c r="Z16">
        <v>5.0410000000000004</v>
      </c>
      <c r="AA16">
        <v>92.311363999999998</v>
      </c>
      <c r="AB16">
        <v>2.4305330000000001</v>
      </c>
      <c r="AC16">
        <v>25.541919</v>
      </c>
      <c r="AD16" s="1">
        <v>248</v>
      </c>
      <c r="AE16">
        <v>558</v>
      </c>
      <c r="AF16">
        <v>298</v>
      </c>
      <c r="AG16">
        <v>75</v>
      </c>
      <c r="AH16">
        <v>17.406815999999999</v>
      </c>
      <c r="AI16">
        <v>285.3</v>
      </c>
      <c r="AJ16">
        <v>0</v>
      </c>
      <c r="AK16">
        <v>21</v>
      </c>
      <c r="AL16">
        <v>9886</v>
      </c>
      <c r="AM16">
        <v>1.0365384615384614</v>
      </c>
      <c r="AN16" t="s">
        <v>71</v>
      </c>
      <c r="AO16">
        <v>1570.616</v>
      </c>
      <c r="AP16" t="s">
        <v>465</v>
      </c>
      <c r="AQ16" t="s">
        <v>118</v>
      </c>
      <c r="AR16" t="s">
        <v>124</v>
      </c>
      <c r="AS16" t="s">
        <v>118</v>
      </c>
      <c r="AT16" t="s">
        <v>124</v>
      </c>
      <c r="AU16" t="s">
        <v>208</v>
      </c>
      <c r="AV16" t="s">
        <v>433</v>
      </c>
      <c r="AW16" t="s">
        <v>71</v>
      </c>
      <c r="AX16">
        <v>9394</v>
      </c>
      <c r="AY16" t="s">
        <v>466</v>
      </c>
      <c r="AZ16">
        <v>1</v>
      </c>
      <c r="BA16" t="s">
        <v>317</v>
      </c>
      <c r="BB16">
        <v>1</v>
      </c>
      <c r="BC16">
        <v>1</v>
      </c>
      <c r="BI16" t="s">
        <v>118</v>
      </c>
      <c r="BJ16" t="s">
        <v>433</v>
      </c>
      <c r="BK16" t="s">
        <v>71</v>
      </c>
      <c r="BL16">
        <v>1.0365384615384614</v>
      </c>
      <c r="BM16">
        <v>9394</v>
      </c>
      <c r="BN16" t="s">
        <v>124</v>
      </c>
      <c r="BO16" t="s">
        <v>208</v>
      </c>
      <c r="BP16">
        <v>1</v>
      </c>
      <c r="BQ16">
        <v>1570.616</v>
      </c>
      <c r="BR16">
        <v>2.6329726857898018E-2</v>
      </c>
      <c r="BS16">
        <v>0.27669311657013324</v>
      </c>
      <c r="BT16">
        <v>0.1543395233024675</v>
      </c>
      <c r="BU16">
        <v>5.0410000000000004</v>
      </c>
      <c r="BV16" t="s">
        <v>467</v>
      </c>
      <c r="BW16" t="s">
        <v>467</v>
      </c>
      <c r="BX16">
        <v>21</v>
      </c>
      <c r="BY16">
        <v>558</v>
      </c>
      <c r="BZ16">
        <v>298</v>
      </c>
    </row>
    <row r="17" spans="1:78" ht="16.5">
      <c r="A17" s="122" t="str">
        <f t="shared" si="1"/>
        <v>영종운수</v>
      </c>
      <c r="B17" s="123">
        <f t="shared" si="2"/>
        <v>9862</v>
      </c>
      <c r="C17" s="124" t="str">
        <f t="shared" si="3"/>
        <v>A</v>
      </c>
      <c r="D17" s="125">
        <f t="shared" si="4"/>
        <v>0.96490733754999458</v>
      </c>
      <c r="E17" s="126">
        <f t="shared" si="5"/>
        <v>9862</v>
      </c>
      <c r="F17" s="127" t="str">
        <f t="shared" si="6"/>
        <v>e음16</v>
      </c>
      <c r="G17" s="128" t="str">
        <f t="shared" si="7"/>
        <v>73아9159</v>
      </c>
      <c r="H17" s="129">
        <f t="shared" si="8"/>
        <v>2</v>
      </c>
      <c r="I17" s="130">
        <f t="shared" si="9"/>
        <v>3385.4920000000002</v>
      </c>
      <c r="J17" s="131">
        <f t="shared" si="10"/>
        <v>2.6152347331163627E-2</v>
      </c>
      <c r="K17" s="131">
        <f t="shared" si="11"/>
        <v>0.21362024711483138</v>
      </c>
      <c r="L17" s="131">
        <f t="shared" si="12"/>
        <v>0.15625498450446787</v>
      </c>
      <c r="M17" s="132">
        <f t="shared" si="13"/>
        <v>5.5069999999999997</v>
      </c>
      <c r="N17" s="133">
        <f t="shared" si="14"/>
        <v>0</v>
      </c>
      <c r="O17" s="133">
        <f t="shared" si="15"/>
        <v>0.73844510635381799</v>
      </c>
      <c r="P17" s="215">
        <f t="shared" si="16"/>
        <v>0</v>
      </c>
      <c r="Q17" s="216">
        <f t="shared" si="17"/>
        <v>0</v>
      </c>
      <c r="R17" s="216">
        <f t="shared" si="18"/>
        <v>25</v>
      </c>
      <c r="T17">
        <v>526</v>
      </c>
      <c r="U17">
        <v>9862</v>
      </c>
      <c r="V17" t="s">
        <v>433</v>
      </c>
      <c r="W17">
        <v>3385.4920000000002</v>
      </c>
      <c r="X17">
        <v>1042.3230000000001</v>
      </c>
      <c r="Y17">
        <v>3.2480000000000002</v>
      </c>
      <c r="Z17">
        <v>5.5069999999999997</v>
      </c>
      <c r="AA17">
        <v>143.377149</v>
      </c>
      <c r="AB17">
        <v>3.7496489999999998</v>
      </c>
      <c r="AC17">
        <v>30.628261999999999</v>
      </c>
      <c r="AD17" s="1">
        <v>529</v>
      </c>
      <c r="AE17">
        <v>0</v>
      </c>
      <c r="AF17">
        <v>25</v>
      </c>
      <c r="AG17">
        <v>69</v>
      </c>
      <c r="AH17">
        <v>23.612493000000001</v>
      </c>
      <c r="AI17">
        <v>2756</v>
      </c>
      <c r="AJ17">
        <v>0</v>
      </c>
      <c r="AK17">
        <v>0</v>
      </c>
      <c r="AL17">
        <v>0</v>
      </c>
      <c r="AM17">
        <v>0.96490733754999458</v>
      </c>
      <c r="AN17" t="s">
        <v>66</v>
      </c>
      <c r="AO17">
        <v>3221.509</v>
      </c>
      <c r="AP17" t="s">
        <v>468</v>
      </c>
      <c r="AQ17" t="s">
        <v>118</v>
      </c>
      <c r="AR17" t="s">
        <v>301</v>
      </c>
      <c r="AS17" t="s">
        <v>118</v>
      </c>
      <c r="AT17" t="s">
        <v>301</v>
      </c>
      <c r="AU17" t="s">
        <v>298</v>
      </c>
      <c r="AV17" t="s">
        <v>433</v>
      </c>
      <c r="AW17" t="s">
        <v>66</v>
      </c>
      <c r="AX17">
        <v>9862</v>
      </c>
      <c r="AY17" t="s">
        <v>469</v>
      </c>
      <c r="AZ17">
        <v>1</v>
      </c>
      <c r="BA17" t="s">
        <v>304</v>
      </c>
      <c r="BB17">
        <v>2</v>
      </c>
      <c r="BC17">
        <v>1</v>
      </c>
      <c r="BE17" t="s">
        <v>437</v>
      </c>
      <c r="BF17" t="s">
        <v>438</v>
      </c>
      <c r="BG17" t="s">
        <v>437</v>
      </c>
      <c r="BI17" t="s">
        <v>118</v>
      </c>
      <c r="BJ17" t="s">
        <v>433</v>
      </c>
      <c r="BK17" t="s">
        <v>66</v>
      </c>
      <c r="BL17">
        <v>0.96490733754999458</v>
      </c>
      <c r="BM17">
        <v>9862</v>
      </c>
      <c r="BN17" t="s">
        <v>301</v>
      </c>
      <c r="BO17" t="s">
        <v>298</v>
      </c>
      <c r="BP17">
        <v>2</v>
      </c>
      <c r="BQ17">
        <v>3385.4920000000002</v>
      </c>
      <c r="BR17">
        <v>2.6152347331163627E-2</v>
      </c>
      <c r="BS17">
        <v>0.21362024711483138</v>
      </c>
      <c r="BT17">
        <v>0.15625498450446787</v>
      </c>
      <c r="BU17">
        <v>5.5069999999999997</v>
      </c>
      <c r="BV17">
        <v>0</v>
      </c>
      <c r="BW17">
        <v>0.73844510635381799</v>
      </c>
      <c r="BX17">
        <v>0</v>
      </c>
      <c r="BY17">
        <v>0</v>
      </c>
      <c r="BZ17">
        <v>25</v>
      </c>
    </row>
    <row r="18" spans="1:78" ht="16.5">
      <c r="A18" s="105" t="str">
        <f t="shared" si="1"/>
        <v>영종운수</v>
      </c>
      <c r="B18" s="106">
        <f t="shared" si="2"/>
        <v>9876</v>
      </c>
      <c r="C18" s="107" t="str">
        <f t="shared" si="3"/>
        <v>A</v>
      </c>
      <c r="D18" s="108">
        <f t="shared" si="4"/>
        <v>0.98593749999999991</v>
      </c>
      <c r="E18" s="109">
        <f t="shared" si="5"/>
        <v>9876</v>
      </c>
      <c r="F18" s="110" t="str">
        <f t="shared" si="6"/>
        <v>e음13</v>
      </c>
      <c r="G18" s="111" t="str">
        <f t="shared" si="7"/>
        <v>73아9158</v>
      </c>
      <c r="H18" s="112">
        <f t="shared" si="8"/>
        <v>1</v>
      </c>
      <c r="I18" s="113">
        <f t="shared" si="9"/>
        <v>2697.7890000000002</v>
      </c>
      <c r="J18" s="114">
        <f t="shared" si="10"/>
        <v>5.0970129744449888E-3</v>
      </c>
      <c r="K18" s="114">
        <f t="shared" si="11"/>
        <v>0.27141822770556495</v>
      </c>
      <c r="L18" s="114">
        <f t="shared" si="12"/>
        <v>0.17718212951420587</v>
      </c>
      <c r="M18" s="115">
        <f t="shared" si="13"/>
        <v>3.661</v>
      </c>
      <c r="N18" s="116">
        <f t="shared" si="14"/>
        <v>7.4134782223517104E-2</v>
      </c>
      <c r="O18" s="116">
        <f t="shared" si="15"/>
        <v>2.5576499867113403</v>
      </c>
      <c r="P18" s="217">
        <f t="shared" si="16"/>
        <v>0</v>
      </c>
      <c r="Q18" s="218">
        <f t="shared" si="17"/>
        <v>2</v>
      </c>
      <c r="R18" s="218">
        <f t="shared" si="18"/>
        <v>69</v>
      </c>
      <c r="T18">
        <v>526</v>
      </c>
      <c r="U18">
        <v>9876</v>
      </c>
      <c r="V18" t="s">
        <v>433</v>
      </c>
      <c r="W18">
        <v>2697.7890000000002</v>
      </c>
      <c r="X18">
        <v>855.05600000000004</v>
      </c>
      <c r="Y18">
        <v>3.1549999999999998</v>
      </c>
      <c r="Z18">
        <v>3.661</v>
      </c>
      <c r="AA18">
        <v>142.99355399999999</v>
      </c>
      <c r="AB18">
        <v>0.72884000000000004</v>
      </c>
      <c r="AC18">
        <v>38.811056999999998</v>
      </c>
      <c r="AD18" s="1">
        <v>478</v>
      </c>
      <c r="AE18">
        <v>2</v>
      </c>
      <c r="AF18">
        <v>69</v>
      </c>
      <c r="AG18">
        <v>72</v>
      </c>
      <c r="AH18">
        <v>18.866506999999999</v>
      </c>
      <c r="AI18">
        <v>296.60000000000002</v>
      </c>
      <c r="AJ18">
        <v>0</v>
      </c>
      <c r="AK18">
        <v>0</v>
      </c>
      <c r="AL18">
        <v>0</v>
      </c>
      <c r="AM18">
        <v>0.98593749999999991</v>
      </c>
      <c r="AN18" t="s">
        <v>66</v>
      </c>
      <c r="AO18">
        <v>2697.7890000000002</v>
      </c>
      <c r="AP18" t="s">
        <v>470</v>
      </c>
      <c r="AQ18" t="s">
        <v>118</v>
      </c>
      <c r="AR18" t="s">
        <v>123</v>
      </c>
      <c r="AS18" t="s">
        <v>118</v>
      </c>
      <c r="AT18" t="s">
        <v>123</v>
      </c>
      <c r="AU18" t="s">
        <v>297</v>
      </c>
      <c r="AV18" t="s">
        <v>433</v>
      </c>
      <c r="AW18" t="s">
        <v>66</v>
      </c>
      <c r="AX18">
        <v>9876</v>
      </c>
      <c r="AY18" t="s">
        <v>443</v>
      </c>
      <c r="AZ18">
        <v>2</v>
      </c>
      <c r="BA18" t="s">
        <v>471</v>
      </c>
      <c r="BB18">
        <v>1</v>
      </c>
      <c r="BC18">
        <v>1</v>
      </c>
      <c r="BE18" t="s">
        <v>437</v>
      </c>
      <c r="BF18" t="s">
        <v>438</v>
      </c>
      <c r="BG18" t="s">
        <v>437</v>
      </c>
      <c r="BI18" t="s">
        <v>118</v>
      </c>
      <c r="BJ18" t="s">
        <v>433</v>
      </c>
      <c r="BK18" t="s">
        <v>66</v>
      </c>
      <c r="BL18">
        <v>0.98593749999999991</v>
      </c>
      <c r="BM18">
        <v>9876</v>
      </c>
      <c r="BN18" t="s">
        <v>123</v>
      </c>
      <c r="BO18" t="s">
        <v>297</v>
      </c>
      <c r="BP18">
        <v>1</v>
      </c>
      <c r="BQ18">
        <v>2697.7890000000002</v>
      </c>
      <c r="BR18">
        <v>5.0970129744449888E-3</v>
      </c>
      <c r="BS18">
        <v>0.27141822770556495</v>
      </c>
      <c r="BT18">
        <v>0.17718212951420587</v>
      </c>
      <c r="BU18">
        <v>3.661</v>
      </c>
      <c r="BV18">
        <v>7.4134782223517104E-2</v>
      </c>
      <c r="BW18">
        <v>2.5576499867113403</v>
      </c>
      <c r="BX18">
        <v>0</v>
      </c>
      <c r="BY18">
        <v>2</v>
      </c>
      <c r="BZ18">
        <v>69</v>
      </c>
    </row>
    <row r="19" spans="1:78" ht="16.5">
      <c r="A19" s="122" t="str">
        <f t="shared" si="1"/>
        <v>영종운수</v>
      </c>
      <c r="B19" s="123" t="str">
        <f t="shared" si="2"/>
        <v>강동진</v>
      </c>
      <c r="C19" s="124" t="str">
        <f t="shared" si="3"/>
        <v>D</v>
      </c>
      <c r="D19" s="125">
        <f t="shared" si="4"/>
        <v>0.80202781137619039</v>
      </c>
      <c r="E19" s="126">
        <f t="shared" si="5"/>
        <v>2185</v>
      </c>
      <c r="F19" s="127" t="str">
        <f t="shared" si="6"/>
        <v>203</v>
      </c>
      <c r="G19" s="128" t="str">
        <f t="shared" si="7"/>
        <v>70바2526</v>
      </c>
      <c r="H19" s="129">
        <f t="shared" si="8"/>
        <v>8</v>
      </c>
      <c r="I19" s="130">
        <f t="shared" si="9"/>
        <v>2048.873</v>
      </c>
      <c r="J19" s="131">
        <f t="shared" si="10"/>
        <v>2.5155333912859838E-2</v>
      </c>
      <c r="K19" s="131">
        <f t="shared" si="11"/>
        <v>0.31493950190690623</v>
      </c>
      <c r="L19" s="131">
        <f t="shared" si="12"/>
        <v>0.16984947334461434</v>
      </c>
      <c r="M19" s="132">
        <f t="shared" si="13"/>
        <v>18.026</v>
      </c>
      <c r="N19" s="133">
        <f t="shared" si="14"/>
        <v>0.48807319926613313</v>
      </c>
      <c r="O19" s="133">
        <f t="shared" si="15"/>
        <v>43.633744014392299</v>
      </c>
      <c r="P19" s="215">
        <f t="shared" si="16"/>
        <v>18</v>
      </c>
      <c r="Q19" s="216">
        <f t="shared" si="17"/>
        <v>10</v>
      </c>
      <c r="R19" s="216">
        <f t="shared" si="18"/>
        <v>894</v>
      </c>
      <c r="T19">
        <v>526</v>
      </c>
      <c r="U19">
        <v>2185</v>
      </c>
      <c r="V19" t="s">
        <v>318</v>
      </c>
      <c r="W19">
        <v>2048.873</v>
      </c>
      <c r="X19">
        <v>945.55</v>
      </c>
      <c r="Y19">
        <v>2.1669999999999998</v>
      </c>
      <c r="Z19">
        <v>18.026</v>
      </c>
      <c r="AA19">
        <v>87.665820999999994</v>
      </c>
      <c r="AB19">
        <v>2.205263</v>
      </c>
      <c r="AC19">
        <v>27.60943</v>
      </c>
      <c r="AD19" s="1">
        <v>348</v>
      </c>
      <c r="AE19">
        <v>10</v>
      </c>
      <c r="AF19">
        <v>894</v>
      </c>
      <c r="AG19">
        <v>106</v>
      </c>
      <c r="AH19">
        <v>23.371400000000001</v>
      </c>
      <c r="AI19">
        <v>9527</v>
      </c>
      <c r="AJ19">
        <v>2395.1999999999998</v>
      </c>
      <c r="AK19">
        <v>18</v>
      </c>
      <c r="AL19">
        <v>5922</v>
      </c>
      <c r="AM19">
        <v>0.80202781137619039</v>
      </c>
      <c r="AN19" t="s">
        <v>67</v>
      </c>
      <c r="AO19">
        <v>611.77599999999995</v>
      </c>
      <c r="AP19" t="s">
        <v>319</v>
      </c>
      <c r="AQ19" t="s">
        <v>118</v>
      </c>
      <c r="AR19" t="s">
        <v>120</v>
      </c>
      <c r="AS19" t="s">
        <v>118</v>
      </c>
      <c r="AT19" t="s">
        <v>120</v>
      </c>
      <c r="AU19" t="s">
        <v>198</v>
      </c>
      <c r="AV19" t="s">
        <v>318</v>
      </c>
      <c r="AW19" t="s">
        <v>67</v>
      </c>
      <c r="AX19">
        <v>2185</v>
      </c>
      <c r="AY19" t="s">
        <v>472</v>
      </c>
      <c r="AZ19">
        <v>3</v>
      </c>
      <c r="BA19" t="s">
        <v>294</v>
      </c>
      <c r="BB19">
        <v>8</v>
      </c>
      <c r="BC19">
        <v>1</v>
      </c>
      <c r="BE19" t="s">
        <v>437</v>
      </c>
      <c r="BF19" t="s">
        <v>438</v>
      </c>
      <c r="BG19" t="s">
        <v>437</v>
      </c>
      <c r="BI19" t="s">
        <v>118</v>
      </c>
      <c r="BJ19" t="s">
        <v>318</v>
      </c>
      <c r="BK19" t="s">
        <v>67</v>
      </c>
      <c r="BL19">
        <v>0.80202781137619039</v>
      </c>
      <c r="BM19">
        <v>2185</v>
      </c>
      <c r="BN19" t="s">
        <v>120</v>
      </c>
      <c r="BO19" t="s">
        <v>198</v>
      </c>
      <c r="BP19">
        <v>8</v>
      </c>
      <c r="BQ19">
        <v>2048.873</v>
      </c>
      <c r="BR19">
        <v>2.5155333912859838E-2</v>
      </c>
      <c r="BS19">
        <v>0.31493950190690623</v>
      </c>
      <c r="BT19">
        <v>0.16984947334461434</v>
      </c>
      <c r="BU19">
        <v>18.026</v>
      </c>
      <c r="BV19">
        <v>0.48807319926613313</v>
      </c>
      <c r="BW19">
        <v>43.633744014392299</v>
      </c>
      <c r="BX19">
        <v>18</v>
      </c>
      <c r="BY19">
        <v>10</v>
      </c>
      <c r="BZ19">
        <v>894</v>
      </c>
    </row>
    <row r="20" spans="1:78" ht="16.5">
      <c r="A20" s="105" t="str">
        <f t="shared" si="1"/>
        <v>영종운수</v>
      </c>
      <c r="B20" s="106" t="str">
        <f t="shared" si="2"/>
        <v>김광철</v>
      </c>
      <c r="C20" s="107" t="str">
        <f t="shared" si="3"/>
        <v>F</v>
      </c>
      <c r="D20" s="108">
        <f t="shared" si="4"/>
        <v>0.75370370370370365</v>
      </c>
      <c r="E20" s="109">
        <f t="shared" si="5"/>
        <v>277</v>
      </c>
      <c r="F20" s="110" t="str">
        <f t="shared" si="6"/>
        <v>202</v>
      </c>
      <c r="G20" s="111" t="str">
        <f t="shared" si="7"/>
        <v>70바2311</v>
      </c>
      <c r="H20" s="112">
        <f t="shared" si="8"/>
        <v>1</v>
      </c>
      <c r="I20" s="113">
        <f t="shared" si="9"/>
        <v>3591.2629999999999</v>
      </c>
      <c r="J20" s="114">
        <f t="shared" si="10"/>
        <v>1.4925971146094303E-2</v>
      </c>
      <c r="K20" s="114">
        <f t="shared" si="11"/>
        <v>0.32728098213905493</v>
      </c>
      <c r="L20" s="114">
        <f t="shared" si="12"/>
        <v>0.18712079844890225</v>
      </c>
      <c r="M20" s="115">
        <f t="shared" si="13"/>
        <v>14.144</v>
      </c>
      <c r="N20" s="116" t="str">
        <f t="shared" si="14"/>
        <v>-</v>
      </c>
      <c r="O20" s="116" t="str">
        <f t="shared" si="15"/>
        <v>-</v>
      </c>
      <c r="P20" s="217">
        <f t="shared" si="16"/>
        <v>7</v>
      </c>
      <c r="Q20" s="218">
        <f t="shared" si="17"/>
        <v>2497</v>
      </c>
      <c r="R20" s="218">
        <f t="shared" si="18"/>
        <v>629</v>
      </c>
      <c r="T20">
        <v>526</v>
      </c>
      <c r="U20">
        <v>277</v>
      </c>
      <c r="V20" t="s">
        <v>279</v>
      </c>
      <c r="W20">
        <v>3591.2629999999999</v>
      </c>
      <c r="X20">
        <v>1764.394</v>
      </c>
      <c r="Y20">
        <v>2.0350000000000001</v>
      </c>
      <c r="Z20">
        <v>14.144</v>
      </c>
      <c r="AA20">
        <v>156.06441799999999</v>
      </c>
      <c r="AB20">
        <v>2.3294130000000002</v>
      </c>
      <c r="AC20">
        <v>51.076915999999997</v>
      </c>
      <c r="AD20" s="1">
        <v>672</v>
      </c>
      <c r="AE20">
        <v>2497</v>
      </c>
      <c r="AF20">
        <v>629</v>
      </c>
      <c r="AG20">
        <v>130</v>
      </c>
      <c r="AH20">
        <v>23.011413999999998</v>
      </c>
      <c r="AI20">
        <v>27552.3</v>
      </c>
      <c r="AJ20">
        <v>3083.2</v>
      </c>
      <c r="AK20">
        <v>7</v>
      </c>
      <c r="AL20">
        <v>1015</v>
      </c>
      <c r="AM20">
        <v>0.75370370370370365</v>
      </c>
      <c r="AN20" t="s">
        <v>70</v>
      </c>
      <c r="AO20">
        <v>3591.2629999999999</v>
      </c>
      <c r="AP20" t="s">
        <v>320</v>
      </c>
      <c r="AQ20" t="s">
        <v>118</v>
      </c>
      <c r="AR20" t="s">
        <v>119</v>
      </c>
      <c r="AS20" t="s">
        <v>118</v>
      </c>
      <c r="AT20" t="s">
        <v>119</v>
      </c>
      <c r="AU20" t="s">
        <v>178</v>
      </c>
      <c r="AV20" t="s">
        <v>279</v>
      </c>
      <c r="AW20" t="s">
        <v>70</v>
      </c>
      <c r="AX20">
        <v>277</v>
      </c>
      <c r="AY20" t="s">
        <v>473</v>
      </c>
      <c r="AZ20">
        <v>7</v>
      </c>
      <c r="BA20" t="s">
        <v>474</v>
      </c>
      <c r="BB20">
        <v>1</v>
      </c>
      <c r="BC20">
        <v>1</v>
      </c>
      <c r="BE20" t="s">
        <v>70</v>
      </c>
      <c r="BF20">
        <v>0</v>
      </c>
      <c r="BG20" t="s">
        <v>260</v>
      </c>
      <c r="BI20" t="s">
        <v>118</v>
      </c>
      <c r="BJ20" t="s">
        <v>279</v>
      </c>
      <c r="BK20" t="s">
        <v>70</v>
      </c>
      <c r="BL20">
        <v>0.75370370370370365</v>
      </c>
      <c r="BM20">
        <v>277</v>
      </c>
      <c r="BN20" t="s">
        <v>119</v>
      </c>
      <c r="BO20" t="s">
        <v>178</v>
      </c>
      <c r="BP20">
        <v>1</v>
      </c>
      <c r="BQ20">
        <v>3591.2629999999999</v>
      </c>
      <c r="BR20">
        <v>1.4925971146094303E-2</v>
      </c>
      <c r="BS20">
        <v>0.32728098213905493</v>
      </c>
      <c r="BT20">
        <v>0.18712079844890225</v>
      </c>
      <c r="BU20">
        <v>14.144</v>
      </c>
      <c r="BV20" t="s">
        <v>467</v>
      </c>
      <c r="BW20" t="s">
        <v>467</v>
      </c>
      <c r="BX20">
        <v>7</v>
      </c>
      <c r="BY20">
        <v>2497</v>
      </c>
      <c r="BZ20">
        <v>629</v>
      </c>
    </row>
    <row r="21" spans="1:78" ht="16.5">
      <c r="A21" s="122" t="str">
        <f t="shared" si="1"/>
        <v>영종운수</v>
      </c>
      <c r="B21" s="123" t="str">
        <f t="shared" si="2"/>
        <v>김구선</v>
      </c>
      <c r="C21" s="124" t="str">
        <f t="shared" si="3"/>
        <v>F</v>
      </c>
      <c r="D21" s="125">
        <f t="shared" si="4"/>
        <v>0.73808370510095012</v>
      </c>
      <c r="E21" s="126">
        <f t="shared" si="5"/>
        <v>8658</v>
      </c>
      <c r="F21" s="127" t="str">
        <f t="shared" si="6"/>
        <v>203</v>
      </c>
      <c r="G21" s="128" t="str">
        <f t="shared" si="7"/>
        <v>71바7513</v>
      </c>
      <c r="H21" s="129">
        <f t="shared" si="8"/>
        <v>7</v>
      </c>
      <c r="I21" s="130">
        <f t="shared" si="9"/>
        <v>2132.277</v>
      </c>
      <c r="J21" s="131">
        <f t="shared" si="10"/>
        <v>2.2053992979783978E-2</v>
      </c>
      <c r="K21" s="131">
        <f t="shared" si="11"/>
        <v>0.31813440745960403</v>
      </c>
      <c r="L21" s="131">
        <f t="shared" si="12"/>
        <v>0.17070952788966912</v>
      </c>
      <c r="M21" s="132">
        <f t="shared" si="13"/>
        <v>17.658000000000001</v>
      </c>
      <c r="N21" s="133">
        <f t="shared" si="14"/>
        <v>0.51588044142482425</v>
      </c>
      <c r="O21" s="133">
        <f t="shared" si="15"/>
        <v>19.603456774143321</v>
      </c>
      <c r="P21" s="215">
        <f t="shared" si="16"/>
        <v>8</v>
      </c>
      <c r="Q21" s="216">
        <f t="shared" si="17"/>
        <v>11</v>
      </c>
      <c r="R21" s="216">
        <f t="shared" si="18"/>
        <v>418</v>
      </c>
      <c r="T21">
        <v>526</v>
      </c>
      <c r="U21">
        <v>8658</v>
      </c>
      <c r="V21" t="s">
        <v>281</v>
      </c>
      <c r="W21">
        <v>2132.277</v>
      </c>
      <c r="X21">
        <v>1063.8030000000001</v>
      </c>
      <c r="Y21">
        <v>2.004</v>
      </c>
      <c r="Z21">
        <v>17.658000000000001</v>
      </c>
      <c r="AA21">
        <v>101.165263</v>
      </c>
      <c r="AB21">
        <v>2.2310979999999998</v>
      </c>
      <c r="AC21">
        <v>32.184151</v>
      </c>
      <c r="AD21" s="1">
        <v>364</v>
      </c>
      <c r="AE21">
        <v>11</v>
      </c>
      <c r="AF21">
        <v>418</v>
      </c>
      <c r="AG21">
        <v>95</v>
      </c>
      <c r="AH21">
        <v>21.077165000000001</v>
      </c>
      <c r="AI21">
        <v>9750.6</v>
      </c>
      <c r="AJ21">
        <v>708.6</v>
      </c>
      <c r="AK21">
        <v>8</v>
      </c>
      <c r="AL21">
        <v>982</v>
      </c>
      <c r="AM21">
        <v>0.73808370510095012</v>
      </c>
      <c r="AN21" t="s">
        <v>70</v>
      </c>
      <c r="AO21">
        <v>483.80900000000003</v>
      </c>
      <c r="AP21" t="s">
        <v>321</v>
      </c>
      <c r="AQ21" t="s">
        <v>118</v>
      </c>
      <c r="AR21" t="s">
        <v>120</v>
      </c>
      <c r="AS21" t="s">
        <v>118</v>
      </c>
      <c r="AT21" t="s">
        <v>120</v>
      </c>
      <c r="AU21" t="s">
        <v>200</v>
      </c>
      <c r="AV21" t="s">
        <v>281</v>
      </c>
      <c r="AW21" t="s">
        <v>70</v>
      </c>
      <c r="AX21">
        <v>8658</v>
      </c>
      <c r="AY21" t="s">
        <v>475</v>
      </c>
      <c r="AZ21">
        <v>9</v>
      </c>
      <c r="BA21" t="s">
        <v>476</v>
      </c>
      <c r="BB21">
        <v>7</v>
      </c>
      <c r="BC21">
        <v>1</v>
      </c>
      <c r="BE21" t="s">
        <v>67</v>
      </c>
      <c r="BF21">
        <v>-1</v>
      </c>
      <c r="BG21" t="s">
        <v>307</v>
      </c>
      <c r="BI21" t="s">
        <v>118</v>
      </c>
      <c r="BJ21" t="s">
        <v>281</v>
      </c>
      <c r="BK21" t="s">
        <v>70</v>
      </c>
      <c r="BL21">
        <v>0.73808370510095012</v>
      </c>
      <c r="BM21">
        <v>8658</v>
      </c>
      <c r="BN21" t="s">
        <v>120</v>
      </c>
      <c r="BO21" t="s">
        <v>200</v>
      </c>
      <c r="BP21">
        <v>7</v>
      </c>
      <c r="BQ21">
        <v>2132.277</v>
      </c>
      <c r="BR21">
        <v>2.2053992979783978E-2</v>
      </c>
      <c r="BS21">
        <v>0.31813440745960403</v>
      </c>
      <c r="BT21">
        <v>0.17070952788966912</v>
      </c>
      <c r="BU21">
        <v>17.658000000000001</v>
      </c>
      <c r="BV21">
        <v>0.51588044142482425</v>
      </c>
      <c r="BW21">
        <v>19.603456774143321</v>
      </c>
      <c r="BX21">
        <v>8</v>
      </c>
      <c r="BY21">
        <v>11</v>
      </c>
      <c r="BZ21">
        <v>418</v>
      </c>
    </row>
    <row r="22" spans="1:78" ht="16.5">
      <c r="A22" s="105" t="str">
        <f t="shared" si="1"/>
        <v>영종운수</v>
      </c>
      <c r="B22" s="106" t="str">
        <f t="shared" si="2"/>
        <v>김길수</v>
      </c>
      <c r="C22" s="107" t="str">
        <f t="shared" si="3"/>
        <v>B</v>
      </c>
      <c r="D22" s="108">
        <f t="shared" si="4"/>
        <v>0.92689648013108894</v>
      </c>
      <c r="E22" s="109">
        <f t="shared" si="5"/>
        <v>8908</v>
      </c>
      <c r="F22" s="110" t="str">
        <f t="shared" si="6"/>
        <v>202</v>
      </c>
      <c r="G22" s="111" t="str">
        <f t="shared" si="7"/>
        <v>73아1240</v>
      </c>
      <c r="H22" s="112">
        <f t="shared" si="8"/>
        <v>2</v>
      </c>
      <c r="I22" s="113">
        <f t="shared" si="9"/>
        <v>3607.5549999999998</v>
      </c>
      <c r="J22" s="114">
        <f t="shared" si="10"/>
        <v>1.8017731048414035E-2</v>
      </c>
      <c r="K22" s="114">
        <f t="shared" si="11"/>
        <v>0.28475610626205317</v>
      </c>
      <c r="L22" s="114">
        <f t="shared" si="12"/>
        <v>0.13748924132826804</v>
      </c>
      <c r="M22" s="115">
        <f t="shared" si="13"/>
        <v>12.759</v>
      </c>
      <c r="N22" s="116">
        <f t="shared" si="14"/>
        <v>0</v>
      </c>
      <c r="O22" s="116">
        <f t="shared" si="15"/>
        <v>6.4863875949223226</v>
      </c>
      <c r="P22" s="217">
        <f t="shared" si="16"/>
        <v>5</v>
      </c>
      <c r="Q22" s="218">
        <f t="shared" si="17"/>
        <v>0</v>
      </c>
      <c r="R22" s="218">
        <f t="shared" si="18"/>
        <v>234</v>
      </c>
      <c r="T22">
        <v>526</v>
      </c>
      <c r="U22">
        <v>8908</v>
      </c>
      <c r="V22" t="s">
        <v>209</v>
      </c>
      <c r="W22">
        <v>3607.5549999999998</v>
      </c>
      <c r="X22">
        <v>1342.7760000000001</v>
      </c>
      <c r="Y22">
        <v>2.6869999999999998</v>
      </c>
      <c r="Z22">
        <v>12.759</v>
      </c>
      <c r="AA22">
        <v>146.04302799999999</v>
      </c>
      <c r="AB22">
        <v>2.631364</v>
      </c>
      <c r="AC22">
        <v>41.586644</v>
      </c>
      <c r="AD22" s="1">
        <v>496</v>
      </c>
      <c r="AE22">
        <v>0</v>
      </c>
      <c r="AF22">
        <v>234</v>
      </c>
      <c r="AG22">
        <v>100</v>
      </c>
      <c r="AH22">
        <v>24.702000000000002</v>
      </c>
      <c r="AI22">
        <v>28191.9</v>
      </c>
      <c r="AJ22">
        <v>6707.9</v>
      </c>
      <c r="AK22">
        <v>5</v>
      </c>
      <c r="AL22">
        <v>1354</v>
      </c>
      <c r="AM22">
        <v>0.92689648013108894</v>
      </c>
      <c r="AN22" t="s">
        <v>68</v>
      </c>
      <c r="AO22">
        <v>3421.4479999999999</v>
      </c>
      <c r="AP22" t="s">
        <v>322</v>
      </c>
      <c r="AQ22" t="s">
        <v>118</v>
      </c>
      <c r="AR22" t="s">
        <v>119</v>
      </c>
      <c r="AS22" t="s">
        <v>118</v>
      </c>
      <c r="AT22" t="s">
        <v>119</v>
      </c>
      <c r="AU22" t="s">
        <v>187</v>
      </c>
      <c r="AV22" t="s">
        <v>209</v>
      </c>
      <c r="AW22" t="s">
        <v>68</v>
      </c>
      <c r="AX22">
        <v>8908</v>
      </c>
      <c r="AY22" t="s">
        <v>440</v>
      </c>
      <c r="AZ22">
        <v>6</v>
      </c>
      <c r="BA22" t="s">
        <v>477</v>
      </c>
      <c r="BB22">
        <v>2</v>
      </c>
      <c r="BC22">
        <v>1</v>
      </c>
      <c r="BE22" t="s">
        <v>68</v>
      </c>
      <c r="BF22">
        <v>0</v>
      </c>
      <c r="BG22" t="s">
        <v>260</v>
      </c>
      <c r="BI22" t="s">
        <v>118</v>
      </c>
      <c r="BJ22" t="s">
        <v>209</v>
      </c>
      <c r="BK22" t="s">
        <v>68</v>
      </c>
      <c r="BL22">
        <v>0.92689648013108894</v>
      </c>
      <c r="BM22">
        <v>8908</v>
      </c>
      <c r="BN22" t="s">
        <v>119</v>
      </c>
      <c r="BO22" t="s">
        <v>187</v>
      </c>
      <c r="BP22">
        <v>2</v>
      </c>
      <c r="BQ22">
        <v>3607.5549999999998</v>
      </c>
      <c r="BR22">
        <v>1.8017731048414035E-2</v>
      </c>
      <c r="BS22">
        <v>0.28475610626205317</v>
      </c>
      <c r="BT22">
        <v>0.13748924132826804</v>
      </c>
      <c r="BU22">
        <v>12.759</v>
      </c>
      <c r="BV22">
        <v>0</v>
      </c>
      <c r="BW22">
        <v>6.4863875949223226</v>
      </c>
      <c r="BX22">
        <v>5</v>
      </c>
      <c r="BY22">
        <v>0</v>
      </c>
      <c r="BZ22">
        <v>234</v>
      </c>
    </row>
    <row r="23" spans="1:78" ht="16.5">
      <c r="A23" s="122" t="str">
        <f t="shared" si="1"/>
        <v>영종운수</v>
      </c>
      <c r="B23" s="123" t="str">
        <f t="shared" si="2"/>
        <v>김낙훈</v>
      </c>
      <c r="C23" s="124" t="str">
        <f t="shared" si="3"/>
        <v>S</v>
      </c>
      <c r="D23" s="125">
        <f t="shared" si="4"/>
        <v>1.0737037037037036</v>
      </c>
      <c r="E23" s="126">
        <f t="shared" si="5"/>
        <v>7782</v>
      </c>
      <c r="F23" s="127" t="str">
        <f t="shared" si="6"/>
        <v>202</v>
      </c>
      <c r="G23" s="128" t="str">
        <f t="shared" si="7"/>
        <v>70바2514</v>
      </c>
      <c r="H23" s="129">
        <f t="shared" si="8"/>
        <v>1</v>
      </c>
      <c r="I23" s="130">
        <f t="shared" si="9"/>
        <v>2844.24</v>
      </c>
      <c r="J23" s="131">
        <f t="shared" si="10"/>
        <v>3.4799200284912644E-2</v>
      </c>
      <c r="K23" s="131">
        <f t="shared" si="11"/>
        <v>0.31567783579378211</v>
      </c>
      <c r="L23" s="131">
        <f t="shared" si="12"/>
        <v>0.19267009816330549</v>
      </c>
      <c r="M23" s="132">
        <f t="shared" si="13"/>
        <v>15.422000000000001</v>
      </c>
      <c r="N23" s="133">
        <f t="shared" si="14"/>
        <v>0.21095266222259726</v>
      </c>
      <c r="O23" s="133">
        <f t="shared" si="15"/>
        <v>18.212246505217564</v>
      </c>
      <c r="P23" s="215">
        <f t="shared" si="16"/>
        <v>16</v>
      </c>
      <c r="Q23" s="216">
        <f t="shared" si="17"/>
        <v>6</v>
      </c>
      <c r="R23" s="216">
        <f t="shared" si="18"/>
        <v>518</v>
      </c>
      <c r="T23">
        <v>526</v>
      </c>
      <c r="U23">
        <v>7782</v>
      </c>
      <c r="V23" t="s">
        <v>210</v>
      </c>
      <c r="W23">
        <v>2844.24</v>
      </c>
      <c r="X23">
        <v>981.14499999999998</v>
      </c>
      <c r="Y23">
        <v>2.899</v>
      </c>
      <c r="Z23">
        <v>15.422000000000001</v>
      </c>
      <c r="AA23">
        <v>111.161089</v>
      </c>
      <c r="AB23">
        <v>3.8683169999999998</v>
      </c>
      <c r="AC23">
        <v>35.091092000000003</v>
      </c>
      <c r="AD23" s="1">
        <v>548</v>
      </c>
      <c r="AE23">
        <v>6</v>
      </c>
      <c r="AF23">
        <v>518</v>
      </c>
      <c r="AG23">
        <v>100</v>
      </c>
      <c r="AH23">
        <v>25.586651</v>
      </c>
      <c r="AI23">
        <v>24807.3</v>
      </c>
      <c r="AJ23">
        <v>8832.1</v>
      </c>
      <c r="AK23">
        <v>16</v>
      </c>
      <c r="AL23">
        <v>3660</v>
      </c>
      <c r="AM23">
        <v>1.0737037037037036</v>
      </c>
      <c r="AN23" t="s">
        <v>71</v>
      </c>
      <c r="AO23">
        <v>2844.24</v>
      </c>
      <c r="AP23" t="s">
        <v>323</v>
      </c>
      <c r="AQ23" t="s">
        <v>118</v>
      </c>
      <c r="AR23" t="s">
        <v>119</v>
      </c>
      <c r="AS23" t="s">
        <v>118</v>
      </c>
      <c r="AT23" t="s">
        <v>119</v>
      </c>
      <c r="AU23" t="s">
        <v>179</v>
      </c>
      <c r="AV23" t="s">
        <v>210</v>
      </c>
      <c r="AW23" t="s">
        <v>71</v>
      </c>
      <c r="AX23">
        <v>7782</v>
      </c>
      <c r="AY23" t="s">
        <v>478</v>
      </c>
      <c r="AZ23">
        <v>2</v>
      </c>
      <c r="BA23" t="s">
        <v>308</v>
      </c>
      <c r="BB23">
        <v>1</v>
      </c>
      <c r="BC23">
        <v>1</v>
      </c>
      <c r="BE23" t="s">
        <v>71</v>
      </c>
      <c r="BF23">
        <v>0</v>
      </c>
      <c r="BG23" t="s">
        <v>260</v>
      </c>
      <c r="BI23" t="s">
        <v>118</v>
      </c>
      <c r="BJ23" t="s">
        <v>210</v>
      </c>
      <c r="BK23" t="s">
        <v>71</v>
      </c>
      <c r="BL23">
        <v>1.0737037037037036</v>
      </c>
      <c r="BM23">
        <v>7782</v>
      </c>
      <c r="BN23" t="s">
        <v>119</v>
      </c>
      <c r="BO23" t="s">
        <v>179</v>
      </c>
      <c r="BP23">
        <v>1</v>
      </c>
      <c r="BQ23">
        <v>2844.24</v>
      </c>
      <c r="BR23">
        <v>3.4799200284912644E-2</v>
      </c>
      <c r="BS23">
        <v>0.31567783579378211</v>
      </c>
      <c r="BT23">
        <v>0.19267009816330549</v>
      </c>
      <c r="BU23">
        <v>15.422000000000001</v>
      </c>
      <c r="BV23">
        <v>0.21095266222259726</v>
      </c>
      <c r="BW23">
        <v>18.212246505217564</v>
      </c>
      <c r="BX23">
        <v>16</v>
      </c>
      <c r="BY23">
        <v>6</v>
      </c>
      <c r="BZ23">
        <v>518</v>
      </c>
    </row>
    <row r="24" spans="1:78" ht="16.5">
      <c r="A24" s="105" t="str">
        <f t="shared" si="1"/>
        <v>영종운수</v>
      </c>
      <c r="B24" s="106" t="str">
        <f t="shared" si="2"/>
        <v>김덕수</v>
      </c>
      <c r="C24" s="107" t="str">
        <f t="shared" si="3"/>
        <v>C</v>
      </c>
      <c r="D24" s="108">
        <f t="shared" si="4"/>
        <v>0.89777777777777767</v>
      </c>
      <c r="E24" s="109">
        <f t="shared" si="5"/>
        <v>6900</v>
      </c>
      <c r="F24" s="110" t="str">
        <f t="shared" si="6"/>
        <v>203</v>
      </c>
      <c r="G24" s="111" t="str">
        <f t="shared" si="7"/>
        <v>70바2546</v>
      </c>
      <c r="H24" s="112">
        <f t="shared" si="8"/>
        <v>1</v>
      </c>
      <c r="I24" s="113">
        <f t="shared" si="9"/>
        <v>3500.0549999999998</v>
      </c>
      <c r="J24" s="114">
        <f t="shared" si="10"/>
        <v>3.7120258154807982E-3</v>
      </c>
      <c r="K24" s="114">
        <f t="shared" si="11"/>
        <v>0.27358323868398782</v>
      </c>
      <c r="L24" s="114">
        <f t="shared" si="12"/>
        <v>0.10085555798408882</v>
      </c>
      <c r="M24" s="115">
        <f t="shared" si="13"/>
        <v>12.747</v>
      </c>
      <c r="N24" s="116">
        <f t="shared" si="14"/>
        <v>2.8570979598892019E-2</v>
      </c>
      <c r="O24" s="116">
        <f t="shared" si="15"/>
        <v>6.1713315933606765</v>
      </c>
      <c r="P24" s="217">
        <f t="shared" si="16"/>
        <v>17</v>
      </c>
      <c r="Q24" s="218">
        <f t="shared" si="17"/>
        <v>1</v>
      </c>
      <c r="R24" s="218">
        <f t="shared" si="18"/>
        <v>216</v>
      </c>
      <c r="T24">
        <v>526</v>
      </c>
      <c r="U24">
        <v>6900</v>
      </c>
      <c r="V24" t="s">
        <v>211</v>
      </c>
      <c r="W24">
        <v>3500.0549999999998</v>
      </c>
      <c r="X24">
        <v>1444.011</v>
      </c>
      <c r="Y24">
        <v>2.4239999999999999</v>
      </c>
      <c r="Z24">
        <v>12.747</v>
      </c>
      <c r="AA24">
        <v>160.88330999999999</v>
      </c>
      <c r="AB24">
        <v>0.59720300000000004</v>
      </c>
      <c r="AC24">
        <v>44.014977000000002</v>
      </c>
      <c r="AD24" s="1">
        <v>353</v>
      </c>
      <c r="AE24">
        <v>1</v>
      </c>
      <c r="AF24">
        <v>216</v>
      </c>
      <c r="AG24">
        <v>98</v>
      </c>
      <c r="AH24">
        <v>21.755239</v>
      </c>
      <c r="AI24">
        <v>15943.1</v>
      </c>
      <c r="AJ24">
        <v>1189.7</v>
      </c>
      <c r="AK24">
        <v>17</v>
      </c>
      <c r="AL24">
        <v>2789</v>
      </c>
      <c r="AM24">
        <v>0.89777777777777767</v>
      </c>
      <c r="AN24" t="s">
        <v>69</v>
      </c>
      <c r="AO24">
        <v>3500.0549999999998</v>
      </c>
      <c r="AP24" t="s">
        <v>324</v>
      </c>
      <c r="AQ24" t="s">
        <v>118</v>
      </c>
      <c r="AR24" t="s">
        <v>120</v>
      </c>
      <c r="AS24" t="s">
        <v>118</v>
      </c>
      <c r="AT24" t="s">
        <v>120</v>
      </c>
      <c r="AU24" t="s">
        <v>199</v>
      </c>
      <c r="AV24" t="s">
        <v>211</v>
      </c>
      <c r="AW24" t="s">
        <v>69</v>
      </c>
      <c r="AX24">
        <v>6900</v>
      </c>
      <c r="AY24" t="s">
        <v>479</v>
      </c>
      <c r="AZ24">
        <v>1</v>
      </c>
      <c r="BA24" t="s">
        <v>480</v>
      </c>
      <c r="BB24">
        <v>1</v>
      </c>
      <c r="BC24">
        <v>1</v>
      </c>
      <c r="BE24" t="s">
        <v>69</v>
      </c>
      <c r="BF24">
        <v>0</v>
      </c>
      <c r="BG24" t="s">
        <v>260</v>
      </c>
      <c r="BI24" t="s">
        <v>118</v>
      </c>
      <c r="BJ24" t="s">
        <v>211</v>
      </c>
      <c r="BK24" t="s">
        <v>69</v>
      </c>
      <c r="BL24">
        <v>0.89777777777777767</v>
      </c>
      <c r="BM24">
        <v>6900</v>
      </c>
      <c r="BN24" t="s">
        <v>120</v>
      </c>
      <c r="BO24" t="s">
        <v>199</v>
      </c>
      <c r="BP24">
        <v>1</v>
      </c>
      <c r="BQ24">
        <v>3500.0549999999998</v>
      </c>
      <c r="BR24">
        <v>3.7120258154807982E-3</v>
      </c>
      <c r="BS24">
        <v>0.27358323868398782</v>
      </c>
      <c r="BT24">
        <v>0.10085555798408882</v>
      </c>
      <c r="BU24">
        <v>12.747</v>
      </c>
      <c r="BV24">
        <v>2.8570979598892019E-2</v>
      </c>
      <c r="BW24">
        <v>6.1713315933606765</v>
      </c>
      <c r="BX24">
        <v>17</v>
      </c>
      <c r="BY24">
        <v>1</v>
      </c>
      <c r="BZ24">
        <v>216</v>
      </c>
    </row>
    <row r="25" spans="1:78" ht="16.5">
      <c r="A25" s="122" t="str">
        <f t="shared" si="1"/>
        <v>영종운수</v>
      </c>
      <c r="B25" s="123" t="str">
        <f t="shared" si="2"/>
        <v>김만수</v>
      </c>
      <c r="C25" s="124" t="str">
        <f t="shared" si="3"/>
        <v>S</v>
      </c>
      <c r="D25" s="125">
        <f t="shared" si="4"/>
        <v>1.0096153846153846</v>
      </c>
      <c r="E25" s="126">
        <f t="shared" si="5"/>
        <v>6529</v>
      </c>
      <c r="F25" s="127" t="str">
        <f t="shared" si="6"/>
        <v>203</v>
      </c>
      <c r="G25" s="128" t="str">
        <f t="shared" si="7"/>
        <v>73아1218</v>
      </c>
      <c r="H25" s="129">
        <f t="shared" si="8"/>
        <v>1</v>
      </c>
      <c r="I25" s="130">
        <f t="shared" si="9"/>
        <v>3736.377</v>
      </c>
      <c r="J25" s="131">
        <f t="shared" si="10"/>
        <v>1.1326595685434577E-2</v>
      </c>
      <c r="K25" s="131">
        <f t="shared" si="11"/>
        <v>0.26976074166764163</v>
      </c>
      <c r="L25" s="131">
        <f t="shared" si="12"/>
        <v>5.0048482794964211E-2</v>
      </c>
      <c r="M25" s="132">
        <f t="shared" si="13"/>
        <v>11.855</v>
      </c>
      <c r="N25" s="133">
        <f t="shared" si="14"/>
        <v>0</v>
      </c>
      <c r="O25" s="133">
        <f t="shared" si="15"/>
        <v>2.9440283997037771</v>
      </c>
      <c r="P25" s="215">
        <f t="shared" si="16"/>
        <v>7</v>
      </c>
      <c r="Q25" s="216">
        <f t="shared" si="17"/>
        <v>0</v>
      </c>
      <c r="R25" s="216">
        <f t="shared" si="18"/>
        <v>110</v>
      </c>
      <c r="T25">
        <v>526</v>
      </c>
      <c r="U25">
        <v>6529</v>
      </c>
      <c r="V25" t="s">
        <v>212</v>
      </c>
      <c r="W25">
        <v>3736.377</v>
      </c>
      <c r="X25">
        <v>1423.6030000000001</v>
      </c>
      <c r="Y25">
        <v>2.625</v>
      </c>
      <c r="Z25">
        <v>11.855</v>
      </c>
      <c r="AA25">
        <v>173.311916</v>
      </c>
      <c r="AB25">
        <v>1.9630339999999999</v>
      </c>
      <c r="AC25">
        <v>46.752751000000004</v>
      </c>
      <c r="AD25" s="1">
        <v>187</v>
      </c>
      <c r="AE25">
        <v>0</v>
      </c>
      <c r="AF25">
        <v>110</v>
      </c>
      <c r="AG25">
        <v>83</v>
      </c>
      <c r="AH25">
        <v>21.558684</v>
      </c>
      <c r="AI25">
        <v>16013.1</v>
      </c>
      <c r="AJ25">
        <v>0</v>
      </c>
      <c r="AK25">
        <v>7</v>
      </c>
      <c r="AL25">
        <v>1132</v>
      </c>
      <c r="AM25">
        <v>1.0096153846153846</v>
      </c>
      <c r="AN25" t="s">
        <v>71</v>
      </c>
      <c r="AO25">
        <v>3736.377</v>
      </c>
      <c r="AP25" t="s">
        <v>325</v>
      </c>
      <c r="AQ25" t="s">
        <v>118</v>
      </c>
      <c r="AR25" t="s">
        <v>120</v>
      </c>
      <c r="AS25" t="s">
        <v>118</v>
      </c>
      <c r="AT25" t="s">
        <v>120</v>
      </c>
      <c r="AU25" t="s">
        <v>202</v>
      </c>
      <c r="AV25" t="s">
        <v>212</v>
      </c>
      <c r="AW25" t="s">
        <v>71</v>
      </c>
      <c r="AX25">
        <v>6529</v>
      </c>
      <c r="AY25" t="s">
        <v>481</v>
      </c>
      <c r="AZ25">
        <v>2</v>
      </c>
      <c r="BA25" t="s">
        <v>482</v>
      </c>
      <c r="BB25">
        <v>1</v>
      </c>
      <c r="BC25">
        <v>1</v>
      </c>
      <c r="BE25" t="s">
        <v>71</v>
      </c>
      <c r="BF25">
        <v>0</v>
      </c>
      <c r="BG25" t="s">
        <v>260</v>
      </c>
      <c r="BI25" t="s">
        <v>118</v>
      </c>
      <c r="BJ25" t="s">
        <v>212</v>
      </c>
      <c r="BK25" t="s">
        <v>71</v>
      </c>
      <c r="BL25">
        <v>1.0096153846153846</v>
      </c>
      <c r="BM25">
        <v>6529</v>
      </c>
      <c r="BN25" t="s">
        <v>120</v>
      </c>
      <c r="BO25" t="s">
        <v>202</v>
      </c>
      <c r="BP25">
        <v>1</v>
      </c>
      <c r="BQ25">
        <v>3736.377</v>
      </c>
      <c r="BR25">
        <v>1.1326595685434577E-2</v>
      </c>
      <c r="BS25">
        <v>0.26976074166764163</v>
      </c>
      <c r="BT25">
        <v>5.0048482794964211E-2</v>
      </c>
      <c r="BU25">
        <v>11.855</v>
      </c>
      <c r="BV25">
        <v>0</v>
      </c>
      <c r="BW25">
        <v>2.9440283997037771</v>
      </c>
      <c r="BX25">
        <v>7</v>
      </c>
      <c r="BY25">
        <v>0</v>
      </c>
      <c r="BZ25">
        <v>110</v>
      </c>
    </row>
    <row r="26" spans="1:78" ht="16.5">
      <c r="A26" s="105" t="str">
        <f t="shared" si="1"/>
        <v>영종운수</v>
      </c>
      <c r="B26" s="106" t="str">
        <f t="shared" si="2"/>
        <v>김보람</v>
      </c>
      <c r="C26" s="107" t="str">
        <f t="shared" si="3"/>
        <v>S</v>
      </c>
      <c r="D26" s="108">
        <f t="shared" si="4"/>
        <v>1.0549999999999999</v>
      </c>
      <c r="E26" s="109">
        <f t="shared" si="5"/>
        <v>1190</v>
      </c>
      <c r="F26" s="110" t="str">
        <f t="shared" si="6"/>
        <v>202</v>
      </c>
      <c r="G26" s="111" t="str">
        <f t="shared" si="7"/>
        <v>73아1220</v>
      </c>
      <c r="H26" s="112">
        <f t="shared" si="8"/>
        <v>1</v>
      </c>
      <c r="I26" s="113">
        <f t="shared" si="9"/>
        <v>3216.5070000000001</v>
      </c>
      <c r="J26" s="114">
        <f t="shared" si="10"/>
        <v>1.4238205830236779E-3</v>
      </c>
      <c r="K26" s="114">
        <f t="shared" si="11"/>
        <v>0.25658697600155977</v>
      </c>
      <c r="L26" s="114">
        <f t="shared" si="12"/>
        <v>0.1249802969494548</v>
      </c>
      <c r="M26" s="115">
        <f t="shared" si="13"/>
        <v>10.131</v>
      </c>
      <c r="N26" s="116">
        <f t="shared" si="14"/>
        <v>3.1089626106829551E-2</v>
      </c>
      <c r="O26" s="116">
        <f t="shared" si="15"/>
        <v>2.1762738274780684</v>
      </c>
      <c r="P26" s="217">
        <f t="shared" si="16"/>
        <v>6</v>
      </c>
      <c r="Q26" s="218">
        <f t="shared" si="17"/>
        <v>1</v>
      </c>
      <c r="R26" s="218">
        <f t="shared" si="18"/>
        <v>70</v>
      </c>
      <c r="T26">
        <v>526</v>
      </c>
      <c r="U26">
        <v>1190</v>
      </c>
      <c r="V26" t="s">
        <v>213</v>
      </c>
      <c r="W26">
        <v>3216.5070000000001</v>
      </c>
      <c r="X26">
        <v>1016.175</v>
      </c>
      <c r="Y26">
        <v>3.165</v>
      </c>
      <c r="Z26">
        <v>10.131</v>
      </c>
      <c r="AA26">
        <v>122.313866</v>
      </c>
      <c r="AB26">
        <v>0.174153</v>
      </c>
      <c r="AC26">
        <v>31.384145</v>
      </c>
      <c r="AD26" s="1">
        <v>402</v>
      </c>
      <c r="AE26">
        <v>1</v>
      </c>
      <c r="AF26">
        <v>70</v>
      </c>
      <c r="AG26">
        <v>107</v>
      </c>
      <c r="AH26">
        <v>26.297156999999999</v>
      </c>
      <c r="AI26">
        <v>18285.2</v>
      </c>
      <c r="AJ26">
        <v>1094.2</v>
      </c>
      <c r="AK26">
        <v>6</v>
      </c>
      <c r="AL26">
        <v>379</v>
      </c>
      <c r="AM26">
        <v>1.0549999999999999</v>
      </c>
      <c r="AN26" t="s">
        <v>71</v>
      </c>
      <c r="AO26">
        <v>3216.5070000000001</v>
      </c>
      <c r="AP26" t="s">
        <v>326</v>
      </c>
      <c r="AQ26" t="s">
        <v>118</v>
      </c>
      <c r="AR26" t="s">
        <v>119</v>
      </c>
      <c r="AS26" t="s">
        <v>118</v>
      </c>
      <c r="AT26" t="s">
        <v>119</v>
      </c>
      <c r="AU26" t="s">
        <v>266</v>
      </c>
      <c r="AV26" t="s">
        <v>213</v>
      </c>
      <c r="AW26" t="s">
        <v>71</v>
      </c>
      <c r="AX26">
        <v>1190</v>
      </c>
      <c r="AY26" t="s">
        <v>478</v>
      </c>
      <c r="AZ26">
        <v>3</v>
      </c>
      <c r="BA26" t="s">
        <v>483</v>
      </c>
      <c r="BB26">
        <v>1</v>
      </c>
      <c r="BC26">
        <v>1</v>
      </c>
      <c r="BE26" t="s">
        <v>71</v>
      </c>
      <c r="BF26">
        <v>0</v>
      </c>
      <c r="BG26" t="s">
        <v>260</v>
      </c>
      <c r="BI26" t="s">
        <v>118</v>
      </c>
      <c r="BJ26" t="s">
        <v>213</v>
      </c>
      <c r="BK26" t="s">
        <v>71</v>
      </c>
      <c r="BL26">
        <v>1.0549999999999999</v>
      </c>
      <c r="BM26">
        <v>1190</v>
      </c>
      <c r="BN26" t="s">
        <v>119</v>
      </c>
      <c r="BO26" t="s">
        <v>266</v>
      </c>
      <c r="BP26">
        <v>1</v>
      </c>
      <c r="BQ26">
        <v>3216.5070000000001</v>
      </c>
      <c r="BR26">
        <v>1.4238205830236779E-3</v>
      </c>
      <c r="BS26">
        <v>0.25658697600155977</v>
      </c>
      <c r="BT26">
        <v>0.1249802969494548</v>
      </c>
      <c r="BU26">
        <v>10.131</v>
      </c>
      <c r="BV26">
        <v>3.1089626106829551E-2</v>
      </c>
      <c r="BW26">
        <v>2.1762738274780684</v>
      </c>
      <c r="BX26">
        <v>6</v>
      </c>
      <c r="BY26">
        <v>1</v>
      </c>
      <c r="BZ26">
        <v>70</v>
      </c>
    </row>
    <row r="27" spans="1:78" ht="16.5">
      <c r="A27" s="122" t="str">
        <f t="shared" si="1"/>
        <v>영종운수</v>
      </c>
      <c r="B27" s="123" t="str">
        <f t="shared" si="2"/>
        <v>김영준</v>
      </c>
      <c r="C27" s="124" t="str">
        <f t="shared" si="3"/>
        <v>B</v>
      </c>
      <c r="D27" s="125">
        <f t="shared" si="4"/>
        <v>0.94172413793103449</v>
      </c>
      <c r="E27" s="126">
        <f t="shared" si="5"/>
        <v>423</v>
      </c>
      <c r="F27" s="127" t="str">
        <f t="shared" si="6"/>
        <v>202</v>
      </c>
      <c r="G27" s="128" t="str">
        <f t="shared" si="7"/>
        <v>73아1256</v>
      </c>
      <c r="H27" s="129">
        <f t="shared" si="8"/>
        <v>1</v>
      </c>
      <c r="I27" s="130">
        <f t="shared" si="9"/>
        <v>3332.8620000000001</v>
      </c>
      <c r="J27" s="131">
        <f t="shared" si="10"/>
        <v>5.421412532647169E-3</v>
      </c>
      <c r="K27" s="131">
        <f t="shared" si="11"/>
        <v>0.27637568655348194</v>
      </c>
      <c r="L27" s="131">
        <f t="shared" si="12"/>
        <v>0.1059149763776598</v>
      </c>
      <c r="M27" s="132">
        <f t="shared" si="13"/>
        <v>9.4239999999999995</v>
      </c>
      <c r="N27" s="133">
        <f t="shared" si="14"/>
        <v>0</v>
      </c>
      <c r="O27" s="133">
        <f t="shared" si="15"/>
        <v>4.0205685083870861</v>
      </c>
      <c r="P27" s="215">
        <f t="shared" si="16"/>
        <v>21</v>
      </c>
      <c r="Q27" s="216">
        <f t="shared" si="17"/>
        <v>0</v>
      </c>
      <c r="R27" s="216">
        <f t="shared" si="18"/>
        <v>134</v>
      </c>
      <c r="T27">
        <v>526</v>
      </c>
      <c r="U27">
        <v>423</v>
      </c>
      <c r="V27" t="s">
        <v>171</v>
      </c>
      <c r="W27">
        <v>3332.8620000000001</v>
      </c>
      <c r="X27">
        <v>1220.539</v>
      </c>
      <c r="Y27">
        <v>2.7309999999999999</v>
      </c>
      <c r="Z27">
        <v>9.4239999999999995</v>
      </c>
      <c r="AA27">
        <v>127.268308</v>
      </c>
      <c r="AB27">
        <v>0.68997399999999998</v>
      </c>
      <c r="AC27">
        <v>35.173865999999997</v>
      </c>
      <c r="AD27" s="1">
        <v>353</v>
      </c>
      <c r="AE27">
        <v>0</v>
      </c>
      <c r="AF27">
        <v>134</v>
      </c>
      <c r="AG27">
        <v>85</v>
      </c>
      <c r="AH27">
        <v>26.187681999999999</v>
      </c>
      <c r="AI27">
        <v>21576.7</v>
      </c>
      <c r="AJ27">
        <v>29.6</v>
      </c>
      <c r="AK27">
        <v>21</v>
      </c>
      <c r="AL27">
        <v>3058</v>
      </c>
      <c r="AM27">
        <v>0.94172413793103449</v>
      </c>
      <c r="AN27" t="s">
        <v>68</v>
      </c>
      <c r="AO27">
        <v>3332.8620000000001</v>
      </c>
      <c r="AP27" t="s">
        <v>327</v>
      </c>
      <c r="AQ27" t="s">
        <v>118</v>
      </c>
      <c r="AR27" t="s">
        <v>119</v>
      </c>
      <c r="AS27" t="s">
        <v>118</v>
      </c>
      <c r="AT27" t="s">
        <v>119</v>
      </c>
      <c r="AU27" t="s">
        <v>190</v>
      </c>
      <c r="AV27" t="s">
        <v>171</v>
      </c>
      <c r="AW27" t="s">
        <v>68</v>
      </c>
      <c r="AX27">
        <v>423</v>
      </c>
      <c r="AY27" t="s">
        <v>440</v>
      </c>
      <c r="AZ27">
        <v>2</v>
      </c>
      <c r="BA27" t="s">
        <v>183</v>
      </c>
      <c r="BB27">
        <v>1</v>
      </c>
      <c r="BC27">
        <v>1</v>
      </c>
      <c r="BE27" t="s">
        <v>68</v>
      </c>
      <c r="BF27">
        <v>0</v>
      </c>
      <c r="BG27" t="s">
        <v>260</v>
      </c>
      <c r="BI27" t="s">
        <v>118</v>
      </c>
      <c r="BJ27" t="s">
        <v>171</v>
      </c>
      <c r="BK27" t="s">
        <v>68</v>
      </c>
      <c r="BL27">
        <v>0.94172413793103449</v>
      </c>
      <c r="BM27">
        <v>423</v>
      </c>
      <c r="BN27" t="s">
        <v>119</v>
      </c>
      <c r="BO27" t="s">
        <v>190</v>
      </c>
      <c r="BP27">
        <v>1</v>
      </c>
      <c r="BQ27">
        <v>3332.8620000000001</v>
      </c>
      <c r="BR27">
        <v>5.421412532647169E-3</v>
      </c>
      <c r="BS27">
        <v>0.27637568655348194</v>
      </c>
      <c r="BT27">
        <v>0.1059149763776598</v>
      </c>
      <c r="BU27">
        <v>9.4239999999999995</v>
      </c>
      <c r="BV27">
        <v>0</v>
      </c>
      <c r="BW27">
        <v>4.0205685083870861</v>
      </c>
      <c r="BX27">
        <v>21</v>
      </c>
      <c r="BY27">
        <v>0</v>
      </c>
      <c r="BZ27">
        <v>134</v>
      </c>
    </row>
    <row r="28" spans="1:78" ht="16.5">
      <c r="A28" s="105" t="str">
        <f t="shared" si="1"/>
        <v>영종운수</v>
      </c>
      <c r="B28" s="106" t="str">
        <f t="shared" si="2"/>
        <v>김영태</v>
      </c>
      <c r="C28" s="107" t="str">
        <f t="shared" si="3"/>
        <v>S</v>
      </c>
      <c r="D28" s="108">
        <f t="shared" si="4"/>
        <v>1.0284615384615383</v>
      </c>
      <c r="E28" s="109">
        <f t="shared" si="5"/>
        <v>7671</v>
      </c>
      <c r="F28" s="110" t="str">
        <f t="shared" si="6"/>
        <v>222</v>
      </c>
      <c r="G28" s="111" t="str">
        <f t="shared" si="7"/>
        <v>73아1209</v>
      </c>
      <c r="H28" s="112">
        <f t="shared" si="8"/>
        <v>1</v>
      </c>
      <c r="I28" s="113">
        <f t="shared" si="9"/>
        <v>3605.1509999999998</v>
      </c>
      <c r="J28" s="114">
        <f t="shared" si="10"/>
        <v>2.5586980129496642E-3</v>
      </c>
      <c r="K28" s="114">
        <f t="shared" si="11"/>
        <v>6.1601048048720769E-2</v>
      </c>
      <c r="L28" s="114">
        <f t="shared" si="12"/>
        <v>0.17641424728118185</v>
      </c>
      <c r="M28" s="115">
        <f t="shared" si="13"/>
        <v>7.2359999999999998</v>
      </c>
      <c r="N28" s="116">
        <f t="shared" si="14"/>
        <v>0.72119031907401387</v>
      </c>
      <c r="O28" s="116">
        <f t="shared" si="15"/>
        <v>0.99857121102555768</v>
      </c>
      <c r="P28" s="217">
        <f t="shared" si="16"/>
        <v>2</v>
      </c>
      <c r="Q28" s="218">
        <f t="shared" si="17"/>
        <v>26</v>
      </c>
      <c r="R28" s="218">
        <f t="shared" si="18"/>
        <v>36</v>
      </c>
      <c r="T28">
        <v>526</v>
      </c>
      <c r="U28">
        <v>7671</v>
      </c>
      <c r="V28" t="s">
        <v>214</v>
      </c>
      <c r="W28">
        <v>3605.1509999999998</v>
      </c>
      <c r="X28">
        <v>1348.4680000000001</v>
      </c>
      <c r="Y28">
        <v>2.6739999999999999</v>
      </c>
      <c r="Z28">
        <v>7.2359999999999998</v>
      </c>
      <c r="AA28">
        <v>124.495739</v>
      </c>
      <c r="AB28">
        <v>0.31854700000000002</v>
      </c>
      <c r="AC28">
        <v>7.6690680000000002</v>
      </c>
      <c r="AD28" s="1">
        <v>636</v>
      </c>
      <c r="AE28">
        <v>26</v>
      </c>
      <c r="AF28">
        <v>36</v>
      </c>
      <c r="AG28">
        <v>67</v>
      </c>
      <c r="AH28">
        <v>28.958027000000001</v>
      </c>
      <c r="AI28">
        <v>148.9</v>
      </c>
      <c r="AJ28">
        <v>0</v>
      </c>
      <c r="AK28">
        <v>2</v>
      </c>
      <c r="AL28">
        <v>536</v>
      </c>
      <c r="AM28">
        <v>1.0284615384615383</v>
      </c>
      <c r="AN28" t="s">
        <v>71</v>
      </c>
      <c r="AO28">
        <v>3605.1509999999998</v>
      </c>
      <c r="AP28" t="s">
        <v>328</v>
      </c>
      <c r="AQ28" t="s">
        <v>118</v>
      </c>
      <c r="AR28" t="s">
        <v>122</v>
      </c>
      <c r="AS28" t="s">
        <v>118</v>
      </c>
      <c r="AT28" t="s">
        <v>122</v>
      </c>
      <c r="AU28" t="s">
        <v>206</v>
      </c>
      <c r="AV28" t="s">
        <v>214</v>
      </c>
      <c r="AW28" t="s">
        <v>71</v>
      </c>
      <c r="AX28">
        <v>7671</v>
      </c>
      <c r="AY28" t="s">
        <v>484</v>
      </c>
      <c r="AZ28">
        <v>1</v>
      </c>
      <c r="BA28" t="s">
        <v>485</v>
      </c>
      <c r="BB28">
        <v>1</v>
      </c>
      <c r="BC28">
        <v>1</v>
      </c>
      <c r="BE28" t="s">
        <v>71</v>
      </c>
      <c r="BF28">
        <v>0</v>
      </c>
      <c r="BG28" t="s">
        <v>260</v>
      </c>
      <c r="BI28" t="s">
        <v>118</v>
      </c>
      <c r="BJ28" t="s">
        <v>214</v>
      </c>
      <c r="BK28" t="s">
        <v>71</v>
      </c>
      <c r="BL28">
        <v>1.0284615384615383</v>
      </c>
      <c r="BM28">
        <v>7671</v>
      </c>
      <c r="BN28" t="s">
        <v>122</v>
      </c>
      <c r="BO28" t="s">
        <v>206</v>
      </c>
      <c r="BP28">
        <v>1</v>
      </c>
      <c r="BQ28">
        <v>3605.1509999999998</v>
      </c>
      <c r="BR28">
        <v>2.5586980129496642E-3</v>
      </c>
      <c r="BS28">
        <v>6.1601048048720769E-2</v>
      </c>
      <c r="BT28">
        <v>0.17641424728118185</v>
      </c>
      <c r="BU28">
        <v>7.2359999999999998</v>
      </c>
      <c r="BV28">
        <v>0.72119031907401387</v>
      </c>
      <c r="BW28">
        <v>0.99857121102555768</v>
      </c>
      <c r="BX28">
        <v>2</v>
      </c>
      <c r="BY28">
        <v>26</v>
      </c>
      <c r="BZ28">
        <v>36</v>
      </c>
    </row>
    <row r="29" spans="1:78" ht="16.5">
      <c r="A29" s="122" t="str">
        <f t="shared" si="1"/>
        <v>영종운수</v>
      </c>
      <c r="B29" s="123" t="str">
        <f t="shared" si="2"/>
        <v>김용석</v>
      </c>
      <c r="C29" s="124" t="str">
        <f t="shared" si="3"/>
        <v>A</v>
      </c>
      <c r="D29" s="125">
        <f t="shared" si="4"/>
        <v>0.98</v>
      </c>
      <c r="E29" s="126">
        <f t="shared" si="5"/>
        <v>6710</v>
      </c>
      <c r="F29" s="127" t="str">
        <f t="shared" si="6"/>
        <v>222</v>
      </c>
      <c r="G29" s="128" t="str">
        <f t="shared" si="7"/>
        <v>73아1209</v>
      </c>
      <c r="H29" s="129">
        <f t="shared" si="8"/>
        <v>1</v>
      </c>
      <c r="I29" s="130">
        <f t="shared" si="9"/>
        <v>3450.232</v>
      </c>
      <c r="J29" s="131">
        <f t="shared" si="10"/>
        <v>1.7307426111109268E-2</v>
      </c>
      <c r="K29" s="131">
        <f t="shared" si="11"/>
        <v>9.5606819330164058E-2</v>
      </c>
      <c r="L29" s="131">
        <f t="shared" si="12"/>
        <v>0.14288894196100435</v>
      </c>
      <c r="M29" s="132">
        <f t="shared" si="13"/>
        <v>9.4350000000000005</v>
      </c>
      <c r="N29" s="133">
        <f t="shared" si="14"/>
        <v>0</v>
      </c>
      <c r="O29" s="133">
        <f t="shared" si="15"/>
        <v>0.69560539697040669</v>
      </c>
      <c r="P29" s="215">
        <f t="shared" si="16"/>
        <v>1</v>
      </c>
      <c r="Q29" s="216">
        <f t="shared" si="17"/>
        <v>0</v>
      </c>
      <c r="R29" s="216">
        <f t="shared" si="18"/>
        <v>24</v>
      </c>
      <c r="T29">
        <v>526</v>
      </c>
      <c r="U29">
        <v>6710</v>
      </c>
      <c r="V29" t="s">
        <v>215</v>
      </c>
      <c r="W29">
        <v>3450.232</v>
      </c>
      <c r="X29">
        <v>1354.0940000000001</v>
      </c>
      <c r="Y29">
        <v>2.548</v>
      </c>
      <c r="Z29">
        <v>9.4350000000000005</v>
      </c>
      <c r="AA29">
        <v>114.237437</v>
      </c>
      <c r="AB29">
        <v>1.9771559999999999</v>
      </c>
      <c r="AC29">
        <v>10.921878</v>
      </c>
      <c r="AD29" s="1">
        <v>493</v>
      </c>
      <c r="AE29">
        <v>0</v>
      </c>
      <c r="AF29">
        <v>24</v>
      </c>
      <c r="AG29">
        <v>79</v>
      </c>
      <c r="AH29">
        <v>30.202287999999999</v>
      </c>
      <c r="AI29">
        <v>4097.6000000000004</v>
      </c>
      <c r="AJ29">
        <v>0</v>
      </c>
      <c r="AK29">
        <v>1</v>
      </c>
      <c r="AL29">
        <v>73</v>
      </c>
      <c r="AM29">
        <v>0.98</v>
      </c>
      <c r="AN29" t="s">
        <v>66</v>
      </c>
      <c r="AO29">
        <v>3450.232</v>
      </c>
      <c r="AP29" t="s">
        <v>329</v>
      </c>
      <c r="AQ29" t="s">
        <v>118</v>
      </c>
      <c r="AR29" t="s">
        <v>122</v>
      </c>
      <c r="AS29" t="s">
        <v>118</v>
      </c>
      <c r="AT29" t="s">
        <v>122</v>
      </c>
      <c r="AU29" t="s">
        <v>206</v>
      </c>
      <c r="AV29" t="s">
        <v>215</v>
      </c>
      <c r="AW29" t="s">
        <v>66</v>
      </c>
      <c r="AX29">
        <v>6710</v>
      </c>
      <c r="AY29" t="s">
        <v>486</v>
      </c>
      <c r="AZ29">
        <v>1</v>
      </c>
      <c r="BA29" t="s">
        <v>313</v>
      </c>
      <c r="BB29">
        <v>1</v>
      </c>
      <c r="BC29">
        <v>1</v>
      </c>
      <c r="BE29" t="s">
        <v>68</v>
      </c>
      <c r="BF29">
        <v>1</v>
      </c>
      <c r="BG29" t="s">
        <v>289</v>
      </c>
      <c r="BI29" t="s">
        <v>118</v>
      </c>
      <c r="BJ29" t="s">
        <v>215</v>
      </c>
      <c r="BK29" t="s">
        <v>66</v>
      </c>
      <c r="BL29">
        <v>0.98</v>
      </c>
      <c r="BM29">
        <v>6710</v>
      </c>
      <c r="BN29" t="s">
        <v>122</v>
      </c>
      <c r="BO29" t="s">
        <v>206</v>
      </c>
      <c r="BP29">
        <v>1</v>
      </c>
      <c r="BQ29">
        <v>3450.232</v>
      </c>
      <c r="BR29">
        <v>1.7307426111109268E-2</v>
      </c>
      <c r="BS29">
        <v>9.5606819330164058E-2</v>
      </c>
      <c r="BT29">
        <v>0.14288894196100435</v>
      </c>
      <c r="BU29">
        <v>9.4350000000000005</v>
      </c>
      <c r="BV29">
        <v>0</v>
      </c>
      <c r="BW29">
        <v>0.69560539697040669</v>
      </c>
      <c r="BX29">
        <v>1</v>
      </c>
      <c r="BY29">
        <v>0</v>
      </c>
      <c r="BZ29">
        <v>24</v>
      </c>
    </row>
    <row r="30" spans="1:78" ht="16.5">
      <c r="A30" s="105" t="str">
        <f t="shared" si="1"/>
        <v>영종운수</v>
      </c>
      <c r="B30" s="106" t="str">
        <f t="shared" si="2"/>
        <v>김윤덕</v>
      </c>
      <c r="C30" s="107" t="str">
        <f t="shared" si="3"/>
        <v>F</v>
      </c>
      <c r="D30" s="108">
        <f t="shared" si="4"/>
        <v>0.76510454258688021</v>
      </c>
      <c r="E30" s="109">
        <f t="shared" si="5"/>
        <v>6800</v>
      </c>
      <c r="F30" s="110" t="str">
        <f t="shared" si="6"/>
        <v>203</v>
      </c>
      <c r="G30" s="111" t="str">
        <f t="shared" si="7"/>
        <v>73아1218</v>
      </c>
      <c r="H30" s="112">
        <f t="shared" si="8"/>
        <v>8</v>
      </c>
      <c r="I30" s="113">
        <f t="shared" si="9"/>
        <v>2265.9230000000002</v>
      </c>
      <c r="J30" s="114">
        <f t="shared" si="10"/>
        <v>2.8693938571986398E-2</v>
      </c>
      <c r="K30" s="114">
        <f t="shared" si="11"/>
        <v>0.31251317767133718</v>
      </c>
      <c r="L30" s="114">
        <f t="shared" si="12"/>
        <v>0.13813355528850715</v>
      </c>
      <c r="M30" s="115">
        <f t="shared" si="13"/>
        <v>18.622</v>
      </c>
      <c r="N30" s="116">
        <f t="shared" si="14"/>
        <v>0.21782399276824341</v>
      </c>
      <c r="O30" s="116">
        <f t="shared" si="15"/>
        <v>19.604159349141906</v>
      </c>
      <c r="P30" s="217">
        <f t="shared" si="16"/>
        <v>21</v>
      </c>
      <c r="Q30" s="218">
        <f t="shared" si="17"/>
        <v>472</v>
      </c>
      <c r="R30" s="218">
        <f t="shared" si="18"/>
        <v>482</v>
      </c>
      <c r="T30">
        <v>526</v>
      </c>
      <c r="U30">
        <v>6800</v>
      </c>
      <c r="V30" t="s">
        <v>330</v>
      </c>
      <c r="W30">
        <v>2265.9229999999998</v>
      </c>
      <c r="X30">
        <v>1083.345</v>
      </c>
      <c r="Y30">
        <v>2.0920000000000001</v>
      </c>
      <c r="Z30">
        <v>18.622</v>
      </c>
      <c r="AA30">
        <v>99.401098000000005</v>
      </c>
      <c r="AB30">
        <v>2.8522090000000002</v>
      </c>
      <c r="AC30">
        <v>31.064153000000001</v>
      </c>
      <c r="AD30" s="1">
        <v>313</v>
      </c>
      <c r="AE30">
        <v>472</v>
      </c>
      <c r="AF30">
        <v>482</v>
      </c>
      <c r="AG30">
        <v>130</v>
      </c>
      <c r="AH30">
        <v>22.795753999999999</v>
      </c>
      <c r="AI30">
        <v>25300.1</v>
      </c>
      <c r="AJ30">
        <v>7388.9</v>
      </c>
      <c r="AK30">
        <v>21</v>
      </c>
      <c r="AL30">
        <v>5311</v>
      </c>
      <c r="AM30">
        <v>0.76510454258688021</v>
      </c>
      <c r="AN30" t="s">
        <v>70</v>
      </c>
      <c r="AO30">
        <v>626.346</v>
      </c>
      <c r="AP30" t="s">
        <v>331</v>
      </c>
      <c r="AQ30" t="s">
        <v>118</v>
      </c>
      <c r="AR30" t="s">
        <v>120</v>
      </c>
      <c r="AS30" t="s">
        <v>118</v>
      </c>
      <c r="AT30" t="s">
        <v>120</v>
      </c>
      <c r="AU30" t="s">
        <v>202</v>
      </c>
      <c r="AV30" t="s">
        <v>330</v>
      </c>
      <c r="AW30" t="s">
        <v>70</v>
      </c>
      <c r="AX30">
        <v>6800</v>
      </c>
      <c r="AY30" t="s">
        <v>475</v>
      </c>
      <c r="AZ30">
        <v>6</v>
      </c>
      <c r="BA30" t="s">
        <v>487</v>
      </c>
      <c r="BB30">
        <v>8</v>
      </c>
      <c r="BC30">
        <v>1</v>
      </c>
      <c r="BE30" t="s">
        <v>70</v>
      </c>
      <c r="BF30">
        <v>0</v>
      </c>
      <c r="BG30" t="s">
        <v>260</v>
      </c>
      <c r="BI30" t="s">
        <v>118</v>
      </c>
      <c r="BJ30" t="s">
        <v>330</v>
      </c>
      <c r="BK30" t="s">
        <v>70</v>
      </c>
      <c r="BL30">
        <v>0.76510454258688021</v>
      </c>
      <c r="BM30">
        <v>6800</v>
      </c>
      <c r="BN30" t="s">
        <v>120</v>
      </c>
      <c r="BO30" t="s">
        <v>202</v>
      </c>
      <c r="BP30">
        <v>8</v>
      </c>
      <c r="BQ30">
        <v>2265.9230000000002</v>
      </c>
      <c r="BR30">
        <v>2.8693938571986398E-2</v>
      </c>
      <c r="BS30">
        <v>0.31251317767133718</v>
      </c>
      <c r="BT30">
        <v>0.13813355528850718</v>
      </c>
      <c r="BU30">
        <v>18.622</v>
      </c>
      <c r="BV30">
        <v>0.21782399276824341</v>
      </c>
      <c r="BW30">
        <v>19.604159349141906</v>
      </c>
      <c r="BX30">
        <v>21</v>
      </c>
      <c r="BY30">
        <v>472</v>
      </c>
      <c r="BZ30">
        <v>482</v>
      </c>
    </row>
    <row r="31" spans="1:78" ht="16.5">
      <c r="A31" s="122" t="str">
        <f t="shared" si="1"/>
        <v>영종운수</v>
      </c>
      <c r="B31" s="123" t="str">
        <f t="shared" si="2"/>
        <v>김제학</v>
      </c>
      <c r="C31" s="124" t="str">
        <f t="shared" si="3"/>
        <v>B</v>
      </c>
      <c r="D31" s="125">
        <f t="shared" si="4"/>
        <v>0.90748346083092857</v>
      </c>
      <c r="E31" s="126">
        <f t="shared" si="5"/>
        <v>8006</v>
      </c>
      <c r="F31" s="127" t="str">
        <f t="shared" si="6"/>
        <v>202</v>
      </c>
      <c r="G31" s="128" t="str">
        <f t="shared" si="7"/>
        <v>73아1282</v>
      </c>
      <c r="H31" s="129">
        <f t="shared" si="8"/>
        <v>2</v>
      </c>
      <c r="I31" s="130">
        <f t="shared" si="9"/>
        <v>3826.328</v>
      </c>
      <c r="J31" s="131">
        <f t="shared" si="10"/>
        <v>2.2299215273549836E-2</v>
      </c>
      <c r="K31" s="131">
        <f t="shared" si="11"/>
        <v>0.31849398879683416</v>
      </c>
      <c r="L31" s="131">
        <f t="shared" si="12"/>
        <v>8.4676483563353694E-2</v>
      </c>
      <c r="M31" s="132">
        <f t="shared" si="13"/>
        <v>17.175000000000001</v>
      </c>
      <c r="N31" s="133">
        <f t="shared" si="14"/>
        <v>0.3920207572377486</v>
      </c>
      <c r="O31" s="133">
        <f t="shared" si="15"/>
        <v>15.65469557236076</v>
      </c>
      <c r="P31" s="215">
        <f t="shared" si="16"/>
        <v>23</v>
      </c>
      <c r="Q31" s="216">
        <f t="shared" si="17"/>
        <v>15</v>
      </c>
      <c r="R31" s="216">
        <f t="shared" si="18"/>
        <v>599</v>
      </c>
      <c r="T31">
        <v>526</v>
      </c>
      <c r="U31">
        <v>8006</v>
      </c>
      <c r="V31" t="s">
        <v>216</v>
      </c>
      <c r="W31">
        <v>3826.328</v>
      </c>
      <c r="X31">
        <v>1506.1510000000001</v>
      </c>
      <c r="Y31">
        <v>2.54</v>
      </c>
      <c r="Z31">
        <v>17.175000000000001</v>
      </c>
      <c r="AA31">
        <v>150.93858499999999</v>
      </c>
      <c r="AB31">
        <v>3.365812</v>
      </c>
      <c r="AC31">
        <v>48.073031999999998</v>
      </c>
      <c r="AD31" s="1">
        <v>324</v>
      </c>
      <c r="AE31">
        <v>15</v>
      </c>
      <c r="AF31">
        <v>599</v>
      </c>
      <c r="AG31">
        <v>107</v>
      </c>
      <c r="AH31">
        <v>25.350231000000001</v>
      </c>
      <c r="AI31">
        <v>37763.9</v>
      </c>
      <c r="AJ31">
        <v>8597.2999999999993</v>
      </c>
      <c r="AK31">
        <v>23</v>
      </c>
      <c r="AL31">
        <v>6903</v>
      </c>
      <c r="AM31">
        <v>0.90748346083092857</v>
      </c>
      <c r="AN31" t="s">
        <v>68</v>
      </c>
      <c r="AO31">
        <v>3603.91</v>
      </c>
      <c r="AP31" t="s">
        <v>332</v>
      </c>
      <c r="AQ31" t="s">
        <v>118</v>
      </c>
      <c r="AR31" t="s">
        <v>119</v>
      </c>
      <c r="AS31" t="s">
        <v>118</v>
      </c>
      <c r="AT31" t="s">
        <v>119</v>
      </c>
      <c r="AU31" t="s">
        <v>194</v>
      </c>
      <c r="AV31" t="s">
        <v>216</v>
      </c>
      <c r="AW31" t="s">
        <v>68</v>
      </c>
      <c r="AX31">
        <v>8006</v>
      </c>
      <c r="AY31" t="s">
        <v>440</v>
      </c>
      <c r="AZ31">
        <v>12</v>
      </c>
      <c r="BA31" t="s">
        <v>488</v>
      </c>
      <c r="BB31">
        <v>2</v>
      </c>
      <c r="BC31">
        <v>1</v>
      </c>
      <c r="BE31" t="s">
        <v>68</v>
      </c>
      <c r="BF31">
        <v>0</v>
      </c>
      <c r="BG31" t="s">
        <v>260</v>
      </c>
      <c r="BI31" t="s">
        <v>118</v>
      </c>
      <c r="BJ31" t="s">
        <v>216</v>
      </c>
      <c r="BK31" t="s">
        <v>68</v>
      </c>
      <c r="BL31">
        <v>0.90748346083092857</v>
      </c>
      <c r="BM31">
        <v>8006</v>
      </c>
      <c r="BN31" t="s">
        <v>119</v>
      </c>
      <c r="BO31" t="s">
        <v>194</v>
      </c>
      <c r="BP31">
        <v>2</v>
      </c>
      <c r="BQ31">
        <v>3826.328</v>
      </c>
      <c r="BR31">
        <v>2.2299215273549836E-2</v>
      </c>
      <c r="BS31">
        <v>0.31849398879683416</v>
      </c>
      <c r="BT31">
        <v>8.4676483563353694E-2</v>
      </c>
      <c r="BU31">
        <v>17.175000000000001</v>
      </c>
      <c r="BV31">
        <v>0.3920207572377486</v>
      </c>
      <c r="BW31">
        <v>15.65469557236076</v>
      </c>
      <c r="BX31">
        <v>23</v>
      </c>
      <c r="BY31">
        <v>15</v>
      </c>
      <c r="BZ31">
        <v>599</v>
      </c>
    </row>
    <row r="32" spans="1:78" ht="16.5">
      <c r="A32" s="105" t="str">
        <f t="shared" si="1"/>
        <v>영종운수</v>
      </c>
      <c r="B32" s="106" t="str">
        <f t="shared" si="2"/>
        <v>김지현</v>
      </c>
      <c r="C32" s="107" t="str">
        <f t="shared" si="3"/>
        <v>B</v>
      </c>
      <c r="D32" s="108">
        <f t="shared" si="4"/>
        <v>0.93064107649755323</v>
      </c>
      <c r="E32" s="109">
        <f t="shared" si="5"/>
        <v>4482</v>
      </c>
      <c r="F32" s="110" t="str">
        <f t="shared" si="6"/>
        <v>203</v>
      </c>
      <c r="G32" s="111" t="str">
        <f t="shared" si="7"/>
        <v>70바2526</v>
      </c>
      <c r="H32" s="112">
        <f t="shared" si="8"/>
        <v>2</v>
      </c>
      <c r="I32" s="113">
        <f t="shared" si="9"/>
        <v>3452.3969999999999</v>
      </c>
      <c r="J32" s="114">
        <f t="shared" si="10"/>
        <v>6.0333141861939506E-2</v>
      </c>
      <c r="K32" s="114">
        <f t="shared" si="11"/>
        <v>0.20952950041777571</v>
      </c>
      <c r="L32" s="114">
        <f t="shared" si="12"/>
        <v>0.18595775630670516</v>
      </c>
      <c r="M32" s="115">
        <f t="shared" si="13"/>
        <v>14.311</v>
      </c>
      <c r="N32" s="116">
        <f t="shared" si="14"/>
        <v>2.8965382602290524E-2</v>
      </c>
      <c r="O32" s="116">
        <f t="shared" si="15"/>
        <v>3.244122851456539</v>
      </c>
      <c r="P32" s="217">
        <f t="shared" si="16"/>
        <v>1</v>
      </c>
      <c r="Q32" s="218">
        <f t="shared" si="17"/>
        <v>1</v>
      </c>
      <c r="R32" s="218">
        <f t="shared" si="18"/>
        <v>112</v>
      </c>
      <c r="T32">
        <v>526</v>
      </c>
      <c r="U32">
        <v>4482</v>
      </c>
      <c r="V32" t="s">
        <v>217</v>
      </c>
      <c r="W32">
        <v>3452.3969999999999</v>
      </c>
      <c r="X32">
        <v>1421.3520000000001</v>
      </c>
      <c r="Y32">
        <v>2.4289999999999998</v>
      </c>
      <c r="Z32">
        <v>14.311</v>
      </c>
      <c r="AA32">
        <v>148.121343</v>
      </c>
      <c r="AB32">
        <v>8.9366260000000004</v>
      </c>
      <c r="AC32">
        <v>31.035791</v>
      </c>
      <c r="AD32" s="1">
        <v>642</v>
      </c>
      <c r="AE32">
        <v>1</v>
      </c>
      <c r="AF32">
        <v>112</v>
      </c>
      <c r="AG32">
        <v>86</v>
      </c>
      <c r="AH32">
        <v>23.307896</v>
      </c>
      <c r="AI32">
        <v>10025</v>
      </c>
      <c r="AJ32">
        <v>57.3</v>
      </c>
      <c r="AK32">
        <v>1</v>
      </c>
      <c r="AL32">
        <v>19</v>
      </c>
      <c r="AM32">
        <v>0.93064107649755323</v>
      </c>
      <c r="AN32" t="s">
        <v>68</v>
      </c>
      <c r="AO32">
        <v>3262.134</v>
      </c>
      <c r="AP32" t="s">
        <v>333</v>
      </c>
      <c r="AQ32" t="s">
        <v>118</v>
      </c>
      <c r="AR32" t="s">
        <v>120</v>
      </c>
      <c r="AS32" t="s">
        <v>118</v>
      </c>
      <c r="AT32" t="s">
        <v>120</v>
      </c>
      <c r="AU32" t="s">
        <v>198</v>
      </c>
      <c r="AV32" t="s">
        <v>217</v>
      </c>
      <c r="AW32" t="s">
        <v>68</v>
      </c>
      <c r="AX32">
        <v>4482</v>
      </c>
      <c r="AY32" t="s">
        <v>489</v>
      </c>
      <c r="AZ32">
        <v>2</v>
      </c>
      <c r="BA32" t="s">
        <v>490</v>
      </c>
      <c r="BB32">
        <v>2</v>
      </c>
      <c r="BC32">
        <v>1</v>
      </c>
      <c r="BE32" t="s">
        <v>68</v>
      </c>
      <c r="BF32">
        <v>0</v>
      </c>
      <c r="BG32" t="s">
        <v>260</v>
      </c>
      <c r="BI32" t="s">
        <v>118</v>
      </c>
      <c r="BJ32" t="s">
        <v>217</v>
      </c>
      <c r="BK32" t="s">
        <v>68</v>
      </c>
      <c r="BL32">
        <v>0.93064107649755323</v>
      </c>
      <c r="BM32">
        <v>4482</v>
      </c>
      <c r="BN32" t="s">
        <v>120</v>
      </c>
      <c r="BO32" t="s">
        <v>198</v>
      </c>
      <c r="BP32">
        <v>2</v>
      </c>
      <c r="BQ32">
        <v>3452.3969999999999</v>
      </c>
      <c r="BR32">
        <v>6.0333141861939506E-2</v>
      </c>
      <c r="BS32">
        <v>0.20952950041777571</v>
      </c>
      <c r="BT32">
        <v>0.18595775630670516</v>
      </c>
      <c r="BU32">
        <v>14.311</v>
      </c>
      <c r="BV32">
        <v>2.8965382602290524E-2</v>
      </c>
      <c r="BW32">
        <v>3.244122851456539</v>
      </c>
      <c r="BX32">
        <v>1</v>
      </c>
      <c r="BY32">
        <v>1</v>
      </c>
      <c r="BZ32">
        <v>112</v>
      </c>
    </row>
    <row r="33" spans="1:78" ht="16.5">
      <c r="A33" s="122" t="str">
        <f t="shared" si="1"/>
        <v>영종운수</v>
      </c>
      <c r="B33" s="123" t="str">
        <f t="shared" si="2"/>
        <v>김지훈</v>
      </c>
      <c r="C33" s="124" t="str">
        <f t="shared" si="3"/>
        <v>F</v>
      </c>
      <c r="D33" s="125">
        <f t="shared" si="4"/>
        <v>0.75951351050753346</v>
      </c>
      <c r="E33" s="126">
        <f t="shared" si="5"/>
        <v>5504</v>
      </c>
      <c r="F33" s="127" t="str">
        <f t="shared" si="6"/>
        <v>203</v>
      </c>
      <c r="G33" s="128" t="str">
        <f t="shared" si="7"/>
        <v>70바2212</v>
      </c>
      <c r="H33" s="129">
        <f t="shared" si="8"/>
        <v>3</v>
      </c>
      <c r="I33" s="130">
        <f t="shared" si="9"/>
        <v>2849.6750000000002</v>
      </c>
      <c r="J33" s="131">
        <f t="shared" si="10"/>
        <v>1.0111528620120134E-2</v>
      </c>
      <c r="K33" s="131">
        <f t="shared" si="11"/>
        <v>0.27026228825606258</v>
      </c>
      <c r="L33" s="131">
        <f t="shared" si="12"/>
        <v>4.0355479133585406E-2</v>
      </c>
      <c r="M33" s="132">
        <f t="shared" si="13"/>
        <v>13.837</v>
      </c>
      <c r="N33" s="133">
        <f t="shared" si="14"/>
        <v>0.35091720985726438</v>
      </c>
      <c r="O33" s="133">
        <f t="shared" si="15"/>
        <v>3.0529797257582003</v>
      </c>
      <c r="P33" s="215">
        <f t="shared" si="16"/>
        <v>9</v>
      </c>
      <c r="Q33" s="216">
        <f t="shared" si="17"/>
        <v>10</v>
      </c>
      <c r="R33" s="216">
        <f t="shared" si="18"/>
        <v>87</v>
      </c>
      <c r="T33">
        <v>526</v>
      </c>
      <c r="U33">
        <v>5504</v>
      </c>
      <c r="V33" t="s">
        <v>258</v>
      </c>
      <c r="W33">
        <v>2849.6750000000002</v>
      </c>
      <c r="X33">
        <v>1417.8620000000001</v>
      </c>
      <c r="Y33">
        <v>2.0099999999999998</v>
      </c>
      <c r="Z33">
        <v>13.837</v>
      </c>
      <c r="AA33">
        <v>127.95998</v>
      </c>
      <c r="AB33">
        <v>1.293871</v>
      </c>
      <c r="AC33">
        <v>34.582757000000001</v>
      </c>
      <c r="AD33" s="1">
        <v>115</v>
      </c>
      <c r="AE33">
        <v>10</v>
      </c>
      <c r="AF33">
        <v>87</v>
      </c>
      <c r="AG33">
        <v>96</v>
      </c>
      <c r="AH33">
        <v>22.270047999999999</v>
      </c>
      <c r="AI33">
        <v>12296</v>
      </c>
      <c r="AJ33">
        <v>3058.8</v>
      </c>
      <c r="AK33">
        <v>9</v>
      </c>
      <c r="AL33">
        <v>1140</v>
      </c>
      <c r="AM33">
        <v>0.75951351050753346</v>
      </c>
      <c r="AN33" t="s">
        <v>70</v>
      </c>
      <c r="AO33">
        <v>1994.241</v>
      </c>
      <c r="AP33" t="s">
        <v>334</v>
      </c>
      <c r="AQ33" t="s">
        <v>118</v>
      </c>
      <c r="AR33" t="s">
        <v>120</v>
      </c>
      <c r="AS33" t="s">
        <v>118</v>
      </c>
      <c r="AT33" t="s">
        <v>120</v>
      </c>
      <c r="AU33" t="s">
        <v>195</v>
      </c>
      <c r="AV33" t="s">
        <v>258</v>
      </c>
      <c r="AW33" t="s">
        <v>70</v>
      </c>
      <c r="AX33">
        <v>5504</v>
      </c>
      <c r="AY33" t="s">
        <v>475</v>
      </c>
      <c r="AZ33">
        <v>8</v>
      </c>
      <c r="BA33" t="s">
        <v>491</v>
      </c>
      <c r="BB33">
        <v>3</v>
      </c>
      <c r="BC33">
        <v>1</v>
      </c>
      <c r="BE33" t="s">
        <v>70</v>
      </c>
      <c r="BF33">
        <v>0</v>
      </c>
      <c r="BG33" t="s">
        <v>260</v>
      </c>
      <c r="BI33" t="s">
        <v>118</v>
      </c>
      <c r="BJ33" t="s">
        <v>258</v>
      </c>
      <c r="BK33" t="s">
        <v>70</v>
      </c>
      <c r="BL33">
        <v>0.75951351050753346</v>
      </c>
      <c r="BM33">
        <v>5504</v>
      </c>
      <c r="BN33" t="s">
        <v>120</v>
      </c>
      <c r="BO33" t="s">
        <v>195</v>
      </c>
      <c r="BP33">
        <v>3</v>
      </c>
      <c r="BQ33">
        <v>2849.6750000000002</v>
      </c>
      <c r="BR33">
        <v>1.0111528620120134E-2</v>
      </c>
      <c r="BS33">
        <v>0.27026228825606258</v>
      </c>
      <c r="BT33">
        <v>4.0355479133585406E-2</v>
      </c>
      <c r="BU33">
        <v>13.837</v>
      </c>
      <c r="BV33">
        <v>0.35091720985726438</v>
      </c>
      <c r="BW33">
        <v>3.0529797257582003</v>
      </c>
      <c r="BX33">
        <v>9</v>
      </c>
      <c r="BY33">
        <v>10</v>
      </c>
      <c r="BZ33">
        <v>87</v>
      </c>
    </row>
    <row r="34" spans="1:78" ht="16.5">
      <c r="A34" s="105" t="str">
        <f t="shared" si="1"/>
        <v>영종운수</v>
      </c>
      <c r="B34" s="106" t="str">
        <f t="shared" si="2"/>
        <v>김진호</v>
      </c>
      <c r="C34" s="107" t="str">
        <f t="shared" si="3"/>
        <v>S</v>
      </c>
      <c r="D34" s="108">
        <f t="shared" si="4"/>
        <v>1.0165517241379312</v>
      </c>
      <c r="E34" s="109">
        <f t="shared" si="5"/>
        <v>9299</v>
      </c>
      <c r="F34" s="110" t="str">
        <f t="shared" si="6"/>
        <v>202</v>
      </c>
      <c r="G34" s="111" t="str">
        <f t="shared" si="7"/>
        <v>73아1256</v>
      </c>
      <c r="H34" s="112">
        <f t="shared" si="8"/>
        <v>1</v>
      </c>
      <c r="I34" s="113">
        <f t="shared" si="9"/>
        <v>3663.491</v>
      </c>
      <c r="J34" s="114">
        <f t="shared" si="10"/>
        <v>1.1082273857573991E-2</v>
      </c>
      <c r="K34" s="114">
        <f t="shared" si="11"/>
        <v>0.24583936306014478</v>
      </c>
      <c r="L34" s="114">
        <f t="shared" si="12"/>
        <v>9.9904708377883275E-2</v>
      </c>
      <c r="M34" s="115">
        <f t="shared" si="13"/>
        <v>8.1780000000000008</v>
      </c>
      <c r="N34" s="116">
        <f t="shared" si="14"/>
        <v>2.7296368409257726E-2</v>
      </c>
      <c r="O34" s="116">
        <f t="shared" si="15"/>
        <v>6.0052010500366997</v>
      </c>
      <c r="P34" s="217">
        <f t="shared" si="16"/>
        <v>4</v>
      </c>
      <c r="Q34" s="218">
        <f t="shared" si="17"/>
        <v>1</v>
      </c>
      <c r="R34" s="218">
        <f t="shared" si="18"/>
        <v>220</v>
      </c>
      <c r="T34">
        <v>526</v>
      </c>
      <c r="U34">
        <v>9299</v>
      </c>
      <c r="V34" t="s">
        <v>218</v>
      </c>
      <c r="W34">
        <v>3663.491</v>
      </c>
      <c r="X34">
        <v>1242.83</v>
      </c>
      <c r="Y34">
        <v>2.948</v>
      </c>
      <c r="Z34">
        <v>8.1780000000000008</v>
      </c>
      <c r="AA34">
        <v>135.523</v>
      </c>
      <c r="AB34">
        <v>1.501903</v>
      </c>
      <c r="AC34">
        <v>33.316887999999999</v>
      </c>
      <c r="AD34" s="1">
        <v>366</v>
      </c>
      <c r="AE34">
        <v>1</v>
      </c>
      <c r="AF34">
        <v>220</v>
      </c>
      <c r="AG34">
        <v>95</v>
      </c>
      <c r="AH34">
        <v>27.032245</v>
      </c>
      <c r="AI34">
        <v>21693.200000000001</v>
      </c>
      <c r="AJ34">
        <v>2064.4</v>
      </c>
      <c r="AK34">
        <v>4</v>
      </c>
      <c r="AL34">
        <v>591</v>
      </c>
      <c r="AM34">
        <v>1.0165517241379312</v>
      </c>
      <c r="AN34" t="s">
        <v>71</v>
      </c>
      <c r="AO34">
        <v>3663.491</v>
      </c>
      <c r="AP34" t="s">
        <v>335</v>
      </c>
      <c r="AQ34" t="s">
        <v>118</v>
      </c>
      <c r="AR34" t="s">
        <v>119</v>
      </c>
      <c r="AS34" t="s">
        <v>118</v>
      </c>
      <c r="AT34" t="s">
        <v>119</v>
      </c>
      <c r="AU34" t="s">
        <v>190</v>
      </c>
      <c r="AV34" t="s">
        <v>218</v>
      </c>
      <c r="AW34" t="s">
        <v>71</v>
      </c>
      <c r="AX34">
        <v>9299</v>
      </c>
      <c r="AY34" t="s">
        <v>478</v>
      </c>
      <c r="AZ34">
        <v>9</v>
      </c>
      <c r="BA34" t="s">
        <v>492</v>
      </c>
      <c r="BB34">
        <v>1</v>
      </c>
      <c r="BC34">
        <v>1</v>
      </c>
      <c r="BE34" t="s">
        <v>71</v>
      </c>
      <c r="BF34">
        <v>0</v>
      </c>
      <c r="BG34" t="s">
        <v>260</v>
      </c>
      <c r="BI34" t="s">
        <v>118</v>
      </c>
      <c r="BJ34" t="s">
        <v>218</v>
      </c>
      <c r="BK34" t="s">
        <v>71</v>
      </c>
      <c r="BL34">
        <v>1.0165517241379312</v>
      </c>
      <c r="BM34">
        <v>9299</v>
      </c>
      <c r="BN34" t="s">
        <v>119</v>
      </c>
      <c r="BO34" t="s">
        <v>190</v>
      </c>
      <c r="BP34">
        <v>1</v>
      </c>
      <c r="BQ34">
        <v>3663.491</v>
      </c>
      <c r="BR34">
        <v>1.1082273857573991E-2</v>
      </c>
      <c r="BS34">
        <v>0.24583936306014478</v>
      </c>
      <c r="BT34">
        <v>9.9904708377883275E-2</v>
      </c>
      <c r="BU34">
        <v>8.1780000000000008</v>
      </c>
      <c r="BV34">
        <v>2.7296368409257726E-2</v>
      </c>
      <c r="BW34">
        <v>6.0052010500366997</v>
      </c>
      <c r="BX34">
        <v>4</v>
      </c>
      <c r="BY34">
        <v>1</v>
      </c>
      <c r="BZ34">
        <v>220</v>
      </c>
    </row>
    <row r="35" spans="1:78" ht="16.5">
      <c r="A35" s="122" t="str">
        <f t="shared" si="1"/>
        <v>영종운수</v>
      </c>
      <c r="B35" s="123" t="str">
        <f t="shared" si="2"/>
        <v>김홍철</v>
      </c>
      <c r="C35" s="124" t="str">
        <f t="shared" si="3"/>
        <v>S</v>
      </c>
      <c r="D35" s="125">
        <f t="shared" si="4"/>
        <v>1.07852385244724</v>
      </c>
      <c r="E35" s="126">
        <f t="shared" si="5"/>
        <v>288</v>
      </c>
      <c r="F35" s="127" t="str">
        <f t="shared" si="6"/>
        <v>202</v>
      </c>
      <c r="G35" s="128" t="str">
        <f t="shared" si="7"/>
        <v>71바7511</v>
      </c>
      <c r="H35" s="129">
        <f t="shared" si="8"/>
        <v>2</v>
      </c>
      <c r="I35" s="130">
        <f t="shared" si="9"/>
        <v>4064.8240000000001</v>
      </c>
      <c r="J35" s="131">
        <f t="shared" si="10"/>
        <v>6.6152561648119938E-3</v>
      </c>
      <c r="K35" s="131">
        <f t="shared" si="11"/>
        <v>0.27692453285987012</v>
      </c>
      <c r="L35" s="131">
        <f t="shared" si="12"/>
        <v>0.14883793246644872</v>
      </c>
      <c r="M35" s="132">
        <f t="shared" si="13"/>
        <v>13.147</v>
      </c>
      <c r="N35" s="133">
        <f t="shared" si="14"/>
        <v>2.4601311151479129E-2</v>
      </c>
      <c r="O35" s="133">
        <f t="shared" si="15"/>
        <v>3.4687848723585573</v>
      </c>
      <c r="P35" s="215">
        <f t="shared" si="16"/>
        <v>2</v>
      </c>
      <c r="Q35" s="216">
        <f t="shared" si="17"/>
        <v>1</v>
      </c>
      <c r="R35" s="216">
        <f t="shared" si="18"/>
        <v>141</v>
      </c>
      <c r="T35">
        <v>526</v>
      </c>
      <c r="U35">
        <v>288</v>
      </c>
      <c r="V35" t="s">
        <v>219</v>
      </c>
      <c r="W35">
        <v>4073.768</v>
      </c>
      <c r="X35">
        <v>1349.191</v>
      </c>
      <c r="Y35">
        <v>3.0190000000000001</v>
      </c>
      <c r="Z35">
        <v>13.147</v>
      </c>
      <c r="AA35">
        <v>154.814413</v>
      </c>
      <c r="AB35">
        <v>1.0241370000000001</v>
      </c>
      <c r="AC35">
        <v>42.871909000000002</v>
      </c>
      <c r="AD35" s="1">
        <v>605</v>
      </c>
      <c r="AE35">
        <v>1</v>
      </c>
      <c r="AF35">
        <v>141</v>
      </c>
      <c r="AG35">
        <v>104</v>
      </c>
      <c r="AH35">
        <v>26.313880000000001</v>
      </c>
      <c r="AI35">
        <v>40491.699999999997</v>
      </c>
      <c r="AJ35">
        <v>3609.3</v>
      </c>
      <c r="AK35">
        <v>2</v>
      </c>
      <c r="AL35">
        <v>3</v>
      </c>
      <c r="AM35">
        <v>1.07852385244724</v>
      </c>
      <c r="AN35" t="s">
        <v>71</v>
      </c>
      <c r="AO35">
        <v>3640.2919999999999</v>
      </c>
      <c r="AP35" t="s">
        <v>336</v>
      </c>
      <c r="AQ35" t="s">
        <v>118</v>
      </c>
      <c r="AR35" t="s">
        <v>119</v>
      </c>
      <c r="AS35" t="s">
        <v>118</v>
      </c>
      <c r="AT35" t="s">
        <v>119</v>
      </c>
      <c r="AU35" t="s">
        <v>181</v>
      </c>
      <c r="AV35" t="s">
        <v>219</v>
      </c>
      <c r="AW35" t="s">
        <v>71</v>
      </c>
      <c r="AX35">
        <v>288</v>
      </c>
      <c r="AY35" t="s">
        <v>478</v>
      </c>
      <c r="AZ35">
        <v>1</v>
      </c>
      <c r="BA35" t="s">
        <v>188</v>
      </c>
      <c r="BB35">
        <v>2</v>
      </c>
      <c r="BC35">
        <v>1</v>
      </c>
      <c r="BE35" t="s">
        <v>71</v>
      </c>
      <c r="BF35">
        <v>0</v>
      </c>
      <c r="BG35" t="s">
        <v>260</v>
      </c>
      <c r="BI35" t="s">
        <v>118</v>
      </c>
      <c r="BJ35" t="s">
        <v>219</v>
      </c>
      <c r="BK35" t="s">
        <v>71</v>
      </c>
      <c r="BL35">
        <v>1.07852385244724</v>
      </c>
      <c r="BM35">
        <v>288</v>
      </c>
      <c r="BN35" t="s">
        <v>119</v>
      </c>
      <c r="BO35" t="s">
        <v>181</v>
      </c>
      <c r="BP35">
        <v>2</v>
      </c>
      <c r="BQ35">
        <v>4064.8240000000001</v>
      </c>
      <c r="BR35">
        <v>6.6152561648119938E-3</v>
      </c>
      <c r="BS35">
        <v>0.27692453285987012</v>
      </c>
      <c r="BT35">
        <v>0.14851115723821287</v>
      </c>
      <c r="BU35">
        <v>13.147</v>
      </c>
      <c r="BV35">
        <v>2.4601311151479129E-2</v>
      </c>
      <c r="BW35">
        <v>3.4687848723585573</v>
      </c>
      <c r="BX35">
        <v>2</v>
      </c>
      <c r="BY35">
        <v>1</v>
      </c>
      <c r="BZ35">
        <v>141</v>
      </c>
    </row>
    <row r="36" spans="1:78" ht="16.5">
      <c r="A36" s="105" t="str">
        <f t="shared" si="1"/>
        <v>영종운수</v>
      </c>
      <c r="B36" s="106" t="str">
        <f t="shared" si="2"/>
        <v>남도관</v>
      </c>
      <c r="C36" s="107" t="str">
        <f t="shared" si="3"/>
        <v>F</v>
      </c>
      <c r="D36" s="108">
        <f t="shared" si="4"/>
        <v>0.75166666666666659</v>
      </c>
      <c r="E36" s="109">
        <f t="shared" si="5"/>
        <v>2983</v>
      </c>
      <c r="F36" s="110" t="str">
        <f t="shared" si="6"/>
        <v>202</v>
      </c>
      <c r="G36" s="111" t="str">
        <f t="shared" si="7"/>
        <v>70바2259</v>
      </c>
      <c r="H36" s="112">
        <f t="shared" si="8"/>
        <v>1</v>
      </c>
      <c r="I36" s="113">
        <f t="shared" si="9"/>
        <v>3519.98</v>
      </c>
      <c r="J36" s="114">
        <f t="shared" si="10"/>
        <v>2.4423408941952766E-2</v>
      </c>
      <c r="K36" s="114">
        <f t="shared" si="11"/>
        <v>0.36979826793341275</v>
      </c>
      <c r="L36" s="114">
        <f t="shared" si="12"/>
        <v>0.10454604855709407</v>
      </c>
      <c r="M36" s="115">
        <f t="shared" si="13"/>
        <v>15.439</v>
      </c>
      <c r="N36" s="116" t="str">
        <f t="shared" si="14"/>
        <v>-</v>
      </c>
      <c r="O36" s="116" t="str">
        <f t="shared" si="15"/>
        <v>-</v>
      </c>
      <c r="P36" s="217">
        <f t="shared" si="16"/>
        <v>15</v>
      </c>
      <c r="Q36" s="218">
        <f t="shared" si="17"/>
        <v>3986</v>
      </c>
      <c r="R36" s="218">
        <f t="shared" si="18"/>
        <v>1430</v>
      </c>
      <c r="T36">
        <v>526</v>
      </c>
      <c r="U36">
        <v>2983</v>
      </c>
      <c r="V36" t="s">
        <v>286</v>
      </c>
      <c r="W36">
        <v>3519.98</v>
      </c>
      <c r="X36">
        <v>1560.731</v>
      </c>
      <c r="Y36">
        <v>2.2549999999999999</v>
      </c>
      <c r="Z36">
        <v>15.439</v>
      </c>
      <c r="AA36">
        <v>158.46469300000001</v>
      </c>
      <c r="AB36">
        <v>3.8702480000000001</v>
      </c>
      <c r="AC36">
        <v>58.599969000000002</v>
      </c>
      <c r="AD36" s="1">
        <v>368</v>
      </c>
      <c r="AE36">
        <v>3986</v>
      </c>
      <c r="AF36">
        <v>1430</v>
      </c>
      <c r="AG36">
        <v>130</v>
      </c>
      <c r="AH36">
        <v>22.213023</v>
      </c>
      <c r="AI36">
        <v>33014.9</v>
      </c>
      <c r="AJ36">
        <v>2862.9</v>
      </c>
      <c r="AK36">
        <v>15</v>
      </c>
      <c r="AL36">
        <v>2081</v>
      </c>
      <c r="AM36">
        <v>0.75166666666666659</v>
      </c>
      <c r="AN36" t="s">
        <v>70</v>
      </c>
      <c r="AO36">
        <v>3519.98</v>
      </c>
      <c r="AP36" t="s">
        <v>337</v>
      </c>
      <c r="AQ36" t="s">
        <v>118</v>
      </c>
      <c r="AR36" t="s">
        <v>119</v>
      </c>
      <c r="AS36" t="s">
        <v>118</v>
      </c>
      <c r="AT36" t="s">
        <v>119</v>
      </c>
      <c r="AU36" t="s">
        <v>177</v>
      </c>
      <c r="AV36" t="s">
        <v>286</v>
      </c>
      <c r="AW36" t="s">
        <v>70</v>
      </c>
      <c r="AX36">
        <v>2983</v>
      </c>
      <c r="AY36" t="s">
        <v>473</v>
      </c>
      <c r="AZ36">
        <v>8</v>
      </c>
      <c r="BA36" t="s">
        <v>493</v>
      </c>
      <c r="BB36">
        <v>1</v>
      </c>
      <c r="BC36">
        <v>1</v>
      </c>
      <c r="BE36" t="s">
        <v>69</v>
      </c>
      <c r="BF36">
        <v>-2</v>
      </c>
      <c r="BG36" t="s">
        <v>307</v>
      </c>
      <c r="BI36" t="s">
        <v>118</v>
      </c>
      <c r="BJ36" t="s">
        <v>286</v>
      </c>
      <c r="BK36" t="s">
        <v>70</v>
      </c>
      <c r="BL36">
        <v>0.75166666666666659</v>
      </c>
      <c r="BM36">
        <v>2983</v>
      </c>
      <c r="BN36" t="s">
        <v>119</v>
      </c>
      <c r="BO36" t="s">
        <v>177</v>
      </c>
      <c r="BP36">
        <v>1</v>
      </c>
      <c r="BQ36">
        <v>3519.98</v>
      </c>
      <c r="BR36">
        <v>2.4423408941952766E-2</v>
      </c>
      <c r="BS36">
        <v>0.36979826793341275</v>
      </c>
      <c r="BT36">
        <v>0.10454604855709407</v>
      </c>
      <c r="BU36">
        <v>15.439</v>
      </c>
      <c r="BV36" t="s">
        <v>467</v>
      </c>
      <c r="BW36" t="s">
        <v>467</v>
      </c>
      <c r="BX36">
        <v>15</v>
      </c>
      <c r="BY36">
        <v>3986</v>
      </c>
      <c r="BZ36">
        <v>1430</v>
      </c>
    </row>
    <row r="37" spans="1:78" ht="16.5">
      <c r="A37" s="122" t="str">
        <f t="shared" si="1"/>
        <v>영종운수</v>
      </c>
      <c r="B37" s="123" t="str">
        <f t="shared" si="2"/>
        <v>남정수</v>
      </c>
      <c r="C37" s="124" t="str">
        <f t="shared" si="3"/>
        <v>B</v>
      </c>
      <c r="D37" s="125">
        <f t="shared" si="4"/>
        <v>0.90320713058333135</v>
      </c>
      <c r="E37" s="126">
        <f t="shared" si="5"/>
        <v>7469</v>
      </c>
      <c r="F37" s="127" t="str">
        <f t="shared" si="6"/>
        <v>205</v>
      </c>
      <c r="G37" s="128" t="str">
        <f t="shared" si="7"/>
        <v>70바2512</v>
      </c>
      <c r="H37" s="129">
        <f t="shared" si="8"/>
        <v>3</v>
      </c>
      <c r="I37" s="130">
        <f t="shared" si="9"/>
        <v>938.53600000000006</v>
      </c>
      <c r="J37" s="131">
        <f t="shared" si="10"/>
        <v>2.143523712971164E-2</v>
      </c>
      <c r="K37" s="131">
        <f t="shared" si="11"/>
        <v>0.21133475705779972</v>
      </c>
      <c r="L37" s="131">
        <f t="shared" si="12"/>
        <v>0.13105517529428812</v>
      </c>
      <c r="M37" s="132">
        <f t="shared" si="13"/>
        <v>10.5</v>
      </c>
      <c r="N37" s="133">
        <f t="shared" si="14"/>
        <v>0</v>
      </c>
      <c r="O37" s="133">
        <f t="shared" si="15"/>
        <v>1.9178806140627529</v>
      </c>
      <c r="P37" s="215">
        <f t="shared" si="16"/>
        <v>7</v>
      </c>
      <c r="Q37" s="216">
        <f t="shared" si="17"/>
        <v>0</v>
      </c>
      <c r="R37" s="216">
        <f t="shared" si="18"/>
        <v>18</v>
      </c>
      <c r="T37">
        <v>526</v>
      </c>
      <c r="U37">
        <v>7469</v>
      </c>
      <c r="V37" t="s">
        <v>338</v>
      </c>
      <c r="W37">
        <v>938.53599999999994</v>
      </c>
      <c r="X37">
        <v>387.61</v>
      </c>
      <c r="Y37">
        <v>2.4209999999999998</v>
      </c>
      <c r="Z37">
        <v>10.5</v>
      </c>
      <c r="AA37">
        <v>41.312769000000003</v>
      </c>
      <c r="AB37">
        <v>0.88554900000000003</v>
      </c>
      <c r="AC37">
        <v>8.7308240000000001</v>
      </c>
      <c r="AD37" s="1">
        <v>123</v>
      </c>
      <c r="AE37">
        <v>0</v>
      </c>
      <c r="AF37">
        <v>18</v>
      </c>
      <c r="AG37">
        <v>95</v>
      </c>
      <c r="AH37">
        <v>22.717818000000001</v>
      </c>
      <c r="AI37">
        <v>2823.2</v>
      </c>
      <c r="AJ37">
        <v>259.39999999999998</v>
      </c>
      <c r="AK37">
        <v>7</v>
      </c>
      <c r="AL37">
        <v>1183</v>
      </c>
      <c r="AM37">
        <v>0.90320713058333135</v>
      </c>
      <c r="AN37" t="s">
        <v>68</v>
      </c>
      <c r="AO37">
        <v>409.75700000000001</v>
      </c>
      <c r="AP37" t="s">
        <v>339</v>
      </c>
      <c r="AQ37" t="s">
        <v>118</v>
      </c>
      <c r="AR37" t="s">
        <v>121</v>
      </c>
      <c r="AS37" t="s">
        <v>118</v>
      </c>
      <c r="AT37" t="s">
        <v>121</v>
      </c>
      <c r="AU37" t="s">
        <v>204</v>
      </c>
      <c r="AV37" t="s">
        <v>338</v>
      </c>
      <c r="AW37" t="s">
        <v>68</v>
      </c>
      <c r="AX37">
        <v>7469</v>
      </c>
      <c r="AY37" t="s">
        <v>494</v>
      </c>
      <c r="AZ37">
        <v>2</v>
      </c>
      <c r="BA37" t="s">
        <v>312</v>
      </c>
      <c r="BB37">
        <v>3</v>
      </c>
      <c r="BC37">
        <v>1</v>
      </c>
      <c r="BE37" t="s">
        <v>67</v>
      </c>
      <c r="BF37">
        <v>2</v>
      </c>
      <c r="BG37" t="s">
        <v>289</v>
      </c>
      <c r="BI37" t="s">
        <v>118</v>
      </c>
      <c r="BJ37" t="s">
        <v>338</v>
      </c>
      <c r="BK37" t="s">
        <v>68</v>
      </c>
      <c r="BL37">
        <v>0.90320713058333135</v>
      </c>
      <c r="BM37">
        <v>7469</v>
      </c>
      <c r="BN37" t="s">
        <v>121</v>
      </c>
      <c r="BO37" t="s">
        <v>204</v>
      </c>
      <c r="BP37">
        <v>3</v>
      </c>
      <c r="BQ37">
        <v>938.53600000000006</v>
      </c>
      <c r="BR37">
        <v>2.143523712971164E-2</v>
      </c>
      <c r="BS37">
        <v>0.21133475705779972</v>
      </c>
      <c r="BT37">
        <v>0.13105517529428815</v>
      </c>
      <c r="BU37">
        <v>10.5</v>
      </c>
      <c r="BV37">
        <v>0</v>
      </c>
      <c r="BW37">
        <v>1.9178806140627529</v>
      </c>
      <c r="BX37">
        <v>7</v>
      </c>
      <c r="BY37">
        <v>0</v>
      </c>
      <c r="BZ37">
        <v>18</v>
      </c>
    </row>
    <row r="38" spans="1:78" ht="16.5">
      <c r="A38" s="105" t="str">
        <f t="shared" si="1"/>
        <v>영종운수</v>
      </c>
      <c r="B38" s="106" t="str">
        <f t="shared" si="2"/>
        <v>노형준</v>
      </c>
      <c r="C38" s="107" t="str">
        <f t="shared" si="3"/>
        <v>F</v>
      </c>
      <c r="D38" s="108">
        <f t="shared" si="4"/>
        <v>0.78178571428571431</v>
      </c>
      <c r="E38" s="109">
        <f t="shared" si="5"/>
        <v>2000</v>
      </c>
      <c r="F38" s="110" t="str">
        <f t="shared" si="6"/>
        <v>203</v>
      </c>
      <c r="G38" s="111" t="str">
        <f t="shared" si="7"/>
        <v>70바2269</v>
      </c>
      <c r="H38" s="112">
        <f t="shared" si="8"/>
        <v>1</v>
      </c>
      <c r="I38" s="113">
        <f t="shared" si="9"/>
        <v>3513.491</v>
      </c>
      <c r="J38" s="114">
        <f t="shared" si="10"/>
        <v>1.7855861164254101E-2</v>
      </c>
      <c r="K38" s="114">
        <f t="shared" si="11"/>
        <v>0.28091921716739526</v>
      </c>
      <c r="L38" s="114">
        <f t="shared" si="12"/>
        <v>9.9900640132563306E-2</v>
      </c>
      <c r="M38" s="115">
        <f t="shared" si="13"/>
        <v>14.151</v>
      </c>
      <c r="N38" s="116">
        <f t="shared" si="14"/>
        <v>2.4477079918519786</v>
      </c>
      <c r="O38" s="116">
        <f t="shared" si="15"/>
        <v>9.2215975506981511</v>
      </c>
      <c r="P38" s="217">
        <f t="shared" si="16"/>
        <v>39</v>
      </c>
      <c r="Q38" s="218">
        <f t="shared" si="17"/>
        <v>86</v>
      </c>
      <c r="R38" s="218">
        <f t="shared" si="18"/>
        <v>324</v>
      </c>
      <c r="T38">
        <v>526</v>
      </c>
      <c r="U38">
        <v>2000</v>
      </c>
      <c r="V38" t="s">
        <v>220</v>
      </c>
      <c r="W38">
        <v>3513.491</v>
      </c>
      <c r="X38">
        <v>1605.0509999999999</v>
      </c>
      <c r="Y38">
        <v>2.1890000000000001</v>
      </c>
      <c r="Z38">
        <v>14.151</v>
      </c>
      <c r="AA38">
        <v>168.819693</v>
      </c>
      <c r="AB38">
        <v>3.014421</v>
      </c>
      <c r="AC38">
        <v>47.424695999999997</v>
      </c>
      <c r="AD38" s="1">
        <v>351</v>
      </c>
      <c r="AE38">
        <v>86</v>
      </c>
      <c r="AF38">
        <v>324</v>
      </c>
      <c r="AG38">
        <v>100</v>
      </c>
      <c r="AH38">
        <v>20.812092</v>
      </c>
      <c r="AI38">
        <v>17342.8</v>
      </c>
      <c r="AJ38">
        <v>2766.7</v>
      </c>
      <c r="AK38">
        <v>39</v>
      </c>
      <c r="AL38">
        <v>10538</v>
      </c>
      <c r="AM38">
        <v>0.78178571428571431</v>
      </c>
      <c r="AN38" t="s">
        <v>70</v>
      </c>
      <c r="AO38">
        <v>3513.491</v>
      </c>
      <c r="AP38" t="s">
        <v>340</v>
      </c>
      <c r="AQ38" t="s">
        <v>118</v>
      </c>
      <c r="AR38" t="s">
        <v>120</v>
      </c>
      <c r="AS38" t="s">
        <v>118</v>
      </c>
      <c r="AT38" t="s">
        <v>120</v>
      </c>
      <c r="AU38" t="s">
        <v>197</v>
      </c>
      <c r="AV38" t="s">
        <v>220</v>
      </c>
      <c r="AW38" t="s">
        <v>70</v>
      </c>
      <c r="AX38">
        <v>2000</v>
      </c>
      <c r="AY38" t="s">
        <v>475</v>
      </c>
      <c r="AZ38">
        <v>2</v>
      </c>
      <c r="BA38" t="s">
        <v>271</v>
      </c>
      <c r="BB38">
        <v>1</v>
      </c>
      <c r="BC38">
        <v>1</v>
      </c>
      <c r="BE38" t="s">
        <v>70</v>
      </c>
      <c r="BF38">
        <v>0</v>
      </c>
      <c r="BG38" t="s">
        <v>260</v>
      </c>
      <c r="BI38" t="s">
        <v>118</v>
      </c>
      <c r="BJ38" t="s">
        <v>220</v>
      </c>
      <c r="BK38" t="s">
        <v>70</v>
      </c>
      <c r="BL38">
        <v>0.78178571428571431</v>
      </c>
      <c r="BM38">
        <v>2000</v>
      </c>
      <c r="BN38" t="s">
        <v>120</v>
      </c>
      <c r="BO38" t="s">
        <v>197</v>
      </c>
      <c r="BP38">
        <v>1</v>
      </c>
      <c r="BQ38">
        <v>3513.491</v>
      </c>
      <c r="BR38">
        <v>1.7855861164254101E-2</v>
      </c>
      <c r="BS38">
        <v>0.28091921716739526</v>
      </c>
      <c r="BT38">
        <v>9.9900640132563306E-2</v>
      </c>
      <c r="BU38">
        <v>14.151</v>
      </c>
      <c r="BV38">
        <v>2.4477079918519786</v>
      </c>
      <c r="BW38">
        <v>9.2215975506981511</v>
      </c>
      <c r="BX38">
        <v>39</v>
      </c>
      <c r="BY38">
        <v>86</v>
      </c>
      <c r="BZ38">
        <v>324</v>
      </c>
    </row>
    <row r="39" spans="1:78" ht="16.5">
      <c r="A39" s="122" t="str">
        <f t="shared" si="1"/>
        <v>영종운수</v>
      </c>
      <c r="B39" s="123" t="str">
        <f t="shared" si="2"/>
        <v>박건배</v>
      </c>
      <c r="C39" s="124" t="str">
        <f t="shared" si="3"/>
        <v>C</v>
      </c>
      <c r="D39" s="125">
        <f t="shared" si="4"/>
        <v>0.89821428571428585</v>
      </c>
      <c r="E39" s="126">
        <f t="shared" si="5"/>
        <v>8011</v>
      </c>
      <c r="F39" s="127" t="str">
        <f t="shared" si="6"/>
        <v>205</v>
      </c>
      <c r="G39" s="128" t="str">
        <f t="shared" si="7"/>
        <v>71바7516</v>
      </c>
      <c r="H39" s="129">
        <f t="shared" si="8"/>
        <v>1</v>
      </c>
      <c r="I39" s="130">
        <f t="shared" si="9"/>
        <v>2591.4960000000001</v>
      </c>
      <c r="J39" s="131">
        <f t="shared" si="10"/>
        <v>2.6961572539072897E-2</v>
      </c>
      <c r="K39" s="131">
        <f t="shared" si="11"/>
        <v>0.27391353647364775</v>
      </c>
      <c r="L39" s="131">
        <f t="shared" si="12"/>
        <v>0.148562837835752</v>
      </c>
      <c r="M39" s="132">
        <f t="shared" si="13"/>
        <v>16.564</v>
      </c>
      <c r="N39" s="133">
        <f t="shared" si="14"/>
        <v>0.57881625130812475</v>
      </c>
      <c r="O39" s="133">
        <f t="shared" si="15"/>
        <v>13.775826781133368</v>
      </c>
      <c r="P39" s="215">
        <f t="shared" si="16"/>
        <v>17</v>
      </c>
      <c r="Q39" s="216">
        <f t="shared" si="17"/>
        <v>15</v>
      </c>
      <c r="R39" s="216">
        <f t="shared" si="18"/>
        <v>357</v>
      </c>
      <c r="T39">
        <v>526</v>
      </c>
      <c r="U39">
        <v>8011</v>
      </c>
      <c r="V39" t="s">
        <v>221</v>
      </c>
      <c r="W39">
        <v>2591.4960000000001</v>
      </c>
      <c r="X39">
        <v>1030.2190000000001</v>
      </c>
      <c r="Y39">
        <v>2.5150000000000001</v>
      </c>
      <c r="Z39">
        <v>16.564</v>
      </c>
      <c r="AA39">
        <v>106.941648</v>
      </c>
      <c r="AB39">
        <v>2.8833150000000001</v>
      </c>
      <c r="AC39">
        <v>29.292764999999999</v>
      </c>
      <c r="AD39" s="1">
        <v>385</v>
      </c>
      <c r="AE39">
        <v>15</v>
      </c>
      <c r="AF39">
        <v>357</v>
      </c>
      <c r="AG39">
        <v>107</v>
      </c>
      <c r="AH39">
        <v>24.232804000000002</v>
      </c>
      <c r="AI39">
        <v>10550.5</v>
      </c>
      <c r="AJ39">
        <v>1420.5</v>
      </c>
      <c r="AK39">
        <v>17</v>
      </c>
      <c r="AL39">
        <v>6786</v>
      </c>
      <c r="AM39">
        <v>0.89821428571428585</v>
      </c>
      <c r="AN39" t="s">
        <v>69</v>
      </c>
      <c r="AO39">
        <v>2591.4960000000001</v>
      </c>
      <c r="AP39" t="s">
        <v>341</v>
      </c>
      <c r="AQ39" t="s">
        <v>118</v>
      </c>
      <c r="AR39" t="s">
        <v>121</v>
      </c>
      <c r="AS39" t="s">
        <v>118</v>
      </c>
      <c r="AT39" t="s">
        <v>121</v>
      </c>
      <c r="AU39" t="s">
        <v>205</v>
      </c>
      <c r="AV39" t="s">
        <v>221</v>
      </c>
      <c r="AW39" t="s">
        <v>69</v>
      </c>
      <c r="AX39">
        <v>8011</v>
      </c>
      <c r="AY39" t="s">
        <v>495</v>
      </c>
      <c r="AZ39">
        <v>1</v>
      </c>
      <c r="BA39" t="s">
        <v>496</v>
      </c>
      <c r="BB39">
        <v>1</v>
      </c>
      <c r="BC39">
        <v>1</v>
      </c>
      <c r="BE39" t="s">
        <v>68</v>
      </c>
      <c r="BF39">
        <v>-1</v>
      </c>
      <c r="BG39" t="s">
        <v>307</v>
      </c>
      <c r="BI39" t="s">
        <v>118</v>
      </c>
      <c r="BJ39" t="s">
        <v>221</v>
      </c>
      <c r="BK39" t="s">
        <v>69</v>
      </c>
      <c r="BL39">
        <v>0.89821428571428585</v>
      </c>
      <c r="BM39">
        <v>8011</v>
      </c>
      <c r="BN39" t="s">
        <v>121</v>
      </c>
      <c r="BO39" t="s">
        <v>205</v>
      </c>
      <c r="BP39">
        <v>1</v>
      </c>
      <c r="BQ39">
        <v>2591.4960000000001</v>
      </c>
      <c r="BR39">
        <v>2.6961572539072897E-2</v>
      </c>
      <c r="BS39">
        <v>0.27391353647364775</v>
      </c>
      <c r="BT39">
        <v>0.148562837835752</v>
      </c>
      <c r="BU39">
        <v>16.564</v>
      </c>
      <c r="BV39">
        <v>0.57881625130812475</v>
      </c>
      <c r="BW39">
        <v>13.775826781133368</v>
      </c>
      <c r="BX39">
        <v>17</v>
      </c>
      <c r="BY39">
        <v>15</v>
      </c>
      <c r="BZ39">
        <v>357</v>
      </c>
    </row>
    <row r="40" spans="1:78" ht="16.5">
      <c r="A40" s="105" t="str">
        <f t="shared" si="1"/>
        <v>영종운수</v>
      </c>
      <c r="B40" s="106" t="str">
        <f t="shared" si="2"/>
        <v>박규승</v>
      </c>
      <c r="C40" s="107" t="str">
        <f t="shared" si="3"/>
        <v>A</v>
      </c>
      <c r="D40" s="108">
        <f t="shared" si="4"/>
        <v>0.96974982838037915</v>
      </c>
      <c r="E40" s="109">
        <f t="shared" si="5"/>
        <v>2643</v>
      </c>
      <c r="F40" s="110" t="str">
        <f t="shared" si="6"/>
        <v>202</v>
      </c>
      <c r="G40" s="111" t="str">
        <f t="shared" si="7"/>
        <v>70바2514</v>
      </c>
      <c r="H40" s="112">
        <f t="shared" si="8"/>
        <v>5</v>
      </c>
      <c r="I40" s="113">
        <f t="shared" si="9"/>
        <v>2006.9800000000002</v>
      </c>
      <c r="J40" s="114">
        <f t="shared" si="10"/>
        <v>2.1927405675655945E-2</v>
      </c>
      <c r="K40" s="114">
        <f t="shared" si="11"/>
        <v>0.33209480226968874</v>
      </c>
      <c r="L40" s="114">
        <f t="shared" si="12"/>
        <v>0.14898005959202382</v>
      </c>
      <c r="M40" s="115">
        <f t="shared" si="13"/>
        <v>16.469000000000001</v>
      </c>
      <c r="N40" s="116">
        <f t="shared" si="14"/>
        <v>4.982610688696449E-2</v>
      </c>
      <c r="O40" s="116">
        <f t="shared" si="15"/>
        <v>19.482007792803113</v>
      </c>
      <c r="P40" s="217">
        <f t="shared" si="16"/>
        <v>12</v>
      </c>
      <c r="Q40" s="218">
        <f t="shared" si="17"/>
        <v>1</v>
      </c>
      <c r="R40" s="218">
        <f t="shared" si="18"/>
        <v>391</v>
      </c>
      <c r="T40">
        <v>526</v>
      </c>
      <c r="U40">
        <v>2643</v>
      </c>
      <c r="V40" t="s">
        <v>342</v>
      </c>
      <c r="W40">
        <v>2006.98</v>
      </c>
      <c r="X40">
        <v>748.65300000000002</v>
      </c>
      <c r="Y40">
        <v>2.681</v>
      </c>
      <c r="Z40">
        <v>16.469000000000001</v>
      </c>
      <c r="AA40">
        <v>78.655542999999994</v>
      </c>
      <c r="AB40">
        <v>1.724712</v>
      </c>
      <c r="AC40">
        <v>26.121096999999999</v>
      </c>
      <c r="AD40" s="1">
        <v>299</v>
      </c>
      <c r="AE40">
        <v>1</v>
      </c>
      <c r="AF40">
        <v>391</v>
      </c>
      <c r="AG40">
        <v>100</v>
      </c>
      <c r="AH40">
        <v>25.516065000000001</v>
      </c>
      <c r="AI40">
        <v>18629.099999999999</v>
      </c>
      <c r="AJ40">
        <v>6194.8</v>
      </c>
      <c r="AK40">
        <v>12</v>
      </c>
      <c r="AL40">
        <v>1791</v>
      </c>
      <c r="AM40">
        <v>0.96974982838037915</v>
      </c>
      <c r="AN40" t="s">
        <v>66</v>
      </c>
      <c r="AO40">
        <v>1158.0920000000001</v>
      </c>
      <c r="AP40" t="s">
        <v>343</v>
      </c>
      <c r="AQ40" t="s">
        <v>118</v>
      </c>
      <c r="AR40" t="s">
        <v>119</v>
      </c>
      <c r="AS40" t="s">
        <v>118</v>
      </c>
      <c r="AT40" t="s">
        <v>119</v>
      </c>
      <c r="AU40" t="s">
        <v>179</v>
      </c>
      <c r="AV40" t="s">
        <v>342</v>
      </c>
      <c r="AW40" t="s">
        <v>66</v>
      </c>
      <c r="AX40">
        <v>2643</v>
      </c>
      <c r="AY40" t="s">
        <v>497</v>
      </c>
      <c r="AZ40">
        <v>1</v>
      </c>
      <c r="BA40" t="s">
        <v>265</v>
      </c>
      <c r="BB40">
        <v>5</v>
      </c>
      <c r="BC40">
        <v>1</v>
      </c>
      <c r="BE40" t="s">
        <v>67</v>
      </c>
      <c r="BF40">
        <v>3</v>
      </c>
      <c r="BG40" t="s">
        <v>289</v>
      </c>
      <c r="BI40" t="s">
        <v>118</v>
      </c>
      <c r="BJ40" t="s">
        <v>342</v>
      </c>
      <c r="BK40" t="s">
        <v>66</v>
      </c>
      <c r="BL40">
        <v>0.96974982838037915</v>
      </c>
      <c r="BM40">
        <v>2643</v>
      </c>
      <c r="BN40" t="s">
        <v>119</v>
      </c>
      <c r="BO40" t="s">
        <v>179</v>
      </c>
      <c r="BP40">
        <v>5</v>
      </c>
      <c r="BQ40">
        <v>2006.9800000000002</v>
      </c>
      <c r="BR40">
        <v>2.1927405675655945E-2</v>
      </c>
      <c r="BS40">
        <v>0.33209480226968874</v>
      </c>
      <c r="BT40">
        <v>0.14898005959202384</v>
      </c>
      <c r="BU40">
        <v>16.469000000000001</v>
      </c>
      <c r="BV40">
        <v>4.982610688696449E-2</v>
      </c>
      <c r="BW40">
        <v>19.482007792803113</v>
      </c>
      <c r="BX40">
        <v>12</v>
      </c>
      <c r="BY40">
        <v>1</v>
      </c>
      <c r="BZ40">
        <v>391</v>
      </c>
    </row>
    <row r="41" spans="1:78" ht="16.5">
      <c r="A41" s="122" t="str">
        <f t="shared" si="1"/>
        <v>영종운수</v>
      </c>
      <c r="B41" s="123" t="str">
        <f t="shared" si="2"/>
        <v>박기정</v>
      </c>
      <c r="C41" s="124" t="str">
        <f t="shared" si="3"/>
        <v>D</v>
      </c>
      <c r="D41" s="125">
        <f t="shared" si="4"/>
        <v>0.81413793103448284</v>
      </c>
      <c r="E41" s="126">
        <f t="shared" si="5"/>
        <v>8197</v>
      </c>
      <c r="F41" s="127" t="str">
        <f t="shared" si="6"/>
        <v>202</v>
      </c>
      <c r="G41" s="128" t="str">
        <f t="shared" si="7"/>
        <v>73아1280</v>
      </c>
      <c r="H41" s="129">
        <f t="shared" si="8"/>
        <v>1</v>
      </c>
      <c r="I41" s="130">
        <f t="shared" si="9"/>
        <v>3925.828</v>
      </c>
      <c r="J41" s="131">
        <f t="shared" si="10"/>
        <v>1.7347183528054411E-2</v>
      </c>
      <c r="K41" s="131">
        <f t="shared" si="11"/>
        <v>0.32071690237547262</v>
      </c>
      <c r="L41" s="131">
        <f t="shared" si="12"/>
        <v>0.14188089748200888</v>
      </c>
      <c r="M41" s="132">
        <f t="shared" si="13"/>
        <v>16.568999999999999</v>
      </c>
      <c r="N41" s="133">
        <f t="shared" si="14"/>
        <v>0.10188933391885738</v>
      </c>
      <c r="O41" s="133">
        <f t="shared" si="15"/>
        <v>4.7887986941862968</v>
      </c>
      <c r="P41" s="215">
        <f t="shared" si="16"/>
        <v>11</v>
      </c>
      <c r="Q41" s="216">
        <f t="shared" si="17"/>
        <v>4</v>
      </c>
      <c r="R41" s="216">
        <f t="shared" si="18"/>
        <v>188</v>
      </c>
      <c r="T41">
        <v>526</v>
      </c>
      <c r="U41">
        <v>8197</v>
      </c>
      <c r="V41" t="s">
        <v>222</v>
      </c>
      <c r="W41">
        <v>3925.828</v>
      </c>
      <c r="X41">
        <v>1662.6869999999999</v>
      </c>
      <c r="Y41">
        <v>2.3610000000000002</v>
      </c>
      <c r="Z41">
        <v>16.568999999999999</v>
      </c>
      <c r="AA41">
        <v>156.668026</v>
      </c>
      <c r="AB41">
        <v>2.717749</v>
      </c>
      <c r="AC41">
        <v>50.246084000000003</v>
      </c>
      <c r="AD41" s="1">
        <v>557</v>
      </c>
      <c r="AE41">
        <v>4</v>
      </c>
      <c r="AF41">
        <v>188</v>
      </c>
      <c r="AG41">
        <v>107</v>
      </c>
      <c r="AH41">
        <v>25.058259</v>
      </c>
      <c r="AI41">
        <v>39507.199999999997</v>
      </c>
      <c r="AJ41">
        <v>13412.8</v>
      </c>
      <c r="AK41">
        <v>11</v>
      </c>
      <c r="AL41">
        <v>1514</v>
      </c>
      <c r="AM41">
        <v>0.81413793103448284</v>
      </c>
      <c r="AN41" t="s">
        <v>67</v>
      </c>
      <c r="AO41">
        <v>3925.828</v>
      </c>
      <c r="AP41" t="s">
        <v>344</v>
      </c>
      <c r="AQ41" t="s">
        <v>118</v>
      </c>
      <c r="AR41" t="s">
        <v>119</v>
      </c>
      <c r="AS41" t="s">
        <v>118</v>
      </c>
      <c r="AT41" t="s">
        <v>119</v>
      </c>
      <c r="AU41" t="s">
        <v>192</v>
      </c>
      <c r="AV41" t="s">
        <v>222</v>
      </c>
      <c r="AW41" t="s">
        <v>67</v>
      </c>
      <c r="AX41">
        <v>8197</v>
      </c>
      <c r="AY41" t="s">
        <v>498</v>
      </c>
      <c r="AZ41">
        <v>3</v>
      </c>
      <c r="BA41" t="s">
        <v>499</v>
      </c>
      <c r="BB41">
        <v>1</v>
      </c>
      <c r="BC41">
        <v>1</v>
      </c>
      <c r="BE41" t="s">
        <v>67</v>
      </c>
      <c r="BF41">
        <v>0</v>
      </c>
      <c r="BG41" t="s">
        <v>260</v>
      </c>
      <c r="BI41" t="s">
        <v>118</v>
      </c>
      <c r="BJ41" t="s">
        <v>222</v>
      </c>
      <c r="BK41" t="s">
        <v>67</v>
      </c>
      <c r="BL41">
        <v>0.81413793103448284</v>
      </c>
      <c r="BM41">
        <v>8197</v>
      </c>
      <c r="BN41" t="s">
        <v>119</v>
      </c>
      <c r="BO41" t="s">
        <v>192</v>
      </c>
      <c r="BP41">
        <v>1</v>
      </c>
      <c r="BQ41">
        <v>3925.828</v>
      </c>
      <c r="BR41">
        <v>1.7347183528054411E-2</v>
      </c>
      <c r="BS41">
        <v>0.32071690237547262</v>
      </c>
      <c r="BT41">
        <v>0.14188089748200888</v>
      </c>
      <c r="BU41">
        <v>16.568999999999999</v>
      </c>
      <c r="BV41">
        <v>0.10188933391885738</v>
      </c>
      <c r="BW41">
        <v>4.7887986941862968</v>
      </c>
      <c r="BX41">
        <v>11</v>
      </c>
      <c r="BY41">
        <v>4</v>
      </c>
      <c r="BZ41">
        <v>188</v>
      </c>
    </row>
    <row r="42" spans="1:78" ht="16.5">
      <c r="A42" s="105" t="str">
        <f t="shared" si="1"/>
        <v>영종운수</v>
      </c>
      <c r="B42" s="106" t="str">
        <f t="shared" si="2"/>
        <v>박상우</v>
      </c>
      <c r="C42" s="107" t="str">
        <f t="shared" si="3"/>
        <v>B</v>
      </c>
      <c r="D42" s="108">
        <f t="shared" si="4"/>
        <v>0.93076923076923068</v>
      </c>
      <c r="E42" s="109">
        <f t="shared" si="5"/>
        <v>2949</v>
      </c>
      <c r="F42" s="110" t="str">
        <f t="shared" si="6"/>
        <v>203</v>
      </c>
      <c r="G42" s="111" t="str">
        <f t="shared" si="7"/>
        <v>70바2526</v>
      </c>
      <c r="H42" s="112">
        <f t="shared" si="8"/>
        <v>1</v>
      </c>
      <c r="I42" s="113">
        <f t="shared" si="9"/>
        <v>3278.9949999999999</v>
      </c>
      <c r="J42" s="114">
        <f t="shared" si="10"/>
        <v>1.3979194611617316E-2</v>
      </c>
      <c r="K42" s="114">
        <f t="shared" si="11"/>
        <v>0.25226201208168336</v>
      </c>
      <c r="L42" s="114">
        <f t="shared" si="12"/>
        <v>0.27691411545305805</v>
      </c>
      <c r="M42" s="115">
        <f t="shared" si="13"/>
        <v>13.398</v>
      </c>
      <c r="N42" s="116">
        <f t="shared" si="14"/>
        <v>3.0497149278971149E-2</v>
      </c>
      <c r="O42" s="116">
        <f t="shared" si="15"/>
        <v>1.2198859711588459</v>
      </c>
      <c r="P42" s="217">
        <f t="shared" si="16"/>
        <v>36</v>
      </c>
      <c r="Q42" s="218">
        <f t="shared" si="17"/>
        <v>1</v>
      </c>
      <c r="R42" s="218">
        <f t="shared" si="18"/>
        <v>41</v>
      </c>
      <c r="T42">
        <v>526</v>
      </c>
      <c r="U42">
        <v>2949</v>
      </c>
      <c r="V42" t="s">
        <v>223</v>
      </c>
      <c r="W42">
        <v>3326.9589999999998</v>
      </c>
      <c r="X42">
        <v>1372.7650000000001</v>
      </c>
      <c r="Y42">
        <v>2.4239999999999999</v>
      </c>
      <c r="Z42">
        <v>13.398</v>
      </c>
      <c r="AA42">
        <v>148.55247800000001</v>
      </c>
      <c r="AB42">
        <v>2.0766439999999999</v>
      </c>
      <c r="AC42">
        <v>37.474147000000002</v>
      </c>
      <c r="AD42" s="1">
        <v>908</v>
      </c>
      <c r="AE42">
        <v>1</v>
      </c>
      <c r="AF42">
        <v>41</v>
      </c>
      <c r="AG42">
        <v>93</v>
      </c>
      <c r="AH42">
        <v>22.395848999999998</v>
      </c>
      <c r="AI42">
        <v>16257.5</v>
      </c>
      <c r="AJ42">
        <v>24.8</v>
      </c>
      <c r="AK42">
        <v>36</v>
      </c>
      <c r="AL42">
        <v>7370</v>
      </c>
      <c r="AM42">
        <v>0.93076923076923068</v>
      </c>
      <c r="AN42" t="s">
        <v>68</v>
      </c>
      <c r="AO42">
        <v>3278.9949999999999</v>
      </c>
      <c r="AP42" t="s">
        <v>345</v>
      </c>
      <c r="AQ42" t="s">
        <v>118</v>
      </c>
      <c r="AR42" t="s">
        <v>120</v>
      </c>
      <c r="AS42" t="s">
        <v>118</v>
      </c>
      <c r="AT42" t="s">
        <v>120</v>
      </c>
      <c r="AU42" t="s">
        <v>198</v>
      </c>
      <c r="AV42" t="s">
        <v>223</v>
      </c>
      <c r="AW42" t="s">
        <v>68</v>
      </c>
      <c r="AX42">
        <v>2949</v>
      </c>
      <c r="AY42" t="s">
        <v>489</v>
      </c>
      <c r="AZ42">
        <v>1</v>
      </c>
      <c r="BA42" t="s">
        <v>292</v>
      </c>
      <c r="BB42">
        <v>1</v>
      </c>
      <c r="BC42">
        <v>1</v>
      </c>
      <c r="BE42" t="s">
        <v>68</v>
      </c>
      <c r="BF42">
        <v>0</v>
      </c>
      <c r="BG42" t="s">
        <v>260</v>
      </c>
      <c r="BI42" t="s">
        <v>118</v>
      </c>
      <c r="BJ42" t="s">
        <v>223</v>
      </c>
      <c r="BK42" t="s">
        <v>68</v>
      </c>
      <c r="BL42">
        <v>0.93076923076923068</v>
      </c>
      <c r="BM42">
        <v>2949</v>
      </c>
      <c r="BN42" t="s">
        <v>120</v>
      </c>
      <c r="BO42" t="s">
        <v>198</v>
      </c>
      <c r="BP42">
        <v>1</v>
      </c>
      <c r="BQ42">
        <v>3278.9949999999999</v>
      </c>
      <c r="BR42">
        <v>1.3979194611617316E-2</v>
      </c>
      <c r="BS42">
        <v>0.25226201208168336</v>
      </c>
      <c r="BT42">
        <v>0.27292190856575027</v>
      </c>
      <c r="BU42">
        <v>13.398</v>
      </c>
      <c r="BV42">
        <v>3.0497149278971149E-2</v>
      </c>
      <c r="BW42">
        <v>1.2198859711588459</v>
      </c>
      <c r="BX42">
        <v>36</v>
      </c>
      <c r="BY42">
        <v>1</v>
      </c>
      <c r="BZ42">
        <v>41</v>
      </c>
    </row>
    <row r="43" spans="1:78" ht="16.5">
      <c r="A43" s="122" t="str">
        <f t="shared" si="1"/>
        <v>영종운수</v>
      </c>
      <c r="B43" s="123" t="str">
        <f t="shared" si="2"/>
        <v>박승원</v>
      </c>
      <c r="C43" s="124" t="str">
        <f t="shared" si="3"/>
        <v>B</v>
      </c>
      <c r="D43" s="125">
        <f t="shared" si="4"/>
        <v>0.9464239478571892</v>
      </c>
      <c r="E43" s="126">
        <f t="shared" si="5"/>
        <v>842</v>
      </c>
      <c r="F43" s="127" t="str">
        <f t="shared" si="6"/>
        <v>202</v>
      </c>
      <c r="G43" s="128" t="str">
        <f t="shared" si="7"/>
        <v>73아1242</v>
      </c>
      <c r="H43" s="129">
        <f t="shared" si="8"/>
        <v>4</v>
      </c>
      <c r="I43" s="130">
        <f t="shared" si="9"/>
        <v>842.05799999999999</v>
      </c>
      <c r="J43" s="131">
        <f t="shared" si="10"/>
        <v>2.8040439483472592E-2</v>
      </c>
      <c r="K43" s="131">
        <f t="shared" si="11"/>
        <v>0.28846944148847631</v>
      </c>
      <c r="L43" s="131">
        <f t="shared" si="12"/>
        <v>0.117569098565657</v>
      </c>
      <c r="M43" s="132">
        <f t="shared" si="13"/>
        <v>14.262</v>
      </c>
      <c r="N43" s="133">
        <f t="shared" si="14"/>
        <v>0</v>
      </c>
      <c r="O43" s="133">
        <f t="shared" si="15"/>
        <v>6.8878865826344509</v>
      </c>
      <c r="P43" s="215">
        <f t="shared" si="16"/>
        <v>3</v>
      </c>
      <c r="Q43" s="216">
        <f t="shared" si="17"/>
        <v>0</v>
      </c>
      <c r="R43" s="216">
        <f t="shared" si="18"/>
        <v>58</v>
      </c>
      <c r="T43">
        <v>526</v>
      </c>
      <c r="U43">
        <v>842</v>
      </c>
      <c r="V43" t="s">
        <v>346</v>
      </c>
      <c r="W43">
        <v>842.05799999999999</v>
      </c>
      <c r="X43">
        <v>313.95100000000002</v>
      </c>
      <c r="Y43">
        <v>2.6819999999999999</v>
      </c>
      <c r="Z43">
        <v>14.262</v>
      </c>
      <c r="AA43">
        <v>32.621386000000001</v>
      </c>
      <c r="AB43">
        <v>0.91471800000000003</v>
      </c>
      <c r="AC43">
        <v>9.4102730000000001</v>
      </c>
      <c r="AD43" s="1">
        <v>99</v>
      </c>
      <c r="AE43">
        <v>0</v>
      </c>
      <c r="AF43">
        <v>58</v>
      </c>
      <c r="AG43">
        <v>107</v>
      </c>
      <c r="AH43">
        <v>25.813065999999999</v>
      </c>
      <c r="AI43">
        <v>6494.1</v>
      </c>
      <c r="AJ43">
        <v>975</v>
      </c>
      <c r="AK43">
        <v>3</v>
      </c>
      <c r="AL43">
        <v>569</v>
      </c>
      <c r="AM43">
        <v>0.9464239478571892</v>
      </c>
      <c r="AN43" t="s">
        <v>68</v>
      </c>
      <c r="AO43">
        <v>251.89</v>
      </c>
      <c r="AP43" t="s">
        <v>347</v>
      </c>
      <c r="AQ43" t="s">
        <v>118</v>
      </c>
      <c r="AR43" t="s">
        <v>119</v>
      </c>
      <c r="AS43" t="s">
        <v>118</v>
      </c>
      <c r="AT43" t="s">
        <v>119</v>
      </c>
      <c r="AU43" t="s">
        <v>189</v>
      </c>
      <c r="AV43" t="s">
        <v>346</v>
      </c>
      <c r="AW43" t="s">
        <v>68</v>
      </c>
      <c r="AX43">
        <v>842</v>
      </c>
      <c r="AY43" t="s">
        <v>440</v>
      </c>
      <c r="AZ43">
        <v>1</v>
      </c>
      <c r="BA43" t="s">
        <v>186</v>
      </c>
      <c r="BB43">
        <v>4</v>
      </c>
      <c r="BC43">
        <v>1</v>
      </c>
      <c r="BE43" t="s">
        <v>437</v>
      </c>
      <c r="BF43" t="s">
        <v>438</v>
      </c>
      <c r="BG43" t="s">
        <v>437</v>
      </c>
      <c r="BI43" t="s">
        <v>118</v>
      </c>
      <c r="BJ43" t="s">
        <v>346</v>
      </c>
      <c r="BK43" t="s">
        <v>68</v>
      </c>
      <c r="BL43">
        <v>0.9464239478571892</v>
      </c>
      <c r="BM43">
        <v>842</v>
      </c>
      <c r="BN43" t="s">
        <v>119</v>
      </c>
      <c r="BO43" t="s">
        <v>189</v>
      </c>
      <c r="BP43">
        <v>4</v>
      </c>
      <c r="BQ43">
        <v>842.05799999999999</v>
      </c>
      <c r="BR43">
        <v>2.8040439483472592E-2</v>
      </c>
      <c r="BS43">
        <v>0.28846944148847631</v>
      </c>
      <c r="BT43">
        <v>0.117569098565657</v>
      </c>
      <c r="BU43">
        <v>14.262</v>
      </c>
      <c r="BV43">
        <v>0</v>
      </c>
      <c r="BW43">
        <v>6.8878865826344509</v>
      </c>
      <c r="BX43">
        <v>3</v>
      </c>
      <c r="BY43">
        <v>0</v>
      </c>
      <c r="BZ43">
        <v>58</v>
      </c>
    </row>
    <row r="44" spans="1:78" ht="16.5">
      <c r="A44" s="105" t="str">
        <f t="shared" si="1"/>
        <v>영종운수</v>
      </c>
      <c r="B44" s="106" t="str">
        <f t="shared" si="2"/>
        <v>박준규</v>
      </c>
      <c r="C44" s="107" t="str">
        <f t="shared" si="3"/>
        <v>S</v>
      </c>
      <c r="D44" s="108">
        <f t="shared" si="4"/>
        <v>1.0838461538461539</v>
      </c>
      <c r="E44" s="109">
        <f t="shared" si="5"/>
        <v>2451</v>
      </c>
      <c r="F44" s="110" t="str">
        <f t="shared" si="6"/>
        <v>203</v>
      </c>
      <c r="G44" s="111" t="str">
        <f t="shared" si="7"/>
        <v>73아1218</v>
      </c>
      <c r="H44" s="112">
        <f t="shared" si="8"/>
        <v>1</v>
      </c>
      <c r="I44" s="113">
        <f t="shared" si="9"/>
        <v>3148.0259999999998</v>
      </c>
      <c r="J44" s="114">
        <f t="shared" si="10"/>
        <v>6.895251365381579E-3</v>
      </c>
      <c r="K44" s="114">
        <f t="shared" si="11"/>
        <v>0.24704348449516514</v>
      </c>
      <c r="L44" s="114">
        <f t="shared" si="12"/>
        <v>3.4624872856831551E-2</v>
      </c>
      <c r="M44" s="115">
        <f t="shared" si="13"/>
        <v>10.504</v>
      </c>
      <c r="N44" s="116">
        <f t="shared" si="14"/>
        <v>6.3531876801525791E-2</v>
      </c>
      <c r="O44" s="116">
        <f t="shared" si="15"/>
        <v>2.0965519344503507</v>
      </c>
      <c r="P44" s="217">
        <f t="shared" si="16"/>
        <v>0</v>
      </c>
      <c r="Q44" s="218">
        <f t="shared" si="17"/>
        <v>2</v>
      </c>
      <c r="R44" s="218">
        <f t="shared" si="18"/>
        <v>66</v>
      </c>
      <c r="T44">
        <v>526</v>
      </c>
      <c r="U44">
        <v>2451</v>
      </c>
      <c r="V44" t="s">
        <v>224</v>
      </c>
      <c r="W44">
        <v>3148.0259999999998</v>
      </c>
      <c r="X44">
        <v>1117.0730000000001</v>
      </c>
      <c r="Y44">
        <v>2.8180000000000001</v>
      </c>
      <c r="Z44">
        <v>10.504</v>
      </c>
      <c r="AA44">
        <v>141.15468000000001</v>
      </c>
      <c r="AB44">
        <v>0.97329699999999997</v>
      </c>
      <c r="AC44">
        <v>34.871344000000001</v>
      </c>
      <c r="AD44" s="1">
        <v>109</v>
      </c>
      <c r="AE44">
        <v>2</v>
      </c>
      <c r="AF44">
        <v>66</v>
      </c>
      <c r="AG44">
        <v>90</v>
      </c>
      <c r="AH44">
        <v>22.301959</v>
      </c>
      <c r="AI44">
        <v>9977.7000000000007</v>
      </c>
      <c r="AJ44">
        <v>258.89999999999998</v>
      </c>
      <c r="AK44">
        <v>0</v>
      </c>
      <c r="AL44">
        <v>0</v>
      </c>
      <c r="AM44">
        <v>1.0838461538461539</v>
      </c>
      <c r="AN44" t="s">
        <v>71</v>
      </c>
      <c r="AO44">
        <v>3148.0259999999998</v>
      </c>
      <c r="AP44" t="s">
        <v>348</v>
      </c>
      <c r="AQ44" t="s">
        <v>118</v>
      </c>
      <c r="AR44" t="s">
        <v>120</v>
      </c>
      <c r="AS44" t="s">
        <v>118</v>
      </c>
      <c r="AT44" t="s">
        <v>120</v>
      </c>
      <c r="AU44" t="s">
        <v>202</v>
      </c>
      <c r="AV44" t="s">
        <v>224</v>
      </c>
      <c r="AW44" t="s">
        <v>71</v>
      </c>
      <c r="AX44">
        <v>2451</v>
      </c>
      <c r="AY44" t="s">
        <v>481</v>
      </c>
      <c r="AZ44">
        <v>1</v>
      </c>
      <c r="BA44" t="s">
        <v>500</v>
      </c>
      <c r="BB44">
        <v>1</v>
      </c>
      <c r="BC44">
        <v>1</v>
      </c>
      <c r="BE44" t="s">
        <v>71</v>
      </c>
      <c r="BF44">
        <v>0</v>
      </c>
      <c r="BG44" t="s">
        <v>260</v>
      </c>
      <c r="BI44" t="s">
        <v>118</v>
      </c>
      <c r="BJ44" t="s">
        <v>224</v>
      </c>
      <c r="BK44" t="s">
        <v>71</v>
      </c>
      <c r="BL44">
        <v>1.0838461538461539</v>
      </c>
      <c r="BM44">
        <v>2451</v>
      </c>
      <c r="BN44" t="s">
        <v>120</v>
      </c>
      <c r="BO44" t="s">
        <v>202</v>
      </c>
      <c r="BP44">
        <v>1</v>
      </c>
      <c r="BQ44">
        <v>3148.0259999999998</v>
      </c>
      <c r="BR44">
        <v>6.895251365381579E-3</v>
      </c>
      <c r="BS44">
        <v>0.24704348449516514</v>
      </c>
      <c r="BT44">
        <v>3.4624872856831551E-2</v>
      </c>
      <c r="BU44">
        <v>10.504</v>
      </c>
      <c r="BV44">
        <v>6.3531876801525791E-2</v>
      </c>
      <c r="BW44">
        <v>2.0965519344503507</v>
      </c>
      <c r="BX44">
        <v>0</v>
      </c>
      <c r="BY44">
        <v>2</v>
      </c>
      <c r="BZ44">
        <v>66</v>
      </c>
    </row>
    <row r="45" spans="1:78" ht="16.5">
      <c r="A45" s="122" t="str">
        <f t="shared" si="1"/>
        <v>영종운수</v>
      </c>
      <c r="B45" s="123" t="str">
        <f t="shared" si="2"/>
        <v>박준서</v>
      </c>
      <c r="C45" s="124" t="str">
        <f t="shared" si="3"/>
        <v>B</v>
      </c>
      <c r="D45" s="125">
        <f t="shared" si="4"/>
        <v>0.9348465949508139</v>
      </c>
      <c r="E45" s="126">
        <f t="shared" si="5"/>
        <v>5571</v>
      </c>
      <c r="F45" s="127" t="str">
        <f t="shared" si="6"/>
        <v>202</v>
      </c>
      <c r="G45" s="128" t="str">
        <f t="shared" si="7"/>
        <v>70바2514</v>
      </c>
      <c r="H45" s="129">
        <f t="shared" si="8"/>
        <v>14</v>
      </c>
      <c r="I45" s="130">
        <f t="shared" si="9"/>
        <v>5333.0469999999996</v>
      </c>
      <c r="J45" s="131">
        <f t="shared" si="10"/>
        <v>2.4696344868932144E-2</v>
      </c>
      <c r="K45" s="131">
        <f t="shared" si="11"/>
        <v>0.29881030552289939</v>
      </c>
      <c r="L45" s="131">
        <f t="shared" si="12"/>
        <v>0.21938677832766149</v>
      </c>
      <c r="M45" s="132">
        <f t="shared" si="13"/>
        <v>14.151999999999999</v>
      </c>
      <c r="N45" s="133">
        <f t="shared" si="14"/>
        <v>5.8445125871319413E-2</v>
      </c>
      <c r="O45" s="133">
        <f t="shared" si="15"/>
        <v>10.325305570599763</v>
      </c>
      <c r="P45" s="215">
        <f t="shared" si="16"/>
        <v>25</v>
      </c>
      <c r="Q45" s="216">
        <f t="shared" si="17"/>
        <v>123</v>
      </c>
      <c r="R45" s="216">
        <f t="shared" si="18"/>
        <v>554</v>
      </c>
      <c r="T45">
        <v>526</v>
      </c>
      <c r="U45">
        <v>5571</v>
      </c>
      <c r="V45" t="s">
        <v>225</v>
      </c>
      <c r="W45">
        <v>5333.0469999999996</v>
      </c>
      <c r="X45">
        <v>2059.038</v>
      </c>
      <c r="Y45">
        <v>2.59</v>
      </c>
      <c r="Z45">
        <v>14.151999999999999</v>
      </c>
      <c r="AA45">
        <v>216.58468199999999</v>
      </c>
      <c r="AB45">
        <v>5.3488499999999997</v>
      </c>
      <c r="AC45">
        <v>64.717735000000005</v>
      </c>
      <c r="AD45" s="1">
        <v>1170</v>
      </c>
      <c r="AE45">
        <v>123</v>
      </c>
      <c r="AF45">
        <v>554</v>
      </c>
      <c r="AG45">
        <v>101</v>
      </c>
      <c r="AH45">
        <v>24.623380000000001</v>
      </c>
      <c r="AI45">
        <v>47778.1</v>
      </c>
      <c r="AJ45">
        <v>12433.7</v>
      </c>
      <c r="AK45">
        <v>25</v>
      </c>
      <c r="AL45">
        <v>3576</v>
      </c>
      <c r="AM45">
        <v>0.9348465949508139</v>
      </c>
      <c r="AN45" t="s">
        <v>68</v>
      </c>
      <c r="AO45">
        <v>1461.8409999999999</v>
      </c>
      <c r="AP45" t="s">
        <v>349</v>
      </c>
      <c r="AQ45" t="s">
        <v>118</v>
      </c>
      <c r="AR45" t="s">
        <v>119</v>
      </c>
      <c r="AS45" t="s">
        <v>118</v>
      </c>
      <c r="AT45" t="s">
        <v>119</v>
      </c>
      <c r="AU45" t="s">
        <v>179</v>
      </c>
      <c r="AV45" t="s">
        <v>225</v>
      </c>
      <c r="AW45" t="s">
        <v>68</v>
      </c>
      <c r="AX45">
        <v>5571</v>
      </c>
      <c r="AY45" t="s">
        <v>440</v>
      </c>
      <c r="AZ45">
        <v>4</v>
      </c>
      <c r="BA45" t="s">
        <v>290</v>
      </c>
      <c r="BB45">
        <v>14</v>
      </c>
      <c r="BC45">
        <v>1</v>
      </c>
      <c r="BE45" t="s">
        <v>69</v>
      </c>
      <c r="BF45">
        <v>1</v>
      </c>
      <c r="BG45" t="s">
        <v>289</v>
      </c>
      <c r="BI45" t="s">
        <v>118</v>
      </c>
      <c r="BJ45" t="s">
        <v>225</v>
      </c>
      <c r="BK45" t="s">
        <v>68</v>
      </c>
      <c r="BL45">
        <v>0.9348465949508139</v>
      </c>
      <c r="BM45">
        <v>5571</v>
      </c>
      <c r="BN45" t="s">
        <v>119</v>
      </c>
      <c r="BO45" t="s">
        <v>179</v>
      </c>
      <c r="BP45">
        <v>14</v>
      </c>
      <c r="BQ45">
        <v>5333.0469999999996</v>
      </c>
      <c r="BR45">
        <v>2.4696344868932144E-2</v>
      </c>
      <c r="BS45">
        <v>0.29881030552289939</v>
      </c>
      <c r="BT45">
        <v>0.21938677832766149</v>
      </c>
      <c r="BU45">
        <v>14.151999999999999</v>
      </c>
      <c r="BV45">
        <v>5.8445125871319413E-2</v>
      </c>
      <c r="BW45">
        <v>10.325305570599763</v>
      </c>
      <c r="BX45">
        <v>25</v>
      </c>
      <c r="BY45">
        <v>123</v>
      </c>
      <c r="BZ45">
        <v>554</v>
      </c>
    </row>
    <row r="46" spans="1:78" ht="16.5">
      <c r="A46" s="105" t="str">
        <f t="shared" si="1"/>
        <v>영종운수</v>
      </c>
      <c r="B46" s="106" t="str">
        <f t="shared" si="2"/>
        <v>박희수</v>
      </c>
      <c r="C46" s="107" t="str">
        <f t="shared" si="3"/>
        <v>C</v>
      </c>
      <c r="D46" s="108">
        <f t="shared" si="4"/>
        <v>0.86770656850313344</v>
      </c>
      <c r="E46" s="109">
        <f t="shared" si="5"/>
        <v>2378</v>
      </c>
      <c r="F46" s="110" t="str">
        <f t="shared" si="6"/>
        <v>203</v>
      </c>
      <c r="G46" s="111" t="str">
        <f t="shared" si="7"/>
        <v>70바2212</v>
      </c>
      <c r="H46" s="112">
        <f t="shared" si="8"/>
        <v>3</v>
      </c>
      <c r="I46" s="113">
        <f t="shared" si="9"/>
        <v>1275.9349999999999</v>
      </c>
      <c r="J46" s="114">
        <f t="shared" si="10"/>
        <v>2.0197718369459897E-2</v>
      </c>
      <c r="K46" s="114">
        <f t="shared" si="11"/>
        <v>0.28920881357253253</v>
      </c>
      <c r="L46" s="114">
        <f t="shared" si="12"/>
        <v>0.16145023061519592</v>
      </c>
      <c r="M46" s="115">
        <f t="shared" si="13"/>
        <v>16.657</v>
      </c>
      <c r="N46" s="116">
        <f t="shared" si="14"/>
        <v>1.5674779671378245</v>
      </c>
      <c r="O46" s="116">
        <f t="shared" si="15"/>
        <v>7.2887725471908835</v>
      </c>
      <c r="P46" s="217">
        <f t="shared" si="16"/>
        <v>10</v>
      </c>
      <c r="Q46" s="218">
        <f t="shared" si="17"/>
        <v>20</v>
      </c>
      <c r="R46" s="218">
        <f t="shared" si="18"/>
        <v>93</v>
      </c>
      <c r="T46">
        <v>526</v>
      </c>
      <c r="U46">
        <v>2378</v>
      </c>
      <c r="V46" t="s">
        <v>282</v>
      </c>
      <c r="W46">
        <v>1275.9349999999999</v>
      </c>
      <c r="X46">
        <v>706.96100000000001</v>
      </c>
      <c r="Y46">
        <v>1.8049999999999999</v>
      </c>
      <c r="Z46">
        <v>16.657</v>
      </c>
      <c r="AA46">
        <v>59.274715</v>
      </c>
      <c r="AB46">
        <v>1.197214</v>
      </c>
      <c r="AC46">
        <v>17.142769999999999</v>
      </c>
      <c r="AD46" s="1">
        <v>206</v>
      </c>
      <c r="AE46">
        <v>20</v>
      </c>
      <c r="AF46">
        <v>93</v>
      </c>
      <c r="AG46">
        <v>93</v>
      </c>
      <c r="AH46">
        <v>21.525787999999999</v>
      </c>
      <c r="AI46">
        <v>5808.1</v>
      </c>
      <c r="AJ46">
        <v>748.8</v>
      </c>
      <c r="AK46">
        <v>10</v>
      </c>
      <c r="AL46">
        <v>1825</v>
      </c>
      <c r="AM46">
        <v>0.86770656850313344</v>
      </c>
      <c r="AN46" t="s">
        <v>69</v>
      </c>
      <c r="AO46">
        <v>840.05399999999997</v>
      </c>
      <c r="AP46" t="s">
        <v>350</v>
      </c>
      <c r="AQ46" t="s">
        <v>118</v>
      </c>
      <c r="AR46" t="s">
        <v>120</v>
      </c>
      <c r="AS46" t="s">
        <v>118</v>
      </c>
      <c r="AT46" t="s">
        <v>120</v>
      </c>
      <c r="AU46" t="s">
        <v>195</v>
      </c>
      <c r="AV46" t="s">
        <v>282</v>
      </c>
      <c r="AW46" t="s">
        <v>69</v>
      </c>
      <c r="AX46">
        <v>2378</v>
      </c>
      <c r="AY46" t="s">
        <v>479</v>
      </c>
      <c r="AZ46">
        <v>3</v>
      </c>
      <c r="BA46" t="s">
        <v>501</v>
      </c>
      <c r="BB46">
        <v>3</v>
      </c>
      <c r="BC46">
        <v>1</v>
      </c>
      <c r="BE46" t="s">
        <v>67</v>
      </c>
      <c r="BF46">
        <v>1</v>
      </c>
      <c r="BG46" t="s">
        <v>289</v>
      </c>
      <c r="BI46" t="s">
        <v>118</v>
      </c>
      <c r="BJ46" t="s">
        <v>282</v>
      </c>
      <c r="BK46" t="s">
        <v>69</v>
      </c>
      <c r="BL46">
        <v>0.86770656850313344</v>
      </c>
      <c r="BM46">
        <v>2378</v>
      </c>
      <c r="BN46" t="s">
        <v>120</v>
      </c>
      <c r="BO46" t="s">
        <v>195</v>
      </c>
      <c r="BP46">
        <v>3</v>
      </c>
      <c r="BQ46">
        <v>1275.9349999999999</v>
      </c>
      <c r="BR46">
        <v>2.0197718369459897E-2</v>
      </c>
      <c r="BS46">
        <v>0.28920881357253253</v>
      </c>
      <c r="BT46">
        <v>0.16145023061519592</v>
      </c>
      <c r="BU46">
        <v>16.657</v>
      </c>
      <c r="BV46">
        <v>1.5674779671378245</v>
      </c>
      <c r="BW46">
        <v>7.2887725471908835</v>
      </c>
      <c r="BX46">
        <v>10</v>
      </c>
      <c r="BY46">
        <v>20</v>
      </c>
      <c r="BZ46">
        <v>93</v>
      </c>
    </row>
    <row r="47" spans="1:78" ht="16.5">
      <c r="A47" s="122" t="str">
        <f t="shared" si="1"/>
        <v>영종운수</v>
      </c>
      <c r="B47" s="123" t="str">
        <f t="shared" si="2"/>
        <v>배효민</v>
      </c>
      <c r="C47" s="124" t="str">
        <f t="shared" si="3"/>
        <v>D</v>
      </c>
      <c r="D47" s="125">
        <f t="shared" si="4"/>
        <v>0.82173708830018177</v>
      </c>
      <c r="E47" s="126">
        <f t="shared" si="5"/>
        <v>872</v>
      </c>
      <c r="F47" s="127" t="str">
        <f t="shared" si="6"/>
        <v>222</v>
      </c>
      <c r="G47" s="128" t="str">
        <f t="shared" si="7"/>
        <v>73아1209</v>
      </c>
      <c r="H47" s="129">
        <f t="shared" si="8"/>
        <v>8</v>
      </c>
      <c r="I47" s="130">
        <f t="shared" si="9"/>
        <v>2156.4549999999999</v>
      </c>
      <c r="J47" s="131">
        <f t="shared" si="10"/>
        <v>1.3841720157781784E-2</v>
      </c>
      <c r="K47" s="131">
        <f t="shared" si="11"/>
        <v>0.23527787012493587</v>
      </c>
      <c r="L47" s="131">
        <f t="shared" si="12"/>
        <v>0.16740437430876137</v>
      </c>
      <c r="M47" s="132">
        <f t="shared" si="13"/>
        <v>13.167999999999999</v>
      </c>
      <c r="N47" s="133">
        <f t="shared" si="14"/>
        <v>0.22284917122393219</v>
      </c>
      <c r="O47" s="133">
        <f t="shared" si="15"/>
        <v>4.6241203028965927</v>
      </c>
      <c r="P47" s="215">
        <f t="shared" si="16"/>
        <v>2</v>
      </c>
      <c r="Q47" s="216">
        <f t="shared" si="17"/>
        <v>476</v>
      </c>
      <c r="R47" s="216">
        <f t="shared" si="18"/>
        <v>190</v>
      </c>
      <c r="T47">
        <v>526</v>
      </c>
      <c r="U47">
        <v>872</v>
      </c>
      <c r="V47" t="s">
        <v>351</v>
      </c>
      <c r="W47">
        <v>2156.4549999999999</v>
      </c>
      <c r="X47">
        <v>947.69100000000003</v>
      </c>
      <c r="Y47">
        <v>2.2749999999999999</v>
      </c>
      <c r="Z47">
        <v>13.167999999999999</v>
      </c>
      <c r="AA47">
        <v>86.572477000000006</v>
      </c>
      <c r="AB47">
        <v>1.198312</v>
      </c>
      <c r="AC47">
        <v>20.368587999999999</v>
      </c>
      <c r="AD47" s="1">
        <v>361</v>
      </c>
      <c r="AE47">
        <v>476</v>
      </c>
      <c r="AF47">
        <v>190</v>
      </c>
      <c r="AG47">
        <v>106</v>
      </c>
      <c r="AH47">
        <v>24.909244000000001</v>
      </c>
      <c r="AI47">
        <v>12997</v>
      </c>
      <c r="AJ47">
        <v>3144.9</v>
      </c>
      <c r="AK47">
        <v>2</v>
      </c>
      <c r="AL47">
        <v>114</v>
      </c>
      <c r="AM47">
        <v>0.82173708830018177</v>
      </c>
      <c r="AN47" t="s">
        <v>67</v>
      </c>
      <c r="AO47">
        <v>734.04100000000005</v>
      </c>
      <c r="AP47" t="s">
        <v>352</v>
      </c>
      <c r="AQ47" t="s">
        <v>118</v>
      </c>
      <c r="AR47" t="s">
        <v>122</v>
      </c>
      <c r="AS47" t="s">
        <v>118</v>
      </c>
      <c r="AT47" t="s">
        <v>122</v>
      </c>
      <c r="AU47" t="s">
        <v>206</v>
      </c>
      <c r="AV47" t="s">
        <v>351</v>
      </c>
      <c r="AW47" t="s">
        <v>67</v>
      </c>
      <c r="AX47">
        <v>872</v>
      </c>
      <c r="AY47" t="s">
        <v>502</v>
      </c>
      <c r="AZ47">
        <v>1</v>
      </c>
      <c r="BA47" t="s">
        <v>503</v>
      </c>
      <c r="BB47">
        <v>8</v>
      </c>
      <c r="BC47">
        <v>1</v>
      </c>
      <c r="BE47" t="s">
        <v>67</v>
      </c>
      <c r="BF47">
        <v>0</v>
      </c>
      <c r="BG47" t="s">
        <v>260</v>
      </c>
      <c r="BI47" t="s">
        <v>118</v>
      </c>
      <c r="BJ47" t="s">
        <v>351</v>
      </c>
      <c r="BK47" t="s">
        <v>67</v>
      </c>
      <c r="BL47">
        <v>0.82173708830018177</v>
      </c>
      <c r="BM47">
        <v>872</v>
      </c>
      <c r="BN47" t="s">
        <v>122</v>
      </c>
      <c r="BO47" t="s">
        <v>206</v>
      </c>
      <c r="BP47">
        <v>8</v>
      </c>
      <c r="BQ47">
        <v>2156.4549999999999</v>
      </c>
      <c r="BR47">
        <v>1.3841720157781784E-2</v>
      </c>
      <c r="BS47">
        <v>0.23527787012493587</v>
      </c>
      <c r="BT47">
        <v>0.16740437430876137</v>
      </c>
      <c r="BU47">
        <v>13.167999999999999</v>
      </c>
      <c r="BV47">
        <v>0.22284917122393219</v>
      </c>
      <c r="BW47">
        <v>4.6241203028965927</v>
      </c>
      <c r="BX47">
        <v>2</v>
      </c>
      <c r="BY47">
        <v>476</v>
      </c>
      <c r="BZ47">
        <v>190</v>
      </c>
    </row>
    <row r="48" spans="1:78" ht="16.5">
      <c r="A48" s="105" t="str">
        <f t="shared" si="1"/>
        <v>영종운수</v>
      </c>
      <c r="B48" s="106" t="str">
        <f t="shared" si="2"/>
        <v>백승철</v>
      </c>
      <c r="C48" s="107" t="str">
        <f t="shared" si="3"/>
        <v>S</v>
      </c>
      <c r="D48" s="108">
        <f t="shared" si="4"/>
        <v>1.0414790897983393</v>
      </c>
      <c r="E48" s="109">
        <f t="shared" si="5"/>
        <v>1313</v>
      </c>
      <c r="F48" s="110" t="str">
        <f t="shared" si="6"/>
        <v>202</v>
      </c>
      <c r="G48" s="111" t="str">
        <f t="shared" si="7"/>
        <v>73아1240</v>
      </c>
      <c r="H48" s="112">
        <f t="shared" si="8"/>
        <v>2</v>
      </c>
      <c r="I48" s="113">
        <f t="shared" si="9"/>
        <v>3590.8919999999998</v>
      </c>
      <c r="J48" s="114">
        <f t="shared" si="10"/>
        <v>2.8774447226370185E-2</v>
      </c>
      <c r="K48" s="114">
        <f t="shared" si="11"/>
        <v>0.28584119948628933</v>
      </c>
      <c r="L48" s="114">
        <f t="shared" si="12"/>
        <v>8.4658630780318656E-2</v>
      </c>
      <c r="M48" s="115">
        <f t="shared" si="13"/>
        <v>10.887</v>
      </c>
      <c r="N48" s="116">
        <f t="shared" si="14"/>
        <v>0</v>
      </c>
      <c r="O48" s="116">
        <f t="shared" si="15"/>
        <v>2.8405198485501653</v>
      </c>
      <c r="P48" s="217">
        <f t="shared" si="16"/>
        <v>27</v>
      </c>
      <c r="Q48" s="218">
        <f t="shared" si="17"/>
        <v>0</v>
      </c>
      <c r="R48" s="218">
        <f t="shared" si="18"/>
        <v>102</v>
      </c>
      <c r="T48">
        <v>526</v>
      </c>
      <c r="U48">
        <v>1313</v>
      </c>
      <c r="V48" t="s">
        <v>226</v>
      </c>
      <c r="W48">
        <v>3590.8919999999998</v>
      </c>
      <c r="X48">
        <v>1190.681</v>
      </c>
      <c r="Y48">
        <v>3.016</v>
      </c>
      <c r="Z48">
        <v>10.887</v>
      </c>
      <c r="AA48">
        <v>145.556645</v>
      </c>
      <c r="AB48">
        <v>4.1883119999999998</v>
      </c>
      <c r="AC48">
        <v>41.606085999999998</v>
      </c>
      <c r="AD48" s="1">
        <v>304</v>
      </c>
      <c r="AE48">
        <v>0</v>
      </c>
      <c r="AF48">
        <v>102</v>
      </c>
      <c r="AG48">
        <v>97</v>
      </c>
      <c r="AH48">
        <v>24.670065000000001</v>
      </c>
      <c r="AI48">
        <v>32596.400000000001</v>
      </c>
      <c r="AJ48">
        <v>3630.9</v>
      </c>
      <c r="AK48">
        <v>27</v>
      </c>
      <c r="AL48">
        <v>5564</v>
      </c>
      <c r="AM48">
        <v>1.0414790897983393</v>
      </c>
      <c r="AN48" t="s">
        <v>71</v>
      </c>
      <c r="AO48">
        <v>3461.1019999999999</v>
      </c>
      <c r="AP48" t="s">
        <v>353</v>
      </c>
      <c r="AQ48" t="s">
        <v>118</v>
      </c>
      <c r="AR48" t="s">
        <v>119</v>
      </c>
      <c r="AS48" t="s">
        <v>118</v>
      </c>
      <c r="AT48" t="s">
        <v>119</v>
      </c>
      <c r="AU48" t="s">
        <v>187</v>
      </c>
      <c r="AV48" t="s">
        <v>226</v>
      </c>
      <c r="AW48" t="s">
        <v>71</v>
      </c>
      <c r="AX48">
        <v>1313</v>
      </c>
      <c r="AY48" t="s">
        <v>478</v>
      </c>
      <c r="AZ48">
        <v>7</v>
      </c>
      <c r="BA48" t="s">
        <v>504</v>
      </c>
      <c r="BB48">
        <v>2</v>
      </c>
      <c r="BC48">
        <v>1</v>
      </c>
      <c r="BE48" t="s">
        <v>71</v>
      </c>
      <c r="BF48">
        <v>0</v>
      </c>
      <c r="BG48" t="s">
        <v>260</v>
      </c>
      <c r="BI48" t="s">
        <v>118</v>
      </c>
      <c r="BJ48" t="s">
        <v>226</v>
      </c>
      <c r="BK48" t="s">
        <v>71</v>
      </c>
      <c r="BL48">
        <v>1.0414790897983393</v>
      </c>
      <c r="BM48">
        <v>1313</v>
      </c>
      <c r="BN48" t="s">
        <v>119</v>
      </c>
      <c r="BO48" t="s">
        <v>187</v>
      </c>
      <c r="BP48">
        <v>2</v>
      </c>
      <c r="BQ48">
        <v>3590.8919999999998</v>
      </c>
      <c r="BR48">
        <v>2.8774447226370185E-2</v>
      </c>
      <c r="BS48">
        <v>0.28584119948628933</v>
      </c>
      <c r="BT48">
        <v>8.4658630780318656E-2</v>
      </c>
      <c r="BU48">
        <v>10.887</v>
      </c>
      <c r="BV48">
        <v>0</v>
      </c>
      <c r="BW48">
        <v>2.8405198485501653</v>
      </c>
      <c r="BX48">
        <v>27</v>
      </c>
      <c r="BY48">
        <v>0</v>
      </c>
      <c r="BZ48">
        <v>102</v>
      </c>
    </row>
    <row r="49" spans="1:78" ht="16.5">
      <c r="A49" s="122" t="str">
        <f t="shared" si="1"/>
        <v>영종운수</v>
      </c>
      <c r="B49" s="123" t="str">
        <f t="shared" si="2"/>
        <v>백정현</v>
      </c>
      <c r="C49" s="124" t="str">
        <f t="shared" si="3"/>
        <v>C</v>
      </c>
      <c r="D49" s="125">
        <f t="shared" si="4"/>
        <v>0.85061787380816667</v>
      </c>
      <c r="E49" s="126">
        <f t="shared" si="5"/>
        <v>882</v>
      </c>
      <c r="F49" s="127" t="str">
        <f t="shared" si="6"/>
        <v>202</v>
      </c>
      <c r="G49" s="128" t="str">
        <f t="shared" si="7"/>
        <v>73아1282</v>
      </c>
      <c r="H49" s="129">
        <f t="shared" si="8"/>
        <v>10</v>
      </c>
      <c r="I49" s="130">
        <f t="shared" si="9"/>
        <v>2860.3960000000002</v>
      </c>
      <c r="J49" s="131">
        <f t="shared" si="10"/>
        <v>1.4893974108784125E-2</v>
      </c>
      <c r="K49" s="131">
        <f t="shared" si="11"/>
        <v>0.30666529350532262</v>
      </c>
      <c r="L49" s="131">
        <f t="shared" si="12"/>
        <v>0.16536171914657968</v>
      </c>
      <c r="M49" s="132">
        <f t="shared" si="13"/>
        <v>15.125</v>
      </c>
      <c r="N49" s="133">
        <f t="shared" si="14"/>
        <v>1.2039788491015684</v>
      </c>
      <c r="O49" s="133">
        <f t="shared" si="15"/>
        <v>26.036042611821415</v>
      </c>
      <c r="P49" s="215">
        <f t="shared" si="16"/>
        <v>8</v>
      </c>
      <c r="Q49" s="216">
        <f t="shared" si="17"/>
        <v>177</v>
      </c>
      <c r="R49" s="216">
        <f t="shared" si="18"/>
        <v>716</v>
      </c>
      <c r="T49">
        <v>526</v>
      </c>
      <c r="U49">
        <v>882</v>
      </c>
      <c r="V49" t="s">
        <v>354</v>
      </c>
      <c r="W49">
        <v>2860.3960000000002</v>
      </c>
      <c r="X49">
        <v>1224.2660000000001</v>
      </c>
      <c r="Y49">
        <v>2.3359999999999999</v>
      </c>
      <c r="Z49">
        <v>15.125</v>
      </c>
      <c r="AA49">
        <v>124.452479</v>
      </c>
      <c r="AB49">
        <v>1.8535919999999999</v>
      </c>
      <c r="AC49">
        <v>38.165255999999999</v>
      </c>
      <c r="AD49" s="1">
        <v>473</v>
      </c>
      <c r="AE49">
        <v>177</v>
      </c>
      <c r="AF49">
        <v>716</v>
      </c>
      <c r="AG49">
        <v>107</v>
      </c>
      <c r="AH49">
        <v>22.983841000000002</v>
      </c>
      <c r="AI49">
        <v>23036.9</v>
      </c>
      <c r="AJ49">
        <v>1966.2</v>
      </c>
      <c r="AK49">
        <v>8</v>
      </c>
      <c r="AL49">
        <v>1902</v>
      </c>
      <c r="AM49">
        <v>0.85061787380816667</v>
      </c>
      <c r="AN49" t="s">
        <v>69</v>
      </c>
      <c r="AO49">
        <v>764.53</v>
      </c>
      <c r="AP49" t="s">
        <v>355</v>
      </c>
      <c r="AQ49" t="s">
        <v>118</v>
      </c>
      <c r="AR49" t="s">
        <v>119</v>
      </c>
      <c r="AS49" t="s">
        <v>118</v>
      </c>
      <c r="AT49" t="s">
        <v>119</v>
      </c>
      <c r="AU49" t="s">
        <v>194</v>
      </c>
      <c r="AV49" t="s">
        <v>354</v>
      </c>
      <c r="AW49" t="s">
        <v>69</v>
      </c>
      <c r="AX49">
        <v>882</v>
      </c>
      <c r="AY49" t="s">
        <v>505</v>
      </c>
      <c r="AZ49">
        <v>6</v>
      </c>
      <c r="BA49" t="s">
        <v>506</v>
      </c>
      <c r="BB49">
        <v>10</v>
      </c>
      <c r="BC49">
        <v>1</v>
      </c>
      <c r="BE49" t="s">
        <v>67</v>
      </c>
      <c r="BF49">
        <v>1</v>
      </c>
      <c r="BG49" t="s">
        <v>289</v>
      </c>
      <c r="BI49" t="s">
        <v>118</v>
      </c>
      <c r="BJ49" t="s">
        <v>354</v>
      </c>
      <c r="BK49" t="s">
        <v>69</v>
      </c>
      <c r="BL49">
        <v>0.85061787380816667</v>
      </c>
      <c r="BM49">
        <v>882</v>
      </c>
      <c r="BN49" t="s">
        <v>119</v>
      </c>
      <c r="BO49" t="s">
        <v>194</v>
      </c>
      <c r="BP49">
        <v>10</v>
      </c>
      <c r="BQ49">
        <v>2860.3960000000002</v>
      </c>
      <c r="BR49">
        <v>1.4893974108784125E-2</v>
      </c>
      <c r="BS49">
        <v>0.30666529350532262</v>
      </c>
      <c r="BT49">
        <v>0.16536171914657968</v>
      </c>
      <c r="BU49">
        <v>15.125</v>
      </c>
      <c r="BV49">
        <v>1.2039788491015684</v>
      </c>
      <c r="BW49">
        <v>26.036042611821415</v>
      </c>
      <c r="BX49">
        <v>8</v>
      </c>
      <c r="BY49">
        <v>177</v>
      </c>
      <c r="BZ49">
        <v>716</v>
      </c>
    </row>
    <row r="50" spans="1:78" ht="16.5">
      <c r="A50" s="105" t="str">
        <f t="shared" si="1"/>
        <v>영종운수</v>
      </c>
      <c r="B50" s="106" t="str">
        <f t="shared" si="2"/>
        <v>선경호</v>
      </c>
      <c r="C50" s="107" t="str">
        <f t="shared" si="3"/>
        <v>B</v>
      </c>
      <c r="D50" s="108">
        <f t="shared" si="4"/>
        <v>0.91366666666666674</v>
      </c>
      <c r="E50" s="109">
        <f t="shared" si="5"/>
        <v>1182</v>
      </c>
      <c r="F50" s="110" t="str">
        <f t="shared" si="6"/>
        <v>202</v>
      </c>
      <c r="G50" s="111" t="str">
        <f t="shared" si="7"/>
        <v>73아1213</v>
      </c>
      <c r="H50" s="112">
        <f t="shared" si="8"/>
        <v>1</v>
      </c>
      <c r="I50" s="113">
        <f t="shared" si="9"/>
        <v>4061.6280000000002</v>
      </c>
      <c r="J50" s="114">
        <f t="shared" si="10"/>
        <v>1.2640820775952289E-2</v>
      </c>
      <c r="K50" s="114">
        <f t="shared" si="11"/>
        <v>0.26022743158451273</v>
      </c>
      <c r="L50" s="114">
        <f t="shared" si="12"/>
        <v>0.1100543919827222</v>
      </c>
      <c r="M50" s="115">
        <f t="shared" si="13"/>
        <v>13.273</v>
      </c>
      <c r="N50" s="116">
        <f t="shared" si="14"/>
        <v>0</v>
      </c>
      <c r="O50" s="116">
        <f t="shared" si="15"/>
        <v>0.88634409650514523</v>
      </c>
      <c r="P50" s="217">
        <f t="shared" si="16"/>
        <v>14</v>
      </c>
      <c r="Q50" s="218">
        <f t="shared" si="17"/>
        <v>0</v>
      </c>
      <c r="R50" s="218">
        <f t="shared" si="18"/>
        <v>36</v>
      </c>
      <c r="T50">
        <v>526</v>
      </c>
      <c r="U50">
        <v>1182</v>
      </c>
      <c r="V50" t="s">
        <v>227</v>
      </c>
      <c r="W50">
        <v>4061.6280000000002</v>
      </c>
      <c r="X50">
        <v>1482.0719999999999</v>
      </c>
      <c r="Y50">
        <v>2.7410000000000001</v>
      </c>
      <c r="Z50">
        <v>13.273</v>
      </c>
      <c r="AA50">
        <v>159.841915</v>
      </c>
      <c r="AB50">
        <v>2.0205329999999999</v>
      </c>
      <c r="AC50">
        <v>41.595250999999998</v>
      </c>
      <c r="AD50" s="1">
        <v>447</v>
      </c>
      <c r="AE50">
        <v>0</v>
      </c>
      <c r="AF50">
        <v>36</v>
      </c>
      <c r="AG50">
        <v>98</v>
      </c>
      <c r="AH50">
        <v>25.410281000000001</v>
      </c>
      <c r="AI50">
        <v>31218.5</v>
      </c>
      <c r="AJ50">
        <v>2376</v>
      </c>
      <c r="AK50">
        <v>14</v>
      </c>
      <c r="AL50">
        <v>2456</v>
      </c>
      <c r="AM50">
        <v>0.91366666666666674</v>
      </c>
      <c r="AN50" t="s">
        <v>68</v>
      </c>
      <c r="AO50">
        <v>4061.6280000000002</v>
      </c>
      <c r="AP50" t="s">
        <v>356</v>
      </c>
      <c r="AQ50" t="s">
        <v>118</v>
      </c>
      <c r="AR50" t="s">
        <v>119</v>
      </c>
      <c r="AS50" t="s">
        <v>118</v>
      </c>
      <c r="AT50" t="s">
        <v>119</v>
      </c>
      <c r="AU50" t="s">
        <v>184</v>
      </c>
      <c r="AV50" t="s">
        <v>227</v>
      </c>
      <c r="AW50" t="s">
        <v>68</v>
      </c>
      <c r="AX50">
        <v>1182</v>
      </c>
      <c r="AY50" t="s">
        <v>440</v>
      </c>
      <c r="AZ50">
        <v>10</v>
      </c>
      <c r="BA50" t="s">
        <v>507</v>
      </c>
      <c r="BB50">
        <v>1</v>
      </c>
      <c r="BC50">
        <v>1</v>
      </c>
      <c r="BE50" t="s">
        <v>68</v>
      </c>
      <c r="BF50">
        <v>0</v>
      </c>
      <c r="BG50" t="s">
        <v>260</v>
      </c>
      <c r="BI50" t="s">
        <v>118</v>
      </c>
      <c r="BJ50" t="s">
        <v>227</v>
      </c>
      <c r="BK50" t="s">
        <v>68</v>
      </c>
      <c r="BL50">
        <v>0.91366666666666674</v>
      </c>
      <c r="BM50">
        <v>1182</v>
      </c>
      <c r="BN50" t="s">
        <v>119</v>
      </c>
      <c r="BO50" t="s">
        <v>184</v>
      </c>
      <c r="BP50">
        <v>1</v>
      </c>
      <c r="BQ50">
        <v>4061.6280000000002</v>
      </c>
      <c r="BR50">
        <v>1.2640820775952289E-2</v>
      </c>
      <c r="BS50">
        <v>0.26022743158451273</v>
      </c>
      <c r="BT50">
        <v>0.1100543919827222</v>
      </c>
      <c r="BU50">
        <v>13.273</v>
      </c>
      <c r="BV50">
        <v>0</v>
      </c>
      <c r="BW50">
        <v>0.88634409650514523</v>
      </c>
      <c r="BX50">
        <v>14</v>
      </c>
      <c r="BY50">
        <v>0</v>
      </c>
      <c r="BZ50">
        <v>36</v>
      </c>
    </row>
    <row r="51" spans="1:78" ht="16.5">
      <c r="A51" s="122" t="str">
        <f t="shared" si="1"/>
        <v>영종운수</v>
      </c>
      <c r="B51" s="123" t="str">
        <f t="shared" si="2"/>
        <v>성민철</v>
      </c>
      <c r="C51" s="124" t="str">
        <f t="shared" si="3"/>
        <v>F</v>
      </c>
      <c r="D51" s="125">
        <f t="shared" si="4"/>
        <v>0.79629629629629617</v>
      </c>
      <c r="E51" s="126">
        <f t="shared" si="5"/>
        <v>7205</v>
      </c>
      <c r="F51" s="127" t="str">
        <f t="shared" si="6"/>
        <v>203</v>
      </c>
      <c r="G51" s="128" t="str">
        <f t="shared" si="7"/>
        <v>70바2546</v>
      </c>
      <c r="H51" s="129">
        <f t="shared" si="8"/>
        <v>1</v>
      </c>
      <c r="I51" s="130">
        <f t="shared" si="9"/>
        <v>3009.0740000000001</v>
      </c>
      <c r="J51" s="131">
        <f t="shared" si="10"/>
        <v>2.8743654507245094E-2</v>
      </c>
      <c r="K51" s="131">
        <f t="shared" si="11"/>
        <v>0.27402901310255384</v>
      </c>
      <c r="L51" s="131">
        <f t="shared" si="12"/>
        <v>0.14290110512403484</v>
      </c>
      <c r="M51" s="132">
        <f t="shared" si="13"/>
        <v>15.555999999999999</v>
      </c>
      <c r="N51" s="133">
        <f t="shared" si="14"/>
        <v>3.3232815145124377E-2</v>
      </c>
      <c r="O51" s="133">
        <f t="shared" si="15"/>
        <v>5.3837160535101498</v>
      </c>
      <c r="P51" s="215">
        <f t="shared" si="16"/>
        <v>32</v>
      </c>
      <c r="Q51" s="216">
        <f t="shared" si="17"/>
        <v>1</v>
      </c>
      <c r="R51" s="216">
        <f t="shared" si="18"/>
        <v>162</v>
      </c>
      <c r="T51">
        <v>526</v>
      </c>
      <c r="U51">
        <v>7205</v>
      </c>
      <c r="V51" t="s">
        <v>228</v>
      </c>
      <c r="W51">
        <v>3048.346</v>
      </c>
      <c r="X51">
        <v>1413.1969999999999</v>
      </c>
      <c r="Y51">
        <v>2.157</v>
      </c>
      <c r="Z51">
        <v>15.555999999999999</v>
      </c>
      <c r="AA51">
        <v>142.97747000000001</v>
      </c>
      <c r="AB51">
        <v>4.1096950000000003</v>
      </c>
      <c r="AC51">
        <v>39.179974999999999</v>
      </c>
      <c r="AD51" s="1">
        <v>430</v>
      </c>
      <c r="AE51">
        <v>1</v>
      </c>
      <c r="AF51">
        <v>162</v>
      </c>
      <c r="AG51">
        <v>102</v>
      </c>
      <c r="AH51">
        <v>21.320463</v>
      </c>
      <c r="AI51">
        <v>10847.9</v>
      </c>
      <c r="AJ51">
        <v>3131.6</v>
      </c>
      <c r="AK51">
        <v>32</v>
      </c>
      <c r="AL51">
        <v>9447</v>
      </c>
      <c r="AM51">
        <v>0.79629629629629617</v>
      </c>
      <c r="AN51" t="s">
        <v>70</v>
      </c>
      <c r="AO51">
        <v>3009.0740000000001</v>
      </c>
      <c r="AP51" t="s">
        <v>357</v>
      </c>
      <c r="AQ51" t="s">
        <v>118</v>
      </c>
      <c r="AR51" t="s">
        <v>120</v>
      </c>
      <c r="AS51" t="s">
        <v>118</v>
      </c>
      <c r="AT51" t="s">
        <v>120</v>
      </c>
      <c r="AU51" t="s">
        <v>199</v>
      </c>
      <c r="AV51" t="s">
        <v>228</v>
      </c>
      <c r="AW51" t="s">
        <v>70</v>
      </c>
      <c r="AX51">
        <v>7205</v>
      </c>
      <c r="AY51" t="s">
        <v>475</v>
      </c>
      <c r="AZ51">
        <v>1</v>
      </c>
      <c r="BA51" t="s">
        <v>272</v>
      </c>
      <c r="BB51">
        <v>1</v>
      </c>
      <c r="BC51">
        <v>1</v>
      </c>
      <c r="BE51" t="s">
        <v>67</v>
      </c>
      <c r="BF51">
        <v>-1</v>
      </c>
      <c r="BG51" t="s">
        <v>307</v>
      </c>
      <c r="BI51" t="s">
        <v>118</v>
      </c>
      <c r="BJ51" t="s">
        <v>228</v>
      </c>
      <c r="BK51" t="s">
        <v>70</v>
      </c>
      <c r="BL51">
        <v>0.79629629629629617</v>
      </c>
      <c r="BM51">
        <v>7205</v>
      </c>
      <c r="BN51" t="s">
        <v>120</v>
      </c>
      <c r="BO51" t="s">
        <v>199</v>
      </c>
      <c r="BP51">
        <v>1</v>
      </c>
      <c r="BQ51">
        <v>3009.0740000000001</v>
      </c>
      <c r="BR51">
        <v>2.8743654507245094E-2</v>
      </c>
      <c r="BS51">
        <v>0.27402901310255384</v>
      </c>
      <c r="BT51">
        <v>0.14106010275736416</v>
      </c>
      <c r="BU51">
        <v>15.555999999999999</v>
      </c>
      <c r="BV51">
        <v>3.3232815145124377E-2</v>
      </c>
      <c r="BW51">
        <v>5.3837160535101498</v>
      </c>
      <c r="BX51">
        <v>32</v>
      </c>
      <c r="BY51">
        <v>1</v>
      </c>
      <c r="BZ51">
        <v>162</v>
      </c>
    </row>
    <row r="52" spans="1:78" ht="16.5">
      <c r="A52" s="105" t="str">
        <f t="shared" si="1"/>
        <v>영종운수</v>
      </c>
      <c r="B52" s="106" t="str">
        <f t="shared" si="2"/>
        <v>송영선</v>
      </c>
      <c r="C52" s="107" t="str">
        <f t="shared" si="3"/>
        <v>D</v>
      </c>
      <c r="D52" s="108">
        <f t="shared" si="4"/>
        <v>0.84133333333333338</v>
      </c>
      <c r="E52" s="109">
        <f t="shared" si="5"/>
        <v>674</v>
      </c>
      <c r="F52" s="110" t="str">
        <f t="shared" si="6"/>
        <v>202</v>
      </c>
      <c r="G52" s="111" t="str">
        <f t="shared" si="7"/>
        <v>73아1220</v>
      </c>
      <c r="H52" s="112">
        <f t="shared" si="8"/>
        <v>1</v>
      </c>
      <c r="I52" s="113">
        <f t="shared" si="9"/>
        <v>3800.9380000000001</v>
      </c>
      <c r="J52" s="114">
        <f t="shared" si="10"/>
        <v>1.7498219790279664E-2</v>
      </c>
      <c r="K52" s="114">
        <f t="shared" si="11"/>
        <v>0.29196016961193055</v>
      </c>
      <c r="L52" s="114">
        <f t="shared" si="12"/>
        <v>0.20889580414097783</v>
      </c>
      <c r="M52" s="115">
        <f t="shared" si="13"/>
        <v>15.076000000000001</v>
      </c>
      <c r="N52" s="116">
        <f t="shared" si="14"/>
        <v>2.6309295231861186E-2</v>
      </c>
      <c r="O52" s="116">
        <f t="shared" si="15"/>
        <v>5.5512612939227104</v>
      </c>
      <c r="P52" s="217">
        <f t="shared" si="16"/>
        <v>11</v>
      </c>
      <c r="Q52" s="218">
        <f t="shared" si="17"/>
        <v>1</v>
      </c>
      <c r="R52" s="218">
        <f t="shared" si="18"/>
        <v>211</v>
      </c>
      <c r="T52">
        <v>526</v>
      </c>
      <c r="U52">
        <v>674</v>
      </c>
      <c r="V52" t="s">
        <v>229</v>
      </c>
      <c r="W52">
        <v>3800.9380000000001</v>
      </c>
      <c r="X52">
        <v>1506.09</v>
      </c>
      <c r="Y52">
        <v>2.524</v>
      </c>
      <c r="Z52">
        <v>15.076000000000001</v>
      </c>
      <c r="AA52">
        <v>151.15634800000001</v>
      </c>
      <c r="AB52">
        <v>2.6449669999999998</v>
      </c>
      <c r="AC52">
        <v>44.131633000000001</v>
      </c>
      <c r="AD52" s="1">
        <v>794</v>
      </c>
      <c r="AE52">
        <v>1</v>
      </c>
      <c r="AF52">
        <v>211</v>
      </c>
      <c r="AG52">
        <v>101</v>
      </c>
      <c r="AH52">
        <v>25.145738000000001</v>
      </c>
      <c r="AI52">
        <v>22821.599999999999</v>
      </c>
      <c r="AJ52">
        <v>3443.8</v>
      </c>
      <c r="AK52">
        <v>11</v>
      </c>
      <c r="AL52">
        <v>788</v>
      </c>
      <c r="AM52">
        <v>0.84133333333333338</v>
      </c>
      <c r="AN52" t="s">
        <v>67</v>
      </c>
      <c r="AO52">
        <v>3800.9380000000001</v>
      </c>
      <c r="AP52" t="s">
        <v>358</v>
      </c>
      <c r="AQ52" t="s">
        <v>118</v>
      </c>
      <c r="AR52" t="s">
        <v>119</v>
      </c>
      <c r="AS52" t="s">
        <v>118</v>
      </c>
      <c r="AT52" t="s">
        <v>119</v>
      </c>
      <c r="AU52" t="s">
        <v>266</v>
      </c>
      <c r="AV52" t="s">
        <v>229</v>
      </c>
      <c r="AW52" t="s">
        <v>67</v>
      </c>
      <c r="AX52">
        <v>674</v>
      </c>
      <c r="AY52" t="s">
        <v>498</v>
      </c>
      <c r="AZ52">
        <v>1</v>
      </c>
      <c r="BA52" t="s">
        <v>180</v>
      </c>
      <c r="BB52">
        <v>1</v>
      </c>
      <c r="BC52">
        <v>1</v>
      </c>
      <c r="BE52" t="s">
        <v>69</v>
      </c>
      <c r="BF52">
        <v>-1</v>
      </c>
      <c r="BG52" t="s">
        <v>307</v>
      </c>
      <c r="BI52" t="s">
        <v>118</v>
      </c>
      <c r="BJ52" t="s">
        <v>229</v>
      </c>
      <c r="BK52" t="s">
        <v>67</v>
      </c>
      <c r="BL52">
        <v>0.84133333333333338</v>
      </c>
      <c r="BM52">
        <v>674</v>
      </c>
      <c r="BN52" t="s">
        <v>119</v>
      </c>
      <c r="BO52" t="s">
        <v>266</v>
      </c>
      <c r="BP52">
        <v>1</v>
      </c>
      <c r="BQ52">
        <v>3800.9380000000001</v>
      </c>
      <c r="BR52">
        <v>1.7498219790279664E-2</v>
      </c>
      <c r="BS52">
        <v>0.29196016961193055</v>
      </c>
      <c r="BT52">
        <v>0.20889580414097783</v>
      </c>
      <c r="BU52">
        <v>15.076000000000001</v>
      </c>
      <c r="BV52">
        <v>2.6309295231861186E-2</v>
      </c>
      <c r="BW52">
        <v>5.5512612939227104</v>
      </c>
      <c r="BX52">
        <v>11</v>
      </c>
      <c r="BY52">
        <v>1</v>
      </c>
      <c r="BZ52">
        <v>211</v>
      </c>
    </row>
    <row r="53" spans="1:78" ht="16.5">
      <c r="A53" s="122" t="str">
        <f t="shared" si="1"/>
        <v>영종운수</v>
      </c>
      <c r="B53" s="123" t="str">
        <f t="shared" si="2"/>
        <v>송주현</v>
      </c>
      <c r="C53" s="124" t="str">
        <f t="shared" si="3"/>
        <v>B</v>
      </c>
      <c r="D53" s="125">
        <f t="shared" si="4"/>
        <v>0.91656267302862238</v>
      </c>
      <c r="E53" s="126">
        <f t="shared" si="5"/>
        <v>3303</v>
      </c>
      <c r="F53" s="127" t="str">
        <f t="shared" si="6"/>
        <v>202</v>
      </c>
      <c r="G53" s="128" t="str">
        <f t="shared" si="7"/>
        <v>73아1242</v>
      </c>
      <c r="H53" s="129">
        <f t="shared" si="8"/>
        <v>10</v>
      </c>
      <c r="I53" s="130">
        <f t="shared" si="9"/>
        <v>2661.4830000000002</v>
      </c>
      <c r="J53" s="131">
        <f t="shared" si="10"/>
        <v>2.3450822611856416E-2</v>
      </c>
      <c r="K53" s="131">
        <f t="shared" si="11"/>
        <v>0.29165490276104084</v>
      </c>
      <c r="L53" s="131">
        <f t="shared" si="12"/>
        <v>0.10558023477888079</v>
      </c>
      <c r="M53" s="132">
        <f t="shared" si="13"/>
        <v>13.180999999999999</v>
      </c>
      <c r="N53" s="133">
        <f t="shared" si="14"/>
        <v>8.970291292269135E-2</v>
      </c>
      <c r="O53" s="133">
        <f t="shared" si="15"/>
        <v>2.466830105374012</v>
      </c>
      <c r="P53" s="215">
        <f t="shared" si="16"/>
        <v>13</v>
      </c>
      <c r="Q53" s="216">
        <f t="shared" si="17"/>
        <v>263</v>
      </c>
      <c r="R53" s="216">
        <f t="shared" si="18"/>
        <v>121</v>
      </c>
      <c r="T53">
        <v>526</v>
      </c>
      <c r="U53">
        <v>3303</v>
      </c>
      <c r="V53" t="s">
        <v>359</v>
      </c>
      <c r="W53">
        <v>2661.4830000000002</v>
      </c>
      <c r="X53">
        <v>1053.0809999999999</v>
      </c>
      <c r="Y53">
        <v>2.5270000000000001</v>
      </c>
      <c r="Z53">
        <v>13.180999999999999</v>
      </c>
      <c r="AA53">
        <v>110.964423</v>
      </c>
      <c r="AB53">
        <v>2.6022069999999999</v>
      </c>
      <c r="AC53">
        <v>32.363318</v>
      </c>
      <c r="AD53" s="1">
        <v>281</v>
      </c>
      <c r="AE53">
        <v>263</v>
      </c>
      <c r="AF53">
        <v>121</v>
      </c>
      <c r="AG53">
        <v>108</v>
      </c>
      <c r="AH53">
        <v>23.985011</v>
      </c>
      <c r="AI53">
        <v>18929.7</v>
      </c>
      <c r="AJ53">
        <v>3717.2</v>
      </c>
      <c r="AK53">
        <v>13</v>
      </c>
      <c r="AL53">
        <v>911</v>
      </c>
      <c r="AM53">
        <v>0.91656267302862238</v>
      </c>
      <c r="AN53" t="s">
        <v>68</v>
      </c>
      <c r="AO53">
        <v>453.971</v>
      </c>
      <c r="AP53" t="s">
        <v>360</v>
      </c>
      <c r="AQ53" t="s">
        <v>118</v>
      </c>
      <c r="AR53" t="s">
        <v>119</v>
      </c>
      <c r="AS53" t="s">
        <v>118</v>
      </c>
      <c r="AT53" t="s">
        <v>119</v>
      </c>
      <c r="AU53" t="s">
        <v>189</v>
      </c>
      <c r="AV53" t="s">
        <v>359</v>
      </c>
      <c r="AW53" t="s">
        <v>68</v>
      </c>
      <c r="AX53">
        <v>3303</v>
      </c>
      <c r="AY53" t="s">
        <v>440</v>
      </c>
      <c r="AZ53">
        <v>8</v>
      </c>
      <c r="BA53" t="s">
        <v>508</v>
      </c>
      <c r="BB53">
        <v>10</v>
      </c>
      <c r="BC53">
        <v>1</v>
      </c>
      <c r="BE53" t="s">
        <v>69</v>
      </c>
      <c r="BF53">
        <v>1</v>
      </c>
      <c r="BG53" t="s">
        <v>289</v>
      </c>
      <c r="BI53" t="s">
        <v>118</v>
      </c>
      <c r="BJ53" t="s">
        <v>359</v>
      </c>
      <c r="BK53" t="s">
        <v>68</v>
      </c>
      <c r="BL53">
        <v>0.91656267302862238</v>
      </c>
      <c r="BM53">
        <v>3303</v>
      </c>
      <c r="BN53" t="s">
        <v>119</v>
      </c>
      <c r="BO53" t="s">
        <v>189</v>
      </c>
      <c r="BP53">
        <v>10</v>
      </c>
      <c r="BQ53">
        <v>2661.4830000000002</v>
      </c>
      <c r="BR53">
        <v>2.3450822611856416E-2</v>
      </c>
      <c r="BS53">
        <v>0.29165490276104084</v>
      </c>
      <c r="BT53">
        <v>0.10558023477888079</v>
      </c>
      <c r="BU53">
        <v>13.180999999999999</v>
      </c>
      <c r="BV53">
        <v>8.970291292269135E-2</v>
      </c>
      <c r="BW53">
        <v>2.466830105374012</v>
      </c>
      <c r="BX53">
        <v>13</v>
      </c>
      <c r="BY53">
        <v>263</v>
      </c>
      <c r="BZ53">
        <v>121</v>
      </c>
    </row>
    <row r="54" spans="1:78" ht="16.5">
      <c r="A54" s="105" t="str">
        <f t="shared" si="1"/>
        <v>영종운수</v>
      </c>
      <c r="B54" s="106" t="str">
        <f t="shared" si="2"/>
        <v>신감찬</v>
      </c>
      <c r="C54" s="107" t="str">
        <f t="shared" si="3"/>
        <v>C</v>
      </c>
      <c r="D54" s="108">
        <f t="shared" si="4"/>
        <v>0.85620689655172422</v>
      </c>
      <c r="E54" s="109">
        <f t="shared" si="5"/>
        <v>6740</v>
      </c>
      <c r="F54" s="110" t="str">
        <f t="shared" si="6"/>
        <v>203</v>
      </c>
      <c r="G54" s="111" t="str">
        <f t="shared" si="7"/>
        <v>73아1238</v>
      </c>
      <c r="H54" s="112">
        <f t="shared" si="8"/>
        <v>1</v>
      </c>
      <c r="I54" s="113">
        <f t="shared" si="9"/>
        <v>3186.1779999999999</v>
      </c>
      <c r="J54" s="114">
        <f t="shared" si="10"/>
        <v>2.2745181191482652E-2</v>
      </c>
      <c r="K54" s="114">
        <f t="shared" si="11"/>
        <v>0.27101045094862186</v>
      </c>
      <c r="L54" s="114">
        <f t="shared" si="12"/>
        <v>0.18737182919472797</v>
      </c>
      <c r="M54" s="115">
        <f t="shared" si="13"/>
        <v>10.686999999999999</v>
      </c>
      <c r="N54" s="116">
        <f t="shared" si="14"/>
        <v>0</v>
      </c>
      <c r="O54" s="116">
        <f t="shared" si="15"/>
        <v>8.1288616015803257</v>
      </c>
      <c r="P54" s="217">
        <f t="shared" si="16"/>
        <v>26</v>
      </c>
      <c r="Q54" s="218">
        <f t="shared" si="17"/>
        <v>0</v>
      </c>
      <c r="R54" s="218">
        <f t="shared" si="18"/>
        <v>259</v>
      </c>
      <c r="T54">
        <v>526</v>
      </c>
      <c r="U54">
        <v>6740</v>
      </c>
      <c r="V54" t="s">
        <v>230</v>
      </c>
      <c r="W54">
        <v>3186.1779999999999</v>
      </c>
      <c r="X54">
        <v>1283.443</v>
      </c>
      <c r="Y54">
        <v>2.4830000000000001</v>
      </c>
      <c r="Z54">
        <v>10.686999999999999</v>
      </c>
      <c r="AA54">
        <v>147.95441600000001</v>
      </c>
      <c r="AB54">
        <v>3.3652500000000001</v>
      </c>
      <c r="AC54">
        <v>40.097192999999997</v>
      </c>
      <c r="AD54" s="1">
        <v>597</v>
      </c>
      <c r="AE54">
        <v>0</v>
      </c>
      <c r="AF54">
        <v>259</v>
      </c>
      <c r="AG54">
        <v>86</v>
      </c>
      <c r="AH54">
        <v>21.534862</v>
      </c>
      <c r="AI54">
        <v>14168</v>
      </c>
      <c r="AJ54">
        <v>68.8</v>
      </c>
      <c r="AK54">
        <v>26</v>
      </c>
      <c r="AL54">
        <v>3199</v>
      </c>
      <c r="AM54">
        <v>0.85620689655172422</v>
      </c>
      <c r="AN54" t="s">
        <v>69</v>
      </c>
      <c r="AO54">
        <v>3186.1779999999999</v>
      </c>
      <c r="AP54" t="s">
        <v>361</v>
      </c>
      <c r="AQ54" t="s">
        <v>118</v>
      </c>
      <c r="AR54" t="s">
        <v>120</v>
      </c>
      <c r="AS54" t="s">
        <v>118</v>
      </c>
      <c r="AT54" t="s">
        <v>120</v>
      </c>
      <c r="AU54" t="s">
        <v>203</v>
      </c>
      <c r="AV54" t="s">
        <v>230</v>
      </c>
      <c r="AW54" t="s">
        <v>69</v>
      </c>
      <c r="AX54">
        <v>6740</v>
      </c>
      <c r="AY54" t="s">
        <v>479</v>
      </c>
      <c r="AZ54">
        <v>4</v>
      </c>
      <c r="BA54" t="s">
        <v>509</v>
      </c>
      <c r="BB54">
        <v>1</v>
      </c>
      <c r="BC54">
        <v>1</v>
      </c>
      <c r="BE54" t="s">
        <v>69</v>
      </c>
      <c r="BF54">
        <v>0</v>
      </c>
      <c r="BG54" t="s">
        <v>260</v>
      </c>
      <c r="BI54" t="s">
        <v>118</v>
      </c>
      <c r="BJ54" t="s">
        <v>230</v>
      </c>
      <c r="BK54" t="s">
        <v>69</v>
      </c>
      <c r="BL54">
        <v>0.85620689655172422</v>
      </c>
      <c r="BM54">
        <v>6740</v>
      </c>
      <c r="BN54" t="s">
        <v>120</v>
      </c>
      <c r="BO54" t="s">
        <v>203</v>
      </c>
      <c r="BP54">
        <v>1</v>
      </c>
      <c r="BQ54">
        <v>3186.1779999999999</v>
      </c>
      <c r="BR54">
        <v>2.2745181191482652E-2</v>
      </c>
      <c r="BS54">
        <v>0.27101045094862186</v>
      </c>
      <c r="BT54">
        <v>0.18737182919472797</v>
      </c>
      <c r="BU54">
        <v>10.686999999999999</v>
      </c>
      <c r="BV54">
        <v>0</v>
      </c>
      <c r="BW54">
        <v>8.1288616015803257</v>
      </c>
      <c r="BX54">
        <v>26</v>
      </c>
      <c r="BY54">
        <v>0</v>
      </c>
      <c r="BZ54">
        <v>259</v>
      </c>
    </row>
    <row r="55" spans="1:78" ht="16.5">
      <c r="A55" s="122" t="str">
        <f t="shared" si="1"/>
        <v>영종운수</v>
      </c>
      <c r="B55" s="123" t="str">
        <f t="shared" si="2"/>
        <v>신무영</v>
      </c>
      <c r="C55" s="124" t="str">
        <f t="shared" si="3"/>
        <v>B</v>
      </c>
      <c r="D55" s="125">
        <f t="shared" si="4"/>
        <v>0.92898340065581808</v>
      </c>
      <c r="E55" s="126">
        <f t="shared" si="5"/>
        <v>958</v>
      </c>
      <c r="F55" s="127" t="str">
        <f t="shared" si="6"/>
        <v>203</v>
      </c>
      <c r="G55" s="128" t="str">
        <f t="shared" si="7"/>
        <v>71바7514</v>
      </c>
      <c r="H55" s="129">
        <f t="shared" si="8"/>
        <v>2</v>
      </c>
      <c r="I55" s="130">
        <f t="shared" si="9"/>
        <v>409.80200000000002</v>
      </c>
      <c r="J55" s="131">
        <f t="shared" si="10"/>
        <v>2.8659802027720838E-2</v>
      </c>
      <c r="K55" s="131">
        <f t="shared" si="11"/>
        <v>0.21947161820306321</v>
      </c>
      <c r="L55" s="131">
        <f t="shared" si="12"/>
        <v>9.7608113186368042E-2</v>
      </c>
      <c r="M55" s="132">
        <f t="shared" si="13"/>
        <v>10.884</v>
      </c>
      <c r="N55" s="133">
        <f t="shared" si="14"/>
        <v>0</v>
      </c>
      <c r="O55" s="133">
        <f t="shared" si="15"/>
        <v>3.6603042444888017</v>
      </c>
      <c r="P55" s="215">
        <f t="shared" si="16"/>
        <v>1</v>
      </c>
      <c r="Q55" s="216">
        <f t="shared" si="17"/>
        <v>2</v>
      </c>
      <c r="R55" s="216">
        <f t="shared" si="18"/>
        <v>15</v>
      </c>
      <c r="T55">
        <v>526</v>
      </c>
      <c r="U55">
        <v>958</v>
      </c>
      <c r="V55" t="s">
        <v>362</v>
      </c>
      <c r="W55">
        <v>457.51799999999997</v>
      </c>
      <c r="X55">
        <v>181.50800000000001</v>
      </c>
      <c r="Y55">
        <v>2.5209999999999999</v>
      </c>
      <c r="Z55">
        <v>10.884</v>
      </c>
      <c r="AA55">
        <v>20.334160000000001</v>
      </c>
      <c r="AB55">
        <v>0.58277299999999999</v>
      </c>
      <c r="AC55">
        <v>4.462771</v>
      </c>
      <c r="AD55" s="1">
        <v>40</v>
      </c>
      <c r="AE55">
        <v>2</v>
      </c>
      <c r="AF55">
        <v>15</v>
      </c>
      <c r="AG55">
        <v>75</v>
      </c>
      <c r="AH55">
        <v>22.499970000000001</v>
      </c>
      <c r="AI55">
        <v>490.6</v>
      </c>
      <c r="AJ55">
        <v>0</v>
      </c>
      <c r="AK55">
        <v>1</v>
      </c>
      <c r="AL55">
        <v>193</v>
      </c>
      <c r="AM55">
        <v>0.92898340065581808</v>
      </c>
      <c r="AN55" t="s">
        <v>68</v>
      </c>
      <c r="AO55">
        <v>216.61799999999999</v>
      </c>
      <c r="AP55" t="s">
        <v>363</v>
      </c>
      <c r="AQ55" t="s">
        <v>118</v>
      </c>
      <c r="AR55" t="s">
        <v>120</v>
      </c>
      <c r="AS55" t="s">
        <v>118</v>
      </c>
      <c r="AT55" t="s">
        <v>120</v>
      </c>
      <c r="AU55" t="s">
        <v>201</v>
      </c>
      <c r="AV55" t="s">
        <v>362</v>
      </c>
      <c r="AW55" t="s">
        <v>68</v>
      </c>
      <c r="AX55">
        <v>958</v>
      </c>
      <c r="AY55" t="s">
        <v>489</v>
      </c>
      <c r="AZ55">
        <v>3</v>
      </c>
      <c r="BA55" t="s">
        <v>510</v>
      </c>
      <c r="BB55">
        <v>2</v>
      </c>
      <c r="BC55">
        <v>1</v>
      </c>
      <c r="BE55" t="s">
        <v>437</v>
      </c>
      <c r="BF55" t="s">
        <v>438</v>
      </c>
      <c r="BG55" t="s">
        <v>437</v>
      </c>
      <c r="BI55" t="s">
        <v>118</v>
      </c>
      <c r="BJ55" t="s">
        <v>362</v>
      </c>
      <c r="BK55" t="s">
        <v>68</v>
      </c>
      <c r="BL55">
        <v>0.92898340065581808</v>
      </c>
      <c r="BM55">
        <v>958</v>
      </c>
      <c r="BN55" t="s">
        <v>120</v>
      </c>
      <c r="BO55" t="s">
        <v>201</v>
      </c>
      <c r="BP55">
        <v>2</v>
      </c>
      <c r="BQ55">
        <v>409.80200000000002</v>
      </c>
      <c r="BR55">
        <v>2.8659802027720838E-2</v>
      </c>
      <c r="BS55">
        <v>0.21947161820306321</v>
      </c>
      <c r="BT55">
        <v>8.7428254188906235E-2</v>
      </c>
      <c r="BU55">
        <v>10.884</v>
      </c>
      <c r="BV55">
        <v>0</v>
      </c>
      <c r="BW55">
        <v>3.6603042444888017</v>
      </c>
      <c r="BX55">
        <v>1</v>
      </c>
      <c r="BY55">
        <v>2</v>
      </c>
      <c r="BZ55">
        <v>15</v>
      </c>
    </row>
    <row r="56" spans="1:78" ht="16.5">
      <c r="A56" s="105" t="str">
        <f t="shared" si="1"/>
        <v>영종운수</v>
      </c>
      <c r="B56" s="106" t="str">
        <f t="shared" si="2"/>
        <v>안기태</v>
      </c>
      <c r="C56" s="107" t="str">
        <f t="shared" si="3"/>
        <v>S</v>
      </c>
      <c r="D56" s="108">
        <f t="shared" si="4"/>
        <v>1.0512087235059873</v>
      </c>
      <c r="E56" s="109">
        <f t="shared" si="5"/>
        <v>2274</v>
      </c>
      <c r="F56" s="110" t="str">
        <f t="shared" si="6"/>
        <v>202</v>
      </c>
      <c r="G56" s="111" t="str">
        <f t="shared" si="7"/>
        <v>71바7511</v>
      </c>
      <c r="H56" s="112">
        <f t="shared" si="8"/>
        <v>3</v>
      </c>
      <c r="I56" s="113">
        <f t="shared" si="9"/>
        <v>3429.663</v>
      </c>
      <c r="J56" s="114">
        <f t="shared" si="10"/>
        <v>1.8521046977128475E-2</v>
      </c>
      <c r="K56" s="114">
        <f t="shared" si="11"/>
        <v>0.29813224433441843</v>
      </c>
      <c r="L56" s="114">
        <f t="shared" si="12"/>
        <v>0.16298977479711563</v>
      </c>
      <c r="M56" s="115">
        <f t="shared" si="13"/>
        <v>14.244</v>
      </c>
      <c r="N56" s="116">
        <f t="shared" si="14"/>
        <v>0</v>
      </c>
      <c r="O56" s="116">
        <f t="shared" si="15"/>
        <v>8.8055298727600935</v>
      </c>
      <c r="P56" s="217">
        <f t="shared" si="16"/>
        <v>6</v>
      </c>
      <c r="Q56" s="218">
        <f t="shared" si="17"/>
        <v>0</v>
      </c>
      <c r="R56" s="218">
        <f t="shared" si="18"/>
        <v>302</v>
      </c>
      <c r="T56">
        <v>526</v>
      </c>
      <c r="U56">
        <v>2274</v>
      </c>
      <c r="V56" t="s">
        <v>231</v>
      </c>
      <c r="W56">
        <v>3429.663</v>
      </c>
      <c r="X56">
        <v>1166.058</v>
      </c>
      <c r="Y56">
        <v>2.9409999999999998</v>
      </c>
      <c r="Z56">
        <v>14.244</v>
      </c>
      <c r="AA56">
        <v>132.87996100000001</v>
      </c>
      <c r="AB56">
        <v>2.4610759999999998</v>
      </c>
      <c r="AC56">
        <v>39.615800999999998</v>
      </c>
      <c r="AD56" s="1">
        <v>559</v>
      </c>
      <c r="AE56">
        <v>0</v>
      </c>
      <c r="AF56">
        <v>302</v>
      </c>
      <c r="AG56">
        <v>105</v>
      </c>
      <c r="AH56">
        <v>25.810234000000001</v>
      </c>
      <c r="AI56">
        <v>22282</v>
      </c>
      <c r="AJ56">
        <v>5146.8999999999996</v>
      </c>
      <c r="AK56">
        <v>6</v>
      </c>
      <c r="AL56">
        <v>1993</v>
      </c>
      <c r="AM56">
        <v>1.0512087235059873</v>
      </c>
      <c r="AN56" t="s">
        <v>71</v>
      </c>
      <c r="AO56">
        <v>2988.0210000000002</v>
      </c>
      <c r="AP56" t="s">
        <v>364</v>
      </c>
      <c r="AQ56" t="s">
        <v>118</v>
      </c>
      <c r="AR56" t="s">
        <v>119</v>
      </c>
      <c r="AS56" t="s">
        <v>118</v>
      </c>
      <c r="AT56" t="s">
        <v>119</v>
      </c>
      <c r="AU56" t="s">
        <v>181</v>
      </c>
      <c r="AV56" t="s">
        <v>231</v>
      </c>
      <c r="AW56" t="s">
        <v>71</v>
      </c>
      <c r="AX56">
        <v>2274</v>
      </c>
      <c r="AY56" t="s">
        <v>478</v>
      </c>
      <c r="AZ56">
        <v>4</v>
      </c>
      <c r="BA56" t="s">
        <v>511</v>
      </c>
      <c r="BB56">
        <v>3</v>
      </c>
      <c r="BC56">
        <v>1</v>
      </c>
      <c r="BE56" t="s">
        <v>66</v>
      </c>
      <c r="BF56">
        <v>1</v>
      </c>
      <c r="BG56" t="s">
        <v>289</v>
      </c>
      <c r="BI56" t="s">
        <v>118</v>
      </c>
      <c r="BJ56" t="s">
        <v>231</v>
      </c>
      <c r="BK56" t="s">
        <v>71</v>
      </c>
      <c r="BL56">
        <v>1.0512087235059873</v>
      </c>
      <c r="BM56">
        <v>2274</v>
      </c>
      <c r="BN56" t="s">
        <v>119</v>
      </c>
      <c r="BO56" t="s">
        <v>181</v>
      </c>
      <c r="BP56">
        <v>3</v>
      </c>
      <c r="BQ56">
        <v>3429.663</v>
      </c>
      <c r="BR56">
        <v>1.8521046977128475E-2</v>
      </c>
      <c r="BS56">
        <v>0.29813224433441843</v>
      </c>
      <c r="BT56">
        <v>0.16298977479711563</v>
      </c>
      <c r="BU56">
        <v>14.244</v>
      </c>
      <c r="BV56">
        <v>0</v>
      </c>
      <c r="BW56">
        <v>8.8055298727600935</v>
      </c>
      <c r="BX56">
        <v>6</v>
      </c>
      <c r="BY56">
        <v>0</v>
      </c>
      <c r="BZ56">
        <v>302</v>
      </c>
    </row>
    <row r="57" spans="1:78" ht="16.5">
      <c r="A57" s="122" t="str">
        <f t="shared" si="1"/>
        <v>영종운수</v>
      </c>
      <c r="B57" s="123" t="str">
        <f t="shared" si="2"/>
        <v>안병윤</v>
      </c>
      <c r="C57" s="124" t="str">
        <f t="shared" si="3"/>
        <v>A</v>
      </c>
      <c r="D57" s="125">
        <f t="shared" si="4"/>
        <v>0.95620689655172419</v>
      </c>
      <c r="E57" s="126">
        <f t="shared" si="5"/>
        <v>2225</v>
      </c>
      <c r="F57" s="127" t="str">
        <f t="shared" si="6"/>
        <v>202</v>
      </c>
      <c r="G57" s="128" t="str">
        <f t="shared" si="7"/>
        <v>73아1280</v>
      </c>
      <c r="H57" s="129">
        <f t="shared" si="8"/>
        <v>1</v>
      </c>
      <c r="I57" s="130">
        <f t="shared" si="9"/>
        <v>3490.8139999999999</v>
      </c>
      <c r="J57" s="131">
        <f t="shared" si="10"/>
        <v>3.9721188138813739E-3</v>
      </c>
      <c r="K57" s="131">
        <f t="shared" si="11"/>
        <v>0.25079009089089316</v>
      </c>
      <c r="L57" s="131">
        <f t="shared" si="12"/>
        <v>0.18362479352953209</v>
      </c>
      <c r="M57" s="132">
        <f t="shared" si="13"/>
        <v>11.311</v>
      </c>
      <c r="N57" s="133">
        <f t="shared" si="14"/>
        <v>0</v>
      </c>
      <c r="O57" s="133">
        <f t="shared" si="15"/>
        <v>2.5495486153086357</v>
      </c>
      <c r="P57" s="215">
        <f t="shared" si="16"/>
        <v>0</v>
      </c>
      <c r="Q57" s="216">
        <f t="shared" si="17"/>
        <v>0</v>
      </c>
      <c r="R57" s="216">
        <f t="shared" si="18"/>
        <v>89</v>
      </c>
      <c r="T57">
        <v>526</v>
      </c>
      <c r="U57">
        <v>2225</v>
      </c>
      <c r="V57" t="s">
        <v>232</v>
      </c>
      <c r="W57">
        <v>3490.8139999999999</v>
      </c>
      <c r="X57">
        <v>1258.713</v>
      </c>
      <c r="Y57">
        <v>2.7730000000000001</v>
      </c>
      <c r="Z57">
        <v>11.311</v>
      </c>
      <c r="AA57">
        <v>135.591362</v>
      </c>
      <c r="AB57">
        <v>0.53858499999999998</v>
      </c>
      <c r="AC57">
        <v>34.00497</v>
      </c>
      <c r="AD57" s="1">
        <v>641</v>
      </c>
      <c r="AE57">
        <v>0</v>
      </c>
      <c r="AF57">
        <v>89</v>
      </c>
      <c r="AG57">
        <v>107</v>
      </c>
      <c r="AH57">
        <v>25.745106</v>
      </c>
      <c r="AI57">
        <v>21032.6</v>
      </c>
      <c r="AJ57">
        <v>1788.6</v>
      </c>
      <c r="AK57">
        <v>0</v>
      </c>
      <c r="AL57">
        <v>0</v>
      </c>
      <c r="AM57">
        <v>0.95620689655172419</v>
      </c>
      <c r="AN57" t="s">
        <v>66</v>
      </c>
      <c r="AO57">
        <v>3490.8139999999999</v>
      </c>
      <c r="AP57" t="s">
        <v>365</v>
      </c>
      <c r="AQ57" t="s">
        <v>118</v>
      </c>
      <c r="AR57" t="s">
        <v>119</v>
      </c>
      <c r="AS57" t="s">
        <v>118</v>
      </c>
      <c r="AT57" t="s">
        <v>119</v>
      </c>
      <c r="AU57" t="s">
        <v>192</v>
      </c>
      <c r="AV57" t="s">
        <v>232</v>
      </c>
      <c r="AW57" t="s">
        <v>66</v>
      </c>
      <c r="AX57">
        <v>2225</v>
      </c>
      <c r="AY57" t="s">
        <v>497</v>
      </c>
      <c r="AZ57">
        <v>2</v>
      </c>
      <c r="BA57" t="s">
        <v>291</v>
      </c>
      <c r="BB57">
        <v>1</v>
      </c>
      <c r="BC57">
        <v>1</v>
      </c>
      <c r="BE57" t="s">
        <v>66</v>
      </c>
      <c r="BF57">
        <v>0</v>
      </c>
      <c r="BG57" t="s">
        <v>260</v>
      </c>
      <c r="BI57" t="s">
        <v>118</v>
      </c>
      <c r="BJ57" t="s">
        <v>232</v>
      </c>
      <c r="BK57" t="s">
        <v>66</v>
      </c>
      <c r="BL57">
        <v>0.95620689655172419</v>
      </c>
      <c r="BM57">
        <v>2225</v>
      </c>
      <c r="BN57" t="s">
        <v>119</v>
      </c>
      <c r="BO57" t="s">
        <v>192</v>
      </c>
      <c r="BP57">
        <v>1</v>
      </c>
      <c r="BQ57">
        <v>3490.8139999999999</v>
      </c>
      <c r="BR57">
        <v>3.9721188138813739E-3</v>
      </c>
      <c r="BS57">
        <v>0.25079009089089316</v>
      </c>
      <c r="BT57">
        <v>0.18362479352953209</v>
      </c>
      <c r="BU57">
        <v>11.311</v>
      </c>
      <c r="BV57">
        <v>0</v>
      </c>
      <c r="BW57">
        <v>2.5495486153086357</v>
      </c>
      <c r="BX57">
        <v>0</v>
      </c>
      <c r="BY57">
        <v>0</v>
      </c>
      <c r="BZ57">
        <v>89</v>
      </c>
    </row>
    <row r="58" spans="1:78" ht="16.5">
      <c r="A58" s="105" t="str">
        <f t="shared" si="1"/>
        <v>영종운수</v>
      </c>
      <c r="B58" s="106" t="str">
        <f t="shared" si="2"/>
        <v>안춘근</v>
      </c>
      <c r="C58" s="107" t="str">
        <f t="shared" si="3"/>
        <v>B</v>
      </c>
      <c r="D58" s="108">
        <f t="shared" si="4"/>
        <v>0.90408104485515861</v>
      </c>
      <c r="E58" s="109">
        <f t="shared" si="5"/>
        <v>7206</v>
      </c>
      <c r="F58" s="110" t="str">
        <f t="shared" si="6"/>
        <v>202</v>
      </c>
      <c r="G58" s="111" t="str">
        <f t="shared" si="7"/>
        <v>71바7512</v>
      </c>
      <c r="H58" s="112">
        <f t="shared" si="8"/>
        <v>2</v>
      </c>
      <c r="I58" s="113">
        <f t="shared" si="9"/>
        <v>3814.7460000000001</v>
      </c>
      <c r="J58" s="114">
        <f t="shared" si="10"/>
        <v>1.578164581572759E-2</v>
      </c>
      <c r="K58" s="114">
        <f t="shared" si="11"/>
        <v>0.31790793383836369</v>
      </c>
      <c r="L58" s="114">
        <f t="shared" si="12"/>
        <v>0.24431508677117689</v>
      </c>
      <c r="M58" s="115">
        <f t="shared" si="13"/>
        <v>17.997</v>
      </c>
      <c r="N58" s="116">
        <f t="shared" si="14"/>
        <v>0.15728439062522118</v>
      </c>
      <c r="O58" s="116">
        <f t="shared" si="15"/>
        <v>38.220106921928746</v>
      </c>
      <c r="P58" s="217">
        <f t="shared" si="16"/>
        <v>21</v>
      </c>
      <c r="Q58" s="218">
        <f t="shared" si="17"/>
        <v>6</v>
      </c>
      <c r="R58" s="218">
        <f t="shared" si="18"/>
        <v>1458</v>
      </c>
      <c r="T58">
        <v>526</v>
      </c>
      <c r="U58">
        <v>7206</v>
      </c>
      <c r="V58" t="s">
        <v>233</v>
      </c>
      <c r="W58">
        <v>3814.7460000000001</v>
      </c>
      <c r="X58">
        <v>1513.124</v>
      </c>
      <c r="Y58">
        <v>2.5209999999999999</v>
      </c>
      <c r="Z58">
        <v>17.997</v>
      </c>
      <c r="AA58">
        <v>148.55358100000001</v>
      </c>
      <c r="AB58">
        <v>2.3444199999999999</v>
      </c>
      <c r="AC58">
        <v>47.226362000000002</v>
      </c>
      <c r="AD58" s="1">
        <v>932</v>
      </c>
      <c r="AE58">
        <v>6</v>
      </c>
      <c r="AF58">
        <v>1458</v>
      </c>
      <c r="AG58">
        <v>108</v>
      </c>
      <c r="AH58">
        <v>25.679258999999998</v>
      </c>
      <c r="AI58">
        <v>48306.2</v>
      </c>
      <c r="AJ58">
        <v>18083.8</v>
      </c>
      <c r="AK58">
        <v>21</v>
      </c>
      <c r="AL58">
        <v>3117</v>
      </c>
      <c r="AM58">
        <v>0.90408104485515861</v>
      </c>
      <c r="AN58" t="s">
        <v>68</v>
      </c>
      <c r="AO58">
        <v>3632.8609999999999</v>
      </c>
      <c r="AP58" t="s">
        <v>366</v>
      </c>
      <c r="AQ58" t="s">
        <v>118</v>
      </c>
      <c r="AR58" t="s">
        <v>119</v>
      </c>
      <c r="AS58" t="s">
        <v>118</v>
      </c>
      <c r="AT58" t="s">
        <v>119</v>
      </c>
      <c r="AU58" t="s">
        <v>182</v>
      </c>
      <c r="AV58" t="s">
        <v>233</v>
      </c>
      <c r="AW58" t="s">
        <v>68</v>
      </c>
      <c r="AX58">
        <v>7206</v>
      </c>
      <c r="AY58" t="s">
        <v>440</v>
      </c>
      <c r="AZ58">
        <v>14</v>
      </c>
      <c r="BA58" t="s">
        <v>512</v>
      </c>
      <c r="BB58">
        <v>2</v>
      </c>
      <c r="BC58">
        <v>1</v>
      </c>
      <c r="BE58" t="s">
        <v>69</v>
      </c>
      <c r="BF58">
        <v>1</v>
      </c>
      <c r="BG58" t="s">
        <v>289</v>
      </c>
      <c r="BI58" t="s">
        <v>118</v>
      </c>
      <c r="BJ58" t="s">
        <v>233</v>
      </c>
      <c r="BK58" t="s">
        <v>68</v>
      </c>
      <c r="BL58">
        <v>0.90408104485515861</v>
      </c>
      <c r="BM58">
        <v>7206</v>
      </c>
      <c r="BN58" t="s">
        <v>119</v>
      </c>
      <c r="BO58" t="s">
        <v>182</v>
      </c>
      <c r="BP58">
        <v>2</v>
      </c>
      <c r="BQ58">
        <v>3814.7460000000001</v>
      </c>
      <c r="BR58">
        <v>1.578164581572759E-2</v>
      </c>
      <c r="BS58">
        <v>0.31790793383836369</v>
      </c>
      <c r="BT58">
        <v>0.24431508677117689</v>
      </c>
      <c r="BU58">
        <v>17.997</v>
      </c>
      <c r="BV58">
        <v>0.15728439062522118</v>
      </c>
      <c r="BW58">
        <v>38.220106921928746</v>
      </c>
      <c r="BX58">
        <v>21</v>
      </c>
      <c r="BY58">
        <v>6</v>
      </c>
      <c r="BZ58">
        <v>1458</v>
      </c>
    </row>
    <row r="59" spans="1:78" ht="16.5">
      <c r="A59" s="122" t="str">
        <f t="shared" si="1"/>
        <v>영종운수</v>
      </c>
      <c r="B59" s="123" t="str">
        <f t="shared" si="2"/>
        <v>양수모</v>
      </c>
      <c r="C59" s="124" t="str">
        <f t="shared" si="3"/>
        <v>C</v>
      </c>
      <c r="D59" s="125">
        <f t="shared" si="4"/>
        <v>0.87666666666666659</v>
      </c>
      <c r="E59" s="126">
        <f t="shared" si="5"/>
        <v>5411</v>
      </c>
      <c r="F59" s="127" t="str">
        <f t="shared" si="6"/>
        <v>202</v>
      </c>
      <c r="G59" s="128" t="str">
        <f t="shared" si="7"/>
        <v>70바2205</v>
      </c>
      <c r="H59" s="129">
        <f t="shared" si="8"/>
        <v>1</v>
      </c>
      <c r="I59" s="130">
        <f t="shared" si="9"/>
        <v>4140.3069999999998</v>
      </c>
      <c r="J59" s="131">
        <f t="shared" si="10"/>
        <v>1.5960587986852282E-2</v>
      </c>
      <c r="K59" s="131">
        <f t="shared" si="11"/>
        <v>0.26312526481387377</v>
      </c>
      <c r="L59" s="131">
        <f t="shared" si="12"/>
        <v>0.10772148055687658</v>
      </c>
      <c r="M59" s="132">
        <f t="shared" si="13"/>
        <v>12.442</v>
      </c>
      <c r="N59" s="133">
        <f t="shared" si="14"/>
        <v>0.57966715994731799</v>
      </c>
      <c r="O59" s="133">
        <f t="shared" si="15"/>
        <v>1.2559455132191888</v>
      </c>
      <c r="P59" s="215">
        <f t="shared" si="16"/>
        <v>4</v>
      </c>
      <c r="Q59" s="216">
        <f t="shared" si="17"/>
        <v>24</v>
      </c>
      <c r="R59" s="216">
        <f t="shared" si="18"/>
        <v>52</v>
      </c>
      <c r="T59">
        <v>526</v>
      </c>
      <c r="U59">
        <v>5411</v>
      </c>
      <c r="V59" t="s">
        <v>283</v>
      </c>
      <c r="W59">
        <v>4140.3069999999998</v>
      </c>
      <c r="X59">
        <v>1574.277</v>
      </c>
      <c r="Y59">
        <v>2.63</v>
      </c>
      <c r="Z59">
        <v>12.442</v>
      </c>
      <c r="AA59">
        <v>158.391909</v>
      </c>
      <c r="AB59">
        <v>2.5280279999999999</v>
      </c>
      <c r="AC59">
        <v>41.676912999999999</v>
      </c>
      <c r="AD59" s="1">
        <v>446</v>
      </c>
      <c r="AE59">
        <v>24</v>
      </c>
      <c r="AF59">
        <v>52</v>
      </c>
      <c r="AG59">
        <v>100</v>
      </c>
      <c r="AH59">
        <v>26.139635999999999</v>
      </c>
      <c r="AI59">
        <v>34399.800000000003</v>
      </c>
      <c r="AJ59">
        <v>5968.3</v>
      </c>
      <c r="AK59">
        <v>4</v>
      </c>
      <c r="AL59">
        <v>742</v>
      </c>
      <c r="AM59">
        <v>0.87666666666666659</v>
      </c>
      <c r="AN59" t="s">
        <v>69</v>
      </c>
      <c r="AO59">
        <v>4140.3069999999998</v>
      </c>
      <c r="AP59" t="s">
        <v>367</v>
      </c>
      <c r="AQ59" t="s">
        <v>118</v>
      </c>
      <c r="AR59" t="s">
        <v>119</v>
      </c>
      <c r="AS59" t="s">
        <v>118</v>
      </c>
      <c r="AT59" t="s">
        <v>119</v>
      </c>
      <c r="AU59" t="s">
        <v>174</v>
      </c>
      <c r="AV59" t="s">
        <v>283</v>
      </c>
      <c r="AW59" t="s">
        <v>69</v>
      </c>
      <c r="AX59">
        <v>5411</v>
      </c>
      <c r="AY59" t="s">
        <v>505</v>
      </c>
      <c r="AZ59">
        <v>2</v>
      </c>
      <c r="BA59" t="s">
        <v>176</v>
      </c>
      <c r="BB59">
        <v>1</v>
      </c>
      <c r="BC59">
        <v>1</v>
      </c>
      <c r="BE59" t="s">
        <v>69</v>
      </c>
      <c r="BF59">
        <v>0</v>
      </c>
      <c r="BG59" t="s">
        <v>260</v>
      </c>
      <c r="BI59" t="s">
        <v>118</v>
      </c>
      <c r="BJ59" t="s">
        <v>283</v>
      </c>
      <c r="BK59" t="s">
        <v>69</v>
      </c>
      <c r="BL59">
        <v>0.87666666666666659</v>
      </c>
      <c r="BM59">
        <v>5411</v>
      </c>
      <c r="BN59" t="s">
        <v>119</v>
      </c>
      <c r="BO59" t="s">
        <v>174</v>
      </c>
      <c r="BP59">
        <v>1</v>
      </c>
      <c r="BQ59">
        <v>4140.3069999999998</v>
      </c>
      <c r="BR59">
        <v>1.5960587986852282E-2</v>
      </c>
      <c r="BS59">
        <v>0.26312526481387377</v>
      </c>
      <c r="BT59">
        <v>0.10772148055687658</v>
      </c>
      <c r="BU59">
        <v>12.442</v>
      </c>
      <c r="BV59">
        <v>0.57966715994731799</v>
      </c>
      <c r="BW59">
        <v>1.2559455132191888</v>
      </c>
      <c r="BX59">
        <v>4</v>
      </c>
      <c r="BY59">
        <v>24</v>
      </c>
      <c r="BZ59">
        <v>52</v>
      </c>
    </row>
    <row r="60" spans="1:78" ht="16.5">
      <c r="A60" s="105" t="str">
        <f t="shared" si="1"/>
        <v>영종운수</v>
      </c>
      <c r="B60" s="106" t="str">
        <f t="shared" si="2"/>
        <v>양필석</v>
      </c>
      <c r="C60" s="107" t="str">
        <f t="shared" si="3"/>
        <v>F</v>
      </c>
      <c r="D60" s="108">
        <f t="shared" si="4"/>
        <v>0.76325835523277996</v>
      </c>
      <c r="E60" s="109">
        <f t="shared" si="5"/>
        <v>1106</v>
      </c>
      <c r="F60" s="110" t="str">
        <f t="shared" si="6"/>
        <v>203</v>
      </c>
      <c r="G60" s="111" t="str">
        <f t="shared" si="7"/>
        <v>71바7513</v>
      </c>
      <c r="H60" s="112">
        <f t="shared" si="8"/>
        <v>4</v>
      </c>
      <c r="I60" s="113">
        <f t="shared" si="9"/>
        <v>1014.417</v>
      </c>
      <c r="J60" s="114">
        <f t="shared" si="10"/>
        <v>3.2212057599319492E-2</v>
      </c>
      <c r="K60" s="114">
        <f t="shared" si="11"/>
        <v>0.3008661636860151</v>
      </c>
      <c r="L60" s="114">
        <f t="shared" si="12"/>
        <v>0.15181133596933016</v>
      </c>
      <c r="M60" s="115">
        <f t="shared" si="13"/>
        <v>18.521000000000001</v>
      </c>
      <c r="N60" s="116">
        <f t="shared" si="14"/>
        <v>0</v>
      </c>
      <c r="O60" s="116">
        <f t="shared" si="15"/>
        <v>20.405809445228144</v>
      </c>
      <c r="P60" s="217">
        <f t="shared" si="16"/>
        <v>11</v>
      </c>
      <c r="Q60" s="218">
        <f t="shared" si="17"/>
        <v>0</v>
      </c>
      <c r="R60" s="218">
        <f t="shared" si="18"/>
        <v>207</v>
      </c>
      <c r="T60">
        <v>526</v>
      </c>
      <c r="U60">
        <v>1106</v>
      </c>
      <c r="V60" t="s">
        <v>284</v>
      </c>
      <c r="W60">
        <v>1014.417</v>
      </c>
      <c r="X60">
        <v>499.608</v>
      </c>
      <c r="Y60">
        <v>2.0299999999999998</v>
      </c>
      <c r="Z60">
        <v>18.521000000000001</v>
      </c>
      <c r="AA60">
        <v>46.497216000000002</v>
      </c>
      <c r="AB60">
        <v>1.497771</v>
      </c>
      <c r="AC60">
        <v>13.989439000000001</v>
      </c>
      <c r="AD60" s="1">
        <v>154</v>
      </c>
      <c r="AE60">
        <v>0</v>
      </c>
      <c r="AF60">
        <v>207</v>
      </c>
      <c r="AG60">
        <v>95</v>
      </c>
      <c r="AH60">
        <v>21.816725000000002</v>
      </c>
      <c r="AI60">
        <v>7446.5</v>
      </c>
      <c r="AJ60">
        <v>501.8</v>
      </c>
      <c r="AK60">
        <v>11</v>
      </c>
      <c r="AL60">
        <v>2757</v>
      </c>
      <c r="AM60">
        <v>0.76325835523277996</v>
      </c>
      <c r="AN60" t="s">
        <v>70</v>
      </c>
      <c r="AO60">
        <v>387.42200000000003</v>
      </c>
      <c r="AP60" t="s">
        <v>368</v>
      </c>
      <c r="AQ60" t="s">
        <v>118</v>
      </c>
      <c r="AR60" t="s">
        <v>120</v>
      </c>
      <c r="AS60" t="s">
        <v>118</v>
      </c>
      <c r="AT60" t="s">
        <v>120</v>
      </c>
      <c r="AU60" t="s">
        <v>200</v>
      </c>
      <c r="AV60" t="s">
        <v>284</v>
      </c>
      <c r="AW60" t="s">
        <v>70</v>
      </c>
      <c r="AX60">
        <v>1106</v>
      </c>
      <c r="AY60" t="s">
        <v>475</v>
      </c>
      <c r="AZ60">
        <v>7</v>
      </c>
      <c r="BA60" t="s">
        <v>513</v>
      </c>
      <c r="BB60">
        <v>4</v>
      </c>
      <c r="BC60">
        <v>1</v>
      </c>
      <c r="BE60" t="s">
        <v>67</v>
      </c>
      <c r="BF60">
        <v>-1</v>
      </c>
      <c r="BG60" t="s">
        <v>307</v>
      </c>
      <c r="BI60" t="s">
        <v>118</v>
      </c>
      <c r="BJ60" t="s">
        <v>284</v>
      </c>
      <c r="BK60" t="s">
        <v>70</v>
      </c>
      <c r="BL60">
        <v>0.76325835523277996</v>
      </c>
      <c r="BM60">
        <v>1106</v>
      </c>
      <c r="BN60" t="s">
        <v>120</v>
      </c>
      <c r="BO60" t="s">
        <v>200</v>
      </c>
      <c r="BP60">
        <v>4</v>
      </c>
      <c r="BQ60">
        <v>1014.417</v>
      </c>
      <c r="BR60">
        <v>3.2212057599319492E-2</v>
      </c>
      <c r="BS60">
        <v>0.3008661636860151</v>
      </c>
      <c r="BT60">
        <v>0.15181133596933016</v>
      </c>
      <c r="BU60">
        <v>18.521000000000001</v>
      </c>
      <c r="BV60">
        <v>0</v>
      </c>
      <c r="BW60">
        <v>20.405809445228144</v>
      </c>
      <c r="BX60">
        <v>11</v>
      </c>
      <c r="BY60">
        <v>0</v>
      </c>
      <c r="BZ60">
        <v>207</v>
      </c>
    </row>
    <row r="61" spans="1:78" ht="16.5">
      <c r="A61" s="122" t="str">
        <f t="shared" si="1"/>
        <v>영종운수</v>
      </c>
      <c r="B61" s="123" t="str">
        <f t="shared" si="2"/>
        <v>우철근</v>
      </c>
      <c r="C61" s="124" t="str">
        <f t="shared" si="3"/>
        <v>B</v>
      </c>
      <c r="D61" s="125">
        <f t="shared" si="4"/>
        <v>0.9020588492554098</v>
      </c>
      <c r="E61" s="126">
        <f t="shared" si="5"/>
        <v>2786</v>
      </c>
      <c r="F61" s="127" t="str">
        <f t="shared" si="6"/>
        <v>205</v>
      </c>
      <c r="G61" s="128" t="str">
        <f t="shared" si="7"/>
        <v>71바7516</v>
      </c>
      <c r="H61" s="129">
        <f t="shared" si="8"/>
        <v>5</v>
      </c>
      <c r="I61" s="130">
        <f t="shared" si="9"/>
        <v>961.24799999999993</v>
      </c>
      <c r="J61" s="131">
        <f t="shared" si="10"/>
        <v>8.5427771871113972E-3</v>
      </c>
      <c r="K61" s="131">
        <f t="shared" si="11"/>
        <v>0.29481669469384769</v>
      </c>
      <c r="L61" s="131">
        <f t="shared" si="12"/>
        <v>0.11235393987815841</v>
      </c>
      <c r="M61" s="132">
        <f t="shared" si="13"/>
        <v>16.521000000000001</v>
      </c>
      <c r="N61" s="133">
        <f t="shared" si="14"/>
        <v>0</v>
      </c>
      <c r="O61" s="133">
        <f t="shared" si="15"/>
        <v>13.003928226638704</v>
      </c>
      <c r="P61" s="215">
        <f t="shared" si="16"/>
        <v>8</v>
      </c>
      <c r="Q61" s="216">
        <f t="shared" si="17"/>
        <v>0</v>
      </c>
      <c r="R61" s="216">
        <f t="shared" si="18"/>
        <v>125</v>
      </c>
      <c r="T61">
        <v>526</v>
      </c>
      <c r="U61">
        <v>2786</v>
      </c>
      <c r="V61" t="s">
        <v>299</v>
      </c>
      <c r="W61">
        <v>961.24800000000005</v>
      </c>
      <c r="X61">
        <v>376.92</v>
      </c>
      <c r="Y61">
        <v>2.5499999999999998</v>
      </c>
      <c r="Z61">
        <v>16.521000000000001</v>
      </c>
      <c r="AA61">
        <v>37.653328999999999</v>
      </c>
      <c r="AB61">
        <v>0.32166400000000001</v>
      </c>
      <c r="AC61">
        <v>11.10083</v>
      </c>
      <c r="AD61" s="1">
        <v>108</v>
      </c>
      <c r="AE61">
        <v>0</v>
      </c>
      <c r="AF61">
        <v>125</v>
      </c>
      <c r="AG61">
        <v>108</v>
      </c>
      <c r="AH61">
        <v>25.528898000000002</v>
      </c>
      <c r="AI61">
        <v>6702.4</v>
      </c>
      <c r="AJ61">
        <v>1693.8</v>
      </c>
      <c r="AK61">
        <v>8</v>
      </c>
      <c r="AL61">
        <v>2479</v>
      </c>
      <c r="AM61">
        <v>0.9020588492554098</v>
      </c>
      <c r="AN61" t="s">
        <v>68</v>
      </c>
      <c r="AO61">
        <v>221.69200000000001</v>
      </c>
      <c r="AP61" t="s">
        <v>369</v>
      </c>
      <c r="AQ61" t="s">
        <v>118</v>
      </c>
      <c r="AR61" t="s">
        <v>121</v>
      </c>
      <c r="AS61" t="s">
        <v>118</v>
      </c>
      <c r="AT61" t="s">
        <v>121</v>
      </c>
      <c r="AU61" t="s">
        <v>205</v>
      </c>
      <c r="AV61" t="s">
        <v>299</v>
      </c>
      <c r="AW61" t="s">
        <v>68</v>
      </c>
      <c r="AX61">
        <v>2786</v>
      </c>
      <c r="AY61" t="s">
        <v>494</v>
      </c>
      <c r="AZ61">
        <v>3</v>
      </c>
      <c r="BA61" t="s">
        <v>514</v>
      </c>
      <c r="BB61">
        <v>5</v>
      </c>
      <c r="BC61">
        <v>1</v>
      </c>
      <c r="BE61" t="s">
        <v>68</v>
      </c>
      <c r="BF61">
        <v>0</v>
      </c>
      <c r="BG61" t="s">
        <v>260</v>
      </c>
      <c r="BI61" t="s">
        <v>118</v>
      </c>
      <c r="BJ61" t="s">
        <v>299</v>
      </c>
      <c r="BK61" t="s">
        <v>68</v>
      </c>
      <c r="BL61">
        <v>0.9020588492554098</v>
      </c>
      <c r="BM61">
        <v>2786</v>
      </c>
      <c r="BN61" t="s">
        <v>121</v>
      </c>
      <c r="BO61" t="s">
        <v>205</v>
      </c>
      <c r="BP61">
        <v>5</v>
      </c>
      <c r="BQ61">
        <v>961.24799999999993</v>
      </c>
      <c r="BR61">
        <v>8.5427771871113972E-3</v>
      </c>
      <c r="BS61">
        <v>0.29481669469384769</v>
      </c>
      <c r="BT61">
        <v>0.11235393987815839</v>
      </c>
      <c r="BU61">
        <v>16.521000000000001</v>
      </c>
      <c r="BV61">
        <v>0</v>
      </c>
      <c r="BW61">
        <v>13.003928226638704</v>
      </c>
      <c r="BX61">
        <v>8</v>
      </c>
      <c r="BY61">
        <v>0</v>
      </c>
      <c r="BZ61">
        <v>125</v>
      </c>
    </row>
    <row r="62" spans="1:78" ht="16.5">
      <c r="A62" s="105" t="str">
        <f t="shared" si="1"/>
        <v>영종운수</v>
      </c>
      <c r="B62" s="106" t="str">
        <f t="shared" si="2"/>
        <v>원재영</v>
      </c>
      <c r="C62" s="107" t="str">
        <f t="shared" si="3"/>
        <v>B</v>
      </c>
      <c r="D62" s="108">
        <f t="shared" si="4"/>
        <v>0.93301945191059832</v>
      </c>
      <c r="E62" s="109">
        <f t="shared" si="5"/>
        <v>5653</v>
      </c>
      <c r="F62" s="110" t="str">
        <f t="shared" si="6"/>
        <v>202</v>
      </c>
      <c r="G62" s="111" t="str">
        <f t="shared" si="7"/>
        <v>73아1242</v>
      </c>
      <c r="H62" s="112">
        <f t="shared" si="8"/>
        <v>2</v>
      </c>
      <c r="I62" s="113">
        <f t="shared" si="9"/>
        <v>3897.1639999999998</v>
      </c>
      <c r="J62" s="114">
        <f t="shared" si="10"/>
        <v>1.5118766976990007E-2</v>
      </c>
      <c r="K62" s="114">
        <f t="shared" si="11"/>
        <v>0.30341449790734598</v>
      </c>
      <c r="L62" s="114">
        <f t="shared" si="12"/>
        <v>0.19860596064214903</v>
      </c>
      <c r="M62" s="115">
        <f t="shared" si="13"/>
        <v>13.356</v>
      </c>
      <c r="N62" s="116">
        <f t="shared" si="14"/>
        <v>0</v>
      </c>
      <c r="O62" s="116">
        <f t="shared" si="15"/>
        <v>3.925931780135504</v>
      </c>
      <c r="P62" s="217">
        <f t="shared" si="16"/>
        <v>2</v>
      </c>
      <c r="Q62" s="218">
        <f t="shared" si="17"/>
        <v>0</v>
      </c>
      <c r="R62" s="218">
        <f t="shared" si="18"/>
        <v>153</v>
      </c>
      <c r="T62">
        <v>526</v>
      </c>
      <c r="U62">
        <v>5653</v>
      </c>
      <c r="V62" t="s">
        <v>234</v>
      </c>
      <c r="W62">
        <v>3897.1640000000002</v>
      </c>
      <c r="X62">
        <v>1493.058</v>
      </c>
      <c r="Y62">
        <v>2.61</v>
      </c>
      <c r="Z62">
        <v>13.356</v>
      </c>
      <c r="AA62">
        <v>149.958856</v>
      </c>
      <c r="AB62">
        <v>2.2671929999999998</v>
      </c>
      <c r="AC62">
        <v>45.499690999999999</v>
      </c>
      <c r="AD62" s="1">
        <v>774</v>
      </c>
      <c r="AE62">
        <v>0</v>
      </c>
      <c r="AF62">
        <v>153</v>
      </c>
      <c r="AG62">
        <v>100</v>
      </c>
      <c r="AH62">
        <v>25.988220999999999</v>
      </c>
      <c r="AI62">
        <v>25977.4</v>
      </c>
      <c r="AJ62">
        <v>5573.3</v>
      </c>
      <c r="AK62">
        <v>2</v>
      </c>
      <c r="AL62">
        <v>220</v>
      </c>
      <c r="AM62">
        <v>0.93301945191059832</v>
      </c>
      <c r="AN62" t="s">
        <v>68</v>
      </c>
      <c r="AO62">
        <v>3682.991</v>
      </c>
      <c r="AP62" t="s">
        <v>370</v>
      </c>
      <c r="AQ62" t="s">
        <v>118</v>
      </c>
      <c r="AR62" t="s">
        <v>119</v>
      </c>
      <c r="AS62" t="s">
        <v>118</v>
      </c>
      <c r="AT62" t="s">
        <v>119</v>
      </c>
      <c r="AU62" t="s">
        <v>189</v>
      </c>
      <c r="AV62" t="s">
        <v>234</v>
      </c>
      <c r="AW62" t="s">
        <v>68</v>
      </c>
      <c r="AX62">
        <v>5653</v>
      </c>
      <c r="AY62" t="s">
        <v>440</v>
      </c>
      <c r="AZ62">
        <v>5</v>
      </c>
      <c r="BA62" t="s">
        <v>309</v>
      </c>
      <c r="BB62">
        <v>2</v>
      </c>
      <c r="BC62">
        <v>1</v>
      </c>
      <c r="BE62" t="s">
        <v>68</v>
      </c>
      <c r="BF62">
        <v>0</v>
      </c>
      <c r="BG62" t="s">
        <v>260</v>
      </c>
      <c r="BI62" t="s">
        <v>118</v>
      </c>
      <c r="BJ62" t="s">
        <v>234</v>
      </c>
      <c r="BK62" t="s">
        <v>68</v>
      </c>
      <c r="BL62">
        <v>0.93301945191059832</v>
      </c>
      <c r="BM62">
        <v>5653</v>
      </c>
      <c r="BN62" t="s">
        <v>119</v>
      </c>
      <c r="BO62" t="s">
        <v>189</v>
      </c>
      <c r="BP62">
        <v>2</v>
      </c>
      <c r="BQ62">
        <v>3897.1639999999998</v>
      </c>
      <c r="BR62">
        <v>1.5118766976990007E-2</v>
      </c>
      <c r="BS62">
        <v>0.30341449790734598</v>
      </c>
      <c r="BT62">
        <v>0.198605960642149</v>
      </c>
      <c r="BU62">
        <v>13.356</v>
      </c>
      <c r="BV62">
        <v>0</v>
      </c>
      <c r="BW62">
        <v>3.925931780135504</v>
      </c>
      <c r="BX62">
        <v>2</v>
      </c>
      <c r="BY62">
        <v>0</v>
      </c>
      <c r="BZ62">
        <v>153</v>
      </c>
    </row>
    <row r="63" spans="1:78" ht="16.5">
      <c r="A63" s="122" t="str">
        <f t="shared" si="1"/>
        <v>영종운수</v>
      </c>
      <c r="B63" s="123" t="str">
        <f t="shared" si="2"/>
        <v>유지훈</v>
      </c>
      <c r="C63" s="124" t="str">
        <f t="shared" si="3"/>
        <v>F</v>
      </c>
      <c r="D63" s="125">
        <f t="shared" si="4"/>
        <v>0.79067782477989612</v>
      </c>
      <c r="E63" s="126">
        <f t="shared" si="5"/>
        <v>1463</v>
      </c>
      <c r="F63" s="127" t="str">
        <f t="shared" si="6"/>
        <v>202</v>
      </c>
      <c r="G63" s="128" t="str">
        <f t="shared" si="7"/>
        <v>73아1242</v>
      </c>
      <c r="H63" s="129">
        <f t="shared" si="8"/>
        <v>2</v>
      </c>
      <c r="I63" s="130">
        <f t="shared" si="9"/>
        <v>3912.3870000000002</v>
      </c>
      <c r="J63" s="131">
        <f t="shared" si="10"/>
        <v>2.5785456486888694E-2</v>
      </c>
      <c r="K63" s="131">
        <f t="shared" si="11"/>
        <v>0.35252226647231066</v>
      </c>
      <c r="L63" s="131">
        <f t="shared" si="12"/>
        <v>0.14543551034189614</v>
      </c>
      <c r="M63" s="132">
        <f t="shared" si="13"/>
        <v>18.93</v>
      </c>
      <c r="N63" s="133">
        <f t="shared" si="14"/>
        <v>0</v>
      </c>
      <c r="O63" s="133">
        <f t="shared" si="15"/>
        <v>43.315281335262917</v>
      </c>
      <c r="P63" s="215">
        <f t="shared" si="16"/>
        <v>53</v>
      </c>
      <c r="Q63" s="216">
        <f t="shared" si="17"/>
        <v>0</v>
      </c>
      <c r="R63" s="216">
        <f t="shared" si="18"/>
        <v>1760</v>
      </c>
      <c r="T63">
        <v>526</v>
      </c>
      <c r="U63">
        <v>1463</v>
      </c>
      <c r="V63" t="s">
        <v>235</v>
      </c>
      <c r="W63">
        <v>3938.3290000000002</v>
      </c>
      <c r="X63">
        <v>1775.2660000000001</v>
      </c>
      <c r="Y63">
        <v>2.218</v>
      </c>
      <c r="Z63">
        <v>18.93</v>
      </c>
      <c r="AA63">
        <v>153.110805</v>
      </c>
      <c r="AB63">
        <v>3.948032</v>
      </c>
      <c r="AC63">
        <v>53.974967999999997</v>
      </c>
      <c r="AD63" s="1">
        <v>569</v>
      </c>
      <c r="AE63">
        <v>0</v>
      </c>
      <c r="AF63">
        <v>1760</v>
      </c>
      <c r="AG63">
        <v>105</v>
      </c>
      <c r="AH63">
        <v>25.722083999999999</v>
      </c>
      <c r="AI63">
        <v>42800.800000000003</v>
      </c>
      <c r="AJ63">
        <v>12402.1</v>
      </c>
      <c r="AK63">
        <v>53</v>
      </c>
      <c r="AL63">
        <v>19653</v>
      </c>
      <c r="AM63">
        <v>0.79067782477989612</v>
      </c>
      <c r="AN63" t="s">
        <v>70</v>
      </c>
      <c r="AO63">
        <v>3783.884</v>
      </c>
      <c r="AP63" t="s">
        <v>371</v>
      </c>
      <c r="AQ63" t="s">
        <v>118</v>
      </c>
      <c r="AR63" t="s">
        <v>119</v>
      </c>
      <c r="AS63" t="s">
        <v>118</v>
      </c>
      <c r="AT63" t="s">
        <v>119</v>
      </c>
      <c r="AU63" t="s">
        <v>189</v>
      </c>
      <c r="AV63" t="s">
        <v>235</v>
      </c>
      <c r="AW63" t="s">
        <v>70</v>
      </c>
      <c r="AX63">
        <v>1463</v>
      </c>
      <c r="AY63" t="s">
        <v>473</v>
      </c>
      <c r="AZ63">
        <v>2</v>
      </c>
      <c r="BA63" t="s">
        <v>269</v>
      </c>
      <c r="BB63">
        <v>2</v>
      </c>
      <c r="BC63">
        <v>1</v>
      </c>
      <c r="BE63" t="s">
        <v>70</v>
      </c>
      <c r="BF63">
        <v>0</v>
      </c>
      <c r="BG63" t="s">
        <v>260</v>
      </c>
      <c r="BI63" t="s">
        <v>118</v>
      </c>
      <c r="BJ63" t="s">
        <v>235</v>
      </c>
      <c r="BK63" t="s">
        <v>70</v>
      </c>
      <c r="BL63">
        <v>0.79067782477989612</v>
      </c>
      <c r="BM63">
        <v>1463</v>
      </c>
      <c r="BN63" t="s">
        <v>119</v>
      </c>
      <c r="BO63" t="s">
        <v>189</v>
      </c>
      <c r="BP63">
        <v>2</v>
      </c>
      <c r="BQ63">
        <v>3912.3870000000002</v>
      </c>
      <c r="BR63">
        <v>2.5785456486888694E-2</v>
      </c>
      <c r="BS63">
        <v>0.35252226647231066</v>
      </c>
      <c r="BT63">
        <v>0.14447751825710853</v>
      </c>
      <c r="BU63">
        <v>18.93</v>
      </c>
      <c r="BV63">
        <v>0</v>
      </c>
      <c r="BW63">
        <v>43.315281335262917</v>
      </c>
      <c r="BX63">
        <v>53</v>
      </c>
      <c r="BY63">
        <v>0</v>
      </c>
      <c r="BZ63">
        <v>1760</v>
      </c>
    </row>
    <row r="64" spans="1:78" ht="16.5">
      <c r="A64" s="105" t="str">
        <f t="shared" si="1"/>
        <v>영종운수</v>
      </c>
      <c r="B64" s="106" t="str">
        <f t="shared" si="2"/>
        <v>이대범</v>
      </c>
      <c r="C64" s="107" t="str">
        <f t="shared" si="3"/>
        <v>S</v>
      </c>
      <c r="D64" s="108">
        <f t="shared" si="4"/>
        <v>1.047977347409212</v>
      </c>
      <c r="E64" s="109">
        <f t="shared" si="5"/>
        <v>5974</v>
      </c>
      <c r="F64" s="110" t="str">
        <f t="shared" si="6"/>
        <v>202</v>
      </c>
      <c r="G64" s="111" t="str">
        <f t="shared" si="7"/>
        <v>71바7512</v>
      </c>
      <c r="H64" s="112">
        <f t="shared" si="8"/>
        <v>3</v>
      </c>
      <c r="I64" s="113">
        <f t="shared" si="9"/>
        <v>3486.1259999999997</v>
      </c>
      <c r="J64" s="114">
        <f t="shared" si="10"/>
        <v>1.268782535685789E-2</v>
      </c>
      <c r="K64" s="114">
        <f t="shared" si="11"/>
        <v>0.27004916193464862</v>
      </c>
      <c r="L64" s="114">
        <f t="shared" si="12"/>
        <v>0.21284371247625589</v>
      </c>
      <c r="M64" s="115">
        <f t="shared" si="13"/>
        <v>13.25</v>
      </c>
      <c r="N64" s="116">
        <f t="shared" si="14"/>
        <v>0.3155365009755815</v>
      </c>
      <c r="O64" s="116">
        <f t="shared" si="15"/>
        <v>7.228654385986049</v>
      </c>
      <c r="P64" s="217">
        <f t="shared" si="16"/>
        <v>9</v>
      </c>
      <c r="Q64" s="218">
        <f t="shared" si="17"/>
        <v>11</v>
      </c>
      <c r="R64" s="218">
        <f t="shared" si="18"/>
        <v>252</v>
      </c>
      <c r="T64">
        <v>526</v>
      </c>
      <c r="U64">
        <v>5974</v>
      </c>
      <c r="V64" t="s">
        <v>236</v>
      </c>
      <c r="W64">
        <v>3486.1260000000002</v>
      </c>
      <c r="X64">
        <v>1188.5309999999999</v>
      </c>
      <c r="Y64">
        <v>2.9329999999999998</v>
      </c>
      <c r="Z64">
        <v>13.25</v>
      </c>
      <c r="AA64">
        <v>135.232473</v>
      </c>
      <c r="AB64">
        <v>1.7158059999999999</v>
      </c>
      <c r="AC64">
        <v>36.519416</v>
      </c>
      <c r="AD64" s="1">
        <v>742</v>
      </c>
      <c r="AE64">
        <v>11</v>
      </c>
      <c r="AF64">
        <v>252</v>
      </c>
      <c r="AG64">
        <v>107</v>
      </c>
      <c r="AH64">
        <v>25.778763000000001</v>
      </c>
      <c r="AI64">
        <v>29824.1</v>
      </c>
      <c r="AJ64">
        <v>7299.9</v>
      </c>
      <c r="AK64">
        <v>9</v>
      </c>
      <c r="AL64">
        <v>1373</v>
      </c>
      <c r="AM64">
        <v>1.047977347409212</v>
      </c>
      <c r="AN64" t="s">
        <v>71</v>
      </c>
      <c r="AO64">
        <v>3149.5839999999998</v>
      </c>
      <c r="AP64" t="s">
        <v>372</v>
      </c>
      <c r="AQ64" t="s">
        <v>118</v>
      </c>
      <c r="AR64" t="s">
        <v>119</v>
      </c>
      <c r="AS64" t="s">
        <v>118</v>
      </c>
      <c r="AT64" t="s">
        <v>119</v>
      </c>
      <c r="AU64" t="s">
        <v>182</v>
      </c>
      <c r="AV64" t="s">
        <v>236</v>
      </c>
      <c r="AW64" t="s">
        <v>71</v>
      </c>
      <c r="AX64">
        <v>5974</v>
      </c>
      <c r="AY64" t="s">
        <v>478</v>
      </c>
      <c r="AZ64">
        <v>5</v>
      </c>
      <c r="BA64" t="s">
        <v>515</v>
      </c>
      <c r="BB64">
        <v>3</v>
      </c>
      <c r="BC64">
        <v>1</v>
      </c>
      <c r="BE64" t="s">
        <v>71</v>
      </c>
      <c r="BF64">
        <v>0</v>
      </c>
      <c r="BG64" t="s">
        <v>260</v>
      </c>
      <c r="BI64" t="s">
        <v>118</v>
      </c>
      <c r="BJ64" t="s">
        <v>236</v>
      </c>
      <c r="BK64" t="s">
        <v>71</v>
      </c>
      <c r="BL64">
        <v>1.047977347409212</v>
      </c>
      <c r="BM64">
        <v>5974</v>
      </c>
      <c r="BN64" t="s">
        <v>119</v>
      </c>
      <c r="BO64" t="s">
        <v>182</v>
      </c>
      <c r="BP64">
        <v>3</v>
      </c>
      <c r="BQ64">
        <v>3486.1259999999997</v>
      </c>
      <c r="BR64">
        <v>1.268782535685789E-2</v>
      </c>
      <c r="BS64">
        <v>0.27004916193464862</v>
      </c>
      <c r="BT64">
        <v>0.21284371247625586</v>
      </c>
      <c r="BU64">
        <v>13.25</v>
      </c>
      <c r="BV64">
        <v>0.3155365009755815</v>
      </c>
      <c r="BW64">
        <v>7.228654385986049</v>
      </c>
      <c r="BX64">
        <v>9</v>
      </c>
      <c r="BY64">
        <v>11</v>
      </c>
      <c r="BZ64">
        <v>252</v>
      </c>
    </row>
    <row r="65" spans="1:78" ht="16.5">
      <c r="A65" s="122" t="str">
        <f t="shared" si="1"/>
        <v>영종운수</v>
      </c>
      <c r="B65" s="123" t="str">
        <f t="shared" si="2"/>
        <v>이명희</v>
      </c>
      <c r="C65" s="124" t="str">
        <f t="shared" si="3"/>
        <v>F</v>
      </c>
      <c r="D65" s="125">
        <f t="shared" si="4"/>
        <v>0.77925925925925921</v>
      </c>
      <c r="E65" s="126">
        <f t="shared" si="5"/>
        <v>5170</v>
      </c>
      <c r="F65" s="127" t="str">
        <f t="shared" si="6"/>
        <v>203</v>
      </c>
      <c r="G65" s="128" t="str">
        <f t="shared" si="7"/>
        <v>71바7513</v>
      </c>
      <c r="H65" s="129">
        <f t="shared" si="8"/>
        <v>1</v>
      </c>
      <c r="I65" s="130">
        <f t="shared" si="9"/>
        <v>3317.404</v>
      </c>
      <c r="J65" s="131">
        <f t="shared" si="10"/>
        <v>4.6267045884709201E-2</v>
      </c>
      <c r="K65" s="131">
        <f t="shared" si="11"/>
        <v>0.3101442062385758</v>
      </c>
      <c r="L65" s="131">
        <f t="shared" si="12"/>
        <v>0.11635604225472689</v>
      </c>
      <c r="M65" s="132">
        <f t="shared" si="13"/>
        <v>18.821000000000002</v>
      </c>
      <c r="N65" s="133">
        <f t="shared" si="14"/>
        <v>0.12057620959039056</v>
      </c>
      <c r="O65" s="133">
        <f t="shared" si="15"/>
        <v>15.614619141955577</v>
      </c>
      <c r="P65" s="215">
        <f t="shared" si="16"/>
        <v>46</v>
      </c>
      <c r="Q65" s="216">
        <f t="shared" si="17"/>
        <v>4</v>
      </c>
      <c r="R65" s="216">
        <f t="shared" si="18"/>
        <v>518</v>
      </c>
      <c r="T65">
        <v>526</v>
      </c>
      <c r="U65">
        <v>5170</v>
      </c>
      <c r="V65" t="s">
        <v>172</v>
      </c>
      <c r="W65">
        <v>3317.404</v>
      </c>
      <c r="X65">
        <v>1576.6890000000001</v>
      </c>
      <c r="Y65">
        <v>2.1040000000000001</v>
      </c>
      <c r="Z65">
        <v>18.821000000000002</v>
      </c>
      <c r="AA65">
        <v>153.72053399999999</v>
      </c>
      <c r="AB65">
        <v>7.1121949999999998</v>
      </c>
      <c r="AC65">
        <v>47.675533000000001</v>
      </c>
      <c r="AD65" s="1">
        <v>386</v>
      </c>
      <c r="AE65">
        <v>4</v>
      </c>
      <c r="AF65">
        <v>518</v>
      </c>
      <c r="AG65">
        <v>106</v>
      </c>
      <c r="AH65">
        <v>21.580746999999999</v>
      </c>
      <c r="AI65">
        <v>15623.1</v>
      </c>
      <c r="AJ65">
        <v>6453.7</v>
      </c>
      <c r="AK65">
        <v>46</v>
      </c>
      <c r="AL65">
        <v>15044</v>
      </c>
      <c r="AM65">
        <v>0.77925925925925921</v>
      </c>
      <c r="AN65" t="s">
        <v>70</v>
      </c>
      <c r="AO65">
        <v>3317.404</v>
      </c>
      <c r="AP65" t="s">
        <v>373</v>
      </c>
      <c r="AQ65" t="s">
        <v>118</v>
      </c>
      <c r="AR65" t="s">
        <v>120</v>
      </c>
      <c r="AS65" t="s">
        <v>118</v>
      </c>
      <c r="AT65" t="s">
        <v>120</v>
      </c>
      <c r="AU65" t="s">
        <v>200</v>
      </c>
      <c r="AV65" t="s">
        <v>172</v>
      </c>
      <c r="AW65" t="s">
        <v>70</v>
      </c>
      <c r="AX65">
        <v>5170</v>
      </c>
      <c r="AY65" t="s">
        <v>475</v>
      </c>
      <c r="AZ65">
        <v>3</v>
      </c>
      <c r="BA65" t="s">
        <v>516</v>
      </c>
      <c r="BB65">
        <v>1</v>
      </c>
      <c r="BC65">
        <v>1</v>
      </c>
      <c r="BE65" t="s">
        <v>70</v>
      </c>
      <c r="BF65">
        <v>0</v>
      </c>
      <c r="BG65" t="s">
        <v>260</v>
      </c>
      <c r="BI65" t="s">
        <v>118</v>
      </c>
      <c r="BJ65" t="s">
        <v>172</v>
      </c>
      <c r="BK65" t="s">
        <v>70</v>
      </c>
      <c r="BL65">
        <v>0.77925925925925921</v>
      </c>
      <c r="BM65">
        <v>5170</v>
      </c>
      <c r="BN65" t="s">
        <v>120</v>
      </c>
      <c r="BO65" t="s">
        <v>200</v>
      </c>
      <c r="BP65">
        <v>1</v>
      </c>
      <c r="BQ65">
        <v>3317.404</v>
      </c>
      <c r="BR65">
        <v>4.6267045884709201E-2</v>
      </c>
      <c r="BS65">
        <v>0.3101442062385758</v>
      </c>
      <c r="BT65">
        <v>0.11635604225472689</v>
      </c>
      <c r="BU65">
        <v>18.821000000000002</v>
      </c>
      <c r="BV65">
        <v>0.12057620959039056</v>
      </c>
      <c r="BW65">
        <v>15.614619141955577</v>
      </c>
      <c r="BX65">
        <v>46</v>
      </c>
      <c r="BY65">
        <v>4</v>
      </c>
      <c r="BZ65">
        <v>518</v>
      </c>
    </row>
    <row r="66" spans="1:78" ht="16.5">
      <c r="A66" s="105" t="str">
        <f t="shared" si="1"/>
        <v>영종운수</v>
      </c>
      <c r="B66" s="106" t="str">
        <f t="shared" si="2"/>
        <v>이민규</v>
      </c>
      <c r="C66" s="107" t="str">
        <f t="shared" si="3"/>
        <v>S</v>
      </c>
      <c r="D66" s="108">
        <f t="shared" si="4"/>
        <v>1.0433738761602041</v>
      </c>
      <c r="E66" s="109">
        <f t="shared" si="5"/>
        <v>3421</v>
      </c>
      <c r="F66" s="110" t="str">
        <f t="shared" si="6"/>
        <v>202</v>
      </c>
      <c r="G66" s="111" t="str">
        <f t="shared" si="7"/>
        <v>70바2514</v>
      </c>
      <c r="H66" s="112">
        <f t="shared" si="8"/>
        <v>7</v>
      </c>
      <c r="I66" s="113">
        <f t="shared" si="9"/>
        <v>3416.2080000000001</v>
      </c>
      <c r="J66" s="114">
        <f t="shared" si="10"/>
        <v>3.116292385950609E-2</v>
      </c>
      <c r="K66" s="114">
        <f t="shared" si="11"/>
        <v>0.2881338158821859</v>
      </c>
      <c r="L66" s="114">
        <f t="shared" si="12"/>
        <v>0.16890072267262415</v>
      </c>
      <c r="M66" s="115">
        <f t="shared" si="13"/>
        <v>13.170999999999999</v>
      </c>
      <c r="N66" s="116">
        <f t="shared" si="14"/>
        <v>0.17563333380168888</v>
      </c>
      <c r="O66" s="116">
        <f t="shared" si="15"/>
        <v>15.250827818446652</v>
      </c>
      <c r="P66" s="217">
        <f t="shared" si="16"/>
        <v>8</v>
      </c>
      <c r="Q66" s="218">
        <f t="shared" si="17"/>
        <v>6</v>
      </c>
      <c r="R66" s="218">
        <f t="shared" si="18"/>
        <v>521</v>
      </c>
      <c r="T66">
        <v>526</v>
      </c>
      <c r="U66">
        <v>3421</v>
      </c>
      <c r="V66" t="s">
        <v>374</v>
      </c>
      <c r="W66">
        <v>3416.2080000000001</v>
      </c>
      <c r="X66">
        <v>1211.1559999999999</v>
      </c>
      <c r="Y66">
        <v>2.8210000000000002</v>
      </c>
      <c r="Z66">
        <v>13.170999999999999</v>
      </c>
      <c r="AA66">
        <v>137.217195</v>
      </c>
      <c r="AB66">
        <v>4.2760889999999998</v>
      </c>
      <c r="AC66">
        <v>39.536914000000003</v>
      </c>
      <c r="AD66" s="1">
        <v>577</v>
      </c>
      <c r="AE66">
        <v>6</v>
      </c>
      <c r="AF66">
        <v>521</v>
      </c>
      <c r="AG66">
        <v>104</v>
      </c>
      <c r="AH66">
        <v>24.896355</v>
      </c>
      <c r="AI66">
        <v>23016.400000000001</v>
      </c>
      <c r="AJ66">
        <v>7235.8</v>
      </c>
      <c r="AK66">
        <v>8</v>
      </c>
      <c r="AL66">
        <v>1895</v>
      </c>
      <c r="AM66">
        <v>1.0433738761602041</v>
      </c>
      <c r="AN66" t="s">
        <v>71</v>
      </c>
      <c r="AO66">
        <v>2189.5450000000001</v>
      </c>
      <c r="AP66" t="s">
        <v>375</v>
      </c>
      <c r="AQ66" t="s">
        <v>118</v>
      </c>
      <c r="AR66" t="s">
        <v>119</v>
      </c>
      <c r="AS66" t="s">
        <v>118</v>
      </c>
      <c r="AT66" t="s">
        <v>119</v>
      </c>
      <c r="AU66" t="s">
        <v>179</v>
      </c>
      <c r="AV66" t="s">
        <v>374</v>
      </c>
      <c r="AW66" t="s">
        <v>71</v>
      </c>
      <c r="AX66">
        <v>3421</v>
      </c>
      <c r="AY66" t="s">
        <v>478</v>
      </c>
      <c r="AZ66">
        <v>6</v>
      </c>
      <c r="BA66" t="s">
        <v>517</v>
      </c>
      <c r="BB66">
        <v>7</v>
      </c>
      <c r="BC66">
        <v>1</v>
      </c>
      <c r="BE66" t="s">
        <v>66</v>
      </c>
      <c r="BF66">
        <v>1</v>
      </c>
      <c r="BG66" t="s">
        <v>289</v>
      </c>
      <c r="BI66" t="s">
        <v>118</v>
      </c>
      <c r="BJ66" t="s">
        <v>374</v>
      </c>
      <c r="BK66" t="s">
        <v>71</v>
      </c>
      <c r="BL66">
        <v>1.0433738761602041</v>
      </c>
      <c r="BM66">
        <v>3421</v>
      </c>
      <c r="BN66" t="s">
        <v>119</v>
      </c>
      <c r="BO66" t="s">
        <v>179</v>
      </c>
      <c r="BP66">
        <v>7</v>
      </c>
      <c r="BQ66">
        <v>3416.2080000000001</v>
      </c>
      <c r="BR66">
        <v>3.116292385950609E-2</v>
      </c>
      <c r="BS66">
        <v>0.2881338158821859</v>
      </c>
      <c r="BT66">
        <v>0.16890072267262415</v>
      </c>
      <c r="BU66">
        <v>13.170999999999999</v>
      </c>
      <c r="BV66">
        <v>0.17563333380168888</v>
      </c>
      <c r="BW66">
        <v>15.250827818446652</v>
      </c>
      <c r="BX66">
        <v>8</v>
      </c>
      <c r="BY66">
        <v>6</v>
      </c>
      <c r="BZ66">
        <v>521</v>
      </c>
    </row>
    <row r="67" spans="1:78" ht="16.5">
      <c r="A67" s="122" t="str">
        <f t="shared" si="1"/>
        <v>영종운수</v>
      </c>
      <c r="B67" s="123" t="str">
        <f t="shared" si="2"/>
        <v>이상현</v>
      </c>
      <c r="C67" s="124" t="str">
        <f t="shared" si="3"/>
        <v>S</v>
      </c>
      <c r="D67" s="125">
        <f t="shared" si="4"/>
        <v>1.0174074074074073</v>
      </c>
      <c r="E67" s="126">
        <f t="shared" si="5"/>
        <v>4537</v>
      </c>
      <c r="F67" s="127" t="str">
        <f t="shared" si="6"/>
        <v>202</v>
      </c>
      <c r="G67" s="128" t="str">
        <f t="shared" si="7"/>
        <v>73아1216</v>
      </c>
      <c r="H67" s="129">
        <f t="shared" si="8"/>
        <v>1</v>
      </c>
      <c r="I67" s="130">
        <f t="shared" si="9"/>
        <v>4307.28</v>
      </c>
      <c r="J67" s="131">
        <f t="shared" si="10"/>
        <v>2.8922195064253848E-3</v>
      </c>
      <c r="K67" s="131">
        <f t="shared" si="11"/>
        <v>0.27923238458607119</v>
      </c>
      <c r="L67" s="131">
        <f t="shared" si="12"/>
        <v>0.17714195501569438</v>
      </c>
      <c r="M67" s="132">
        <f t="shared" si="13"/>
        <v>11.484999999999999</v>
      </c>
      <c r="N67" s="133">
        <f t="shared" si="14"/>
        <v>0</v>
      </c>
      <c r="O67" s="133">
        <f t="shared" si="15"/>
        <v>2.089485707917758</v>
      </c>
      <c r="P67" s="215">
        <f t="shared" si="16"/>
        <v>3</v>
      </c>
      <c r="Q67" s="216">
        <f t="shared" si="17"/>
        <v>0</v>
      </c>
      <c r="R67" s="216">
        <f t="shared" si="18"/>
        <v>90</v>
      </c>
      <c r="T67">
        <v>526</v>
      </c>
      <c r="U67">
        <v>4537</v>
      </c>
      <c r="V67" t="s">
        <v>237</v>
      </c>
      <c r="W67">
        <v>4307.28</v>
      </c>
      <c r="X67">
        <v>1568.0519999999999</v>
      </c>
      <c r="Y67">
        <v>2.7469999999999999</v>
      </c>
      <c r="Z67">
        <v>11.484999999999999</v>
      </c>
      <c r="AA67">
        <v>166.62635700000001</v>
      </c>
      <c r="AB67">
        <v>0.48192000000000002</v>
      </c>
      <c r="AC67">
        <v>46.527475000000003</v>
      </c>
      <c r="AD67" s="1">
        <v>763</v>
      </c>
      <c r="AE67">
        <v>0</v>
      </c>
      <c r="AF67">
        <v>90</v>
      </c>
      <c r="AG67">
        <v>107</v>
      </c>
      <c r="AH67">
        <v>25.849931999999999</v>
      </c>
      <c r="AI67">
        <v>37495.800000000003</v>
      </c>
      <c r="AJ67">
        <v>8217.7000000000007</v>
      </c>
      <c r="AK67">
        <v>3</v>
      </c>
      <c r="AL67">
        <v>220</v>
      </c>
      <c r="AM67">
        <v>1.0174074074074073</v>
      </c>
      <c r="AN67" t="s">
        <v>71</v>
      </c>
      <c r="AO67">
        <v>4307.28</v>
      </c>
      <c r="AP67" t="s">
        <v>376</v>
      </c>
      <c r="AQ67" t="s">
        <v>118</v>
      </c>
      <c r="AR67" t="s">
        <v>119</v>
      </c>
      <c r="AS67" t="s">
        <v>118</v>
      </c>
      <c r="AT67" t="s">
        <v>119</v>
      </c>
      <c r="AU67" t="s">
        <v>185</v>
      </c>
      <c r="AV67" t="s">
        <v>237</v>
      </c>
      <c r="AW67" t="s">
        <v>71</v>
      </c>
      <c r="AX67">
        <v>4537</v>
      </c>
      <c r="AY67" t="s">
        <v>478</v>
      </c>
      <c r="AZ67">
        <v>8</v>
      </c>
      <c r="BA67" t="s">
        <v>518</v>
      </c>
      <c r="BB67">
        <v>1</v>
      </c>
      <c r="BC67">
        <v>1</v>
      </c>
      <c r="BE67" t="s">
        <v>71</v>
      </c>
      <c r="BF67">
        <v>0</v>
      </c>
      <c r="BG67" t="s">
        <v>260</v>
      </c>
      <c r="BI67" t="s">
        <v>118</v>
      </c>
      <c r="BJ67" t="s">
        <v>237</v>
      </c>
      <c r="BK67" t="s">
        <v>71</v>
      </c>
      <c r="BL67">
        <v>1.0174074074074073</v>
      </c>
      <c r="BM67">
        <v>4537</v>
      </c>
      <c r="BN67" t="s">
        <v>119</v>
      </c>
      <c r="BO67" t="s">
        <v>185</v>
      </c>
      <c r="BP67">
        <v>1</v>
      </c>
      <c r="BQ67">
        <v>4307.28</v>
      </c>
      <c r="BR67">
        <v>2.8922195064253848E-3</v>
      </c>
      <c r="BS67">
        <v>0.27923238458607119</v>
      </c>
      <c r="BT67">
        <v>0.17714195501569438</v>
      </c>
      <c r="BU67">
        <v>11.484999999999999</v>
      </c>
      <c r="BV67">
        <v>0</v>
      </c>
      <c r="BW67">
        <v>2.089485707917758</v>
      </c>
      <c r="BX67">
        <v>3</v>
      </c>
      <c r="BY67">
        <v>0</v>
      </c>
      <c r="BZ67">
        <v>90</v>
      </c>
    </row>
    <row r="68" spans="1:78" ht="16.5">
      <c r="A68" s="105" t="str">
        <f t="shared" si="1"/>
        <v>영종운수</v>
      </c>
      <c r="B68" s="106" t="str">
        <f t="shared" si="2"/>
        <v>이상호</v>
      </c>
      <c r="C68" s="107" t="str">
        <f t="shared" si="3"/>
        <v>F</v>
      </c>
      <c r="D68" s="108">
        <f t="shared" si="4"/>
        <v>0.7624465998361174</v>
      </c>
      <c r="E68" s="109">
        <f t="shared" si="5"/>
        <v>7246</v>
      </c>
      <c r="F68" s="110" t="str">
        <f t="shared" si="6"/>
        <v>202</v>
      </c>
      <c r="G68" s="111" t="str">
        <f t="shared" si="7"/>
        <v>73아1281</v>
      </c>
      <c r="H68" s="112">
        <f t="shared" si="8"/>
        <v>2</v>
      </c>
      <c r="I68" s="113">
        <f t="shared" si="9"/>
        <v>441.22800000000001</v>
      </c>
      <c r="J68" s="114">
        <f t="shared" si="10"/>
        <v>2.5287074851083332E-2</v>
      </c>
      <c r="K68" s="114">
        <f t="shared" si="11"/>
        <v>0.29617274745107974</v>
      </c>
      <c r="L68" s="114">
        <f t="shared" si="12"/>
        <v>0.16318094046615356</v>
      </c>
      <c r="M68" s="115">
        <f t="shared" si="13"/>
        <v>16.292999999999999</v>
      </c>
      <c r="N68" s="116">
        <f t="shared" si="14"/>
        <v>0</v>
      </c>
      <c r="O68" s="116">
        <f t="shared" si="15"/>
        <v>19.037776387717916</v>
      </c>
      <c r="P68" s="217">
        <f t="shared" si="16"/>
        <v>1</v>
      </c>
      <c r="Q68" s="218">
        <f t="shared" si="17"/>
        <v>0</v>
      </c>
      <c r="R68" s="218">
        <f t="shared" si="18"/>
        <v>84</v>
      </c>
      <c r="T68">
        <v>526</v>
      </c>
      <c r="U68">
        <v>7246</v>
      </c>
      <c r="V68" t="s">
        <v>377</v>
      </c>
      <c r="W68">
        <v>441.22800000000001</v>
      </c>
      <c r="X68">
        <v>209.488</v>
      </c>
      <c r="Y68">
        <v>2.1059999999999999</v>
      </c>
      <c r="Z68">
        <v>16.292999999999999</v>
      </c>
      <c r="AA68">
        <v>19.168607000000002</v>
      </c>
      <c r="AB68">
        <v>0.48471799999999998</v>
      </c>
      <c r="AC68">
        <v>5.677219</v>
      </c>
      <c r="AD68" s="1">
        <v>72</v>
      </c>
      <c r="AE68">
        <v>0</v>
      </c>
      <c r="AF68">
        <v>84</v>
      </c>
      <c r="AG68">
        <v>105</v>
      </c>
      <c r="AH68">
        <v>23.018260999999999</v>
      </c>
      <c r="AI68">
        <v>2196.8000000000002</v>
      </c>
      <c r="AJ68">
        <v>503.7</v>
      </c>
      <c r="AK68">
        <v>1</v>
      </c>
      <c r="AL68">
        <v>163</v>
      </c>
      <c r="AM68">
        <v>0.7624465998361174</v>
      </c>
      <c r="AN68" t="s">
        <v>70</v>
      </c>
      <c r="AO68">
        <v>224.59200000000001</v>
      </c>
      <c r="AP68" t="s">
        <v>378</v>
      </c>
      <c r="AQ68" t="s">
        <v>118</v>
      </c>
      <c r="AR68" t="s">
        <v>119</v>
      </c>
      <c r="AS68" t="s">
        <v>118</v>
      </c>
      <c r="AT68" t="s">
        <v>119</v>
      </c>
      <c r="AU68" t="s">
        <v>193</v>
      </c>
      <c r="AV68" t="s">
        <v>377</v>
      </c>
      <c r="AW68" t="s">
        <v>70</v>
      </c>
      <c r="AX68">
        <v>7246</v>
      </c>
      <c r="AY68" t="s">
        <v>473</v>
      </c>
      <c r="AZ68">
        <v>6</v>
      </c>
      <c r="BA68" t="s">
        <v>519</v>
      </c>
      <c r="BB68">
        <v>2</v>
      </c>
      <c r="BC68">
        <v>1</v>
      </c>
      <c r="BE68" t="s">
        <v>69</v>
      </c>
      <c r="BF68">
        <v>-2</v>
      </c>
      <c r="BG68" t="s">
        <v>307</v>
      </c>
      <c r="BI68" t="s">
        <v>118</v>
      </c>
      <c r="BJ68" t="s">
        <v>377</v>
      </c>
      <c r="BK68" t="s">
        <v>70</v>
      </c>
      <c r="BL68">
        <v>0.7624465998361174</v>
      </c>
      <c r="BM68">
        <v>7246</v>
      </c>
      <c r="BN68" t="s">
        <v>119</v>
      </c>
      <c r="BO68" t="s">
        <v>193</v>
      </c>
      <c r="BP68">
        <v>2</v>
      </c>
      <c r="BQ68">
        <v>441.22800000000001</v>
      </c>
      <c r="BR68">
        <v>2.5287074851083332E-2</v>
      </c>
      <c r="BS68">
        <v>0.29617274745107974</v>
      </c>
      <c r="BT68">
        <v>0.16318094046615356</v>
      </c>
      <c r="BU68">
        <v>16.292999999999999</v>
      </c>
      <c r="BV68">
        <v>0</v>
      </c>
      <c r="BW68">
        <v>19.037776387717916</v>
      </c>
      <c r="BX68">
        <v>1</v>
      </c>
      <c r="BY68">
        <v>0</v>
      </c>
      <c r="BZ68">
        <v>84</v>
      </c>
    </row>
    <row r="69" spans="1:78" ht="16.5">
      <c r="A69" s="122" t="str">
        <f t="shared" si="1"/>
        <v>영종운수</v>
      </c>
      <c r="B69" s="123" t="str">
        <f t="shared" si="2"/>
        <v>이승국</v>
      </c>
      <c r="C69" s="124" t="str">
        <f t="shared" si="3"/>
        <v>F</v>
      </c>
      <c r="D69" s="125">
        <f t="shared" si="4"/>
        <v>0.77027462267466706</v>
      </c>
      <c r="E69" s="126">
        <f t="shared" si="5"/>
        <v>3013</v>
      </c>
      <c r="F69" s="127" t="str">
        <f t="shared" si="6"/>
        <v>202</v>
      </c>
      <c r="G69" s="128" t="str">
        <f t="shared" si="7"/>
        <v>70바2205</v>
      </c>
      <c r="H69" s="129">
        <f t="shared" si="8"/>
        <v>7</v>
      </c>
      <c r="I69" s="130">
        <f t="shared" si="9"/>
        <v>2138.5120000000002</v>
      </c>
      <c r="J69" s="131">
        <f t="shared" si="10"/>
        <v>1.1134551846563649E-2</v>
      </c>
      <c r="K69" s="131">
        <f t="shared" si="11"/>
        <v>0.30457790036161048</v>
      </c>
      <c r="L69" s="131">
        <f t="shared" si="12"/>
        <v>0.14168730406937158</v>
      </c>
      <c r="M69" s="132">
        <f t="shared" si="13"/>
        <v>16.815000000000001</v>
      </c>
      <c r="N69" s="133">
        <f t="shared" si="14"/>
        <v>0.10293630970241627</v>
      </c>
      <c r="O69" s="133">
        <f t="shared" si="15"/>
        <v>10.087758350836795</v>
      </c>
      <c r="P69" s="215">
        <f t="shared" si="16"/>
        <v>5</v>
      </c>
      <c r="Q69" s="216">
        <f t="shared" si="17"/>
        <v>209</v>
      </c>
      <c r="R69" s="216">
        <f t="shared" si="18"/>
        <v>275</v>
      </c>
      <c r="T69">
        <v>526</v>
      </c>
      <c r="U69">
        <v>3013</v>
      </c>
      <c r="V69" t="s">
        <v>379</v>
      </c>
      <c r="W69">
        <v>2138.5120000000002</v>
      </c>
      <c r="X69">
        <v>981.69899999999996</v>
      </c>
      <c r="Y69">
        <v>2.1779999999999999</v>
      </c>
      <c r="Z69">
        <v>16.815000000000001</v>
      </c>
      <c r="AA69">
        <v>88.611649</v>
      </c>
      <c r="AB69">
        <v>0.98665099999999994</v>
      </c>
      <c r="AC69">
        <v>26.989149999999999</v>
      </c>
      <c r="AD69" s="1">
        <v>303</v>
      </c>
      <c r="AE69">
        <v>209</v>
      </c>
      <c r="AF69">
        <v>275</v>
      </c>
      <c r="AG69">
        <v>107</v>
      </c>
      <c r="AH69">
        <v>24.133531000000001</v>
      </c>
      <c r="AI69">
        <v>20065.599999999999</v>
      </c>
      <c r="AJ69">
        <v>5300.8</v>
      </c>
      <c r="AK69">
        <v>5</v>
      </c>
      <c r="AL69">
        <v>299</v>
      </c>
      <c r="AM69">
        <v>0.77027462267466706</v>
      </c>
      <c r="AN69" t="s">
        <v>70</v>
      </c>
      <c r="AO69">
        <v>431.62799999999999</v>
      </c>
      <c r="AP69" t="s">
        <v>380</v>
      </c>
      <c r="AQ69" t="s">
        <v>118</v>
      </c>
      <c r="AR69" t="s">
        <v>119</v>
      </c>
      <c r="AS69" t="s">
        <v>118</v>
      </c>
      <c r="AT69" t="s">
        <v>119</v>
      </c>
      <c r="AU69" t="s">
        <v>174</v>
      </c>
      <c r="AV69" t="s">
        <v>379</v>
      </c>
      <c r="AW69" t="s">
        <v>70</v>
      </c>
      <c r="AX69">
        <v>3013</v>
      </c>
      <c r="AY69" t="s">
        <v>473</v>
      </c>
      <c r="AZ69">
        <v>5</v>
      </c>
      <c r="BA69" t="s">
        <v>520</v>
      </c>
      <c r="BB69">
        <v>7</v>
      </c>
      <c r="BC69">
        <v>1</v>
      </c>
      <c r="BE69" t="s">
        <v>67</v>
      </c>
      <c r="BF69">
        <v>-1</v>
      </c>
      <c r="BG69" t="s">
        <v>307</v>
      </c>
      <c r="BI69" t="s">
        <v>118</v>
      </c>
      <c r="BJ69" t="s">
        <v>379</v>
      </c>
      <c r="BK69" t="s">
        <v>70</v>
      </c>
      <c r="BL69">
        <v>0.77027462267466706</v>
      </c>
      <c r="BM69">
        <v>3013</v>
      </c>
      <c r="BN69" t="s">
        <v>119</v>
      </c>
      <c r="BO69" t="s">
        <v>174</v>
      </c>
      <c r="BP69">
        <v>7</v>
      </c>
      <c r="BQ69">
        <v>2138.5120000000002</v>
      </c>
      <c r="BR69">
        <v>1.1134551846563649E-2</v>
      </c>
      <c r="BS69">
        <v>0.30457790036161048</v>
      </c>
      <c r="BT69">
        <v>0.14168730406937158</v>
      </c>
      <c r="BU69">
        <v>16.815000000000001</v>
      </c>
      <c r="BV69">
        <v>0.10293630970241627</v>
      </c>
      <c r="BW69">
        <v>10.087758350836795</v>
      </c>
      <c r="BX69">
        <v>5</v>
      </c>
      <c r="BY69">
        <v>209</v>
      </c>
      <c r="BZ69">
        <v>275</v>
      </c>
    </row>
    <row r="70" spans="1:78" ht="16.5">
      <c r="A70" s="105" t="str">
        <f t="shared" si="1"/>
        <v>영종운수</v>
      </c>
      <c r="B70" s="106" t="str">
        <f t="shared" si="2"/>
        <v>이은영</v>
      </c>
      <c r="C70" s="107" t="str">
        <f t="shared" si="3"/>
        <v>D</v>
      </c>
      <c r="D70" s="108">
        <f t="shared" si="4"/>
        <v>0.843784507307067</v>
      </c>
      <c r="E70" s="109">
        <f t="shared" si="5"/>
        <v>1282</v>
      </c>
      <c r="F70" s="110" t="str">
        <f t="shared" si="6"/>
        <v>203</v>
      </c>
      <c r="G70" s="111" t="str">
        <f t="shared" si="7"/>
        <v>73아1238</v>
      </c>
      <c r="H70" s="112">
        <f t="shared" si="8"/>
        <v>2</v>
      </c>
      <c r="I70" s="113">
        <f t="shared" si="9"/>
        <v>2760.2780000000002</v>
      </c>
      <c r="J70" s="114">
        <f t="shared" si="10"/>
        <v>1.2587754673490213E-2</v>
      </c>
      <c r="K70" s="114">
        <f t="shared" si="11"/>
        <v>0.27057609169137459</v>
      </c>
      <c r="L70" s="114">
        <f t="shared" si="12"/>
        <v>0.25794503307275568</v>
      </c>
      <c r="M70" s="115">
        <f t="shared" si="13"/>
        <v>12.474</v>
      </c>
      <c r="N70" s="116">
        <f t="shared" si="14"/>
        <v>0</v>
      </c>
      <c r="O70" s="116">
        <f t="shared" si="15"/>
        <v>21.410886874438006</v>
      </c>
      <c r="P70" s="217">
        <f t="shared" si="16"/>
        <v>0</v>
      </c>
      <c r="Q70" s="218">
        <f t="shared" si="17"/>
        <v>0</v>
      </c>
      <c r="R70" s="218">
        <f t="shared" si="18"/>
        <v>591</v>
      </c>
      <c r="T70">
        <v>526</v>
      </c>
      <c r="U70">
        <v>1282</v>
      </c>
      <c r="V70" t="s">
        <v>238</v>
      </c>
      <c r="W70">
        <v>2760.2779999999998</v>
      </c>
      <c r="X70">
        <v>1132.4829999999999</v>
      </c>
      <c r="Y70">
        <v>2.4369999999999998</v>
      </c>
      <c r="Z70">
        <v>12.474</v>
      </c>
      <c r="AA70">
        <v>117.681909</v>
      </c>
      <c r="AB70">
        <v>1.4813510000000001</v>
      </c>
      <c r="AC70">
        <v>31.841911</v>
      </c>
      <c r="AD70" s="1">
        <v>712</v>
      </c>
      <c r="AE70">
        <v>0</v>
      </c>
      <c r="AF70">
        <v>591</v>
      </c>
      <c r="AG70">
        <v>97</v>
      </c>
      <c r="AH70">
        <v>23.455414000000001</v>
      </c>
      <c r="AI70">
        <v>8996.2000000000007</v>
      </c>
      <c r="AJ70">
        <v>1350.1</v>
      </c>
      <c r="AK70">
        <v>0</v>
      </c>
      <c r="AL70">
        <v>0</v>
      </c>
      <c r="AM70">
        <v>0.843784507307067</v>
      </c>
      <c r="AN70" t="s">
        <v>67</v>
      </c>
      <c r="AO70">
        <v>2614.5210000000002</v>
      </c>
      <c r="AP70" t="s">
        <v>381</v>
      </c>
      <c r="AQ70" t="s">
        <v>118</v>
      </c>
      <c r="AR70" t="s">
        <v>120</v>
      </c>
      <c r="AS70" t="s">
        <v>118</v>
      </c>
      <c r="AT70" t="s">
        <v>120</v>
      </c>
      <c r="AU70" t="s">
        <v>203</v>
      </c>
      <c r="AV70" t="s">
        <v>238</v>
      </c>
      <c r="AW70" t="s">
        <v>67</v>
      </c>
      <c r="AX70">
        <v>1282</v>
      </c>
      <c r="AY70" t="s">
        <v>472</v>
      </c>
      <c r="AZ70">
        <v>1</v>
      </c>
      <c r="BA70" t="s">
        <v>273</v>
      </c>
      <c r="BB70">
        <v>2</v>
      </c>
      <c r="BC70">
        <v>1</v>
      </c>
      <c r="BE70" t="s">
        <v>67</v>
      </c>
      <c r="BF70">
        <v>0</v>
      </c>
      <c r="BG70" t="s">
        <v>260</v>
      </c>
      <c r="BI70" t="s">
        <v>118</v>
      </c>
      <c r="BJ70" t="s">
        <v>238</v>
      </c>
      <c r="BK70" t="s">
        <v>67</v>
      </c>
      <c r="BL70">
        <v>0.843784507307067</v>
      </c>
      <c r="BM70">
        <v>1282</v>
      </c>
      <c r="BN70" t="s">
        <v>120</v>
      </c>
      <c r="BO70" t="s">
        <v>203</v>
      </c>
      <c r="BP70">
        <v>2</v>
      </c>
      <c r="BQ70">
        <v>2760.2780000000002</v>
      </c>
      <c r="BR70">
        <v>1.2587754673490213E-2</v>
      </c>
      <c r="BS70">
        <v>0.27057609169137459</v>
      </c>
      <c r="BT70">
        <v>0.25794503307275574</v>
      </c>
      <c r="BU70">
        <v>12.474</v>
      </c>
      <c r="BV70">
        <v>0</v>
      </c>
      <c r="BW70">
        <v>21.410886874438006</v>
      </c>
      <c r="BX70">
        <v>0</v>
      </c>
      <c r="BY70">
        <v>0</v>
      </c>
      <c r="BZ70">
        <v>591</v>
      </c>
    </row>
    <row r="71" spans="1:78" ht="16.5">
      <c r="A71" s="122" t="str">
        <f t="shared" ref="A71:A94" si="19">BI71</f>
        <v>영종운수</v>
      </c>
      <c r="B71" s="123" t="str">
        <f t="shared" ref="B71:B94" si="20">IF(BJ71="NULL", E71, BJ71)</f>
        <v>이재식</v>
      </c>
      <c r="C71" s="124" t="str">
        <f t="shared" ref="C71:C94" si="21">BK71</f>
        <v>B</v>
      </c>
      <c r="D71" s="125">
        <f t="shared" ref="D71:D94" si="22">BL71</f>
        <v>0.9383567294067694</v>
      </c>
      <c r="E71" s="126">
        <f t="shared" ref="E71:E94" si="23">U71</f>
        <v>1422</v>
      </c>
      <c r="F71" s="127" t="str">
        <f t="shared" ref="F71:F94" si="24">BN71</f>
        <v>205</v>
      </c>
      <c r="G71" s="128" t="str">
        <f t="shared" ref="G71:G94" si="25">BO71</f>
        <v>70바2512</v>
      </c>
      <c r="H71" s="129">
        <f t="shared" ref="H71:H94" si="26">BP71</f>
        <v>6</v>
      </c>
      <c r="I71" s="130">
        <f t="shared" ref="I71:I94" si="27">BQ71</f>
        <v>2227.259</v>
      </c>
      <c r="J71" s="131">
        <f t="shared" ref="J71:J94" si="28">AB71/AA71</f>
        <v>1.8125186649916216E-2</v>
      </c>
      <c r="K71" s="131">
        <f t="shared" ref="K71:K94" si="29">AC71/AA71</f>
        <v>0.24230522059932919</v>
      </c>
      <c r="L71" s="131">
        <f t="shared" ref="L71:L94" si="30">AD71/I71</f>
        <v>0.1499601079173998</v>
      </c>
      <c r="M71" s="132">
        <f t="shared" ref="M71:M94" si="31">Z71</f>
        <v>11.345000000000001</v>
      </c>
      <c r="N71" s="133">
        <f t="shared" ref="N71:N94" si="32">BV71</f>
        <v>0.49388059493754433</v>
      </c>
      <c r="O71" s="133">
        <f t="shared" ref="O71:O94" si="33">BW71</f>
        <v>9.6980189551372344</v>
      </c>
      <c r="P71" s="215">
        <f t="shared" ref="P71:P94" si="34">AK71</f>
        <v>12</v>
      </c>
      <c r="Q71" s="216">
        <f t="shared" ref="Q71:Q94" si="35">AE71</f>
        <v>12</v>
      </c>
      <c r="R71" s="216">
        <f t="shared" ref="R71:R94" si="36">AF71</f>
        <v>216</v>
      </c>
      <c r="T71">
        <v>526</v>
      </c>
      <c r="U71">
        <v>1422</v>
      </c>
      <c r="V71" t="s">
        <v>173</v>
      </c>
      <c r="W71">
        <v>2274.806</v>
      </c>
      <c r="X71">
        <v>895.09799999999996</v>
      </c>
      <c r="Y71">
        <v>2.5409999999999999</v>
      </c>
      <c r="Z71">
        <v>11.345000000000001</v>
      </c>
      <c r="AA71">
        <v>106.60331600000001</v>
      </c>
      <c r="AB71">
        <v>1.932205</v>
      </c>
      <c r="AC71">
        <v>25.830539999999999</v>
      </c>
      <c r="AD71" s="1">
        <v>334</v>
      </c>
      <c r="AE71">
        <v>12</v>
      </c>
      <c r="AF71">
        <v>216</v>
      </c>
      <c r="AG71">
        <v>105</v>
      </c>
      <c r="AH71">
        <v>21.338978999999998</v>
      </c>
      <c r="AI71">
        <v>10560.5</v>
      </c>
      <c r="AJ71">
        <v>1041.5999999999999</v>
      </c>
      <c r="AK71">
        <v>12</v>
      </c>
      <c r="AL71">
        <v>1488</v>
      </c>
      <c r="AM71">
        <v>0.9383567294067694</v>
      </c>
      <c r="AN71" t="s">
        <v>68</v>
      </c>
      <c r="AO71">
        <v>876.52200000000005</v>
      </c>
      <c r="AP71" t="s">
        <v>382</v>
      </c>
      <c r="AQ71" t="s">
        <v>118</v>
      </c>
      <c r="AR71" t="s">
        <v>121</v>
      </c>
      <c r="AS71" t="s">
        <v>118</v>
      </c>
      <c r="AT71" t="s">
        <v>121</v>
      </c>
      <c r="AU71" t="s">
        <v>204</v>
      </c>
      <c r="AV71" t="s">
        <v>173</v>
      </c>
      <c r="AW71" t="s">
        <v>68</v>
      </c>
      <c r="AX71">
        <v>1422</v>
      </c>
      <c r="AY71" t="s">
        <v>494</v>
      </c>
      <c r="AZ71">
        <v>1</v>
      </c>
      <c r="BA71" t="s">
        <v>311</v>
      </c>
      <c r="BB71">
        <v>6</v>
      </c>
      <c r="BC71">
        <v>1</v>
      </c>
      <c r="BE71" t="s">
        <v>66</v>
      </c>
      <c r="BF71">
        <v>-1</v>
      </c>
      <c r="BG71" t="s">
        <v>307</v>
      </c>
      <c r="BI71" t="s">
        <v>118</v>
      </c>
      <c r="BJ71" t="s">
        <v>173</v>
      </c>
      <c r="BK71" t="s">
        <v>68</v>
      </c>
      <c r="BL71">
        <v>0.9383567294067694</v>
      </c>
      <c r="BM71">
        <v>1422</v>
      </c>
      <c r="BN71" t="s">
        <v>121</v>
      </c>
      <c r="BO71" t="s">
        <v>204</v>
      </c>
      <c r="BP71">
        <v>6</v>
      </c>
      <c r="BQ71">
        <v>2227.259</v>
      </c>
      <c r="BR71">
        <v>1.8125186649916216E-2</v>
      </c>
      <c r="BS71">
        <v>0.24230522059932919</v>
      </c>
      <c r="BT71">
        <v>0.14682570733504308</v>
      </c>
      <c r="BU71">
        <v>11.345000000000001</v>
      </c>
      <c r="BV71">
        <v>0.49388059493754433</v>
      </c>
      <c r="BW71">
        <v>9.6980189551372344</v>
      </c>
      <c r="BX71">
        <v>12</v>
      </c>
      <c r="BY71">
        <v>12</v>
      </c>
      <c r="BZ71">
        <v>216</v>
      </c>
    </row>
    <row r="72" spans="1:78" ht="16.5">
      <c r="A72" s="105" t="str">
        <f t="shared" si="19"/>
        <v>영종운수</v>
      </c>
      <c r="B72" s="106" t="str">
        <f t="shared" si="20"/>
        <v>이주철</v>
      </c>
      <c r="C72" s="107" t="str">
        <f t="shared" si="21"/>
        <v>F</v>
      </c>
      <c r="D72" s="108">
        <f t="shared" si="22"/>
        <v>0.7248148148148148</v>
      </c>
      <c r="E72" s="109">
        <f t="shared" si="23"/>
        <v>9119</v>
      </c>
      <c r="F72" s="110" t="str">
        <f t="shared" si="24"/>
        <v>203</v>
      </c>
      <c r="G72" s="111" t="str">
        <f t="shared" si="25"/>
        <v>71바7513</v>
      </c>
      <c r="H72" s="112">
        <f t="shared" si="26"/>
        <v>1</v>
      </c>
      <c r="I72" s="113">
        <f t="shared" si="27"/>
        <v>2541.0839999999998</v>
      </c>
      <c r="J72" s="114">
        <f t="shared" si="28"/>
        <v>3.1041729999382688E-2</v>
      </c>
      <c r="K72" s="114">
        <f t="shared" si="29"/>
        <v>0.28922314307020697</v>
      </c>
      <c r="L72" s="114">
        <f t="shared" si="30"/>
        <v>0.11294392471874208</v>
      </c>
      <c r="M72" s="115">
        <f t="shared" si="31"/>
        <v>21.157</v>
      </c>
      <c r="N72" s="116">
        <f t="shared" si="32"/>
        <v>7.8706567748252326E-2</v>
      </c>
      <c r="O72" s="116">
        <f t="shared" si="33"/>
        <v>46.043342132727609</v>
      </c>
      <c r="P72" s="217">
        <f t="shared" si="34"/>
        <v>9</v>
      </c>
      <c r="Q72" s="218">
        <f t="shared" si="35"/>
        <v>2</v>
      </c>
      <c r="R72" s="218">
        <f t="shared" si="36"/>
        <v>1170</v>
      </c>
      <c r="T72">
        <v>526</v>
      </c>
      <c r="U72">
        <v>9119</v>
      </c>
      <c r="V72" t="s">
        <v>240</v>
      </c>
      <c r="W72">
        <v>2541.0839999999998</v>
      </c>
      <c r="X72">
        <v>1298.424</v>
      </c>
      <c r="Y72">
        <v>1.9570000000000001</v>
      </c>
      <c r="Z72">
        <v>21.157</v>
      </c>
      <c r="AA72">
        <v>109.895808</v>
      </c>
      <c r="AB72">
        <v>3.4113560000000001</v>
      </c>
      <c r="AC72">
        <v>31.784410999999999</v>
      </c>
      <c r="AD72" s="1">
        <v>287</v>
      </c>
      <c r="AE72">
        <v>2</v>
      </c>
      <c r="AF72">
        <v>1170</v>
      </c>
      <c r="AG72">
        <v>107</v>
      </c>
      <c r="AH72">
        <v>23.122665000000001</v>
      </c>
      <c r="AI72">
        <v>9800.7000000000007</v>
      </c>
      <c r="AJ72">
        <v>2513.9</v>
      </c>
      <c r="AK72">
        <v>9</v>
      </c>
      <c r="AL72">
        <v>1703</v>
      </c>
      <c r="AM72">
        <v>0.7248148148148148</v>
      </c>
      <c r="AN72" t="s">
        <v>70</v>
      </c>
      <c r="AO72">
        <v>2541.0839999999998</v>
      </c>
      <c r="AP72" t="s">
        <v>383</v>
      </c>
      <c r="AQ72" t="s">
        <v>118</v>
      </c>
      <c r="AR72" t="s">
        <v>120</v>
      </c>
      <c r="AS72" t="s">
        <v>118</v>
      </c>
      <c r="AT72" t="s">
        <v>120</v>
      </c>
      <c r="AU72" t="s">
        <v>200</v>
      </c>
      <c r="AV72" t="s">
        <v>240</v>
      </c>
      <c r="AW72" t="s">
        <v>70</v>
      </c>
      <c r="AX72">
        <v>9119</v>
      </c>
      <c r="AY72" t="s">
        <v>475</v>
      </c>
      <c r="AZ72">
        <v>10</v>
      </c>
      <c r="BA72" t="s">
        <v>521</v>
      </c>
      <c r="BB72">
        <v>1</v>
      </c>
      <c r="BC72">
        <v>1</v>
      </c>
      <c r="BE72" t="s">
        <v>70</v>
      </c>
      <c r="BF72">
        <v>0</v>
      </c>
      <c r="BG72" t="s">
        <v>260</v>
      </c>
      <c r="BI72" t="s">
        <v>118</v>
      </c>
      <c r="BJ72" t="s">
        <v>240</v>
      </c>
      <c r="BK72" t="s">
        <v>70</v>
      </c>
      <c r="BL72">
        <v>0.7248148148148148</v>
      </c>
      <c r="BM72">
        <v>9119</v>
      </c>
      <c r="BN72" t="s">
        <v>120</v>
      </c>
      <c r="BO72" t="s">
        <v>200</v>
      </c>
      <c r="BP72">
        <v>1</v>
      </c>
      <c r="BQ72">
        <v>2541.0839999999998</v>
      </c>
      <c r="BR72">
        <v>3.1041729999382688E-2</v>
      </c>
      <c r="BS72">
        <v>0.28922314307020697</v>
      </c>
      <c r="BT72">
        <v>0.11294392471874208</v>
      </c>
      <c r="BU72">
        <v>21.157</v>
      </c>
      <c r="BV72">
        <v>7.8706567748252326E-2</v>
      </c>
      <c r="BW72">
        <v>46.043342132727609</v>
      </c>
      <c r="BX72">
        <v>9</v>
      </c>
      <c r="BY72">
        <v>2</v>
      </c>
      <c r="BZ72">
        <v>1170</v>
      </c>
    </row>
    <row r="73" spans="1:78" ht="16.5">
      <c r="A73" s="122" t="str">
        <f t="shared" si="19"/>
        <v>영종운수</v>
      </c>
      <c r="B73" s="123" t="str">
        <f t="shared" si="20"/>
        <v>이준복</v>
      </c>
      <c r="C73" s="124" t="str">
        <f t="shared" si="21"/>
        <v>B</v>
      </c>
      <c r="D73" s="125">
        <f t="shared" si="22"/>
        <v>0.90964285714285731</v>
      </c>
      <c r="E73" s="126">
        <f t="shared" si="23"/>
        <v>3653</v>
      </c>
      <c r="F73" s="127" t="str">
        <f t="shared" si="24"/>
        <v>202</v>
      </c>
      <c r="G73" s="128" t="str">
        <f t="shared" si="25"/>
        <v>73아1282</v>
      </c>
      <c r="H73" s="129">
        <f t="shared" si="26"/>
        <v>1</v>
      </c>
      <c r="I73" s="130">
        <f t="shared" si="27"/>
        <v>3573.3969999999999</v>
      </c>
      <c r="J73" s="131">
        <f t="shared" si="28"/>
        <v>7.6706982795430589E-3</v>
      </c>
      <c r="K73" s="131">
        <f t="shared" si="29"/>
        <v>0.31680072560020112</v>
      </c>
      <c r="L73" s="131">
        <f t="shared" si="30"/>
        <v>0.1637097697233193</v>
      </c>
      <c r="M73" s="132">
        <f t="shared" si="31"/>
        <v>16.966999999999999</v>
      </c>
      <c r="N73" s="133">
        <f t="shared" si="32"/>
        <v>8.3953728063240668E-2</v>
      </c>
      <c r="O73" s="133">
        <f t="shared" si="33"/>
        <v>12.984843273781223</v>
      </c>
      <c r="P73" s="215">
        <f t="shared" si="34"/>
        <v>2</v>
      </c>
      <c r="Q73" s="216">
        <f t="shared" si="35"/>
        <v>3</v>
      </c>
      <c r="R73" s="216">
        <f t="shared" si="36"/>
        <v>464</v>
      </c>
      <c r="T73">
        <v>526</v>
      </c>
      <c r="U73">
        <v>3653</v>
      </c>
      <c r="V73" t="s">
        <v>241</v>
      </c>
      <c r="W73">
        <v>3573.3969999999999</v>
      </c>
      <c r="X73">
        <v>1403.2170000000001</v>
      </c>
      <c r="Y73">
        <v>2.5470000000000002</v>
      </c>
      <c r="Z73">
        <v>16.966999999999999</v>
      </c>
      <c r="AA73">
        <v>137.82135099999999</v>
      </c>
      <c r="AB73">
        <v>1.057186</v>
      </c>
      <c r="AC73">
        <v>43.661904</v>
      </c>
      <c r="AD73" s="1">
        <v>585</v>
      </c>
      <c r="AE73">
        <v>3</v>
      </c>
      <c r="AF73">
        <v>464</v>
      </c>
      <c r="AG73">
        <v>107</v>
      </c>
      <c r="AH73">
        <v>25.927745999999999</v>
      </c>
      <c r="AI73">
        <v>22304</v>
      </c>
      <c r="AJ73">
        <v>7383.2</v>
      </c>
      <c r="AK73">
        <v>2</v>
      </c>
      <c r="AL73">
        <v>3270</v>
      </c>
      <c r="AM73">
        <v>0.90964285714285731</v>
      </c>
      <c r="AN73" t="s">
        <v>68</v>
      </c>
      <c r="AO73">
        <v>3573.3969999999999</v>
      </c>
      <c r="AP73" t="s">
        <v>384</v>
      </c>
      <c r="AQ73" t="s">
        <v>118</v>
      </c>
      <c r="AR73" t="s">
        <v>119</v>
      </c>
      <c r="AS73" t="s">
        <v>118</v>
      </c>
      <c r="AT73" t="s">
        <v>119</v>
      </c>
      <c r="AU73" t="s">
        <v>194</v>
      </c>
      <c r="AV73" t="s">
        <v>241</v>
      </c>
      <c r="AW73" t="s">
        <v>68</v>
      </c>
      <c r="AX73">
        <v>3653</v>
      </c>
      <c r="AY73" t="s">
        <v>440</v>
      </c>
      <c r="AZ73">
        <v>11</v>
      </c>
      <c r="BA73" t="s">
        <v>522</v>
      </c>
      <c r="BB73">
        <v>1</v>
      </c>
      <c r="BC73">
        <v>1</v>
      </c>
      <c r="BE73" t="s">
        <v>68</v>
      </c>
      <c r="BF73">
        <v>0</v>
      </c>
      <c r="BG73" t="s">
        <v>260</v>
      </c>
      <c r="BI73" t="s">
        <v>118</v>
      </c>
      <c r="BJ73" t="s">
        <v>241</v>
      </c>
      <c r="BK73" t="s">
        <v>68</v>
      </c>
      <c r="BL73">
        <v>0.90964285714285731</v>
      </c>
      <c r="BM73">
        <v>3653</v>
      </c>
      <c r="BN73" t="s">
        <v>119</v>
      </c>
      <c r="BO73" t="s">
        <v>194</v>
      </c>
      <c r="BP73">
        <v>1</v>
      </c>
      <c r="BQ73">
        <v>3573.3969999999999</v>
      </c>
      <c r="BR73">
        <v>7.6706982795430589E-3</v>
      </c>
      <c r="BS73">
        <v>0.31680072560020112</v>
      </c>
      <c r="BT73">
        <v>0.1637097697233193</v>
      </c>
      <c r="BU73">
        <v>16.966999999999999</v>
      </c>
      <c r="BV73">
        <v>8.3953728063240668E-2</v>
      </c>
      <c r="BW73">
        <v>12.984843273781223</v>
      </c>
      <c r="BX73">
        <v>2</v>
      </c>
      <c r="BY73">
        <v>3</v>
      </c>
      <c r="BZ73">
        <v>464</v>
      </c>
    </row>
    <row r="74" spans="1:78" ht="16.5">
      <c r="A74" s="105" t="str">
        <f t="shared" si="19"/>
        <v>영종운수</v>
      </c>
      <c r="B74" s="106" t="str">
        <f t="shared" si="20"/>
        <v>이향철</v>
      </c>
      <c r="C74" s="107" t="str">
        <f t="shared" si="21"/>
        <v>B</v>
      </c>
      <c r="D74" s="108">
        <f t="shared" si="22"/>
        <v>0.92397173687120371</v>
      </c>
      <c r="E74" s="109">
        <f t="shared" si="23"/>
        <v>8117</v>
      </c>
      <c r="F74" s="110" t="str">
        <f t="shared" si="24"/>
        <v>203</v>
      </c>
      <c r="G74" s="111" t="str">
        <f t="shared" si="25"/>
        <v>71바7514</v>
      </c>
      <c r="H74" s="112">
        <f t="shared" si="26"/>
        <v>2</v>
      </c>
      <c r="I74" s="113">
        <f t="shared" si="27"/>
        <v>3034.8889999999997</v>
      </c>
      <c r="J74" s="114">
        <f t="shared" si="28"/>
        <v>4.6343938873801465E-3</v>
      </c>
      <c r="K74" s="114">
        <f t="shared" si="29"/>
        <v>0.25603728181178509</v>
      </c>
      <c r="L74" s="114">
        <f t="shared" si="30"/>
        <v>0.21681188340001895</v>
      </c>
      <c r="M74" s="115">
        <f t="shared" si="31"/>
        <v>10.837999999999999</v>
      </c>
      <c r="N74" s="116">
        <f t="shared" si="32"/>
        <v>0.23065093978725418</v>
      </c>
      <c r="O74" s="116">
        <f t="shared" si="33"/>
        <v>9.0942370544688789</v>
      </c>
      <c r="P74" s="217">
        <f t="shared" si="34"/>
        <v>4</v>
      </c>
      <c r="Q74" s="218">
        <f t="shared" si="35"/>
        <v>7</v>
      </c>
      <c r="R74" s="218">
        <f t="shared" si="36"/>
        <v>276</v>
      </c>
      <c r="T74">
        <v>526</v>
      </c>
      <c r="U74">
        <v>8117</v>
      </c>
      <c r="V74" t="s">
        <v>242</v>
      </c>
      <c r="W74">
        <v>3034.8890000000001</v>
      </c>
      <c r="X74">
        <v>1218.625</v>
      </c>
      <c r="Y74">
        <v>2.4900000000000002</v>
      </c>
      <c r="Z74">
        <v>10.837999999999999</v>
      </c>
      <c r="AA74">
        <v>128.558559</v>
      </c>
      <c r="AB74">
        <v>0.59579099999999996</v>
      </c>
      <c r="AC74">
        <v>32.915784000000002</v>
      </c>
      <c r="AD74" s="1">
        <v>658</v>
      </c>
      <c r="AE74">
        <v>7</v>
      </c>
      <c r="AF74">
        <v>276</v>
      </c>
      <c r="AG74">
        <v>97</v>
      </c>
      <c r="AH74">
        <v>23.607054999999999</v>
      </c>
      <c r="AI74">
        <v>6256.1</v>
      </c>
      <c r="AJ74">
        <v>332.9</v>
      </c>
      <c r="AK74">
        <v>4</v>
      </c>
      <c r="AL74">
        <v>1120</v>
      </c>
      <c r="AM74">
        <v>0.92397173687120371</v>
      </c>
      <c r="AN74" t="s">
        <v>68</v>
      </c>
      <c r="AO74">
        <v>2888.41</v>
      </c>
      <c r="AP74" t="s">
        <v>385</v>
      </c>
      <c r="AQ74" t="s">
        <v>118</v>
      </c>
      <c r="AR74" t="s">
        <v>120</v>
      </c>
      <c r="AS74" t="s">
        <v>118</v>
      </c>
      <c r="AT74" t="s">
        <v>120</v>
      </c>
      <c r="AU74" t="s">
        <v>201</v>
      </c>
      <c r="AV74" t="s">
        <v>242</v>
      </c>
      <c r="AW74" t="s">
        <v>68</v>
      </c>
      <c r="AX74">
        <v>8117</v>
      </c>
      <c r="AY74" t="s">
        <v>489</v>
      </c>
      <c r="AZ74">
        <v>4</v>
      </c>
      <c r="BA74" t="s">
        <v>523</v>
      </c>
      <c r="BB74">
        <v>2</v>
      </c>
      <c r="BC74">
        <v>1</v>
      </c>
      <c r="BE74" t="s">
        <v>66</v>
      </c>
      <c r="BF74">
        <v>-1</v>
      </c>
      <c r="BG74" t="s">
        <v>307</v>
      </c>
      <c r="BI74" t="s">
        <v>118</v>
      </c>
      <c r="BJ74" t="s">
        <v>242</v>
      </c>
      <c r="BK74" t="s">
        <v>68</v>
      </c>
      <c r="BL74">
        <v>0.92397173687120371</v>
      </c>
      <c r="BM74">
        <v>8117</v>
      </c>
      <c r="BN74" t="s">
        <v>120</v>
      </c>
      <c r="BO74" t="s">
        <v>201</v>
      </c>
      <c r="BP74">
        <v>2</v>
      </c>
      <c r="BQ74">
        <v>3034.8889999999997</v>
      </c>
      <c r="BR74">
        <v>4.6343938873801465E-3</v>
      </c>
      <c r="BS74">
        <v>0.25603728181178509</v>
      </c>
      <c r="BT74">
        <v>0.21681188340001892</v>
      </c>
      <c r="BU74">
        <v>10.837999999999999</v>
      </c>
      <c r="BV74">
        <v>0.23065093978725418</v>
      </c>
      <c r="BW74">
        <v>9.0942370544688789</v>
      </c>
      <c r="BX74">
        <v>4</v>
      </c>
      <c r="BY74">
        <v>7</v>
      </c>
      <c r="BZ74">
        <v>276</v>
      </c>
    </row>
    <row r="75" spans="1:78" ht="16.5">
      <c r="A75" s="122" t="str">
        <f t="shared" si="19"/>
        <v>영종운수</v>
      </c>
      <c r="B75" s="123" t="str">
        <f t="shared" si="20"/>
        <v>이효진</v>
      </c>
      <c r="C75" s="124" t="str">
        <f t="shared" si="21"/>
        <v>A</v>
      </c>
      <c r="D75" s="125">
        <f t="shared" si="22"/>
        <v>0.95346153846153847</v>
      </c>
      <c r="E75" s="126">
        <f t="shared" si="23"/>
        <v>9129</v>
      </c>
      <c r="F75" s="127" t="str">
        <f t="shared" si="24"/>
        <v>222</v>
      </c>
      <c r="G75" s="128" t="str">
        <f t="shared" si="25"/>
        <v>73아1209</v>
      </c>
      <c r="H75" s="129">
        <f t="shared" si="26"/>
        <v>1</v>
      </c>
      <c r="I75" s="130">
        <f t="shared" si="27"/>
        <v>1353.364</v>
      </c>
      <c r="J75" s="131">
        <f t="shared" si="28"/>
        <v>3.8077833211479929E-2</v>
      </c>
      <c r="K75" s="131">
        <f t="shared" si="29"/>
        <v>8.8181739429702991E-2</v>
      </c>
      <c r="L75" s="131">
        <f t="shared" si="30"/>
        <v>0.11379052494376975</v>
      </c>
      <c r="M75" s="132">
        <f t="shared" si="31"/>
        <v>10.045999999999999</v>
      </c>
      <c r="N75" s="133">
        <f t="shared" si="32"/>
        <v>0</v>
      </c>
      <c r="O75" s="133">
        <f t="shared" si="33"/>
        <v>1.1083492689328223</v>
      </c>
      <c r="P75" s="215">
        <f t="shared" si="34"/>
        <v>5</v>
      </c>
      <c r="Q75" s="216">
        <f t="shared" si="35"/>
        <v>0</v>
      </c>
      <c r="R75" s="216">
        <f t="shared" si="36"/>
        <v>15</v>
      </c>
      <c r="T75">
        <v>526</v>
      </c>
      <c r="U75">
        <v>9129</v>
      </c>
      <c r="V75" t="s">
        <v>243</v>
      </c>
      <c r="W75">
        <v>1353.364</v>
      </c>
      <c r="X75">
        <v>546.02700000000004</v>
      </c>
      <c r="Y75">
        <v>2.4790000000000001</v>
      </c>
      <c r="Z75">
        <v>10.045999999999999</v>
      </c>
      <c r="AA75">
        <v>45.089697999999999</v>
      </c>
      <c r="AB75">
        <v>1.7169179999999999</v>
      </c>
      <c r="AC75">
        <v>3.9760879999999998</v>
      </c>
      <c r="AD75" s="1">
        <v>154</v>
      </c>
      <c r="AE75">
        <v>0</v>
      </c>
      <c r="AF75">
        <v>15</v>
      </c>
      <c r="AG75">
        <v>83</v>
      </c>
      <c r="AH75">
        <v>30.014927</v>
      </c>
      <c r="AI75">
        <v>1717.5</v>
      </c>
      <c r="AJ75">
        <v>6.8</v>
      </c>
      <c r="AK75">
        <v>5</v>
      </c>
      <c r="AL75">
        <v>725</v>
      </c>
      <c r="AM75">
        <v>0.95346153846153847</v>
      </c>
      <c r="AN75" t="s">
        <v>66</v>
      </c>
      <c r="AO75">
        <v>1353.364</v>
      </c>
      <c r="AP75" t="s">
        <v>386</v>
      </c>
      <c r="AQ75" t="s">
        <v>118</v>
      </c>
      <c r="AR75" t="s">
        <v>122</v>
      </c>
      <c r="AS75" t="s">
        <v>118</v>
      </c>
      <c r="AT75" t="s">
        <v>122</v>
      </c>
      <c r="AU75" t="s">
        <v>206</v>
      </c>
      <c r="AV75" t="s">
        <v>243</v>
      </c>
      <c r="AW75" t="s">
        <v>66</v>
      </c>
      <c r="AX75">
        <v>9129</v>
      </c>
      <c r="AY75" t="s">
        <v>486</v>
      </c>
      <c r="AZ75">
        <v>2</v>
      </c>
      <c r="BA75" t="s">
        <v>524</v>
      </c>
      <c r="BB75">
        <v>1</v>
      </c>
      <c r="BC75">
        <v>1</v>
      </c>
      <c r="BE75" t="s">
        <v>69</v>
      </c>
      <c r="BF75">
        <v>2</v>
      </c>
      <c r="BG75" t="s">
        <v>289</v>
      </c>
      <c r="BI75" t="s">
        <v>118</v>
      </c>
      <c r="BJ75" t="s">
        <v>243</v>
      </c>
      <c r="BK75" t="s">
        <v>66</v>
      </c>
      <c r="BL75">
        <v>0.95346153846153847</v>
      </c>
      <c r="BM75">
        <v>9129</v>
      </c>
      <c r="BN75" t="s">
        <v>122</v>
      </c>
      <c r="BO75" t="s">
        <v>206</v>
      </c>
      <c r="BP75">
        <v>1</v>
      </c>
      <c r="BQ75">
        <v>1353.364</v>
      </c>
      <c r="BR75">
        <v>3.8077833211479929E-2</v>
      </c>
      <c r="BS75">
        <v>8.8181739429702991E-2</v>
      </c>
      <c r="BT75">
        <v>0.11379052494376975</v>
      </c>
      <c r="BU75">
        <v>10.045999999999999</v>
      </c>
      <c r="BV75">
        <v>0</v>
      </c>
      <c r="BW75">
        <v>1.1083492689328223</v>
      </c>
      <c r="BX75">
        <v>5</v>
      </c>
      <c r="BY75">
        <v>0</v>
      </c>
      <c r="BZ75">
        <v>15</v>
      </c>
    </row>
    <row r="76" spans="1:78" ht="16.5">
      <c r="A76" s="105" t="str">
        <f t="shared" si="19"/>
        <v>영종운수</v>
      </c>
      <c r="B76" s="106" t="str">
        <f t="shared" si="20"/>
        <v>장경석</v>
      </c>
      <c r="C76" s="107" t="str">
        <f t="shared" si="21"/>
        <v>F</v>
      </c>
      <c r="D76" s="108">
        <f t="shared" si="22"/>
        <v>0.78733333333333333</v>
      </c>
      <c r="E76" s="109">
        <f t="shared" si="23"/>
        <v>7080</v>
      </c>
      <c r="F76" s="110" t="str">
        <f t="shared" si="24"/>
        <v>202</v>
      </c>
      <c r="G76" s="111" t="str">
        <f t="shared" si="25"/>
        <v>70바2205</v>
      </c>
      <c r="H76" s="112">
        <f t="shared" si="26"/>
        <v>1</v>
      </c>
      <c r="I76" s="113">
        <f t="shared" si="27"/>
        <v>3807.4259999999999</v>
      </c>
      <c r="J76" s="114">
        <f t="shared" si="28"/>
        <v>2.4204815826433027E-2</v>
      </c>
      <c r="K76" s="114">
        <f t="shared" si="29"/>
        <v>0.25957411622289867</v>
      </c>
      <c r="L76" s="114">
        <f t="shared" si="30"/>
        <v>0.16572876268639233</v>
      </c>
      <c r="M76" s="115">
        <f t="shared" si="31"/>
        <v>13.093999999999999</v>
      </c>
      <c r="N76" s="116">
        <f t="shared" si="32"/>
        <v>0.49902480048200543</v>
      </c>
      <c r="O76" s="116">
        <f t="shared" si="33"/>
        <v>6.3034711639832262</v>
      </c>
      <c r="P76" s="217">
        <f t="shared" si="34"/>
        <v>32</v>
      </c>
      <c r="Q76" s="218">
        <f t="shared" si="35"/>
        <v>19</v>
      </c>
      <c r="R76" s="218">
        <f t="shared" si="36"/>
        <v>240</v>
      </c>
      <c r="T76">
        <v>526</v>
      </c>
      <c r="U76">
        <v>7080</v>
      </c>
      <c r="V76" t="s">
        <v>244</v>
      </c>
      <c r="W76">
        <v>3807.4259999999999</v>
      </c>
      <c r="X76">
        <v>1612.1579999999999</v>
      </c>
      <c r="Y76">
        <v>2.3620000000000001</v>
      </c>
      <c r="Z76">
        <v>13.093999999999999</v>
      </c>
      <c r="AA76">
        <v>157.96802700000001</v>
      </c>
      <c r="AB76">
        <v>3.8235869999999998</v>
      </c>
      <c r="AC76">
        <v>41.004410999999998</v>
      </c>
      <c r="AD76" s="1">
        <v>631</v>
      </c>
      <c r="AE76">
        <v>19</v>
      </c>
      <c r="AF76">
        <v>240</v>
      </c>
      <c r="AG76">
        <v>96</v>
      </c>
      <c r="AH76">
        <v>24.102509999999999</v>
      </c>
      <c r="AI76">
        <v>35148</v>
      </c>
      <c r="AJ76">
        <v>11541.1</v>
      </c>
      <c r="AK76">
        <v>32</v>
      </c>
      <c r="AL76">
        <v>11484</v>
      </c>
      <c r="AM76">
        <v>0.78733333333333333</v>
      </c>
      <c r="AN76" t="s">
        <v>70</v>
      </c>
      <c r="AO76">
        <v>3807.4259999999999</v>
      </c>
      <c r="AP76" t="s">
        <v>387</v>
      </c>
      <c r="AQ76" t="s">
        <v>118</v>
      </c>
      <c r="AR76" t="s">
        <v>119</v>
      </c>
      <c r="AS76" t="s">
        <v>118</v>
      </c>
      <c r="AT76" t="s">
        <v>119</v>
      </c>
      <c r="AU76" t="s">
        <v>174</v>
      </c>
      <c r="AV76" t="s">
        <v>244</v>
      </c>
      <c r="AW76" t="s">
        <v>70</v>
      </c>
      <c r="AX76">
        <v>7080</v>
      </c>
      <c r="AY76" t="s">
        <v>473</v>
      </c>
      <c r="AZ76">
        <v>3</v>
      </c>
      <c r="BA76" t="s">
        <v>525</v>
      </c>
      <c r="BB76">
        <v>1</v>
      </c>
      <c r="BC76">
        <v>1</v>
      </c>
      <c r="BE76" t="s">
        <v>67</v>
      </c>
      <c r="BF76">
        <v>-1</v>
      </c>
      <c r="BG76" t="s">
        <v>307</v>
      </c>
      <c r="BI76" t="s">
        <v>118</v>
      </c>
      <c r="BJ76" t="s">
        <v>244</v>
      </c>
      <c r="BK76" t="s">
        <v>70</v>
      </c>
      <c r="BL76">
        <v>0.78733333333333333</v>
      </c>
      <c r="BM76">
        <v>7080</v>
      </c>
      <c r="BN76" t="s">
        <v>119</v>
      </c>
      <c r="BO76" t="s">
        <v>174</v>
      </c>
      <c r="BP76">
        <v>1</v>
      </c>
      <c r="BQ76">
        <v>3807.4259999999999</v>
      </c>
      <c r="BR76">
        <v>2.4204815826433027E-2</v>
      </c>
      <c r="BS76">
        <v>0.25957411622289867</v>
      </c>
      <c r="BT76">
        <v>0.16572876268639233</v>
      </c>
      <c r="BU76">
        <v>13.093999999999999</v>
      </c>
      <c r="BV76">
        <v>0.49902480048200543</v>
      </c>
      <c r="BW76">
        <v>6.3034711639832262</v>
      </c>
      <c r="BX76">
        <v>32</v>
      </c>
      <c r="BY76">
        <v>19</v>
      </c>
      <c r="BZ76">
        <v>240</v>
      </c>
    </row>
    <row r="77" spans="1:78" ht="16.5">
      <c r="A77" s="122" t="str">
        <f t="shared" si="19"/>
        <v>영종운수</v>
      </c>
      <c r="B77" s="123" t="str">
        <f t="shared" si="20"/>
        <v>장용민</v>
      </c>
      <c r="C77" s="124" t="str">
        <f t="shared" si="21"/>
        <v>D</v>
      </c>
      <c r="D77" s="125">
        <f t="shared" si="22"/>
        <v>0.81153356240861807</v>
      </c>
      <c r="E77" s="126">
        <f t="shared" si="23"/>
        <v>6617</v>
      </c>
      <c r="F77" s="127" t="str">
        <f t="shared" si="24"/>
        <v>202</v>
      </c>
      <c r="G77" s="128" t="str">
        <f t="shared" si="25"/>
        <v>73아1213</v>
      </c>
      <c r="H77" s="129">
        <f t="shared" si="26"/>
        <v>11</v>
      </c>
      <c r="I77" s="130">
        <f t="shared" si="27"/>
        <v>3846.8</v>
      </c>
      <c r="J77" s="131">
        <f t="shared" si="28"/>
        <v>2.1516875601712712E-2</v>
      </c>
      <c r="K77" s="131">
        <f t="shared" si="29"/>
        <v>0.29984460603482338</v>
      </c>
      <c r="L77" s="131">
        <f t="shared" si="30"/>
        <v>0.12893833835915566</v>
      </c>
      <c r="M77" s="132">
        <f t="shared" si="31"/>
        <v>16.004999999999999</v>
      </c>
      <c r="N77" s="133">
        <f t="shared" si="32"/>
        <v>9.0234926631485066E-2</v>
      </c>
      <c r="O77" s="133">
        <f t="shared" si="33"/>
        <v>2.9777525788390071</v>
      </c>
      <c r="P77" s="215">
        <f t="shared" si="34"/>
        <v>13</v>
      </c>
      <c r="Q77" s="216">
        <f t="shared" si="35"/>
        <v>364</v>
      </c>
      <c r="R77" s="216">
        <f t="shared" si="36"/>
        <v>207</v>
      </c>
      <c r="T77">
        <v>526</v>
      </c>
      <c r="U77">
        <v>6617</v>
      </c>
      <c r="V77" t="s">
        <v>245</v>
      </c>
      <c r="W77">
        <v>3846.8</v>
      </c>
      <c r="X77">
        <v>1655.723</v>
      </c>
      <c r="Y77">
        <v>2.323</v>
      </c>
      <c r="Z77">
        <v>16.004999999999999</v>
      </c>
      <c r="AA77">
        <v>157.23969700000001</v>
      </c>
      <c r="AB77">
        <v>3.3833069999999998</v>
      </c>
      <c r="AC77">
        <v>47.147475</v>
      </c>
      <c r="AD77" s="1">
        <v>496</v>
      </c>
      <c r="AE77">
        <v>364</v>
      </c>
      <c r="AF77">
        <v>207</v>
      </c>
      <c r="AG77">
        <v>103</v>
      </c>
      <c r="AH77">
        <v>24.464559000000001</v>
      </c>
      <c r="AI77">
        <v>29307.4</v>
      </c>
      <c r="AJ77">
        <v>9422.6</v>
      </c>
      <c r="AK77">
        <v>13</v>
      </c>
      <c r="AL77">
        <v>1988</v>
      </c>
      <c r="AM77">
        <v>0.81153356240861807</v>
      </c>
      <c r="AN77" t="s">
        <v>67</v>
      </c>
      <c r="AO77">
        <v>605.89700000000005</v>
      </c>
      <c r="AP77" t="s">
        <v>388</v>
      </c>
      <c r="AQ77" t="s">
        <v>118</v>
      </c>
      <c r="AR77" t="s">
        <v>119</v>
      </c>
      <c r="AS77" t="s">
        <v>118</v>
      </c>
      <c r="AT77" t="s">
        <v>119</v>
      </c>
      <c r="AU77" t="s">
        <v>184</v>
      </c>
      <c r="AV77" t="s">
        <v>245</v>
      </c>
      <c r="AW77" t="s">
        <v>67</v>
      </c>
      <c r="AX77">
        <v>6617</v>
      </c>
      <c r="AY77" t="s">
        <v>498</v>
      </c>
      <c r="AZ77">
        <v>4</v>
      </c>
      <c r="BA77" t="s">
        <v>526</v>
      </c>
      <c r="BB77">
        <v>11</v>
      </c>
      <c r="BC77">
        <v>1</v>
      </c>
      <c r="BE77" t="s">
        <v>69</v>
      </c>
      <c r="BF77">
        <v>-1</v>
      </c>
      <c r="BG77" t="s">
        <v>307</v>
      </c>
      <c r="BI77" t="s">
        <v>118</v>
      </c>
      <c r="BJ77" t="s">
        <v>245</v>
      </c>
      <c r="BK77" t="s">
        <v>67</v>
      </c>
      <c r="BL77">
        <v>0.81153356240861807</v>
      </c>
      <c r="BM77">
        <v>6617</v>
      </c>
      <c r="BN77" t="s">
        <v>119</v>
      </c>
      <c r="BO77" t="s">
        <v>184</v>
      </c>
      <c r="BP77">
        <v>11</v>
      </c>
      <c r="BQ77">
        <v>3846.8</v>
      </c>
      <c r="BR77">
        <v>2.1516875601712712E-2</v>
      </c>
      <c r="BS77">
        <v>0.29984460603482338</v>
      </c>
      <c r="BT77">
        <v>0.12893833835915566</v>
      </c>
      <c r="BU77">
        <v>16.004999999999999</v>
      </c>
      <c r="BV77">
        <v>9.0234926631485066E-2</v>
      </c>
      <c r="BW77">
        <v>2.9777525788390071</v>
      </c>
      <c r="BX77">
        <v>13</v>
      </c>
      <c r="BY77">
        <v>364</v>
      </c>
      <c r="BZ77">
        <v>207</v>
      </c>
    </row>
    <row r="78" spans="1:78" ht="16.5">
      <c r="A78" s="105" t="str">
        <f t="shared" si="19"/>
        <v>영종운수</v>
      </c>
      <c r="B78" s="106" t="str">
        <f t="shared" si="20"/>
        <v>전원배</v>
      </c>
      <c r="C78" s="107" t="str">
        <f t="shared" si="21"/>
        <v>D</v>
      </c>
      <c r="D78" s="108">
        <f t="shared" si="22"/>
        <v>0.8374516048660533</v>
      </c>
      <c r="E78" s="109">
        <f t="shared" si="23"/>
        <v>9232</v>
      </c>
      <c r="F78" s="110" t="str">
        <f t="shared" si="24"/>
        <v>203</v>
      </c>
      <c r="G78" s="111" t="str">
        <f t="shared" si="25"/>
        <v>71바7514</v>
      </c>
      <c r="H78" s="112">
        <f t="shared" si="26"/>
        <v>2</v>
      </c>
      <c r="I78" s="113">
        <f t="shared" si="27"/>
        <v>3779.31</v>
      </c>
      <c r="J78" s="114">
        <f t="shared" si="28"/>
        <v>2.9104397252491546E-2</v>
      </c>
      <c r="K78" s="114">
        <f t="shared" si="29"/>
        <v>0.27715861799231156</v>
      </c>
      <c r="L78" s="114">
        <f t="shared" si="30"/>
        <v>0.17701643950879922</v>
      </c>
      <c r="M78" s="115">
        <f t="shared" si="31"/>
        <v>12.404</v>
      </c>
      <c r="N78" s="116">
        <f t="shared" si="32"/>
        <v>0.26459856428819017</v>
      </c>
      <c r="O78" s="116">
        <f t="shared" si="33"/>
        <v>3.5191609050329293</v>
      </c>
      <c r="P78" s="217">
        <f t="shared" si="34"/>
        <v>47</v>
      </c>
      <c r="Q78" s="218">
        <f t="shared" si="35"/>
        <v>10</v>
      </c>
      <c r="R78" s="218">
        <f t="shared" si="36"/>
        <v>133</v>
      </c>
      <c r="T78">
        <v>526</v>
      </c>
      <c r="U78">
        <v>9232</v>
      </c>
      <c r="V78" t="s">
        <v>246</v>
      </c>
      <c r="W78">
        <v>3779.31</v>
      </c>
      <c r="X78">
        <v>1675.28</v>
      </c>
      <c r="Y78">
        <v>2.2559999999999998</v>
      </c>
      <c r="Z78">
        <v>12.404</v>
      </c>
      <c r="AA78">
        <v>173.48357899999999</v>
      </c>
      <c r="AB78">
        <v>5.0491349999999997</v>
      </c>
      <c r="AC78">
        <v>48.082469000000003</v>
      </c>
      <c r="AD78" s="1">
        <v>669</v>
      </c>
      <c r="AE78">
        <v>10</v>
      </c>
      <c r="AF78">
        <v>133</v>
      </c>
      <c r="AG78">
        <v>93</v>
      </c>
      <c r="AH78">
        <v>21.784828000000001</v>
      </c>
      <c r="AI78">
        <v>15255.7</v>
      </c>
      <c r="AJ78">
        <v>2018.9</v>
      </c>
      <c r="AK78">
        <v>47</v>
      </c>
      <c r="AL78">
        <v>15504</v>
      </c>
      <c r="AM78">
        <v>0.8374516048660533</v>
      </c>
      <c r="AN78" t="s">
        <v>67</v>
      </c>
      <c r="AO78">
        <v>3558.97</v>
      </c>
      <c r="AP78" t="s">
        <v>389</v>
      </c>
      <c r="AQ78" t="s">
        <v>118</v>
      </c>
      <c r="AR78" t="s">
        <v>120</v>
      </c>
      <c r="AS78" t="s">
        <v>118</v>
      </c>
      <c r="AT78" t="s">
        <v>120</v>
      </c>
      <c r="AU78" t="s">
        <v>201</v>
      </c>
      <c r="AV78" t="s">
        <v>246</v>
      </c>
      <c r="AW78" t="s">
        <v>67</v>
      </c>
      <c r="AX78">
        <v>9232</v>
      </c>
      <c r="AY78" t="s">
        <v>472</v>
      </c>
      <c r="AZ78">
        <v>2</v>
      </c>
      <c r="BA78" t="s">
        <v>293</v>
      </c>
      <c r="BB78">
        <v>2</v>
      </c>
      <c r="BC78">
        <v>1</v>
      </c>
      <c r="BE78" t="s">
        <v>67</v>
      </c>
      <c r="BF78">
        <v>0</v>
      </c>
      <c r="BG78" t="s">
        <v>260</v>
      </c>
      <c r="BI78" t="s">
        <v>118</v>
      </c>
      <c r="BJ78" t="s">
        <v>246</v>
      </c>
      <c r="BK78" t="s">
        <v>67</v>
      </c>
      <c r="BL78">
        <v>0.8374516048660533</v>
      </c>
      <c r="BM78">
        <v>9232</v>
      </c>
      <c r="BN78" t="s">
        <v>120</v>
      </c>
      <c r="BO78" t="s">
        <v>201</v>
      </c>
      <c r="BP78">
        <v>2</v>
      </c>
      <c r="BQ78">
        <v>3779.31</v>
      </c>
      <c r="BR78">
        <v>2.9104397252491546E-2</v>
      </c>
      <c r="BS78">
        <v>0.27715861799231156</v>
      </c>
      <c r="BT78">
        <v>0.17701643950879922</v>
      </c>
      <c r="BU78">
        <v>12.404</v>
      </c>
      <c r="BV78">
        <v>0.26459856428819017</v>
      </c>
      <c r="BW78">
        <v>3.5191609050329293</v>
      </c>
      <c r="BX78">
        <v>47</v>
      </c>
      <c r="BY78">
        <v>10</v>
      </c>
      <c r="BZ78">
        <v>133</v>
      </c>
    </row>
    <row r="79" spans="1:78" ht="16.5">
      <c r="A79" s="122" t="str">
        <f t="shared" si="19"/>
        <v>영종운수</v>
      </c>
      <c r="B79" s="123" t="str">
        <f t="shared" si="20"/>
        <v>정영진</v>
      </c>
      <c r="C79" s="124" t="str">
        <f t="shared" si="21"/>
        <v>D</v>
      </c>
      <c r="D79" s="125">
        <f t="shared" si="22"/>
        <v>0.84017428349889622</v>
      </c>
      <c r="E79" s="126">
        <f t="shared" si="23"/>
        <v>5823</v>
      </c>
      <c r="F79" s="127" t="str">
        <f t="shared" si="24"/>
        <v>202</v>
      </c>
      <c r="G79" s="128" t="str">
        <f t="shared" si="25"/>
        <v>73아1220</v>
      </c>
      <c r="H79" s="129">
        <f t="shared" si="26"/>
        <v>10</v>
      </c>
      <c r="I79" s="130">
        <f t="shared" si="27"/>
        <v>1943.0120000000002</v>
      </c>
      <c r="J79" s="131">
        <f t="shared" si="28"/>
        <v>2.8677657035028444E-2</v>
      </c>
      <c r="K79" s="131">
        <f t="shared" si="29"/>
        <v>0.28609831234271288</v>
      </c>
      <c r="L79" s="131">
        <f t="shared" si="30"/>
        <v>0.10962361529419272</v>
      </c>
      <c r="M79" s="132">
        <f t="shared" si="31"/>
        <v>15.263</v>
      </c>
      <c r="N79" s="133">
        <f t="shared" si="32"/>
        <v>5.1466486053611607E-2</v>
      </c>
      <c r="O79" s="133">
        <f t="shared" si="33"/>
        <v>7.9773053383097992</v>
      </c>
      <c r="P79" s="215">
        <f t="shared" si="34"/>
        <v>6</v>
      </c>
      <c r="Q79" s="216">
        <f t="shared" si="35"/>
        <v>1</v>
      </c>
      <c r="R79" s="216">
        <f t="shared" si="36"/>
        <v>155</v>
      </c>
      <c r="T79">
        <v>526</v>
      </c>
      <c r="U79">
        <v>5823</v>
      </c>
      <c r="V79" t="s">
        <v>390</v>
      </c>
      <c r="W79">
        <v>1943.0119999999999</v>
      </c>
      <c r="X79">
        <v>821.12300000000005</v>
      </c>
      <c r="Y79">
        <v>2.3660000000000001</v>
      </c>
      <c r="Z79">
        <v>15.263</v>
      </c>
      <c r="AA79">
        <v>82.952208999999996</v>
      </c>
      <c r="AB79">
        <v>2.3788749999999999</v>
      </c>
      <c r="AC79">
        <v>23.732486999999999</v>
      </c>
      <c r="AD79" s="1">
        <v>213</v>
      </c>
      <c r="AE79">
        <v>1</v>
      </c>
      <c r="AF79">
        <v>155</v>
      </c>
      <c r="AG79">
        <v>104</v>
      </c>
      <c r="AH79">
        <v>23.423269999999999</v>
      </c>
      <c r="AI79">
        <v>12395.9</v>
      </c>
      <c r="AJ79">
        <v>1997.6</v>
      </c>
      <c r="AK79">
        <v>6</v>
      </c>
      <c r="AL79">
        <v>903</v>
      </c>
      <c r="AM79">
        <v>0.84017428349889622</v>
      </c>
      <c r="AN79" t="s">
        <v>67</v>
      </c>
      <c r="AO79">
        <v>568.97</v>
      </c>
      <c r="AP79" t="s">
        <v>391</v>
      </c>
      <c r="AQ79" t="s">
        <v>118</v>
      </c>
      <c r="AR79" t="s">
        <v>119</v>
      </c>
      <c r="AS79" t="s">
        <v>118</v>
      </c>
      <c r="AT79" t="s">
        <v>119</v>
      </c>
      <c r="AU79" t="s">
        <v>266</v>
      </c>
      <c r="AV79" t="s">
        <v>390</v>
      </c>
      <c r="AW79" t="s">
        <v>67</v>
      </c>
      <c r="AX79">
        <v>5823</v>
      </c>
      <c r="AY79" t="s">
        <v>498</v>
      </c>
      <c r="AZ79">
        <v>2</v>
      </c>
      <c r="BA79" t="s">
        <v>306</v>
      </c>
      <c r="BB79">
        <v>10</v>
      </c>
      <c r="BC79">
        <v>1</v>
      </c>
      <c r="BE79" t="s">
        <v>437</v>
      </c>
      <c r="BF79" t="s">
        <v>438</v>
      </c>
      <c r="BG79" t="s">
        <v>437</v>
      </c>
      <c r="BI79" t="s">
        <v>118</v>
      </c>
      <c r="BJ79" t="s">
        <v>390</v>
      </c>
      <c r="BK79" t="s">
        <v>67</v>
      </c>
      <c r="BL79">
        <v>0.84017428349889622</v>
      </c>
      <c r="BM79">
        <v>5823</v>
      </c>
      <c r="BN79" t="s">
        <v>119</v>
      </c>
      <c r="BO79" t="s">
        <v>266</v>
      </c>
      <c r="BP79">
        <v>10</v>
      </c>
      <c r="BQ79">
        <v>1943.0120000000002</v>
      </c>
      <c r="BR79">
        <v>2.8677657035028444E-2</v>
      </c>
      <c r="BS79">
        <v>0.28609831234271288</v>
      </c>
      <c r="BT79">
        <v>0.10962361529419273</v>
      </c>
      <c r="BU79">
        <v>15.263</v>
      </c>
      <c r="BV79">
        <v>5.1466486053611607E-2</v>
      </c>
      <c r="BW79">
        <v>7.9773053383097992</v>
      </c>
      <c r="BX79">
        <v>6</v>
      </c>
      <c r="BY79">
        <v>1</v>
      </c>
      <c r="BZ79">
        <v>155</v>
      </c>
    </row>
    <row r="80" spans="1:78" ht="16.5">
      <c r="A80" s="105" t="str">
        <f t="shared" si="19"/>
        <v>영종운수</v>
      </c>
      <c r="B80" s="106" t="str">
        <f t="shared" si="20"/>
        <v>정완구</v>
      </c>
      <c r="C80" s="107" t="str">
        <f t="shared" si="21"/>
        <v>A</v>
      </c>
      <c r="D80" s="108">
        <f t="shared" si="22"/>
        <v>0.95172413793103439</v>
      </c>
      <c r="E80" s="109">
        <f t="shared" si="23"/>
        <v>2589</v>
      </c>
      <c r="F80" s="110" t="str">
        <f t="shared" si="24"/>
        <v>202</v>
      </c>
      <c r="G80" s="111" t="str">
        <f t="shared" si="25"/>
        <v>73아1278</v>
      </c>
      <c r="H80" s="112">
        <f t="shared" si="26"/>
        <v>1</v>
      </c>
      <c r="I80" s="113">
        <f t="shared" si="27"/>
        <v>3658.1</v>
      </c>
      <c r="J80" s="114">
        <f t="shared" si="28"/>
        <v>2.4215365792397515E-2</v>
      </c>
      <c r="K80" s="114">
        <f t="shared" si="29"/>
        <v>0.3056597162494773</v>
      </c>
      <c r="L80" s="114">
        <f t="shared" si="30"/>
        <v>0.10524589267652606</v>
      </c>
      <c r="M80" s="115">
        <f t="shared" si="31"/>
        <v>15.07</v>
      </c>
      <c r="N80" s="116">
        <f t="shared" si="32"/>
        <v>2.7336595500396382E-2</v>
      </c>
      <c r="O80" s="116">
        <f t="shared" si="33"/>
        <v>1.2028102020174407</v>
      </c>
      <c r="P80" s="217">
        <f t="shared" si="34"/>
        <v>11</v>
      </c>
      <c r="Q80" s="218">
        <f t="shared" si="35"/>
        <v>1</v>
      </c>
      <c r="R80" s="218">
        <f t="shared" si="36"/>
        <v>44</v>
      </c>
      <c r="T80">
        <v>526</v>
      </c>
      <c r="U80">
        <v>2589</v>
      </c>
      <c r="V80" t="s">
        <v>247</v>
      </c>
      <c r="W80">
        <v>3658.1</v>
      </c>
      <c r="X80">
        <v>1325.53</v>
      </c>
      <c r="Y80">
        <v>2.76</v>
      </c>
      <c r="Z80">
        <v>15.07</v>
      </c>
      <c r="AA80">
        <v>142.50497100000001</v>
      </c>
      <c r="AB80">
        <v>3.4508100000000002</v>
      </c>
      <c r="AC80">
        <v>43.558028999999998</v>
      </c>
      <c r="AD80" s="1">
        <v>385</v>
      </c>
      <c r="AE80">
        <v>1</v>
      </c>
      <c r="AF80">
        <v>44</v>
      </c>
      <c r="AG80">
        <v>106</v>
      </c>
      <c r="AH80">
        <v>25.669981</v>
      </c>
      <c r="AI80">
        <v>33929.800000000003</v>
      </c>
      <c r="AJ80">
        <v>9957.6</v>
      </c>
      <c r="AK80">
        <v>11</v>
      </c>
      <c r="AL80">
        <v>2330</v>
      </c>
      <c r="AM80">
        <v>0.95172413793103439</v>
      </c>
      <c r="AN80" t="s">
        <v>66</v>
      </c>
      <c r="AO80">
        <v>3658.1</v>
      </c>
      <c r="AP80" t="s">
        <v>392</v>
      </c>
      <c r="AQ80" t="s">
        <v>118</v>
      </c>
      <c r="AR80" t="s">
        <v>119</v>
      </c>
      <c r="AS80" t="s">
        <v>118</v>
      </c>
      <c r="AT80" t="s">
        <v>119</v>
      </c>
      <c r="AU80" t="s">
        <v>191</v>
      </c>
      <c r="AV80" t="s">
        <v>247</v>
      </c>
      <c r="AW80" t="s">
        <v>66</v>
      </c>
      <c r="AX80">
        <v>2589</v>
      </c>
      <c r="AY80" t="s">
        <v>497</v>
      </c>
      <c r="AZ80">
        <v>3</v>
      </c>
      <c r="BA80" t="s">
        <v>527</v>
      </c>
      <c r="BB80">
        <v>1</v>
      </c>
      <c r="BC80">
        <v>1</v>
      </c>
      <c r="BE80" t="s">
        <v>66</v>
      </c>
      <c r="BF80">
        <v>0</v>
      </c>
      <c r="BG80" t="s">
        <v>260</v>
      </c>
      <c r="BI80" t="s">
        <v>118</v>
      </c>
      <c r="BJ80" t="s">
        <v>247</v>
      </c>
      <c r="BK80" t="s">
        <v>66</v>
      </c>
      <c r="BL80">
        <v>0.95172413793103439</v>
      </c>
      <c r="BM80">
        <v>2589</v>
      </c>
      <c r="BN80" t="s">
        <v>119</v>
      </c>
      <c r="BO80" t="s">
        <v>191</v>
      </c>
      <c r="BP80">
        <v>1</v>
      </c>
      <c r="BQ80">
        <v>3658.1</v>
      </c>
      <c r="BR80">
        <v>2.4215365792397515E-2</v>
      </c>
      <c r="BS80">
        <v>0.3056597162494773</v>
      </c>
      <c r="BT80">
        <v>0.10524589267652606</v>
      </c>
      <c r="BU80">
        <v>15.07</v>
      </c>
      <c r="BV80">
        <v>2.7336595500396382E-2</v>
      </c>
      <c r="BW80">
        <v>1.2028102020174407</v>
      </c>
      <c r="BX80">
        <v>11</v>
      </c>
      <c r="BY80">
        <v>1</v>
      </c>
      <c r="BZ80">
        <v>44</v>
      </c>
    </row>
    <row r="81" spans="1:78" ht="16.5">
      <c r="A81" s="122" t="str">
        <f t="shared" si="19"/>
        <v>영종운수</v>
      </c>
      <c r="B81" s="123" t="str">
        <f t="shared" si="20"/>
        <v>조선민</v>
      </c>
      <c r="C81" s="124" t="str">
        <f t="shared" si="21"/>
        <v>C</v>
      </c>
      <c r="D81" s="125">
        <f t="shared" si="22"/>
        <v>0.86299999999999999</v>
      </c>
      <c r="E81" s="126">
        <f t="shared" si="23"/>
        <v>7788</v>
      </c>
      <c r="F81" s="127" t="str">
        <f t="shared" si="24"/>
        <v>202</v>
      </c>
      <c r="G81" s="128" t="str">
        <f t="shared" si="25"/>
        <v>73아1213</v>
      </c>
      <c r="H81" s="129">
        <f t="shared" si="26"/>
        <v>1</v>
      </c>
      <c r="I81" s="130">
        <f t="shared" si="27"/>
        <v>3731.19</v>
      </c>
      <c r="J81" s="131">
        <f t="shared" si="28"/>
        <v>1.0657446017080015E-2</v>
      </c>
      <c r="K81" s="131">
        <f t="shared" si="29"/>
        <v>0.31736313827654095</v>
      </c>
      <c r="L81" s="131">
        <f t="shared" si="30"/>
        <v>0.1278412517186206</v>
      </c>
      <c r="M81" s="132">
        <f t="shared" si="31"/>
        <v>16.175000000000001</v>
      </c>
      <c r="N81" s="133">
        <f t="shared" si="32"/>
        <v>0</v>
      </c>
      <c r="O81" s="133">
        <f t="shared" si="33"/>
        <v>6.0570488235656716</v>
      </c>
      <c r="P81" s="215">
        <f t="shared" si="34"/>
        <v>6</v>
      </c>
      <c r="Q81" s="216">
        <f t="shared" si="35"/>
        <v>0</v>
      </c>
      <c r="R81" s="216">
        <f t="shared" si="36"/>
        <v>226</v>
      </c>
      <c r="T81">
        <v>526</v>
      </c>
      <c r="U81">
        <v>7788</v>
      </c>
      <c r="V81" t="s">
        <v>248</v>
      </c>
      <c r="W81">
        <v>3731.19</v>
      </c>
      <c r="X81">
        <v>1441.175</v>
      </c>
      <c r="Y81">
        <v>2.589</v>
      </c>
      <c r="Z81">
        <v>16.175000000000001</v>
      </c>
      <c r="AA81">
        <v>147.156082</v>
      </c>
      <c r="AB81">
        <v>1.568308</v>
      </c>
      <c r="AC81">
        <v>46.701915999999997</v>
      </c>
      <c r="AD81" s="1">
        <v>477</v>
      </c>
      <c r="AE81">
        <v>0</v>
      </c>
      <c r="AF81">
        <v>226</v>
      </c>
      <c r="AG81">
        <v>107</v>
      </c>
      <c r="AH81">
        <v>25.355322999999999</v>
      </c>
      <c r="AI81">
        <v>39043.599999999999</v>
      </c>
      <c r="AJ81">
        <v>8871.4</v>
      </c>
      <c r="AK81">
        <v>6</v>
      </c>
      <c r="AL81">
        <v>817</v>
      </c>
      <c r="AM81">
        <v>0.86299999999999999</v>
      </c>
      <c r="AN81" t="s">
        <v>69</v>
      </c>
      <c r="AO81">
        <v>3731.19</v>
      </c>
      <c r="AP81" t="s">
        <v>393</v>
      </c>
      <c r="AQ81" t="s">
        <v>118</v>
      </c>
      <c r="AR81" t="s">
        <v>119</v>
      </c>
      <c r="AS81" t="s">
        <v>118</v>
      </c>
      <c r="AT81" t="s">
        <v>119</v>
      </c>
      <c r="AU81" t="s">
        <v>184</v>
      </c>
      <c r="AV81" t="s">
        <v>248</v>
      </c>
      <c r="AW81" t="s">
        <v>69</v>
      </c>
      <c r="AX81">
        <v>7788</v>
      </c>
      <c r="AY81" t="s">
        <v>505</v>
      </c>
      <c r="AZ81">
        <v>5</v>
      </c>
      <c r="BA81" t="s">
        <v>528</v>
      </c>
      <c r="BB81">
        <v>1</v>
      </c>
      <c r="BC81">
        <v>1</v>
      </c>
      <c r="BE81" t="s">
        <v>69</v>
      </c>
      <c r="BF81">
        <v>0</v>
      </c>
      <c r="BG81" t="s">
        <v>260</v>
      </c>
      <c r="BI81" t="s">
        <v>118</v>
      </c>
      <c r="BJ81" t="s">
        <v>248</v>
      </c>
      <c r="BK81" t="s">
        <v>69</v>
      </c>
      <c r="BL81">
        <v>0.86299999999999999</v>
      </c>
      <c r="BM81">
        <v>7788</v>
      </c>
      <c r="BN81" t="s">
        <v>119</v>
      </c>
      <c r="BO81" t="s">
        <v>184</v>
      </c>
      <c r="BP81">
        <v>1</v>
      </c>
      <c r="BQ81">
        <v>3731.19</v>
      </c>
      <c r="BR81">
        <v>1.0657446017080015E-2</v>
      </c>
      <c r="BS81">
        <v>0.31736313827654095</v>
      </c>
      <c r="BT81">
        <v>0.1278412517186206</v>
      </c>
      <c r="BU81">
        <v>16.175000000000001</v>
      </c>
      <c r="BV81">
        <v>0</v>
      </c>
      <c r="BW81">
        <v>6.0570488235656716</v>
      </c>
      <c r="BX81">
        <v>6</v>
      </c>
      <c r="BY81">
        <v>0</v>
      </c>
      <c r="BZ81">
        <v>226</v>
      </c>
    </row>
    <row r="82" spans="1:78" ht="16.5">
      <c r="A82" s="105" t="str">
        <f t="shared" si="19"/>
        <v>영종운수</v>
      </c>
      <c r="B82" s="106" t="str">
        <f t="shared" si="20"/>
        <v>조시형</v>
      </c>
      <c r="C82" s="107" t="str">
        <f t="shared" si="21"/>
        <v>C</v>
      </c>
      <c r="D82" s="108">
        <f t="shared" si="22"/>
        <v>0.87518518518518518</v>
      </c>
      <c r="E82" s="109">
        <f t="shared" si="23"/>
        <v>1685</v>
      </c>
      <c r="F82" s="110" t="str">
        <f t="shared" si="24"/>
        <v>202</v>
      </c>
      <c r="G82" s="111" t="str">
        <f t="shared" si="25"/>
        <v>73아1216</v>
      </c>
      <c r="H82" s="112">
        <f t="shared" si="26"/>
        <v>1</v>
      </c>
      <c r="I82" s="113">
        <f t="shared" si="27"/>
        <v>4048.8490000000002</v>
      </c>
      <c r="J82" s="114">
        <f t="shared" si="28"/>
        <v>1.0434014424418481E-2</v>
      </c>
      <c r="K82" s="114">
        <f t="shared" si="29"/>
        <v>0.30773797382826013</v>
      </c>
      <c r="L82" s="114">
        <f t="shared" si="30"/>
        <v>0.1558467604003014</v>
      </c>
      <c r="M82" s="115">
        <f t="shared" si="31"/>
        <v>15.335000000000001</v>
      </c>
      <c r="N82" s="116">
        <f t="shared" si="32"/>
        <v>0</v>
      </c>
      <c r="O82" s="116">
        <f t="shared" si="33"/>
        <v>5.1866592209292071</v>
      </c>
      <c r="P82" s="217">
        <f t="shared" si="34"/>
        <v>10</v>
      </c>
      <c r="Q82" s="218">
        <f t="shared" si="35"/>
        <v>0</v>
      </c>
      <c r="R82" s="218">
        <f t="shared" si="36"/>
        <v>210</v>
      </c>
      <c r="T82">
        <v>526</v>
      </c>
      <c r="U82">
        <v>1685</v>
      </c>
      <c r="V82" t="s">
        <v>249</v>
      </c>
      <c r="W82">
        <v>4048.8490000000002</v>
      </c>
      <c r="X82">
        <v>1713.5509999999999</v>
      </c>
      <c r="Y82">
        <v>2.363</v>
      </c>
      <c r="Z82">
        <v>15.335000000000001</v>
      </c>
      <c r="AA82">
        <v>158.666639</v>
      </c>
      <c r="AB82">
        <v>1.6555299999999999</v>
      </c>
      <c r="AC82">
        <v>48.827750000000002</v>
      </c>
      <c r="AD82" s="1">
        <v>631</v>
      </c>
      <c r="AE82">
        <v>0</v>
      </c>
      <c r="AF82">
        <v>210</v>
      </c>
      <c r="AG82">
        <v>108</v>
      </c>
      <c r="AH82">
        <v>25.517959999999999</v>
      </c>
      <c r="AI82">
        <v>36861.199999999997</v>
      </c>
      <c r="AJ82">
        <v>6631.2</v>
      </c>
      <c r="AK82">
        <v>10</v>
      </c>
      <c r="AL82">
        <v>13560</v>
      </c>
      <c r="AM82">
        <v>0.87518518518518518</v>
      </c>
      <c r="AN82" t="s">
        <v>69</v>
      </c>
      <c r="AO82">
        <v>4048.8490000000002</v>
      </c>
      <c r="AP82" t="s">
        <v>394</v>
      </c>
      <c r="AQ82" t="s">
        <v>118</v>
      </c>
      <c r="AR82" t="s">
        <v>119</v>
      </c>
      <c r="AS82" t="s">
        <v>118</v>
      </c>
      <c r="AT82" t="s">
        <v>119</v>
      </c>
      <c r="AU82" t="s">
        <v>185</v>
      </c>
      <c r="AV82" t="s">
        <v>249</v>
      </c>
      <c r="AW82" t="s">
        <v>69</v>
      </c>
      <c r="AX82">
        <v>1685</v>
      </c>
      <c r="AY82" t="s">
        <v>505</v>
      </c>
      <c r="AZ82">
        <v>3</v>
      </c>
      <c r="BA82" t="s">
        <v>302</v>
      </c>
      <c r="BB82">
        <v>1</v>
      </c>
      <c r="BC82">
        <v>1</v>
      </c>
      <c r="BE82" t="s">
        <v>68</v>
      </c>
      <c r="BF82">
        <v>-1</v>
      </c>
      <c r="BG82" t="s">
        <v>307</v>
      </c>
      <c r="BI82" t="s">
        <v>118</v>
      </c>
      <c r="BJ82" t="s">
        <v>249</v>
      </c>
      <c r="BK82" t="s">
        <v>69</v>
      </c>
      <c r="BL82">
        <v>0.87518518518518518</v>
      </c>
      <c r="BM82">
        <v>1685</v>
      </c>
      <c r="BN82" t="s">
        <v>119</v>
      </c>
      <c r="BO82" t="s">
        <v>185</v>
      </c>
      <c r="BP82">
        <v>1</v>
      </c>
      <c r="BQ82">
        <v>4048.8490000000002</v>
      </c>
      <c r="BR82">
        <v>1.0434014424418481E-2</v>
      </c>
      <c r="BS82">
        <v>0.30773797382826013</v>
      </c>
      <c r="BT82">
        <v>0.1558467604003014</v>
      </c>
      <c r="BU82">
        <v>15.335000000000001</v>
      </c>
      <c r="BV82">
        <v>0</v>
      </c>
      <c r="BW82">
        <v>5.1866592209292071</v>
      </c>
      <c r="BX82">
        <v>10</v>
      </c>
      <c r="BY82">
        <v>0</v>
      </c>
      <c r="BZ82">
        <v>210</v>
      </c>
    </row>
    <row r="83" spans="1:78" ht="16.5">
      <c r="A83" s="122" t="str">
        <f t="shared" si="19"/>
        <v>영종운수</v>
      </c>
      <c r="B83" s="123" t="str">
        <f t="shared" si="20"/>
        <v>조원준</v>
      </c>
      <c r="C83" s="124" t="str">
        <f t="shared" si="21"/>
        <v>C</v>
      </c>
      <c r="D83" s="125">
        <f t="shared" si="22"/>
        <v>0.88945618431999129</v>
      </c>
      <c r="E83" s="126">
        <f t="shared" si="23"/>
        <v>2002</v>
      </c>
      <c r="F83" s="127" t="str">
        <f t="shared" si="24"/>
        <v>203</v>
      </c>
      <c r="G83" s="128" t="str">
        <f t="shared" si="25"/>
        <v>70바2546</v>
      </c>
      <c r="H83" s="129">
        <f t="shared" si="26"/>
        <v>6</v>
      </c>
      <c r="I83" s="130">
        <f t="shared" si="27"/>
        <v>1341.752</v>
      </c>
      <c r="J83" s="131">
        <f t="shared" si="28"/>
        <v>2.4306420977172855E-2</v>
      </c>
      <c r="K83" s="131">
        <f t="shared" si="29"/>
        <v>0.25124448277079525</v>
      </c>
      <c r="L83" s="131">
        <f t="shared" si="30"/>
        <v>0.15800237301677211</v>
      </c>
      <c r="M83" s="132">
        <f t="shared" si="31"/>
        <v>12.167999999999999</v>
      </c>
      <c r="N83" s="133">
        <f t="shared" si="32"/>
        <v>0.59623536987461168</v>
      </c>
      <c r="O83" s="133">
        <f t="shared" si="33"/>
        <v>9.9124130241654207</v>
      </c>
      <c r="P83" s="215">
        <f t="shared" si="34"/>
        <v>5</v>
      </c>
      <c r="Q83" s="216">
        <f t="shared" si="35"/>
        <v>8</v>
      </c>
      <c r="R83" s="216">
        <f t="shared" si="36"/>
        <v>133</v>
      </c>
      <c r="T83">
        <v>526</v>
      </c>
      <c r="U83">
        <v>2002</v>
      </c>
      <c r="V83" t="s">
        <v>287</v>
      </c>
      <c r="W83">
        <v>1341.752</v>
      </c>
      <c r="X83">
        <v>556.93100000000004</v>
      </c>
      <c r="Y83">
        <v>2.4089999999999998</v>
      </c>
      <c r="Z83">
        <v>12.167999999999999</v>
      </c>
      <c r="AA83">
        <v>61.037205</v>
      </c>
      <c r="AB83">
        <v>1.4835959999999999</v>
      </c>
      <c r="AC83">
        <v>15.335260999999999</v>
      </c>
      <c r="AD83" s="1">
        <v>212</v>
      </c>
      <c r="AE83">
        <v>8</v>
      </c>
      <c r="AF83">
        <v>133</v>
      </c>
      <c r="AG83">
        <v>79</v>
      </c>
      <c r="AH83">
        <v>21.982526</v>
      </c>
      <c r="AI83">
        <v>3749.5</v>
      </c>
      <c r="AJ83">
        <v>0</v>
      </c>
      <c r="AK83">
        <v>5</v>
      </c>
      <c r="AL83">
        <v>1405</v>
      </c>
      <c r="AM83">
        <v>0.88945618431999129</v>
      </c>
      <c r="AN83" t="s">
        <v>69</v>
      </c>
      <c r="AO83">
        <v>336.32400000000001</v>
      </c>
      <c r="AP83" t="s">
        <v>395</v>
      </c>
      <c r="AQ83" t="s">
        <v>118</v>
      </c>
      <c r="AR83" t="s">
        <v>120</v>
      </c>
      <c r="AS83" t="s">
        <v>118</v>
      </c>
      <c r="AT83" t="s">
        <v>120</v>
      </c>
      <c r="AU83" t="s">
        <v>199</v>
      </c>
      <c r="AV83" t="s">
        <v>287</v>
      </c>
      <c r="AW83" t="s">
        <v>69</v>
      </c>
      <c r="AX83">
        <v>2002</v>
      </c>
      <c r="AY83" t="s">
        <v>479</v>
      </c>
      <c r="AZ83">
        <v>2</v>
      </c>
      <c r="BA83" t="s">
        <v>529</v>
      </c>
      <c r="BB83">
        <v>6</v>
      </c>
      <c r="BC83">
        <v>1</v>
      </c>
      <c r="BE83" t="s">
        <v>68</v>
      </c>
      <c r="BF83">
        <v>-1</v>
      </c>
      <c r="BG83" t="s">
        <v>307</v>
      </c>
      <c r="BI83" t="s">
        <v>118</v>
      </c>
      <c r="BJ83" t="s">
        <v>287</v>
      </c>
      <c r="BK83" t="s">
        <v>69</v>
      </c>
      <c r="BL83">
        <v>0.88945618431999129</v>
      </c>
      <c r="BM83">
        <v>2002</v>
      </c>
      <c r="BN83" t="s">
        <v>120</v>
      </c>
      <c r="BO83" t="s">
        <v>199</v>
      </c>
      <c r="BP83">
        <v>6</v>
      </c>
      <c r="BQ83">
        <v>1341.752</v>
      </c>
      <c r="BR83">
        <v>2.4306420977172855E-2</v>
      </c>
      <c r="BS83">
        <v>0.25124448277079525</v>
      </c>
      <c r="BT83">
        <v>0.15800237301677211</v>
      </c>
      <c r="BU83">
        <v>12.167999999999999</v>
      </c>
      <c r="BV83">
        <v>0.59623536987461168</v>
      </c>
      <c r="BW83">
        <v>9.9124130241654207</v>
      </c>
      <c r="BX83">
        <v>5</v>
      </c>
      <c r="BY83">
        <v>8</v>
      </c>
      <c r="BZ83">
        <v>133</v>
      </c>
    </row>
    <row r="84" spans="1:78" ht="16.5">
      <c r="A84" s="105" t="str">
        <f t="shared" si="19"/>
        <v>영종운수</v>
      </c>
      <c r="B84" s="106" t="str">
        <f t="shared" si="20"/>
        <v>조종만</v>
      </c>
      <c r="C84" s="107" t="str">
        <f t="shared" si="21"/>
        <v>C</v>
      </c>
      <c r="D84" s="108">
        <f t="shared" si="22"/>
        <v>0.87160802147908778</v>
      </c>
      <c r="E84" s="109">
        <f t="shared" si="23"/>
        <v>5365</v>
      </c>
      <c r="F84" s="110" t="str">
        <f t="shared" si="24"/>
        <v>202</v>
      </c>
      <c r="G84" s="111" t="str">
        <f t="shared" si="25"/>
        <v>70바2311</v>
      </c>
      <c r="H84" s="112">
        <f t="shared" si="26"/>
        <v>12</v>
      </c>
      <c r="I84" s="113">
        <f t="shared" si="27"/>
        <v>3659.8420000000006</v>
      </c>
      <c r="J84" s="114">
        <f t="shared" si="28"/>
        <v>1.9432733168165066E-2</v>
      </c>
      <c r="K84" s="114">
        <f t="shared" si="29"/>
        <v>0.33700245700848169</v>
      </c>
      <c r="L84" s="114">
        <f t="shared" si="30"/>
        <v>0.17377799369480976</v>
      </c>
      <c r="M84" s="115">
        <f t="shared" si="31"/>
        <v>16.567</v>
      </c>
      <c r="N84" s="116">
        <f t="shared" si="32"/>
        <v>3.2889413950110705E-2</v>
      </c>
      <c r="O84" s="116">
        <f t="shared" si="33"/>
        <v>30.817380871253729</v>
      </c>
      <c r="P84" s="217">
        <f t="shared" si="34"/>
        <v>26</v>
      </c>
      <c r="Q84" s="218">
        <f t="shared" si="35"/>
        <v>421</v>
      </c>
      <c r="R84" s="218">
        <f t="shared" si="36"/>
        <v>1118</v>
      </c>
      <c r="T84">
        <v>526</v>
      </c>
      <c r="U84">
        <v>5365</v>
      </c>
      <c r="V84" t="s">
        <v>250</v>
      </c>
      <c r="W84">
        <v>3659.8420000000001</v>
      </c>
      <c r="X84">
        <v>1512.6189999999999</v>
      </c>
      <c r="Y84">
        <v>2.42</v>
      </c>
      <c r="Z84">
        <v>16.567</v>
      </c>
      <c r="AA84">
        <v>146.815529</v>
      </c>
      <c r="AB84">
        <v>2.853027</v>
      </c>
      <c r="AC84">
        <v>49.477193999999997</v>
      </c>
      <c r="AD84" s="1">
        <v>636</v>
      </c>
      <c r="AE84">
        <v>421</v>
      </c>
      <c r="AF84">
        <v>1118</v>
      </c>
      <c r="AG84">
        <v>100</v>
      </c>
      <c r="AH84">
        <v>24.928166000000001</v>
      </c>
      <c r="AI84">
        <v>37594.800000000003</v>
      </c>
      <c r="AJ84">
        <v>6970.4</v>
      </c>
      <c r="AK84">
        <v>26</v>
      </c>
      <c r="AL84">
        <v>5408</v>
      </c>
      <c r="AM84">
        <v>0.87160802147908778</v>
      </c>
      <c r="AN84" t="s">
        <v>69</v>
      </c>
      <c r="AO84">
        <v>619.35</v>
      </c>
      <c r="AP84" t="s">
        <v>396</v>
      </c>
      <c r="AQ84" t="s">
        <v>118</v>
      </c>
      <c r="AR84" t="s">
        <v>119</v>
      </c>
      <c r="AS84" t="s">
        <v>118</v>
      </c>
      <c r="AT84" t="s">
        <v>119</v>
      </c>
      <c r="AU84" t="s">
        <v>178</v>
      </c>
      <c r="AV84" t="s">
        <v>250</v>
      </c>
      <c r="AW84" t="s">
        <v>69</v>
      </c>
      <c r="AX84">
        <v>5365</v>
      </c>
      <c r="AY84" t="s">
        <v>505</v>
      </c>
      <c r="AZ84">
        <v>4</v>
      </c>
      <c r="BA84" t="s">
        <v>530</v>
      </c>
      <c r="BB84">
        <v>12</v>
      </c>
      <c r="BC84">
        <v>1</v>
      </c>
      <c r="BE84" t="s">
        <v>69</v>
      </c>
      <c r="BF84">
        <v>0</v>
      </c>
      <c r="BG84" t="s">
        <v>260</v>
      </c>
      <c r="BI84" t="s">
        <v>118</v>
      </c>
      <c r="BJ84" t="s">
        <v>250</v>
      </c>
      <c r="BK84" t="s">
        <v>69</v>
      </c>
      <c r="BL84">
        <v>0.87160802147908778</v>
      </c>
      <c r="BM84">
        <v>5365</v>
      </c>
      <c r="BN84" t="s">
        <v>119</v>
      </c>
      <c r="BO84" t="s">
        <v>178</v>
      </c>
      <c r="BP84">
        <v>12</v>
      </c>
      <c r="BQ84">
        <v>3659.8420000000006</v>
      </c>
      <c r="BR84">
        <v>1.9432733168165066E-2</v>
      </c>
      <c r="BS84">
        <v>0.33700245700848169</v>
      </c>
      <c r="BT84">
        <v>0.17377799369480978</v>
      </c>
      <c r="BU84">
        <v>16.567</v>
      </c>
      <c r="BV84">
        <v>3.2889413950110705E-2</v>
      </c>
      <c r="BW84">
        <v>30.817380871253729</v>
      </c>
      <c r="BX84">
        <v>26</v>
      </c>
      <c r="BY84">
        <v>421</v>
      </c>
      <c r="BZ84">
        <v>1118</v>
      </c>
    </row>
    <row r="85" spans="1:78" ht="16.5">
      <c r="A85" s="122" t="str">
        <f t="shared" si="19"/>
        <v>영종운수</v>
      </c>
      <c r="B85" s="123" t="str">
        <f t="shared" si="20"/>
        <v>주치만</v>
      </c>
      <c r="C85" s="124" t="str">
        <f t="shared" si="21"/>
        <v>F</v>
      </c>
      <c r="D85" s="125">
        <f t="shared" si="22"/>
        <v>0.7681073161635914</v>
      </c>
      <c r="E85" s="126">
        <f t="shared" si="23"/>
        <v>416</v>
      </c>
      <c r="F85" s="127" t="str">
        <f t="shared" si="24"/>
        <v>203</v>
      </c>
      <c r="G85" s="128" t="str">
        <f t="shared" si="25"/>
        <v>73아1238</v>
      </c>
      <c r="H85" s="129">
        <f t="shared" si="26"/>
        <v>3</v>
      </c>
      <c r="I85" s="130">
        <f t="shared" si="27"/>
        <v>1061.895</v>
      </c>
      <c r="J85" s="131">
        <f t="shared" si="28"/>
        <v>1.8174014989207815E-2</v>
      </c>
      <c r="K85" s="131">
        <f t="shared" si="29"/>
        <v>0.31276254785593671</v>
      </c>
      <c r="L85" s="131">
        <f t="shared" si="30"/>
        <v>0.25991270323337051</v>
      </c>
      <c r="M85" s="132">
        <f t="shared" si="31"/>
        <v>16.065000000000001</v>
      </c>
      <c r="N85" s="133">
        <f t="shared" si="32"/>
        <v>0.94171269287453097</v>
      </c>
      <c r="O85" s="133">
        <f t="shared" si="33"/>
        <v>24.672872553312711</v>
      </c>
      <c r="P85" s="215">
        <f t="shared" si="34"/>
        <v>15</v>
      </c>
      <c r="Q85" s="216">
        <f t="shared" si="35"/>
        <v>10</v>
      </c>
      <c r="R85" s="216">
        <f t="shared" si="36"/>
        <v>262</v>
      </c>
      <c r="T85">
        <v>526</v>
      </c>
      <c r="U85">
        <v>416</v>
      </c>
      <c r="V85" t="s">
        <v>288</v>
      </c>
      <c r="W85">
        <v>1061.895</v>
      </c>
      <c r="X85">
        <v>480.73399999999998</v>
      </c>
      <c r="Y85">
        <v>2.2090000000000001</v>
      </c>
      <c r="Z85">
        <v>16.065000000000001</v>
      </c>
      <c r="AA85">
        <v>47.059992000000001</v>
      </c>
      <c r="AB85">
        <v>0.85526899999999995</v>
      </c>
      <c r="AC85">
        <v>14.718603</v>
      </c>
      <c r="AD85" s="1">
        <v>276</v>
      </c>
      <c r="AE85">
        <v>10</v>
      </c>
      <c r="AF85">
        <v>262</v>
      </c>
      <c r="AG85">
        <v>105</v>
      </c>
      <c r="AH85">
        <v>22.564708</v>
      </c>
      <c r="AI85">
        <v>4631.2</v>
      </c>
      <c r="AJ85">
        <v>1181.9000000000001</v>
      </c>
      <c r="AK85">
        <v>15</v>
      </c>
      <c r="AL85">
        <v>4534</v>
      </c>
      <c r="AM85">
        <v>0.7681073161635914</v>
      </c>
      <c r="AN85" t="s">
        <v>70</v>
      </c>
      <c r="AO85">
        <v>628.41999999999996</v>
      </c>
      <c r="AP85" t="s">
        <v>397</v>
      </c>
      <c r="AQ85" t="s">
        <v>118</v>
      </c>
      <c r="AR85" t="s">
        <v>120</v>
      </c>
      <c r="AS85" t="s">
        <v>118</v>
      </c>
      <c r="AT85" t="s">
        <v>120</v>
      </c>
      <c r="AU85" t="s">
        <v>203</v>
      </c>
      <c r="AV85" t="s">
        <v>288</v>
      </c>
      <c r="AW85" t="s">
        <v>70</v>
      </c>
      <c r="AX85">
        <v>416</v>
      </c>
      <c r="AY85" t="s">
        <v>475</v>
      </c>
      <c r="AZ85">
        <v>4</v>
      </c>
      <c r="BA85" t="s">
        <v>531</v>
      </c>
      <c r="BB85">
        <v>3</v>
      </c>
      <c r="BC85">
        <v>1</v>
      </c>
      <c r="BE85" t="s">
        <v>69</v>
      </c>
      <c r="BF85">
        <v>-2</v>
      </c>
      <c r="BG85" t="s">
        <v>307</v>
      </c>
      <c r="BI85" t="s">
        <v>118</v>
      </c>
      <c r="BJ85" t="s">
        <v>288</v>
      </c>
      <c r="BK85" t="s">
        <v>70</v>
      </c>
      <c r="BL85">
        <v>0.7681073161635914</v>
      </c>
      <c r="BM85">
        <v>416</v>
      </c>
      <c r="BN85" t="s">
        <v>120</v>
      </c>
      <c r="BO85" t="s">
        <v>203</v>
      </c>
      <c r="BP85">
        <v>3</v>
      </c>
      <c r="BQ85">
        <v>1061.895</v>
      </c>
      <c r="BR85">
        <v>1.8174014989207815E-2</v>
      </c>
      <c r="BS85">
        <v>0.31276254785593671</v>
      </c>
      <c r="BT85">
        <v>0.25991270323337051</v>
      </c>
      <c r="BU85">
        <v>16.065000000000001</v>
      </c>
      <c r="BV85">
        <v>0.94171269287453097</v>
      </c>
      <c r="BW85">
        <v>24.672872553312711</v>
      </c>
      <c r="BX85">
        <v>15</v>
      </c>
      <c r="BY85">
        <v>10</v>
      </c>
      <c r="BZ85">
        <v>262</v>
      </c>
    </row>
    <row r="86" spans="1:78" ht="16.5">
      <c r="A86" s="105" t="str">
        <f t="shared" si="19"/>
        <v>영종운수</v>
      </c>
      <c r="B86" s="106" t="str">
        <f t="shared" si="20"/>
        <v>최규철</v>
      </c>
      <c r="C86" s="107" t="str">
        <f t="shared" si="21"/>
        <v>B</v>
      </c>
      <c r="D86" s="108">
        <f t="shared" si="22"/>
        <v>0.90619416161612421</v>
      </c>
      <c r="E86" s="109">
        <f t="shared" si="23"/>
        <v>3959</v>
      </c>
      <c r="F86" s="110" t="str">
        <f t="shared" si="24"/>
        <v>202</v>
      </c>
      <c r="G86" s="111" t="str">
        <f t="shared" si="25"/>
        <v>70바2514</v>
      </c>
      <c r="H86" s="112">
        <f t="shared" si="26"/>
        <v>13</v>
      </c>
      <c r="I86" s="113">
        <f t="shared" si="27"/>
        <v>4527.991</v>
      </c>
      <c r="J86" s="114">
        <f t="shared" si="28"/>
        <v>1.2608054511658801E-2</v>
      </c>
      <c r="K86" s="114">
        <f t="shared" si="29"/>
        <v>0.30199309382068434</v>
      </c>
      <c r="L86" s="114">
        <f t="shared" si="30"/>
        <v>0.17182012950114078</v>
      </c>
      <c r="M86" s="115">
        <f t="shared" si="31"/>
        <v>14.596</v>
      </c>
      <c r="N86" s="116">
        <f t="shared" si="32"/>
        <v>4.8309587158345539E-2</v>
      </c>
      <c r="O86" s="116">
        <f t="shared" si="33"/>
        <v>4.8068039222553809</v>
      </c>
      <c r="P86" s="217">
        <f t="shared" si="34"/>
        <v>8</v>
      </c>
      <c r="Q86" s="218">
        <f t="shared" si="35"/>
        <v>177</v>
      </c>
      <c r="R86" s="218">
        <f t="shared" si="36"/>
        <v>232</v>
      </c>
      <c r="T86">
        <v>526</v>
      </c>
      <c r="U86">
        <v>3959</v>
      </c>
      <c r="V86" t="s">
        <v>251</v>
      </c>
      <c r="W86">
        <v>4527.991</v>
      </c>
      <c r="X86">
        <v>1784.1959999999999</v>
      </c>
      <c r="Y86">
        <v>2.5379999999999998</v>
      </c>
      <c r="Z86">
        <v>14.596</v>
      </c>
      <c r="AA86">
        <v>178.82941400000001</v>
      </c>
      <c r="AB86">
        <v>2.2546909999999998</v>
      </c>
      <c r="AC86">
        <v>54.005248000000002</v>
      </c>
      <c r="AD86" s="1">
        <v>778</v>
      </c>
      <c r="AE86">
        <v>177</v>
      </c>
      <c r="AF86">
        <v>232</v>
      </c>
      <c r="AG86">
        <v>130</v>
      </c>
      <c r="AH86">
        <v>25.320169</v>
      </c>
      <c r="AI86">
        <v>44625</v>
      </c>
      <c r="AJ86">
        <v>12815.8</v>
      </c>
      <c r="AK86">
        <v>8</v>
      </c>
      <c r="AL86">
        <v>1400</v>
      </c>
      <c r="AM86">
        <v>0.90619416161612421</v>
      </c>
      <c r="AN86" t="s">
        <v>68</v>
      </c>
      <c r="AO86">
        <v>687.45299999999997</v>
      </c>
      <c r="AP86" t="s">
        <v>398</v>
      </c>
      <c r="AQ86" t="s">
        <v>118</v>
      </c>
      <c r="AR86" t="s">
        <v>119</v>
      </c>
      <c r="AS86" t="s">
        <v>118</v>
      </c>
      <c r="AT86" t="s">
        <v>119</v>
      </c>
      <c r="AU86" t="s">
        <v>179</v>
      </c>
      <c r="AV86" t="s">
        <v>251</v>
      </c>
      <c r="AW86" t="s">
        <v>68</v>
      </c>
      <c r="AX86">
        <v>3959</v>
      </c>
      <c r="AY86" t="s">
        <v>440</v>
      </c>
      <c r="AZ86">
        <v>13</v>
      </c>
      <c r="BA86" t="s">
        <v>532</v>
      </c>
      <c r="BB86">
        <v>13</v>
      </c>
      <c r="BC86">
        <v>1</v>
      </c>
      <c r="BE86" t="s">
        <v>69</v>
      </c>
      <c r="BF86">
        <v>1</v>
      </c>
      <c r="BG86" t="s">
        <v>289</v>
      </c>
      <c r="BI86" t="s">
        <v>118</v>
      </c>
      <c r="BJ86" t="s">
        <v>251</v>
      </c>
      <c r="BK86" t="s">
        <v>68</v>
      </c>
      <c r="BL86">
        <v>0.90619416161612421</v>
      </c>
      <c r="BM86">
        <v>3959</v>
      </c>
      <c r="BN86" t="s">
        <v>119</v>
      </c>
      <c r="BO86" t="s">
        <v>179</v>
      </c>
      <c r="BP86">
        <v>13</v>
      </c>
      <c r="BQ86">
        <v>4527.991</v>
      </c>
      <c r="BR86">
        <v>1.2608054511658801E-2</v>
      </c>
      <c r="BS86">
        <v>0.30199309382068434</v>
      </c>
      <c r="BT86">
        <v>0.17182012950114078</v>
      </c>
      <c r="BU86">
        <v>14.596</v>
      </c>
      <c r="BV86">
        <v>4.8309587158345539E-2</v>
      </c>
      <c r="BW86">
        <v>4.8068039222553809</v>
      </c>
      <c r="BX86">
        <v>8</v>
      </c>
      <c r="BY86">
        <v>177</v>
      </c>
      <c r="BZ86">
        <v>232</v>
      </c>
    </row>
    <row r="87" spans="1:78" ht="16.5">
      <c r="A87" s="122" t="str">
        <f t="shared" si="19"/>
        <v>영종운수</v>
      </c>
      <c r="B87" s="123" t="str">
        <f t="shared" si="20"/>
        <v>최낙동</v>
      </c>
      <c r="C87" s="124" t="str">
        <f t="shared" si="21"/>
        <v>S</v>
      </c>
      <c r="D87" s="125">
        <f t="shared" si="22"/>
        <v>1.1508823529411765</v>
      </c>
      <c r="E87" s="126">
        <f t="shared" si="23"/>
        <v>4066</v>
      </c>
      <c r="F87" s="127" t="str">
        <f t="shared" si="24"/>
        <v>e음16</v>
      </c>
      <c r="G87" s="128" t="str">
        <f t="shared" si="25"/>
        <v>73아9159</v>
      </c>
      <c r="H87" s="129">
        <f t="shared" si="26"/>
        <v>1</v>
      </c>
      <c r="I87" s="130">
        <f t="shared" si="27"/>
        <v>3108.1950000000002</v>
      </c>
      <c r="J87" s="131">
        <f t="shared" si="28"/>
        <v>4.3453148534666496E-2</v>
      </c>
      <c r="K87" s="131">
        <f t="shared" si="29"/>
        <v>0.13618262714057433</v>
      </c>
      <c r="L87" s="131">
        <f t="shared" si="30"/>
        <v>0.25094950606380872</v>
      </c>
      <c r="M87" s="132">
        <f t="shared" si="31"/>
        <v>3.0539999999999998</v>
      </c>
      <c r="N87" s="133">
        <f t="shared" si="32"/>
        <v>0</v>
      </c>
      <c r="O87" s="133">
        <f t="shared" si="33"/>
        <v>0.96519040793772581</v>
      </c>
      <c r="P87" s="215">
        <f t="shared" si="34"/>
        <v>2</v>
      </c>
      <c r="Q87" s="216">
        <f t="shared" si="35"/>
        <v>0</v>
      </c>
      <c r="R87" s="216">
        <f t="shared" si="36"/>
        <v>30</v>
      </c>
      <c r="T87">
        <v>526</v>
      </c>
      <c r="U87">
        <v>4066</v>
      </c>
      <c r="V87" t="s">
        <v>300</v>
      </c>
      <c r="W87">
        <v>3108.1950000000002</v>
      </c>
      <c r="X87">
        <v>794.34100000000001</v>
      </c>
      <c r="Y87">
        <v>3.9129999999999998</v>
      </c>
      <c r="Z87">
        <v>3.0539999999999998</v>
      </c>
      <c r="AA87">
        <v>124.23827</v>
      </c>
      <c r="AB87">
        <v>5.3985440000000002</v>
      </c>
      <c r="AC87">
        <v>16.919094000000001</v>
      </c>
      <c r="AD87" s="1">
        <v>780</v>
      </c>
      <c r="AE87">
        <v>0</v>
      </c>
      <c r="AF87">
        <v>30</v>
      </c>
      <c r="AG87">
        <v>67</v>
      </c>
      <c r="AH87">
        <v>25.018014999999998</v>
      </c>
      <c r="AI87">
        <v>66.599999999999994</v>
      </c>
      <c r="AJ87">
        <v>0</v>
      </c>
      <c r="AK87">
        <v>2</v>
      </c>
      <c r="AL87">
        <v>528</v>
      </c>
      <c r="AM87">
        <v>1.1508823529411765</v>
      </c>
      <c r="AN87" t="s">
        <v>71</v>
      </c>
      <c r="AO87">
        <v>3108.1950000000002</v>
      </c>
      <c r="AP87" t="s">
        <v>399</v>
      </c>
      <c r="AQ87" t="s">
        <v>118</v>
      </c>
      <c r="AR87" t="s">
        <v>301</v>
      </c>
      <c r="AS87" t="s">
        <v>118</v>
      </c>
      <c r="AT87" t="s">
        <v>301</v>
      </c>
      <c r="AU87" t="s">
        <v>298</v>
      </c>
      <c r="AV87" t="s">
        <v>300</v>
      </c>
      <c r="AW87" t="s">
        <v>71</v>
      </c>
      <c r="AX87">
        <v>4066</v>
      </c>
      <c r="AY87" t="s">
        <v>533</v>
      </c>
      <c r="AZ87">
        <v>1</v>
      </c>
      <c r="BA87" t="s">
        <v>534</v>
      </c>
      <c r="BB87">
        <v>1</v>
      </c>
      <c r="BC87">
        <v>1</v>
      </c>
      <c r="BE87" t="s">
        <v>71</v>
      </c>
      <c r="BF87">
        <v>0</v>
      </c>
      <c r="BG87" t="s">
        <v>260</v>
      </c>
      <c r="BI87" t="s">
        <v>118</v>
      </c>
      <c r="BJ87" t="s">
        <v>300</v>
      </c>
      <c r="BK87" t="s">
        <v>71</v>
      </c>
      <c r="BL87">
        <v>1.1508823529411765</v>
      </c>
      <c r="BM87">
        <v>4066</v>
      </c>
      <c r="BN87" t="s">
        <v>301</v>
      </c>
      <c r="BO87" t="s">
        <v>298</v>
      </c>
      <c r="BP87">
        <v>1</v>
      </c>
      <c r="BQ87">
        <v>3108.1950000000002</v>
      </c>
      <c r="BR87">
        <v>4.3453148534666496E-2</v>
      </c>
      <c r="BS87">
        <v>0.13618262714057433</v>
      </c>
      <c r="BT87">
        <v>0.25094950606380872</v>
      </c>
      <c r="BU87">
        <v>3.0539999999999998</v>
      </c>
      <c r="BV87">
        <v>0</v>
      </c>
      <c r="BW87">
        <v>0.96519040793772581</v>
      </c>
      <c r="BX87">
        <v>2</v>
      </c>
      <c r="BY87">
        <v>0</v>
      </c>
      <c r="BZ87">
        <v>30</v>
      </c>
    </row>
    <row r="88" spans="1:78" ht="16.5">
      <c r="A88" s="105" t="str">
        <f t="shared" si="19"/>
        <v>영종운수</v>
      </c>
      <c r="B88" s="106" t="str">
        <f t="shared" si="20"/>
        <v>최성관</v>
      </c>
      <c r="C88" s="107" t="str">
        <f t="shared" si="21"/>
        <v>F</v>
      </c>
      <c r="D88" s="108">
        <f t="shared" si="22"/>
        <v>0.76607142857142863</v>
      </c>
      <c r="E88" s="109">
        <f t="shared" si="23"/>
        <v>949</v>
      </c>
      <c r="F88" s="110" t="str">
        <f t="shared" si="24"/>
        <v>203</v>
      </c>
      <c r="G88" s="111" t="str">
        <f t="shared" si="25"/>
        <v>70바2269</v>
      </c>
      <c r="H88" s="112">
        <f t="shared" si="26"/>
        <v>1</v>
      </c>
      <c r="I88" s="113">
        <f t="shared" si="27"/>
        <v>2886.4430000000002</v>
      </c>
      <c r="J88" s="114">
        <f t="shared" si="28"/>
        <v>3.3405416433046092E-2</v>
      </c>
      <c r="K88" s="114">
        <f t="shared" si="29"/>
        <v>0.30111335230374559</v>
      </c>
      <c r="L88" s="114">
        <f t="shared" si="30"/>
        <v>0.17287713632314927</v>
      </c>
      <c r="M88" s="115">
        <f t="shared" si="31"/>
        <v>14.57</v>
      </c>
      <c r="N88" s="116">
        <f t="shared" si="32"/>
        <v>2.7369326191440466</v>
      </c>
      <c r="O88" s="116">
        <f t="shared" si="33"/>
        <v>11.398111793650523</v>
      </c>
      <c r="P88" s="217">
        <f t="shared" si="34"/>
        <v>30</v>
      </c>
      <c r="Q88" s="218">
        <f t="shared" si="35"/>
        <v>79</v>
      </c>
      <c r="R88" s="218">
        <f t="shared" si="36"/>
        <v>329</v>
      </c>
      <c r="T88">
        <v>526</v>
      </c>
      <c r="U88">
        <v>949</v>
      </c>
      <c r="V88" t="s">
        <v>252</v>
      </c>
      <c r="W88">
        <v>2886.4430000000002</v>
      </c>
      <c r="X88">
        <v>1345.9079999999999</v>
      </c>
      <c r="Y88">
        <v>2.145</v>
      </c>
      <c r="Z88">
        <v>14.57</v>
      </c>
      <c r="AA88">
        <v>146.26636999999999</v>
      </c>
      <c r="AB88">
        <v>4.8860890000000001</v>
      </c>
      <c r="AC88">
        <v>44.042757000000002</v>
      </c>
      <c r="AD88" s="1">
        <v>499</v>
      </c>
      <c r="AE88">
        <v>79</v>
      </c>
      <c r="AF88">
        <v>329</v>
      </c>
      <c r="AG88">
        <v>95</v>
      </c>
      <c r="AH88">
        <v>19.734152999999999</v>
      </c>
      <c r="AI88">
        <v>17998.7</v>
      </c>
      <c r="AJ88">
        <v>2296.1999999999998</v>
      </c>
      <c r="AK88">
        <v>30</v>
      </c>
      <c r="AL88">
        <v>6708</v>
      </c>
      <c r="AM88">
        <v>0.76607142857142863</v>
      </c>
      <c r="AN88" t="s">
        <v>70</v>
      </c>
      <c r="AO88">
        <v>2886.4430000000002</v>
      </c>
      <c r="AP88" t="s">
        <v>400</v>
      </c>
      <c r="AQ88" t="s">
        <v>118</v>
      </c>
      <c r="AR88" t="s">
        <v>120</v>
      </c>
      <c r="AS88" t="s">
        <v>118</v>
      </c>
      <c r="AT88" t="s">
        <v>120</v>
      </c>
      <c r="AU88" t="s">
        <v>197</v>
      </c>
      <c r="AV88" t="s">
        <v>252</v>
      </c>
      <c r="AW88" t="s">
        <v>70</v>
      </c>
      <c r="AX88">
        <v>949</v>
      </c>
      <c r="AY88" t="s">
        <v>475</v>
      </c>
      <c r="AZ88">
        <v>5</v>
      </c>
      <c r="BA88" t="s">
        <v>535</v>
      </c>
      <c r="BB88">
        <v>1</v>
      </c>
      <c r="BC88">
        <v>1</v>
      </c>
      <c r="BE88" t="s">
        <v>67</v>
      </c>
      <c r="BF88">
        <v>-1</v>
      </c>
      <c r="BG88" t="s">
        <v>307</v>
      </c>
      <c r="BI88" t="s">
        <v>118</v>
      </c>
      <c r="BJ88" t="s">
        <v>252</v>
      </c>
      <c r="BK88" t="s">
        <v>70</v>
      </c>
      <c r="BL88">
        <v>0.76607142857142863</v>
      </c>
      <c r="BM88">
        <v>949</v>
      </c>
      <c r="BN88" t="s">
        <v>120</v>
      </c>
      <c r="BO88" t="s">
        <v>197</v>
      </c>
      <c r="BP88">
        <v>1</v>
      </c>
      <c r="BQ88">
        <v>2886.4430000000002</v>
      </c>
      <c r="BR88">
        <v>3.3405416433046092E-2</v>
      </c>
      <c r="BS88">
        <v>0.30111335230374559</v>
      </c>
      <c r="BT88">
        <v>0.17287713632314927</v>
      </c>
      <c r="BU88">
        <v>14.57</v>
      </c>
      <c r="BV88">
        <v>2.7369326191440466</v>
      </c>
      <c r="BW88">
        <v>11.398111793650523</v>
      </c>
      <c r="BX88">
        <v>30</v>
      </c>
      <c r="BY88">
        <v>79</v>
      </c>
      <c r="BZ88">
        <v>329</v>
      </c>
    </row>
    <row r="89" spans="1:78" ht="16.5">
      <c r="A89" s="122" t="str">
        <f t="shared" si="19"/>
        <v>영종운수</v>
      </c>
      <c r="B89" s="123" t="str">
        <f t="shared" si="20"/>
        <v>최영길</v>
      </c>
      <c r="C89" s="124" t="str">
        <f t="shared" si="21"/>
        <v>B</v>
      </c>
      <c r="D89" s="125">
        <f t="shared" si="22"/>
        <v>0.91511632125484665</v>
      </c>
      <c r="E89" s="126">
        <f t="shared" si="23"/>
        <v>1430</v>
      </c>
      <c r="F89" s="127" t="str">
        <f t="shared" si="24"/>
        <v>202</v>
      </c>
      <c r="G89" s="128" t="str">
        <f t="shared" si="25"/>
        <v>71바7512</v>
      </c>
      <c r="H89" s="129">
        <f t="shared" si="26"/>
        <v>8</v>
      </c>
      <c r="I89" s="130">
        <f t="shared" si="27"/>
        <v>1690.6020000000001</v>
      </c>
      <c r="J89" s="131">
        <f t="shared" si="28"/>
        <v>3.3189583535975113E-2</v>
      </c>
      <c r="K89" s="131">
        <f t="shared" si="29"/>
        <v>0.28152127475102368</v>
      </c>
      <c r="L89" s="131">
        <f t="shared" si="30"/>
        <v>0.11238600214598113</v>
      </c>
      <c r="M89" s="132">
        <f t="shared" si="31"/>
        <v>14.871</v>
      </c>
      <c r="N89" s="133">
        <f t="shared" si="32"/>
        <v>0.11830105489050645</v>
      </c>
      <c r="O89" s="133">
        <f t="shared" si="33"/>
        <v>23.305307813429771</v>
      </c>
      <c r="P89" s="215">
        <f t="shared" si="34"/>
        <v>17</v>
      </c>
      <c r="Q89" s="216">
        <f t="shared" si="35"/>
        <v>2</v>
      </c>
      <c r="R89" s="216">
        <f t="shared" si="36"/>
        <v>394</v>
      </c>
      <c r="T89">
        <v>526</v>
      </c>
      <c r="U89">
        <v>1430</v>
      </c>
      <c r="V89" t="s">
        <v>257</v>
      </c>
      <c r="W89">
        <v>1690.6020000000001</v>
      </c>
      <c r="X89">
        <v>657.06</v>
      </c>
      <c r="Y89">
        <v>2.573</v>
      </c>
      <c r="Z89">
        <v>14.871</v>
      </c>
      <c r="AA89">
        <v>67.432210999999995</v>
      </c>
      <c r="AB89">
        <v>2.2380469999999999</v>
      </c>
      <c r="AC89">
        <v>18.983602000000001</v>
      </c>
      <c r="AD89" s="1">
        <v>190</v>
      </c>
      <c r="AE89">
        <v>2</v>
      </c>
      <c r="AF89">
        <v>394</v>
      </c>
      <c r="AG89">
        <v>107</v>
      </c>
      <c r="AH89">
        <v>25.071134000000001</v>
      </c>
      <c r="AI89">
        <v>16162.2</v>
      </c>
      <c r="AJ89">
        <v>6120</v>
      </c>
      <c r="AK89">
        <v>17</v>
      </c>
      <c r="AL89">
        <v>4473</v>
      </c>
      <c r="AM89">
        <v>0.91511632125484665</v>
      </c>
      <c r="AN89" t="s">
        <v>68</v>
      </c>
      <c r="AO89">
        <v>445.601</v>
      </c>
      <c r="AP89" t="s">
        <v>401</v>
      </c>
      <c r="AQ89" t="s">
        <v>118</v>
      </c>
      <c r="AR89" t="s">
        <v>119</v>
      </c>
      <c r="AS89" t="s">
        <v>118</v>
      </c>
      <c r="AT89" t="s">
        <v>119</v>
      </c>
      <c r="AU89" t="s">
        <v>182</v>
      </c>
      <c r="AV89" t="s">
        <v>257</v>
      </c>
      <c r="AW89" t="s">
        <v>68</v>
      </c>
      <c r="AX89">
        <v>1430</v>
      </c>
      <c r="AY89" t="s">
        <v>440</v>
      </c>
      <c r="AZ89">
        <v>9</v>
      </c>
      <c r="BA89" t="s">
        <v>536</v>
      </c>
      <c r="BB89">
        <v>8</v>
      </c>
      <c r="BC89">
        <v>1</v>
      </c>
      <c r="BE89" t="s">
        <v>70</v>
      </c>
      <c r="BF89">
        <v>3</v>
      </c>
      <c r="BG89" t="s">
        <v>289</v>
      </c>
      <c r="BI89" t="s">
        <v>118</v>
      </c>
      <c r="BJ89" t="s">
        <v>257</v>
      </c>
      <c r="BK89" t="s">
        <v>68</v>
      </c>
      <c r="BL89">
        <v>0.91511632125484665</v>
      </c>
      <c r="BM89">
        <v>1430</v>
      </c>
      <c r="BN89" t="s">
        <v>119</v>
      </c>
      <c r="BO89" t="s">
        <v>182</v>
      </c>
      <c r="BP89">
        <v>8</v>
      </c>
      <c r="BQ89">
        <v>1690.6020000000001</v>
      </c>
      <c r="BR89">
        <v>3.3189583535975113E-2</v>
      </c>
      <c r="BS89">
        <v>0.28152127475102368</v>
      </c>
      <c r="BT89">
        <v>0.11238600214598113</v>
      </c>
      <c r="BU89">
        <v>14.871</v>
      </c>
      <c r="BV89">
        <v>0.11830105489050645</v>
      </c>
      <c r="BW89">
        <v>23.305307813429771</v>
      </c>
      <c r="BX89">
        <v>17</v>
      </c>
      <c r="BY89">
        <v>2</v>
      </c>
      <c r="BZ89">
        <v>394</v>
      </c>
    </row>
    <row r="90" spans="1:78" ht="16.5">
      <c r="A90" s="105" t="str">
        <f t="shared" si="19"/>
        <v>영종운수</v>
      </c>
      <c r="B90" s="106" t="str">
        <f t="shared" si="20"/>
        <v>최진호</v>
      </c>
      <c r="C90" s="107" t="str">
        <f t="shared" si="21"/>
        <v>F</v>
      </c>
      <c r="D90" s="108">
        <f t="shared" si="22"/>
        <v>0.7921364816928953</v>
      </c>
      <c r="E90" s="109">
        <f t="shared" si="23"/>
        <v>2800</v>
      </c>
      <c r="F90" s="110" t="str">
        <f t="shared" si="24"/>
        <v>202</v>
      </c>
      <c r="G90" s="111" t="str">
        <f t="shared" si="25"/>
        <v>73아1281</v>
      </c>
      <c r="H90" s="112">
        <f t="shared" si="26"/>
        <v>3</v>
      </c>
      <c r="I90" s="113">
        <f t="shared" si="27"/>
        <v>4071.9560000000001</v>
      </c>
      <c r="J90" s="114">
        <f t="shared" si="28"/>
        <v>2.7345647122236517E-2</v>
      </c>
      <c r="K90" s="114">
        <f t="shared" si="29"/>
        <v>0.32423569305666838</v>
      </c>
      <c r="L90" s="114">
        <f t="shared" si="30"/>
        <v>0.20383324377768325</v>
      </c>
      <c r="M90" s="115">
        <f t="shared" si="31"/>
        <v>18.009</v>
      </c>
      <c r="N90" s="116">
        <f t="shared" si="32"/>
        <v>4.91164442837791E-2</v>
      </c>
      <c r="O90" s="116">
        <f t="shared" si="33"/>
        <v>5.6483910926345962</v>
      </c>
      <c r="P90" s="217">
        <f t="shared" si="34"/>
        <v>27</v>
      </c>
      <c r="Q90" s="218">
        <f t="shared" si="35"/>
        <v>2</v>
      </c>
      <c r="R90" s="218">
        <f t="shared" si="36"/>
        <v>230</v>
      </c>
      <c r="T90">
        <v>526</v>
      </c>
      <c r="U90">
        <v>2800</v>
      </c>
      <c r="V90" t="s">
        <v>285</v>
      </c>
      <c r="W90">
        <v>4071.9560000000001</v>
      </c>
      <c r="X90">
        <v>1772.4269999999999</v>
      </c>
      <c r="Y90">
        <v>2.2970000000000002</v>
      </c>
      <c r="Z90">
        <v>18.009</v>
      </c>
      <c r="AA90">
        <v>167.52552900000001</v>
      </c>
      <c r="AB90">
        <v>4.5810940000000002</v>
      </c>
      <c r="AC90">
        <v>54.317756000000003</v>
      </c>
      <c r="AD90" s="1">
        <v>830</v>
      </c>
      <c r="AE90">
        <v>2</v>
      </c>
      <c r="AF90">
        <v>230</v>
      </c>
      <c r="AG90">
        <v>105</v>
      </c>
      <c r="AH90">
        <v>24.306480000000001</v>
      </c>
      <c r="AI90">
        <v>44958.7</v>
      </c>
      <c r="AJ90">
        <v>7259.2</v>
      </c>
      <c r="AK90">
        <v>27</v>
      </c>
      <c r="AL90">
        <v>4151</v>
      </c>
      <c r="AM90">
        <v>0.7921364816928953</v>
      </c>
      <c r="AN90" t="s">
        <v>70</v>
      </c>
      <c r="AO90">
        <v>3652.279</v>
      </c>
      <c r="AP90" t="s">
        <v>402</v>
      </c>
      <c r="AQ90" t="s">
        <v>118</v>
      </c>
      <c r="AR90" t="s">
        <v>119</v>
      </c>
      <c r="AS90" t="s">
        <v>118</v>
      </c>
      <c r="AT90" t="s">
        <v>119</v>
      </c>
      <c r="AU90" t="s">
        <v>193</v>
      </c>
      <c r="AV90" t="s">
        <v>285</v>
      </c>
      <c r="AW90" t="s">
        <v>70</v>
      </c>
      <c r="AX90">
        <v>2800</v>
      </c>
      <c r="AY90" t="s">
        <v>473</v>
      </c>
      <c r="AZ90">
        <v>1</v>
      </c>
      <c r="BA90" t="s">
        <v>256</v>
      </c>
      <c r="BB90">
        <v>3</v>
      </c>
      <c r="BC90">
        <v>1</v>
      </c>
      <c r="BE90" t="s">
        <v>67</v>
      </c>
      <c r="BF90">
        <v>-1</v>
      </c>
      <c r="BG90" t="s">
        <v>307</v>
      </c>
      <c r="BI90" t="s">
        <v>118</v>
      </c>
      <c r="BJ90" t="s">
        <v>285</v>
      </c>
      <c r="BK90" t="s">
        <v>70</v>
      </c>
      <c r="BL90">
        <v>0.7921364816928953</v>
      </c>
      <c r="BM90">
        <v>2800</v>
      </c>
      <c r="BN90" t="s">
        <v>119</v>
      </c>
      <c r="BO90" t="s">
        <v>193</v>
      </c>
      <c r="BP90">
        <v>3</v>
      </c>
      <c r="BQ90">
        <v>4071.9560000000001</v>
      </c>
      <c r="BR90">
        <v>2.7345647122236517E-2</v>
      </c>
      <c r="BS90">
        <v>0.32423569305666838</v>
      </c>
      <c r="BT90">
        <v>0.20383324377768325</v>
      </c>
      <c r="BU90">
        <v>18.009</v>
      </c>
      <c r="BV90">
        <v>4.91164442837791E-2</v>
      </c>
      <c r="BW90">
        <v>5.6483910926345962</v>
      </c>
      <c r="BX90">
        <v>27</v>
      </c>
      <c r="BY90">
        <v>2</v>
      </c>
      <c r="BZ90">
        <v>230</v>
      </c>
    </row>
    <row r="91" spans="1:78" ht="16.5">
      <c r="A91" s="122" t="str">
        <f t="shared" si="19"/>
        <v>영종운수</v>
      </c>
      <c r="B91" s="123" t="str">
        <f t="shared" si="20"/>
        <v>한송민</v>
      </c>
      <c r="C91" s="124" t="str">
        <f t="shared" si="21"/>
        <v>F</v>
      </c>
      <c r="D91" s="125">
        <f t="shared" si="22"/>
        <v>0.74666666666666659</v>
      </c>
      <c r="E91" s="126">
        <f t="shared" si="23"/>
        <v>7074</v>
      </c>
      <c r="F91" s="127" t="str">
        <f t="shared" si="24"/>
        <v>202</v>
      </c>
      <c r="G91" s="128" t="str">
        <f t="shared" si="25"/>
        <v>70바2311</v>
      </c>
      <c r="H91" s="129">
        <f t="shared" si="26"/>
        <v>1</v>
      </c>
      <c r="I91" s="130">
        <f t="shared" si="27"/>
        <v>3255.1350000000002</v>
      </c>
      <c r="J91" s="131">
        <f t="shared" si="28"/>
        <v>1.9482875314952647E-2</v>
      </c>
      <c r="K91" s="131">
        <f t="shared" si="29"/>
        <v>0.32837517796364507</v>
      </c>
      <c r="L91" s="131">
        <f t="shared" si="30"/>
        <v>0.15544670190330045</v>
      </c>
      <c r="M91" s="132">
        <f t="shared" si="31"/>
        <v>16.053999999999998</v>
      </c>
      <c r="N91" s="133" t="str">
        <f t="shared" si="32"/>
        <v>-</v>
      </c>
      <c r="O91" s="133" t="str">
        <f t="shared" si="33"/>
        <v>-</v>
      </c>
      <c r="P91" s="215">
        <f t="shared" si="34"/>
        <v>11</v>
      </c>
      <c r="Q91" s="216">
        <f t="shared" si="35"/>
        <v>1753</v>
      </c>
      <c r="R91" s="216">
        <f t="shared" si="36"/>
        <v>417</v>
      </c>
      <c r="T91">
        <v>526</v>
      </c>
      <c r="U91">
        <v>7074</v>
      </c>
      <c r="V91" t="s">
        <v>253</v>
      </c>
      <c r="W91">
        <v>3255.1350000000002</v>
      </c>
      <c r="X91">
        <v>1614.817</v>
      </c>
      <c r="Y91">
        <v>2.016</v>
      </c>
      <c r="Z91">
        <v>16.053999999999998</v>
      </c>
      <c r="AA91">
        <v>132.10914500000001</v>
      </c>
      <c r="AB91">
        <v>2.5738660000000002</v>
      </c>
      <c r="AC91">
        <v>43.381363999999998</v>
      </c>
      <c r="AD91" s="1">
        <v>506</v>
      </c>
      <c r="AE91">
        <v>1753</v>
      </c>
      <c r="AF91">
        <v>417</v>
      </c>
      <c r="AG91">
        <v>130</v>
      </c>
      <c r="AH91">
        <v>24.63974</v>
      </c>
      <c r="AI91">
        <v>25861.7</v>
      </c>
      <c r="AJ91">
        <v>3142.2</v>
      </c>
      <c r="AK91">
        <v>11</v>
      </c>
      <c r="AL91">
        <v>2141</v>
      </c>
      <c r="AM91">
        <v>0.74666666666666659</v>
      </c>
      <c r="AN91" t="s">
        <v>70</v>
      </c>
      <c r="AO91">
        <v>3255.1350000000002</v>
      </c>
      <c r="AP91" t="s">
        <v>403</v>
      </c>
      <c r="AQ91" t="s">
        <v>118</v>
      </c>
      <c r="AR91" t="s">
        <v>119</v>
      </c>
      <c r="AS91" t="s">
        <v>118</v>
      </c>
      <c r="AT91" t="s">
        <v>119</v>
      </c>
      <c r="AU91" t="s">
        <v>178</v>
      </c>
      <c r="AV91" t="s">
        <v>253</v>
      </c>
      <c r="AW91" t="s">
        <v>70</v>
      </c>
      <c r="AX91">
        <v>7074</v>
      </c>
      <c r="AY91" t="s">
        <v>473</v>
      </c>
      <c r="AZ91">
        <v>9</v>
      </c>
      <c r="BA91" t="s">
        <v>537</v>
      </c>
      <c r="BB91">
        <v>1</v>
      </c>
      <c r="BC91">
        <v>1</v>
      </c>
      <c r="BE91" t="s">
        <v>70</v>
      </c>
      <c r="BF91">
        <v>0</v>
      </c>
      <c r="BG91" t="s">
        <v>260</v>
      </c>
      <c r="BI91" t="s">
        <v>118</v>
      </c>
      <c r="BJ91" t="s">
        <v>253</v>
      </c>
      <c r="BK91" t="s">
        <v>70</v>
      </c>
      <c r="BL91">
        <v>0.74666666666666659</v>
      </c>
      <c r="BM91">
        <v>7074</v>
      </c>
      <c r="BN91" t="s">
        <v>119</v>
      </c>
      <c r="BO91" t="s">
        <v>178</v>
      </c>
      <c r="BP91">
        <v>1</v>
      </c>
      <c r="BQ91">
        <v>3255.1350000000002</v>
      </c>
      <c r="BR91">
        <v>1.9482875314952647E-2</v>
      </c>
      <c r="BS91">
        <v>0.32837517796364507</v>
      </c>
      <c r="BT91">
        <v>0.15544670190330045</v>
      </c>
      <c r="BU91">
        <v>16.053999999999998</v>
      </c>
      <c r="BV91" t="s">
        <v>467</v>
      </c>
      <c r="BW91" t="s">
        <v>467</v>
      </c>
      <c r="BX91">
        <v>11</v>
      </c>
      <c r="BY91">
        <v>1753</v>
      </c>
      <c r="BZ91">
        <v>417</v>
      </c>
    </row>
    <row r="92" spans="1:78" ht="16.5">
      <c r="A92" s="105" t="str">
        <f t="shared" si="19"/>
        <v>영종운수</v>
      </c>
      <c r="B92" s="106" t="str">
        <f t="shared" si="20"/>
        <v>한형구</v>
      </c>
      <c r="C92" s="107" t="str">
        <f t="shared" si="21"/>
        <v>B</v>
      </c>
      <c r="D92" s="108">
        <f t="shared" si="22"/>
        <v>0.93858631177217855</v>
      </c>
      <c r="E92" s="109">
        <f t="shared" si="23"/>
        <v>8483</v>
      </c>
      <c r="F92" s="110" t="str">
        <f t="shared" si="24"/>
        <v>202</v>
      </c>
      <c r="G92" s="111" t="str">
        <f t="shared" si="25"/>
        <v>73아1278</v>
      </c>
      <c r="H92" s="112">
        <f t="shared" si="26"/>
        <v>2</v>
      </c>
      <c r="I92" s="113">
        <f t="shared" si="27"/>
        <v>4178.8180000000002</v>
      </c>
      <c r="J92" s="114">
        <f t="shared" si="28"/>
        <v>1.285589977941474E-2</v>
      </c>
      <c r="K92" s="114">
        <f t="shared" si="29"/>
        <v>0.28844814289654408</v>
      </c>
      <c r="L92" s="114">
        <f t="shared" si="30"/>
        <v>0.20292819644215182</v>
      </c>
      <c r="M92" s="115">
        <f t="shared" si="31"/>
        <v>14.766999999999999</v>
      </c>
      <c r="N92" s="116">
        <f t="shared" si="32"/>
        <v>2.3930211844593374E-2</v>
      </c>
      <c r="O92" s="116">
        <f t="shared" si="33"/>
        <v>9.691735797060316</v>
      </c>
      <c r="P92" s="217">
        <f t="shared" si="34"/>
        <v>6</v>
      </c>
      <c r="Q92" s="218">
        <f t="shared" si="35"/>
        <v>1</v>
      </c>
      <c r="R92" s="218">
        <f t="shared" si="36"/>
        <v>405</v>
      </c>
      <c r="T92">
        <v>526</v>
      </c>
      <c r="U92">
        <v>8483</v>
      </c>
      <c r="V92" t="s">
        <v>259</v>
      </c>
      <c r="W92">
        <v>4178.8180000000002</v>
      </c>
      <c r="X92">
        <v>1538.664</v>
      </c>
      <c r="Y92">
        <v>2.7160000000000002</v>
      </c>
      <c r="Z92">
        <v>14.766999999999999</v>
      </c>
      <c r="AA92">
        <v>161.48858000000001</v>
      </c>
      <c r="AB92">
        <v>2.0760809999999998</v>
      </c>
      <c r="AC92">
        <v>46.581080999999998</v>
      </c>
      <c r="AD92" s="1">
        <v>848</v>
      </c>
      <c r="AE92">
        <v>1</v>
      </c>
      <c r="AF92">
        <v>405</v>
      </c>
      <c r="AG92">
        <v>101</v>
      </c>
      <c r="AH92">
        <v>25.876863</v>
      </c>
      <c r="AI92">
        <v>38542.5</v>
      </c>
      <c r="AJ92">
        <v>5146.7</v>
      </c>
      <c r="AK92">
        <v>6</v>
      </c>
      <c r="AL92">
        <v>385</v>
      </c>
      <c r="AM92">
        <v>0.93858631177217855</v>
      </c>
      <c r="AN92" t="s">
        <v>68</v>
      </c>
      <c r="AO92">
        <v>3960.0219999999999</v>
      </c>
      <c r="AP92" t="s">
        <v>404</v>
      </c>
      <c r="AQ92" t="s">
        <v>118</v>
      </c>
      <c r="AR92" t="s">
        <v>119</v>
      </c>
      <c r="AS92" t="s">
        <v>118</v>
      </c>
      <c r="AT92" t="s">
        <v>119</v>
      </c>
      <c r="AU92" t="s">
        <v>191</v>
      </c>
      <c r="AV92" t="s">
        <v>259</v>
      </c>
      <c r="AW92" t="s">
        <v>68</v>
      </c>
      <c r="AX92">
        <v>8483</v>
      </c>
      <c r="AY92" t="s">
        <v>440</v>
      </c>
      <c r="AZ92">
        <v>3</v>
      </c>
      <c r="BA92" t="s">
        <v>268</v>
      </c>
      <c r="BB92">
        <v>2</v>
      </c>
      <c r="BC92">
        <v>1</v>
      </c>
      <c r="BE92" t="s">
        <v>66</v>
      </c>
      <c r="BF92">
        <v>-1</v>
      </c>
      <c r="BG92" t="s">
        <v>307</v>
      </c>
      <c r="BI92" t="s">
        <v>118</v>
      </c>
      <c r="BJ92" t="s">
        <v>259</v>
      </c>
      <c r="BK92" t="s">
        <v>68</v>
      </c>
      <c r="BL92">
        <v>0.93858631177217855</v>
      </c>
      <c r="BM92">
        <v>8483</v>
      </c>
      <c r="BN92" t="s">
        <v>119</v>
      </c>
      <c r="BO92" t="s">
        <v>191</v>
      </c>
      <c r="BP92">
        <v>2</v>
      </c>
      <c r="BQ92">
        <v>4178.8180000000002</v>
      </c>
      <c r="BR92">
        <v>1.285589977941474E-2</v>
      </c>
      <c r="BS92">
        <v>0.28844814289654408</v>
      </c>
      <c r="BT92">
        <v>0.20292819644215182</v>
      </c>
      <c r="BU92">
        <v>14.766999999999999</v>
      </c>
      <c r="BV92">
        <v>2.3930211844593374E-2</v>
      </c>
      <c r="BW92">
        <v>9.691735797060316</v>
      </c>
      <c r="BX92">
        <v>6</v>
      </c>
      <c r="BY92">
        <v>1</v>
      </c>
      <c r="BZ92">
        <v>405</v>
      </c>
    </row>
    <row r="93" spans="1:78" ht="16.5">
      <c r="A93" s="122" t="str">
        <f t="shared" si="19"/>
        <v>영종운수</v>
      </c>
      <c r="B93" s="123" t="str">
        <f t="shared" si="20"/>
        <v>허지선</v>
      </c>
      <c r="C93" s="124" t="str">
        <f t="shared" si="21"/>
        <v>C</v>
      </c>
      <c r="D93" s="125">
        <f t="shared" si="22"/>
        <v>0.89379310344827589</v>
      </c>
      <c r="E93" s="126">
        <f t="shared" si="23"/>
        <v>124</v>
      </c>
      <c r="F93" s="127" t="str">
        <f t="shared" si="24"/>
        <v>202</v>
      </c>
      <c r="G93" s="128" t="str">
        <f t="shared" si="25"/>
        <v>73아1281</v>
      </c>
      <c r="H93" s="129">
        <f t="shared" si="26"/>
        <v>1</v>
      </c>
      <c r="I93" s="130">
        <f t="shared" si="27"/>
        <v>4191.2569999999996</v>
      </c>
      <c r="J93" s="131">
        <f t="shared" si="28"/>
        <v>9.5736215863912281E-3</v>
      </c>
      <c r="K93" s="131">
        <f t="shared" si="29"/>
        <v>0.26098729110682012</v>
      </c>
      <c r="L93" s="131">
        <f t="shared" si="30"/>
        <v>0.2082907347366196</v>
      </c>
      <c r="M93" s="132">
        <f t="shared" si="31"/>
        <v>14.295999999999999</v>
      </c>
      <c r="N93" s="133">
        <f t="shared" si="32"/>
        <v>0</v>
      </c>
      <c r="O93" s="133">
        <f t="shared" si="33"/>
        <v>6.8475877284547337</v>
      </c>
      <c r="P93" s="215">
        <f t="shared" si="34"/>
        <v>13</v>
      </c>
      <c r="Q93" s="216">
        <f t="shared" si="35"/>
        <v>0</v>
      </c>
      <c r="R93" s="216">
        <f t="shared" si="36"/>
        <v>287</v>
      </c>
      <c r="T93">
        <v>526</v>
      </c>
      <c r="U93">
        <v>124</v>
      </c>
      <c r="V93" t="s">
        <v>254</v>
      </c>
      <c r="W93">
        <v>4191.2569999999996</v>
      </c>
      <c r="X93">
        <v>1617.181</v>
      </c>
      <c r="Y93">
        <v>2.5920000000000001</v>
      </c>
      <c r="Z93">
        <v>14.295999999999999</v>
      </c>
      <c r="AA93">
        <v>159.260525</v>
      </c>
      <c r="AB93">
        <v>1.5246999999999999</v>
      </c>
      <c r="AC93">
        <v>41.564973000000002</v>
      </c>
      <c r="AD93" s="1">
        <v>873</v>
      </c>
      <c r="AE93">
        <v>0</v>
      </c>
      <c r="AF93">
        <v>287</v>
      </c>
      <c r="AG93">
        <v>108</v>
      </c>
      <c r="AH93">
        <v>26.316984999999999</v>
      </c>
      <c r="AI93">
        <v>30467.3</v>
      </c>
      <c r="AJ93">
        <v>7817.4</v>
      </c>
      <c r="AK93">
        <v>13</v>
      </c>
      <c r="AL93">
        <v>3244</v>
      </c>
      <c r="AM93">
        <v>0.89379310344827589</v>
      </c>
      <c r="AN93" t="s">
        <v>69</v>
      </c>
      <c r="AO93">
        <v>4191.2569999999996</v>
      </c>
      <c r="AP93" t="s">
        <v>405</v>
      </c>
      <c r="AQ93" t="s">
        <v>118</v>
      </c>
      <c r="AR93" t="s">
        <v>119</v>
      </c>
      <c r="AS93" t="s">
        <v>118</v>
      </c>
      <c r="AT93" t="s">
        <v>119</v>
      </c>
      <c r="AU93" t="s">
        <v>193</v>
      </c>
      <c r="AV93" t="s">
        <v>254</v>
      </c>
      <c r="AW93" t="s">
        <v>69</v>
      </c>
      <c r="AX93">
        <v>124</v>
      </c>
      <c r="AY93" t="s">
        <v>505</v>
      </c>
      <c r="AZ93">
        <v>1</v>
      </c>
      <c r="BA93" t="s">
        <v>267</v>
      </c>
      <c r="BB93">
        <v>1</v>
      </c>
      <c r="BC93">
        <v>1</v>
      </c>
      <c r="BE93" t="s">
        <v>69</v>
      </c>
      <c r="BF93">
        <v>0</v>
      </c>
      <c r="BG93" t="s">
        <v>260</v>
      </c>
      <c r="BI93" t="s">
        <v>118</v>
      </c>
      <c r="BJ93" t="s">
        <v>254</v>
      </c>
      <c r="BK93" t="s">
        <v>69</v>
      </c>
      <c r="BL93">
        <v>0.89379310344827589</v>
      </c>
      <c r="BM93">
        <v>124</v>
      </c>
      <c r="BN93" t="s">
        <v>119</v>
      </c>
      <c r="BO93" t="s">
        <v>193</v>
      </c>
      <c r="BP93">
        <v>1</v>
      </c>
      <c r="BQ93">
        <v>4191.2569999999996</v>
      </c>
      <c r="BR93">
        <v>9.5736215863912281E-3</v>
      </c>
      <c r="BS93">
        <v>0.26098729110682012</v>
      </c>
      <c r="BT93">
        <v>0.2082907347366196</v>
      </c>
      <c r="BU93">
        <v>14.295999999999999</v>
      </c>
      <c r="BV93">
        <v>0</v>
      </c>
      <c r="BW93">
        <v>6.8475877284547337</v>
      </c>
      <c r="BX93">
        <v>13</v>
      </c>
      <c r="BY93">
        <v>0</v>
      </c>
      <c r="BZ93">
        <v>287</v>
      </c>
    </row>
    <row r="94" spans="1:78" ht="16.5">
      <c r="A94" s="105" t="str">
        <f t="shared" si="19"/>
        <v>영종운수</v>
      </c>
      <c r="B94" s="106" t="str">
        <f t="shared" si="20"/>
        <v>황종석</v>
      </c>
      <c r="C94" s="107" t="str">
        <f t="shared" si="21"/>
        <v>F</v>
      </c>
      <c r="D94" s="108">
        <f t="shared" si="22"/>
        <v>0.78567287099909744</v>
      </c>
      <c r="E94" s="109">
        <f t="shared" si="23"/>
        <v>775</v>
      </c>
      <c r="F94" s="110" t="str">
        <f t="shared" si="24"/>
        <v>202</v>
      </c>
      <c r="G94" s="111" t="str">
        <f t="shared" si="25"/>
        <v>73아1256</v>
      </c>
      <c r="H94" s="112">
        <f t="shared" si="26"/>
        <v>8</v>
      </c>
      <c r="I94" s="113">
        <f t="shared" si="27"/>
        <v>1891.675</v>
      </c>
      <c r="J94" s="114">
        <f t="shared" si="28"/>
        <v>1.7643100722970647E-2</v>
      </c>
      <c r="K94" s="114">
        <f t="shared" si="29"/>
        <v>0.31090189868267848</v>
      </c>
      <c r="L94" s="114">
        <f t="shared" si="30"/>
        <v>0.11947083933550953</v>
      </c>
      <c r="M94" s="115">
        <f t="shared" si="31"/>
        <v>14.622</v>
      </c>
      <c r="N94" s="116">
        <f t="shared" si="32"/>
        <v>0.1920605989601839</v>
      </c>
      <c r="O94" s="116">
        <f t="shared" si="33"/>
        <v>4.6734745746978081</v>
      </c>
      <c r="P94" s="217">
        <f t="shared" si="34"/>
        <v>6</v>
      </c>
      <c r="Q94" s="218">
        <f t="shared" si="35"/>
        <v>422</v>
      </c>
      <c r="R94" s="218">
        <f t="shared" si="36"/>
        <v>177</v>
      </c>
      <c r="T94">
        <v>526</v>
      </c>
      <c r="U94">
        <v>775</v>
      </c>
      <c r="V94" t="s">
        <v>406</v>
      </c>
      <c r="W94">
        <v>1891.675</v>
      </c>
      <c r="X94">
        <v>846.72900000000004</v>
      </c>
      <c r="Y94">
        <v>2.234</v>
      </c>
      <c r="Z94">
        <v>14.622</v>
      </c>
      <c r="AA94">
        <v>82.341932</v>
      </c>
      <c r="AB94">
        <v>1.4527669999999999</v>
      </c>
      <c r="AC94">
        <v>25.600263000000002</v>
      </c>
      <c r="AD94" s="1">
        <v>226</v>
      </c>
      <c r="AE94">
        <v>422</v>
      </c>
      <c r="AF94">
        <v>177</v>
      </c>
      <c r="AG94">
        <v>129</v>
      </c>
      <c r="AH94">
        <v>22.973410000000001</v>
      </c>
      <c r="AI94">
        <v>17216.2</v>
      </c>
      <c r="AJ94">
        <v>2217.1999999999998</v>
      </c>
      <c r="AK94">
        <v>6</v>
      </c>
      <c r="AL94">
        <v>423</v>
      </c>
      <c r="AM94">
        <v>0.78567287099909744</v>
      </c>
      <c r="AN94" t="s">
        <v>70</v>
      </c>
      <c r="AO94">
        <v>460.57499999999999</v>
      </c>
      <c r="AP94" t="s">
        <v>407</v>
      </c>
      <c r="AQ94" t="s">
        <v>118</v>
      </c>
      <c r="AR94" t="s">
        <v>119</v>
      </c>
      <c r="AS94" t="s">
        <v>118</v>
      </c>
      <c r="AT94" t="s">
        <v>119</v>
      </c>
      <c r="AU94" t="s">
        <v>190</v>
      </c>
      <c r="AV94" t="s">
        <v>406</v>
      </c>
      <c r="AW94" t="s">
        <v>70</v>
      </c>
      <c r="AX94">
        <v>775</v>
      </c>
      <c r="AY94" t="s">
        <v>473</v>
      </c>
      <c r="AZ94">
        <v>4</v>
      </c>
      <c r="BA94" t="s">
        <v>538</v>
      </c>
      <c r="BB94">
        <v>8</v>
      </c>
      <c r="BC94">
        <v>1</v>
      </c>
      <c r="BE94" t="s">
        <v>70</v>
      </c>
      <c r="BF94">
        <v>0</v>
      </c>
      <c r="BG94" t="s">
        <v>260</v>
      </c>
      <c r="BI94" t="s">
        <v>118</v>
      </c>
      <c r="BJ94" t="s">
        <v>406</v>
      </c>
      <c r="BK94" t="s">
        <v>70</v>
      </c>
      <c r="BL94">
        <v>0.78567287099909744</v>
      </c>
      <c r="BM94">
        <v>775</v>
      </c>
      <c r="BN94" t="s">
        <v>119</v>
      </c>
      <c r="BO94" t="s">
        <v>190</v>
      </c>
      <c r="BP94">
        <v>8</v>
      </c>
      <c r="BQ94">
        <v>1891.675</v>
      </c>
      <c r="BR94">
        <v>1.7643100722970647E-2</v>
      </c>
      <c r="BS94">
        <v>0.31090189868267848</v>
      </c>
      <c r="BT94">
        <v>0.11947083933550953</v>
      </c>
      <c r="BU94">
        <v>14.622</v>
      </c>
      <c r="BV94">
        <v>0.1920605989601839</v>
      </c>
      <c r="BW94">
        <v>4.6734745746978081</v>
      </c>
      <c r="BX94">
        <v>6</v>
      </c>
      <c r="BY94">
        <v>422</v>
      </c>
      <c r="BZ94">
        <v>177</v>
      </c>
    </row>
  </sheetData>
  <sortState xmlns:xlrd2="http://schemas.microsoft.com/office/spreadsheetml/2017/richdata2" ref="T4:AN80">
    <sortCondition ref="AB4:AB80"/>
    <sortCondition descending="1" ref="AD4:AD80"/>
  </sortState>
  <phoneticPr fontId="3" type="noConversion"/>
  <conditionalFormatting sqref="C5:D94">
    <cfRule type="containsText" dxfId="11" priority="1" operator="containsText" text="F">
      <formula>NOT(ISERROR(SEARCH("F",C5)))</formula>
    </cfRule>
    <cfRule type="containsText" dxfId="10" priority="2" operator="containsText" text="D">
      <formula>NOT(ISERROR(SEARCH("D",C5)))</formula>
    </cfRule>
    <cfRule type="containsText" dxfId="9" priority="3" operator="containsText" text="C">
      <formula>NOT(ISERROR(SEARCH("C",C5)))</formula>
    </cfRule>
    <cfRule type="containsText" dxfId="8" priority="4" operator="containsText" text="B">
      <formula>NOT(ISERROR(SEARCH("B",C5)))</formula>
    </cfRule>
    <cfRule type="containsText" dxfId="7" priority="5" operator="containsText" text="A">
      <formula>NOT(ISERROR(SEARCH("A",C5)))</formula>
    </cfRule>
    <cfRule type="containsText" dxfId="6" priority="6" operator="containsText" text="S">
      <formula>NOT(ISERROR(SEARCH("S",C5)))</formula>
    </cfRule>
  </conditionalFormatting>
  <pageMargins left="0.70866141732283472" right="0.70866141732283472" top="0.74803149606299213" bottom="0.74803149606299213" header="0.31496062992125984" footer="0.31496062992125984"/>
  <pageSetup paperSize="9" scale="72" fitToHeight="0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9D126-C4F3-46A0-B2EC-0DFB7F87902A}">
  <sheetPr>
    <tabColor theme="1"/>
  </sheetPr>
  <dimension ref="A1"/>
  <sheetViews>
    <sheetView view="pageBreakPreview" zoomScale="60" zoomScaleNormal="100" workbookViewId="0"/>
  </sheetViews>
  <sheetFormatPr defaultRowHeight="13.5"/>
  <sheetData/>
  <phoneticPr fontId="3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4B155-3669-4AC9-8F0D-6A4CA1B564F2}">
  <sheetPr>
    <tabColor rgb="FFFF0000"/>
  </sheetPr>
  <dimension ref="A1:R40"/>
  <sheetViews>
    <sheetView showGridLines="0" workbookViewId="0"/>
  </sheetViews>
  <sheetFormatPr defaultRowHeight="13.5" outlineLevelCol="1"/>
  <cols>
    <col min="1" max="12" width="10.5703125" customWidth="1"/>
    <col min="13" max="13" width="9.140625" customWidth="1" outlineLevel="1"/>
  </cols>
  <sheetData>
    <row r="1" spans="1:18" ht="6" customHeight="1">
      <c r="A1" s="22"/>
      <c r="B1" s="33"/>
      <c r="C1" s="97"/>
      <c r="D1" s="23"/>
      <c r="E1" s="23"/>
      <c r="F1" s="21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</row>
    <row r="2" spans="1:18" ht="41.25">
      <c r="A2" s="243" t="s">
        <v>408</v>
      </c>
      <c r="B2" s="244"/>
      <c r="C2" s="245"/>
      <c r="D2" s="246"/>
      <c r="E2" s="243"/>
      <c r="F2" s="247"/>
      <c r="G2" s="243"/>
      <c r="H2" s="243"/>
      <c r="I2" s="243"/>
      <c r="J2" s="243"/>
      <c r="K2" s="248"/>
      <c r="L2" s="248"/>
      <c r="M2" s="248"/>
      <c r="N2" s="248"/>
      <c r="O2" s="248"/>
      <c r="P2" s="248"/>
      <c r="Q2" s="248"/>
      <c r="R2" s="248"/>
    </row>
    <row r="3" spans="1:18" ht="16.5">
      <c r="A3" s="248"/>
      <c r="B3" s="248"/>
      <c r="C3" s="248"/>
      <c r="D3" s="248"/>
      <c r="E3" s="248"/>
      <c r="F3" s="248"/>
      <c r="G3" s="248"/>
      <c r="H3" s="248"/>
      <c r="I3" s="248"/>
      <c r="J3" s="248"/>
      <c r="K3" s="248"/>
      <c r="L3" s="248"/>
      <c r="M3" s="248"/>
      <c r="N3" s="248"/>
      <c r="O3" s="248"/>
      <c r="P3" s="248"/>
      <c r="Q3" s="248"/>
      <c r="R3" s="248"/>
    </row>
    <row r="4" spans="1:18" ht="26.25">
      <c r="A4" s="249" t="s">
        <v>409</v>
      </c>
      <c r="B4" s="250"/>
      <c r="C4" s="251"/>
      <c r="D4" s="252"/>
      <c r="E4" s="253"/>
      <c r="F4" s="254"/>
      <c r="G4" s="248"/>
      <c r="H4" s="253"/>
      <c r="I4" s="248"/>
      <c r="J4" s="248"/>
      <c r="K4" s="248"/>
      <c r="L4" s="248"/>
      <c r="M4" s="248"/>
      <c r="N4" s="248"/>
      <c r="O4" s="248"/>
      <c r="P4" s="248"/>
      <c r="Q4" s="248"/>
      <c r="R4" s="248"/>
    </row>
    <row r="5" spans="1:18" ht="26.25">
      <c r="A5" s="255" t="s">
        <v>410</v>
      </c>
      <c r="B5" s="248"/>
      <c r="C5" s="248"/>
      <c r="D5" s="248"/>
      <c r="E5" s="248"/>
      <c r="F5" s="248"/>
      <c r="G5" s="248"/>
      <c r="H5" s="248"/>
      <c r="I5" s="248"/>
      <c r="J5" s="248"/>
      <c r="K5" s="248"/>
      <c r="L5" s="248"/>
      <c r="M5" s="248"/>
      <c r="N5" s="248"/>
      <c r="O5" s="248"/>
      <c r="P5" s="248"/>
      <c r="Q5" s="248"/>
      <c r="R5" s="248"/>
    </row>
    <row r="6" spans="1:18" ht="17.25">
      <c r="A6" s="256" t="s">
        <v>411</v>
      </c>
      <c r="B6" s="248"/>
      <c r="C6" s="248"/>
      <c r="D6" s="248"/>
      <c r="E6" s="248"/>
      <c r="F6" s="248"/>
      <c r="G6" s="248"/>
      <c r="H6" s="248"/>
      <c r="I6" s="248"/>
      <c r="J6" s="248"/>
      <c r="K6" s="248"/>
      <c r="L6" s="248"/>
      <c r="M6" s="248"/>
      <c r="N6" s="248"/>
      <c r="O6" s="248"/>
      <c r="P6" s="248"/>
      <c r="Q6" s="248"/>
      <c r="R6" s="248"/>
    </row>
    <row r="7" spans="1:18" ht="17.25">
      <c r="A7" s="256"/>
      <c r="B7" s="248"/>
      <c r="C7" s="248"/>
      <c r="D7" s="248"/>
      <c r="E7" s="248"/>
      <c r="F7" s="248"/>
      <c r="G7" s="248"/>
      <c r="H7" s="248"/>
      <c r="I7" s="248"/>
      <c r="J7" s="248"/>
      <c r="K7" s="248"/>
      <c r="L7" s="248"/>
      <c r="M7" s="248"/>
      <c r="N7" s="248"/>
      <c r="O7" s="248"/>
      <c r="P7" s="248"/>
      <c r="Q7" s="248"/>
      <c r="R7" s="248"/>
    </row>
    <row r="8" spans="1:18" ht="17.25">
      <c r="A8" s="257" t="s">
        <v>169</v>
      </c>
      <c r="B8" s="258"/>
      <c r="C8" s="258"/>
      <c r="D8" s="258"/>
      <c r="E8" s="258"/>
      <c r="F8" s="258"/>
      <c r="G8" s="258"/>
      <c r="H8" s="258"/>
      <c r="I8" s="258"/>
      <c r="J8" s="258"/>
      <c r="K8" s="258"/>
      <c r="L8" s="258"/>
      <c r="M8" s="258"/>
      <c r="N8" s="258"/>
      <c r="O8" s="258"/>
      <c r="P8" s="258"/>
      <c r="Q8" s="258"/>
      <c r="R8" s="258"/>
    </row>
    <row r="9" spans="1:18" ht="16.5">
      <c r="A9" s="258"/>
      <c r="B9" s="258"/>
      <c r="C9" s="258"/>
      <c r="D9" s="258"/>
      <c r="E9" s="258"/>
      <c r="F9" s="258"/>
      <c r="G9" s="258"/>
      <c r="H9" s="258"/>
      <c r="I9" s="258"/>
      <c r="J9" s="258"/>
      <c r="K9" s="258"/>
      <c r="L9" s="258"/>
      <c r="M9" s="258"/>
      <c r="N9" s="258"/>
      <c r="O9" s="258"/>
      <c r="P9" s="258"/>
      <c r="Q9" s="258"/>
      <c r="R9" s="258"/>
    </row>
    <row r="10" spans="1:18" ht="16.5">
      <c r="A10" s="258" t="s">
        <v>412</v>
      </c>
      <c r="B10" s="258"/>
      <c r="C10" s="258"/>
      <c r="D10" s="258"/>
      <c r="E10" s="258"/>
      <c r="F10" s="258"/>
      <c r="G10" s="258"/>
      <c r="H10" s="258"/>
      <c r="I10" s="258"/>
      <c r="J10" s="258"/>
      <c r="K10" s="258"/>
      <c r="L10" s="258"/>
      <c r="M10" s="258"/>
      <c r="N10" s="258"/>
      <c r="O10" s="258"/>
      <c r="P10" s="258"/>
      <c r="Q10" s="258"/>
      <c r="R10" s="258"/>
    </row>
    <row r="11" spans="1:18" ht="16.5">
      <c r="A11" s="258"/>
      <c r="B11" s="258"/>
      <c r="C11" s="258"/>
      <c r="D11" s="258"/>
      <c r="E11" s="258"/>
      <c r="F11" s="258"/>
      <c r="G11" s="258"/>
      <c r="H11" s="258"/>
      <c r="I11" s="258"/>
      <c r="J11" s="258"/>
      <c r="K11" s="258"/>
      <c r="L11" s="258"/>
      <c r="M11" s="258"/>
      <c r="N11" s="258"/>
      <c r="O11" s="258"/>
      <c r="P11" s="258"/>
      <c r="Q11" s="258"/>
      <c r="R11" s="258"/>
    </row>
    <row r="12" spans="1:18" ht="16.5">
      <c r="A12" s="248"/>
      <c r="B12" s="248"/>
      <c r="C12" s="248"/>
      <c r="D12" s="248"/>
      <c r="E12" s="248"/>
      <c r="F12" s="248"/>
      <c r="G12" s="248"/>
      <c r="H12" s="248"/>
      <c r="I12" s="248"/>
      <c r="J12" s="248"/>
      <c r="K12" s="248"/>
      <c r="L12" s="248"/>
      <c r="M12" s="248"/>
      <c r="N12" s="248"/>
      <c r="O12" s="248"/>
      <c r="P12" s="248"/>
      <c r="Q12" s="248"/>
      <c r="R12" s="248"/>
    </row>
    <row r="13" spans="1:18" ht="37.5" customHeight="1">
      <c r="A13" s="223" t="s">
        <v>0</v>
      </c>
      <c r="B13" s="224" t="s">
        <v>74</v>
      </c>
      <c r="C13" s="225" t="s">
        <v>65</v>
      </c>
      <c r="D13" s="225" t="s">
        <v>159</v>
      </c>
      <c r="E13" s="226" t="s">
        <v>145</v>
      </c>
      <c r="F13" s="224" t="s">
        <v>150</v>
      </c>
      <c r="G13" s="226" t="s">
        <v>148</v>
      </c>
      <c r="H13" s="226" t="s">
        <v>152</v>
      </c>
      <c r="I13" s="227" t="s">
        <v>154</v>
      </c>
      <c r="J13" s="226" t="s">
        <v>11</v>
      </c>
      <c r="K13" s="226" t="s">
        <v>12</v>
      </c>
      <c r="L13" s="226" t="s">
        <v>13</v>
      </c>
      <c r="M13" s="226" t="s">
        <v>106</v>
      </c>
      <c r="N13" s="226" t="s">
        <v>6</v>
      </c>
      <c r="O13" s="226" t="s">
        <v>7</v>
      </c>
      <c r="P13" s="226" t="s">
        <v>163</v>
      </c>
      <c r="Q13" s="228" t="s">
        <v>165</v>
      </c>
      <c r="R13" s="228" t="s">
        <v>166</v>
      </c>
    </row>
    <row r="14" spans="1:18" ht="16.5">
      <c r="A14" s="229" t="s">
        <v>118</v>
      </c>
      <c r="B14" s="230" t="s">
        <v>318</v>
      </c>
      <c r="C14" s="231" t="s">
        <v>67</v>
      </c>
      <c r="D14" s="232">
        <v>0.80202781137619039</v>
      </c>
      <c r="E14" s="233">
        <v>2185</v>
      </c>
      <c r="F14" s="234" t="s">
        <v>120</v>
      </c>
      <c r="G14" s="259" t="s">
        <v>198</v>
      </c>
      <c r="H14" s="235">
        <v>8</v>
      </c>
      <c r="I14" s="236">
        <v>2048.873</v>
      </c>
      <c r="J14" s="237">
        <v>2.5155333912859838E-2</v>
      </c>
      <c r="K14" s="237">
        <v>0.31493950190690623</v>
      </c>
      <c r="L14" s="237">
        <v>0.16984947334461434</v>
      </c>
      <c r="M14" s="238">
        <v>18.026</v>
      </c>
      <c r="N14" s="239">
        <v>0.48807319926613313</v>
      </c>
      <c r="O14" s="239">
        <v>43.633744014392299</v>
      </c>
      <c r="P14" s="240">
        <v>18</v>
      </c>
      <c r="Q14" s="241">
        <v>10</v>
      </c>
      <c r="R14" s="241">
        <v>894</v>
      </c>
    </row>
    <row r="15" spans="1:18" ht="16.5">
      <c r="A15" s="229" t="s">
        <v>118</v>
      </c>
      <c r="B15" s="230" t="s">
        <v>279</v>
      </c>
      <c r="C15" s="231" t="s">
        <v>70</v>
      </c>
      <c r="D15" s="232">
        <v>0.75370370370370365</v>
      </c>
      <c r="E15" s="233">
        <v>277</v>
      </c>
      <c r="F15" s="234" t="s">
        <v>119</v>
      </c>
      <c r="G15" s="259" t="s">
        <v>178</v>
      </c>
      <c r="H15" s="235">
        <v>1</v>
      </c>
      <c r="I15" s="236">
        <v>3591.2629999999999</v>
      </c>
      <c r="J15" s="237">
        <v>1.4925971146094303E-2</v>
      </c>
      <c r="K15" s="237">
        <v>0.32728098213905493</v>
      </c>
      <c r="L15" s="237">
        <v>0.18712079844890225</v>
      </c>
      <c r="M15" s="238">
        <v>14.144</v>
      </c>
      <c r="N15" s="239">
        <v>0</v>
      </c>
      <c r="O15" s="239">
        <v>0</v>
      </c>
      <c r="P15" s="240">
        <v>7</v>
      </c>
      <c r="Q15" s="241">
        <v>2497</v>
      </c>
      <c r="R15" s="241">
        <v>629</v>
      </c>
    </row>
    <row r="16" spans="1:18" ht="16.5">
      <c r="A16" s="229" t="s">
        <v>118</v>
      </c>
      <c r="B16" s="230" t="s">
        <v>281</v>
      </c>
      <c r="C16" s="231" t="s">
        <v>70</v>
      </c>
      <c r="D16" s="232">
        <v>0.73808370510095012</v>
      </c>
      <c r="E16" s="233">
        <v>8658</v>
      </c>
      <c r="F16" s="234" t="s">
        <v>120</v>
      </c>
      <c r="G16" s="259" t="s">
        <v>200</v>
      </c>
      <c r="H16" s="235">
        <v>7</v>
      </c>
      <c r="I16" s="236">
        <v>2132.277</v>
      </c>
      <c r="J16" s="237">
        <v>2.2053992979783978E-2</v>
      </c>
      <c r="K16" s="237">
        <v>0.31813440745960403</v>
      </c>
      <c r="L16" s="237">
        <v>0.17070952788966912</v>
      </c>
      <c r="M16" s="238">
        <v>17.658000000000001</v>
      </c>
      <c r="N16" s="239">
        <v>0.51588044142482425</v>
      </c>
      <c r="O16" s="239">
        <v>19.603456774143321</v>
      </c>
      <c r="P16" s="240">
        <v>8</v>
      </c>
      <c r="Q16" s="241">
        <v>11</v>
      </c>
      <c r="R16" s="241">
        <v>418</v>
      </c>
    </row>
    <row r="17" spans="1:18" ht="16.5">
      <c r="A17" s="229" t="s">
        <v>118</v>
      </c>
      <c r="B17" s="230" t="s">
        <v>330</v>
      </c>
      <c r="C17" s="231" t="s">
        <v>70</v>
      </c>
      <c r="D17" s="232">
        <v>0.76510454258688021</v>
      </c>
      <c r="E17" s="233">
        <v>6800</v>
      </c>
      <c r="F17" s="234" t="s">
        <v>120</v>
      </c>
      <c r="G17" s="259" t="s">
        <v>202</v>
      </c>
      <c r="H17" s="235">
        <v>8</v>
      </c>
      <c r="I17" s="236">
        <v>2265.9230000000002</v>
      </c>
      <c r="J17" s="237">
        <v>2.8693938571986398E-2</v>
      </c>
      <c r="K17" s="237">
        <v>0.31251317767133718</v>
      </c>
      <c r="L17" s="237">
        <v>0.13813355528850718</v>
      </c>
      <c r="M17" s="238">
        <v>18.622</v>
      </c>
      <c r="N17" s="239">
        <v>0.21782399276824341</v>
      </c>
      <c r="O17" s="239">
        <v>19.604159349141906</v>
      </c>
      <c r="P17" s="240">
        <v>21</v>
      </c>
      <c r="Q17" s="241">
        <v>472</v>
      </c>
      <c r="R17" s="241">
        <v>482</v>
      </c>
    </row>
    <row r="18" spans="1:18" ht="16.5">
      <c r="A18" s="229" t="s">
        <v>118</v>
      </c>
      <c r="B18" s="230" t="s">
        <v>258</v>
      </c>
      <c r="C18" s="231" t="s">
        <v>70</v>
      </c>
      <c r="D18" s="232">
        <v>0.75951351050753346</v>
      </c>
      <c r="E18" s="233">
        <v>5504</v>
      </c>
      <c r="F18" s="234" t="s">
        <v>120</v>
      </c>
      <c r="G18" s="259" t="s">
        <v>195</v>
      </c>
      <c r="H18" s="235">
        <v>3</v>
      </c>
      <c r="I18" s="236">
        <v>2849.6750000000002</v>
      </c>
      <c r="J18" s="237">
        <v>1.0111528620120134E-2</v>
      </c>
      <c r="K18" s="237">
        <v>0.27026228825606258</v>
      </c>
      <c r="L18" s="237">
        <v>4.0355479133585406E-2</v>
      </c>
      <c r="M18" s="238">
        <v>13.837</v>
      </c>
      <c r="N18" s="239">
        <v>0.35091720985726438</v>
      </c>
      <c r="O18" s="239">
        <v>3.0529797257582003</v>
      </c>
      <c r="P18" s="240">
        <v>9</v>
      </c>
      <c r="Q18" s="241">
        <v>10</v>
      </c>
      <c r="R18" s="241">
        <v>87</v>
      </c>
    </row>
    <row r="19" spans="1:18" ht="16.5">
      <c r="A19" s="229" t="s">
        <v>118</v>
      </c>
      <c r="B19" s="230" t="s">
        <v>286</v>
      </c>
      <c r="C19" s="231" t="s">
        <v>70</v>
      </c>
      <c r="D19" s="232">
        <v>0.75166666666666659</v>
      </c>
      <c r="E19" s="233">
        <v>2983</v>
      </c>
      <c r="F19" s="234" t="s">
        <v>119</v>
      </c>
      <c r="G19" s="259" t="s">
        <v>177</v>
      </c>
      <c r="H19" s="235">
        <v>1</v>
      </c>
      <c r="I19" s="236">
        <v>3519.98</v>
      </c>
      <c r="J19" s="237">
        <v>2.4423408941952766E-2</v>
      </c>
      <c r="K19" s="237">
        <v>0.36979826793341275</v>
      </c>
      <c r="L19" s="237">
        <v>0.10454604855709407</v>
      </c>
      <c r="M19" s="238">
        <v>15.439</v>
      </c>
      <c r="N19" s="239">
        <v>0</v>
      </c>
      <c r="O19" s="239">
        <v>0</v>
      </c>
      <c r="P19" s="240">
        <v>15</v>
      </c>
      <c r="Q19" s="241">
        <v>3986</v>
      </c>
      <c r="R19" s="241">
        <v>1430</v>
      </c>
    </row>
    <row r="20" spans="1:18" ht="16.5">
      <c r="A20" s="229" t="s">
        <v>118</v>
      </c>
      <c r="B20" s="230" t="s">
        <v>220</v>
      </c>
      <c r="C20" s="231" t="s">
        <v>70</v>
      </c>
      <c r="D20" s="232">
        <v>0.78178571428571431</v>
      </c>
      <c r="E20" s="233">
        <v>2000</v>
      </c>
      <c r="F20" s="234" t="s">
        <v>120</v>
      </c>
      <c r="G20" s="259" t="s">
        <v>197</v>
      </c>
      <c r="H20" s="235">
        <v>1</v>
      </c>
      <c r="I20" s="236">
        <v>3513.491</v>
      </c>
      <c r="J20" s="237">
        <v>1.7855861164254101E-2</v>
      </c>
      <c r="K20" s="237">
        <v>0.28091921716739526</v>
      </c>
      <c r="L20" s="237">
        <v>9.9900640132563306E-2</v>
      </c>
      <c r="M20" s="238">
        <v>14.151</v>
      </c>
      <c r="N20" s="239">
        <v>2.4477079918519786</v>
      </c>
      <c r="O20" s="239">
        <v>9.2215975506981511</v>
      </c>
      <c r="P20" s="240">
        <v>39</v>
      </c>
      <c r="Q20" s="241">
        <v>86</v>
      </c>
      <c r="R20" s="241">
        <v>324</v>
      </c>
    </row>
    <row r="21" spans="1:18" ht="16.5">
      <c r="A21" s="229" t="s">
        <v>118</v>
      </c>
      <c r="B21" s="230" t="s">
        <v>222</v>
      </c>
      <c r="C21" s="231" t="s">
        <v>67</v>
      </c>
      <c r="D21" s="232">
        <v>0.81413793103448284</v>
      </c>
      <c r="E21" s="233">
        <v>8197</v>
      </c>
      <c r="F21" s="234" t="s">
        <v>119</v>
      </c>
      <c r="G21" s="259" t="s">
        <v>192</v>
      </c>
      <c r="H21" s="235">
        <v>1</v>
      </c>
      <c r="I21" s="236">
        <v>3925.828</v>
      </c>
      <c r="J21" s="237">
        <v>1.7347183528054411E-2</v>
      </c>
      <c r="K21" s="237">
        <v>0.32071690237547262</v>
      </c>
      <c r="L21" s="237">
        <v>0.14188089748200888</v>
      </c>
      <c r="M21" s="238">
        <v>16.568999999999999</v>
      </c>
      <c r="N21" s="239">
        <v>0.10188933391885738</v>
      </c>
      <c r="O21" s="239">
        <v>4.7887986941862968</v>
      </c>
      <c r="P21" s="240">
        <v>11</v>
      </c>
      <c r="Q21" s="241">
        <v>4</v>
      </c>
      <c r="R21" s="241">
        <v>188</v>
      </c>
    </row>
    <row r="22" spans="1:18" ht="16.5">
      <c r="A22" s="229" t="s">
        <v>118</v>
      </c>
      <c r="B22" s="230" t="s">
        <v>351</v>
      </c>
      <c r="C22" s="231" t="s">
        <v>67</v>
      </c>
      <c r="D22" s="232">
        <v>0.82173708830018177</v>
      </c>
      <c r="E22" s="233">
        <v>872</v>
      </c>
      <c r="F22" s="234" t="s">
        <v>122</v>
      </c>
      <c r="G22" s="259" t="s">
        <v>206</v>
      </c>
      <c r="H22" s="235">
        <v>8</v>
      </c>
      <c r="I22" s="236">
        <v>2156.4549999999999</v>
      </c>
      <c r="J22" s="237">
        <v>1.3841720157781784E-2</v>
      </c>
      <c r="K22" s="237">
        <v>0.23527787012493587</v>
      </c>
      <c r="L22" s="237">
        <v>0.16740437430876137</v>
      </c>
      <c r="M22" s="238">
        <v>13.167999999999999</v>
      </c>
      <c r="N22" s="239">
        <v>0.22284917122393219</v>
      </c>
      <c r="O22" s="239">
        <v>4.6241203028965927</v>
      </c>
      <c r="P22" s="240">
        <v>2</v>
      </c>
      <c r="Q22" s="241">
        <v>476</v>
      </c>
      <c r="R22" s="241">
        <v>190</v>
      </c>
    </row>
    <row r="23" spans="1:18" ht="16.5">
      <c r="A23" s="229" t="s">
        <v>118</v>
      </c>
      <c r="B23" s="230" t="s">
        <v>228</v>
      </c>
      <c r="C23" s="231" t="s">
        <v>70</v>
      </c>
      <c r="D23" s="232">
        <v>0.79629629629629617</v>
      </c>
      <c r="E23" s="233">
        <v>7205</v>
      </c>
      <c r="F23" s="234" t="s">
        <v>120</v>
      </c>
      <c r="G23" s="259" t="s">
        <v>199</v>
      </c>
      <c r="H23" s="235">
        <v>1</v>
      </c>
      <c r="I23" s="236">
        <v>3009.0740000000001</v>
      </c>
      <c r="J23" s="237">
        <v>2.8743654507245094E-2</v>
      </c>
      <c r="K23" s="237">
        <v>0.27402901310255384</v>
      </c>
      <c r="L23" s="237">
        <v>0.14106010275736416</v>
      </c>
      <c r="M23" s="238">
        <v>15.555999999999999</v>
      </c>
      <c r="N23" s="239">
        <v>3.3232815145124377E-2</v>
      </c>
      <c r="O23" s="239">
        <v>5.3837160535101498</v>
      </c>
      <c r="P23" s="240">
        <v>32</v>
      </c>
      <c r="Q23" s="241">
        <v>1</v>
      </c>
      <c r="R23" s="241">
        <v>162</v>
      </c>
    </row>
    <row r="24" spans="1:18" ht="16.5">
      <c r="A24" s="229" t="s">
        <v>118</v>
      </c>
      <c r="B24" s="230" t="s">
        <v>229</v>
      </c>
      <c r="C24" s="231" t="s">
        <v>67</v>
      </c>
      <c r="D24" s="232">
        <v>0.84133333333333338</v>
      </c>
      <c r="E24" s="233">
        <v>674</v>
      </c>
      <c r="F24" s="234" t="s">
        <v>119</v>
      </c>
      <c r="G24" s="259" t="s">
        <v>266</v>
      </c>
      <c r="H24" s="235">
        <v>1</v>
      </c>
      <c r="I24" s="236">
        <v>3800.9380000000001</v>
      </c>
      <c r="J24" s="237">
        <v>1.7498219790279664E-2</v>
      </c>
      <c r="K24" s="237">
        <v>0.29196016961193055</v>
      </c>
      <c r="L24" s="237">
        <v>0.20889580414097783</v>
      </c>
      <c r="M24" s="238">
        <v>15.076000000000001</v>
      </c>
      <c r="N24" s="239">
        <v>2.6309295231861186E-2</v>
      </c>
      <c r="O24" s="239">
        <v>5.5512612939227104</v>
      </c>
      <c r="P24" s="240">
        <v>11</v>
      </c>
      <c r="Q24" s="241">
        <v>1</v>
      </c>
      <c r="R24" s="241">
        <v>211</v>
      </c>
    </row>
    <row r="25" spans="1:18" ht="16.5">
      <c r="A25" s="229" t="s">
        <v>118</v>
      </c>
      <c r="B25" s="230" t="s">
        <v>284</v>
      </c>
      <c r="C25" s="231" t="s">
        <v>70</v>
      </c>
      <c r="D25" s="232">
        <v>0.76325835523277996</v>
      </c>
      <c r="E25" s="233">
        <v>1106</v>
      </c>
      <c r="F25" s="234" t="s">
        <v>120</v>
      </c>
      <c r="G25" s="259" t="s">
        <v>200</v>
      </c>
      <c r="H25" s="235">
        <v>4</v>
      </c>
      <c r="I25" s="236">
        <v>1014.417</v>
      </c>
      <c r="J25" s="237">
        <v>3.2212057599319492E-2</v>
      </c>
      <c r="K25" s="237">
        <v>0.3008661636860151</v>
      </c>
      <c r="L25" s="237">
        <v>0.15181133596933016</v>
      </c>
      <c r="M25" s="238">
        <v>18.521000000000001</v>
      </c>
      <c r="N25" s="239">
        <v>0</v>
      </c>
      <c r="O25" s="239">
        <v>20.405809445228144</v>
      </c>
      <c r="P25" s="240">
        <v>11</v>
      </c>
      <c r="Q25" s="241">
        <v>0</v>
      </c>
      <c r="R25" s="241">
        <v>207</v>
      </c>
    </row>
    <row r="26" spans="1:18" ht="16.5">
      <c r="A26" s="229" t="s">
        <v>118</v>
      </c>
      <c r="B26" s="230" t="s">
        <v>235</v>
      </c>
      <c r="C26" s="231" t="s">
        <v>70</v>
      </c>
      <c r="D26" s="232">
        <v>0.79067782477989612</v>
      </c>
      <c r="E26" s="233">
        <v>1463</v>
      </c>
      <c r="F26" s="234" t="s">
        <v>119</v>
      </c>
      <c r="G26" s="259" t="s">
        <v>189</v>
      </c>
      <c r="H26" s="235">
        <v>2</v>
      </c>
      <c r="I26" s="236">
        <v>3912.3870000000002</v>
      </c>
      <c r="J26" s="237">
        <v>2.5785456486888694E-2</v>
      </c>
      <c r="K26" s="237">
        <v>0.35252226647231066</v>
      </c>
      <c r="L26" s="237">
        <v>0.14447751825710853</v>
      </c>
      <c r="M26" s="238">
        <v>18.93</v>
      </c>
      <c r="N26" s="239">
        <v>0</v>
      </c>
      <c r="O26" s="239">
        <v>43.315281335262917</v>
      </c>
      <c r="P26" s="240">
        <v>53</v>
      </c>
      <c r="Q26" s="241">
        <v>0</v>
      </c>
      <c r="R26" s="241">
        <v>1760</v>
      </c>
    </row>
    <row r="27" spans="1:18" ht="16.5">
      <c r="A27" s="229" t="s">
        <v>118</v>
      </c>
      <c r="B27" s="230" t="s">
        <v>172</v>
      </c>
      <c r="C27" s="231" t="s">
        <v>70</v>
      </c>
      <c r="D27" s="232">
        <v>0.77925925925925921</v>
      </c>
      <c r="E27" s="233">
        <v>5170</v>
      </c>
      <c r="F27" s="234" t="s">
        <v>120</v>
      </c>
      <c r="G27" s="259" t="s">
        <v>200</v>
      </c>
      <c r="H27" s="235">
        <v>1</v>
      </c>
      <c r="I27" s="236">
        <v>3317.404</v>
      </c>
      <c r="J27" s="237">
        <v>4.6267045884709201E-2</v>
      </c>
      <c r="K27" s="237">
        <v>0.3101442062385758</v>
      </c>
      <c r="L27" s="237">
        <v>0.11635604225472689</v>
      </c>
      <c r="M27" s="238">
        <v>18.821000000000002</v>
      </c>
      <c r="N27" s="239">
        <v>0.12057620959039056</v>
      </c>
      <c r="O27" s="239">
        <v>15.614619141955577</v>
      </c>
      <c r="P27" s="240">
        <v>46</v>
      </c>
      <c r="Q27" s="241">
        <v>4</v>
      </c>
      <c r="R27" s="241">
        <v>518</v>
      </c>
    </row>
    <row r="28" spans="1:18" ht="16.5">
      <c r="A28" s="229" t="s">
        <v>118</v>
      </c>
      <c r="B28" s="230" t="s">
        <v>377</v>
      </c>
      <c r="C28" s="231" t="s">
        <v>70</v>
      </c>
      <c r="D28" s="232">
        <v>0.7624465998361174</v>
      </c>
      <c r="E28" s="233">
        <v>7246</v>
      </c>
      <c r="F28" s="234" t="s">
        <v>119</v>
      </c>
      <c r="G28" s="259" t="s">
        <v>193</v>
      </c>
      <c r="H28" s="235">
        <v>2</v>
      </c>
      <c r="I28" s="236">
        <v>441.22800000000001</v>
      </c>
      <c r="J28" s="237">
        <v>2.5287074851083332E-2</v>
      </c>
      <c r="K28" s="237">
        <v>0.29617274745107974</v>
      </c>
      <c r="L28" s="237">
        <v>0.16318094046615356</v>
      </c>
      <c r="M28" s="238">
        <v>16.292999999999999</v>
      </c>
      <c r="N28" s="239">
        <v>0</v>
      </c>
      <c r="O28" s="239">
        <v>19.037776387717916</v>
      </c>
      <c r="P28" s="240">
        <v>1</v>
      </c>
      <c r="Q28" s="241">
        <v>0</v>
      </c>
      <c r="R28" s="241">
        <v>84</v>
      </c>
    </row>
    <row r="29" spans="1:18" ht="16.5">
      <c r="A29" s="229" t="s">
        <v>118</v>
      </c>
      <c r="B29" s="230" t="s">
        <v>379</v>
      </c>
      <c r="C29" s="231" t="s">
        <v>70</v>
      </c>
      <c r="D29" s="232">
        <v>0.77027462267466706</v>
      </c>
      <c r="E29" s="233">
        <v>3013</v>
      </c>
      <c r="F29" s="234" t="s">
        <v>119</v>
      </c>
      <c r="G29" s="259" t="s">
        <v>174</v>
      </c>
      <c r="H29" s="235">
        <v>7</v>
      </c>
      <c r="I29" s="236">
        <v>2138.5120000000002</v>
      </c>
      <c r="J29" s="237">
        <v>1.1134551846563649E-2</v>
      </c>
      <c r="K29" s="237">
        <v>0.30457790036161048</v>
      </c>
      <c r="L29" s="237">
        <v>0.14168730406937158</v>
      </c>
      <c r="M29" s="238">
        <v>16.815000000000001</v>
      </c>
      <c r="N29" s="239">
        <v>0.10293630970241627</v>
      </c>
      <c r="O29" s="239">
        <v>10.087758350836795</v>
      </c>
      <c r="P29" s="240">
        <v>5</v>
      </c>
      <c r="Q29" s="241">
        <v>209</v>
      </c>
      <c r="R29" s="241">
        <v>275</v>
      </c>
    </row>
    <row r="30" spans="1:18" ht="16.5">
      <c r="A30" s="229" t="s">
        <v>118</v>
      </c>
      <c r="B30" s="230" t="s">
        <v>238</v>
      </c>
      <c r="C30" s="231" t="s">
        <v>67</v>
      </c>
      <c r="D30" s="232">
        <v>0.843784507307067</v>
      </c>
      <c r="E30" s="233">
        <v>1282</v>
      </c>
      <c r="F30" s="234" t="s">
        <v>120</v>
      </c>
      <c r="G30" s="259" t="s">
        <v>203</v>
      </c>
      <c r="H30" s="235">
        <v>2</v>
      </c>
      <c r="I30" s="236">
        <v>2760.2780000000002</v>
      </c>
      <c r="J30" s="237">
        <v>1.2587754673490213E-2</v>
      </c>
      <c r="K30" s="237">
        <v>0.27057609169137459</v>
      </c>
      <c r="L30" s="237">
        <v>0.25794503307275574</v>
      </c>
      <c r="M30" s="238">
        <v>12.474</v>
      </c>
      <c r="N30" s="239">
        <v>0</v>
      </c>
      <c r="O30" s="239">
        <v>21.410886874438006</v>
      </c>
      <c r="P30" s="240">
        <v>0</v>
      </c>
      <c r="Q30" s="241">
        <v>0</v>
      </c>
      <c r="R30" s="241">
        <v>591</v>
      </c>
    </row>
    <row r="31" spans="1:18" ht="16.5">
      <c r="A31" s="229" t="s">
        <v>118</v>
      </c>
      <c r="B31" s="230" t="s">
        <v>240</v>
      </c>
      <c r="C31" s="231" t="s">
        <v>70</v>
      </c>
      <c r="D31" s="232">
        <v>0.7248148148148148</v>
      </c>
      <c r="E31" s="233">
        <v>9119</v>
      </c>
      <c r="F31" s="234" t="s">
        <v>120</v>
      </c>
      <c r="G31" s="259" t="s">
        <v>200</v>
      </c>
      <c r="H31" s="235">
        <v>1</v>
      </c>
      <c r="I31" s="236">
        <v>2541.0839999999998</v>
      </c>
      <c r="J31" s="237">
        <v>3.1041729999382688E-2</v>
      </c>
      <c r="K31" s="237">
        <v>0.28922314307020697</v>
      </c>
      <c r="L31" s="237">
        <v>0.11294392471874208</v>
      </c>
      <c r="M31" s="238">
        <v>21.157</v>
      </c>
      <c r="N31" s="239">
        <v>7.8706567748252326E-2</v>
      </c>
      <c r="O31" s="239">
        <v>46.043342132727609</v>
      </c>
      <c r="P31" s="240">
        <v>9</v>
      </c>
      <c r="Q31" s="241">
        <v>2</v>
      </c>
      <c r="R31" s="241">
        <v>1170</v>
      </c>
    </row>
    <row r="32" spans="1:18" ht="16.5">
      <c r="A32" s="229" t="s">
        <v>118</v>
      </c>
      <c r="B32" s="230" t="s">
        <v>244</v>
      </c>
      <c r="C32" s="231" t="s">
        <v>70</v>
      </c>
      <c r="D32" s="232">
        <v>0.78733333333333333</v>
      </c>
      <c r="E32" s="233">
        <v>7080</v>
      </c>
      <c r="F32" s="234" t="s">
        <v>119</v>
      </c>
      <c r="G32" s="259" t="s">
        <v>174</v>
      </c>
      <c r="H32" s="235">
        <v>1</v>
      </c>
      <c r="I32" s="236">
        <v>3807.4259999999999</v>
      </c>
      <c r="J32" s="237">
        <v>2.4204815826433027E-2</v>
      </c>
      <c r="K32" s="237">
        <v>0.25957411622289867</v>
      </c>
      <c r="L32" s="237">
        <v>0.16572876268639233</v>
      </c>
      <c r="M32" s="238">
        <v>13.093999999999999</v>
      </c>
      <c r="N32" s="239">
        <v>0.49902480048200543</v>
      </c>
      <c r="O32" s="239">
        <v>6.3034711639832262</v>
      </c>
      <c r="P32" s="240">
        <v>32</v>
      </c>
      <c r="Q32" s="241">
        <v>19</v>
      </c>
      <c r="R32" s="241">
        <v>240</v>
      </c>
    </row>
    <row r="33" spans="1:18" ht="16.5">
      <c r="A33" s="229" t="s">
        <v>118</v>
      </c>
      <c r="B33" s="230" t="s">
        <v>245</v>
      </c>
      <c r="C33" s="231" t="s">
        <v>67</v>
      </c>
      <c r="D33" s="232">
        <v>0.81153356240861807</v>
      </c>
      <c r="E33" s="233">
        <v>6617</v>
      </c>
      <c r="F33" s="234" t="s">
        <v>119</v>
      </c>
      <c r="G33" s="259" t="s">
        <v>184</v>
      </c>
      <c r="H33" s="235">
        <v>11</v>
      </c>
      <c r="I33" s="236">
        <v>3846.8</v>
      </c>
      <c r="J33" s="237">
        <v>2.1516875601712712E-2</v>
      </c>
      <c r="K33" s="237">
        <v>0.29984460603482338</v>
      </c>
      <c r="L33" s="237">
        <v>0.12893833835915566</v>
      </c>
      <c r="M33" s="238">
        <v>16.004999999999999</v>
      </c>
      <c r="N33" s="239">
        <v>9.0234926631485066E-2</v>
      </c>
      <c r="O33" s="239">
        <v>2.9777525788390071</v>
      </c>
      <c r="P33" s="240">
        <v>13</v>
      </c>
      <c r="Q33" s="241">
        <v>364</v>
      </c>
      <c r="R33" s="241">
        <v>207</v>
      </c>
    </row>
    <row r="34" spans="1:18" ht="16.5">
      <c r="A34" s="229" t="s">
        <v>118</v>
      </c>
      <c r="B34" s="230" t="s">
        <v>246</v>
      </c>
      <c r="C34" s="231" t="s">
        <v>67</v>
      </c>
      <c r="D34" s="232">
        <v>0.8374516048660533</v>
      </c>
      <c r="E34" s="233">
        <v>9232</v>
      </c>
      <c r="F34" s="234" t="s">
        <v>120</v>
      </c>
      <c r="G34" s="259" t="s">
        <v>201</v>
      </c>
      <c r="H34" s="235">
        <v>2</v>
      </c>
      <c r="I34" s="236">
        <v>3779.31</v>
      </c>
      <c r="J34" s="237">
        <v>2.9104397252491546E-2</v>
      </c>
      <c r="K34" s="237">
        <v>0.27715861799231156</v>
      </c>
      <c r="L34" s="237">
        <v>0.17701643950879922</v>
      </c>
      <c r="M34" s="238">
        <v>12.404</v>
      </c>
      <c r="N34" s="239">
        <v>0.26459856428819017</v>
      </c>
      <c r="O34" s="239">
        <v>3.5191609050329293</v>
      </c>
      <c r="P34" s="240">
        <v>47</v>
      </c>
      <c r="Q34" s="241">
        <v>10</v>
      </c>
      <c r="R34" s="241">
        <v>133</v>
      </c>
    </row>
    <row r="35" spans="1:18" ht="16.5">
      <c r="A35" s="229" t="s">
        <v>118</v>
      </c>
      <c r="B35" s="230" t="s">
        <v>390</v>
      </c>
      <c r="C35" s="231" t="s">
        <v>67</v>
      </c>
      <c r="D35" s="232">
        <v>0.84017428349889622</v>
      </c>
      <c r="E35" s="233">
        <v>5823</v>
      </c>
      <c r="F35" s="234" t="s">
        <v>119</v>
      </c>
      <c r="G35" s="259" t="s">
        <v>266</v>
      </c>
      <c r="H35" s="235">
        <v>10</v>
      </c>
      <c r="I35" s="236">
        <v>1943.0120000000002</v>
      </c>
      <c r="J35" s="237">
        <v>2.8677657035028444E-2</v>
      </c>
      <c r="K35" s="237">
        <v>0.28609831234271288</v>
      </c>
      <c r="L35" s="237">
        <v>0.10962361529419273</v>
      </c>
      <c r="M35" s="238">
        <v>15.263</v>
      </c>
      <c r="N35" s="239">
        <v>5.1466486053611607E-2</v>
      </c>
      <c r="O35" s="239">
        <v>7.9773053383097992</v>
      </c>
      <c r="P35" s="240">
        <v>6</v>
      </c>
      <c r="Q35" s="241">
        <v>1</v>
      </c>
      <c r="R35" s="241">
        <v>155</v>
      </c>
    </row>
    <row r="36" spans="1:18" ht="16.5">
      <c r="A36" s="229" t="s">
        <v>118</v>
      </c>
      <c r="B36" s="230" t="s">
        <v>288</v>
      </c>
      <c r="C36" s="231" t="s">
        <v>70</v>
      </c>
      <c r="D36" s="232">
        <v>0.7681073161635914</v>
      </c>
      <c r="E36" s="233">
        <v>416</v>
      </c>
      <c r="F36" s="234" t="s">
        <v>120</v>
      </c>
      <c r="G36" s="259" t="s">
        <v>203</v>
      </c>
      <c r="H36" s="235">
        <v>3</v>
      </c>
      <c r="I36" s="236">
        <v>1061.895</v>
      </c>
      <c r="J36" s="237">
        <v>1.8174014989207815E-2</v>
      </c>
      <c r="K36" s="237">
        <v>0.31276254785593671</v>
      </c>
      <c r="L36" s="237">
        <v>0.25991270323337051</v>
      </c>
      <c r="M36" s="238">
        <v>16.065000000000001</v>
      </c>
      <c r="N36" s="239">
        <v>0.94171269287453097</v>
      </c>
      <c r="O36" s="239">
        <v>24.672872553312711</v>
      </c>
      <c r="P36" s="240">
        <v>15</v>
      </c>
      <c r="Q36" s="241">
        <v>10</v>
      </c>
      <c r="R36" s="241">
        <v>262</v>
      </c>
    </row>
    <row r="37" spans="1:18" ht="16.5">
      <c r="A37" s="229" t="s">
        <v>118</v>
      </c>
      <c r="B37" s="230" t="s">
        <v>252</v>
      </c>
      <c r="C37" s="231" t="s">
        <v>70</v>
      </c>
      <c r="D37" s="232">
        <v>0.76607142857142863</v>
      </c>
      <c r="E37" s="233">
        <v>949</v>
      </c>
      <c r="F37" s="234" t="s">
        <v>120</v>
      </c>
      <c r="G37" s="259" t="s">
        <v>197</v>
      </c>
      <c r="H37" s="235">
        <v>1</v>
      </c>
      <c r="I37" s="236">
        <v>2886.4430000000002</v>
      </c>
      <c r="J37" s="237">
        <v>3.3405416433046092E-2</v>
      </c>
      <c r="K37" s="237">
        <v>0.30111335230374559</v>
      </c>
      <c r="L37" s="237">
        <v>0.17287713632314927</v>
      </c>
      <c r="M37" s="238">
        <v>14.57</v>
      </c>
      <c r="N37" s="239">
        <v>2.7369326191440466</v>
      </c>
      <c r="O37" s="239">
        <v>11.398111793650523</v>
      </c>
      <c r="P37" s="240">
        <v>30</v>
      </c>
      <c r="Q37" s="241">
        <v>79</v>
      </c>
      <c r="R37" s="241">
        <v>329</v>
      </c>
    </row>
    <row r="38" spans="1:18" ht="16.5">
      <c r="A38" s="229" t="s">
        <v>118</v>
      </c>
      <c r="B38" s="230" t="s">
        <v>285</v>
      </c>
      <c r="C38" s="231" t="s">
        <v>70</v>
      </c>
      <c r="D38" s="232">
        <v>0.7921364816928953</v>
      </c>
      <c r="E38" s="233">
        <v>2800</v>
      </c>
      <c r="F38" s="234" t="s">
        <v>119</v>
      </c>
      <c r="G38" s="259" t="s">
        <v>193</v>
      </c>
      <c r="H38" s="235">
        <v>3</v>
      </c>
      <c r="I38" s="236">
        <v>4071.9560000000001</v>
      </c>
      <c r="J38" s="237">
        <v>2.7345647122236517E-2</v>
      </c>
      <c r="K38" s="237">
        <v>0.32423569305666838</v>
      </c>
      <c r="L38" s="237">
        <v>0.20383324377768325</v>
      </c>
      <c r="M38" s="238">
        <v>18.009</v>
      </c>
      <c r="N38" s="239">
        <v>4.91164442837791E-2</v>
      </c>
      <c r="O38" s="239">
        <v>5.6483910926345962</v>
      </c>
      <c r="P38" s="240">
        <v>27</v>
      </c>
      <c r="Q38" s="241">
        <v>2</v>
      </c>
      <c r="R38" s="241">
        <v>230</v>
      </c>
    </row>
    <row r="39" spans="1:18" ht="16.5">
      <c r="A39" s="229" t="s">
        <v>118</v>
      </c>
      <c r="B39" s="230" t="s">
        <v>253</v>
      </c>
      <c r="C39" s="231" t="s">
        <v>70</v>
      </c>
      <c r="D39" s="232">
        <v>0.74666666666666659</v>
      </c>
      <c r="E39" s="233">
        <v>7074</v>
      </c>
      <c r="F39" s="234" t="s">
        <v>119</v>
      </c>
      <c r="G39" s="259" t="s">
        <v>178</v>
      </c>
      <c r="H39" s="235">
        <v>1</v>
      </c>
      <c r="I39" s="236">
        <v>3255.1350000000002</v>
      </c>
      <c r="J39" s="237">
        <v>1.9482875314952647E-2</v>
      </c>
      <c r="K39" s="237">
        <v>0.32837517796364507</v>
      </c>
      <c r="L39" s="237">
        <v>0.15544670190330045</v>
      </c>
      <c r="M39" s="238">
        <v>16.053999999999998</v>
      </c>
      <c r="N39" s="239">
        <v>0</v>
      </c>
      <c r="O39" s="239">
        <v>0</v>
      </c>
      <c r="P39" s="240">
        <v>11</v>
      </c>
      <c r="Q39" s="241">
        <v>1753</v>
      </c>
      <c r="R39" s="241">
        <v>417</v>
      </c>
    </row>
    <row r="40" spans="1:18" ht="16.5">
      <c r="A40" s="229" t="s">
        <v>118</v>
      </c>
      <c r="B40" s="230" t="s">
        <v>406</v>
      </c>
      <c r="C40" s="231" t="s">
        <v>70</v>
      </c>
      <c r="D40" s="232">
        <v>0.78567287099909744</v>
      </c>
      <c r="E40" s="233">
        <v>775</v>
      </c>
      <c r="F40" s="234" t="s">
        <v>119</v>
      </c>
      <c r="G40" s="259" t="s">
        <v>190</v>
      </c>
      <c r="H40" s="235">
        <v>8</v>
      </c>
      <c r="I40" s="236">
        <v>1891.675</v>
      </c>
      <c r="J40" s="237">
        <v>1.7643100722970647E-2</v>
      </c>
      <c r="K40" s="237">
        <v>0.31090189868267848</v>
      </c>
      <c r="L40" s="237">
        <v>0.11947083933550953</v>
      </c>
      <c r="M40" s="238">
        <v>14.622</v>
      </c>
      <c r="N40" s="239">
        <v>0.1920605989601839</v>
      </c>
      <c r="O40" s="239">
        <v>4.6734745746978081</v>
      </c>
      <c r="P40" s="240">
        <v>6</v>
      </c>
      <c r="Q40" s="241">
        <v>422</v>
      </c>
      <c r="R40" s="241">
        <v>177</v>
      </c>
    </row>
  </sheetData>
  <phoneticPr fontId="3" type="noConversion"/>
  <conditionalFormatting sqref="C14:D40">
    <cfRule type="containsText" dxfId="37" priority="1" operator="containsText" text="F">
      <formula>NOT(ISERROR(SEARCH("F",C14)))</formula>
    </cfRule>
    <cfRule type="containsText" dxfId="36" priority="2" operator="containsText" text="D">
      <formula>NOT(ISERROR(SEARCH("D",C14)))</formula>
    </cfRule>
    <cfRule type="containsText" dxfId="35" priority="3" operator="containsText" text="C">
      <formula>NOT(ISERROR(SEARCH("C",C14)))</formula>
    </cfRule>
    <cfRule type="containsText" dxfId="34" priority="4" operator="containsText" text="B">
      <formula>NOT(ISERROR(SEARCH("B",C14)))</formula>
    </cfRule>
    <cfRule type="containsText" dxfId="33" priority="5" operator="containsText" text="A">
      <formula>NOT(ISERROR(SEARCH("A",C14)))</formula>
    </cfRule>
    <cfRule type="containsText" dxfId="32" priority="6" operator="containsText" text="S">
      <formula>NOT(ISERROR(SEARCH("S",C14)))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7</vt:i4>
      </vt:variant>
      <vt:variant>
        <vt:lpstr>이름 지정된 범위</vt:lpstr>
      </vt:variant>
      <vt:variant>
        <vt:i4>5</vt:i4>
      </vt:variant>
    </vt:vector>
  </HeadingPairs>
  <TitlesOfParts>
    <vt:vector size="12" baseType="lpstr">
      <vt:lpstr>운전성향분석&gt;</vt:lpstr>
      <vt:lpstr>종합</vt:lpstr>
      <vt:lpstr>세부분석&gt;</vt:lpstr>
      <vt:lpstr>차량별</vt:lpstr>
      <vt:lpstr>운전자별</vt:lpstr>
      <vt:lpstr>★특별관리대상&gt;</vt:lpstr>
      <vt:lpstr>D,F등급 명단</vt:lpstr>
      <vt:lpstr>운전자별!Print_Area</vt:lpstr>
      <vt:lpstr>종합!Print_Area</vt:lpstr>
      <vt:lpstr>차량별!Print_Area</vt:lpstr>
      <vt:lpstr>운전자별!Print_Titles</vt:lpstr>
      <vt:lpstr>차량별!Print_Titles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SHLEE</dc:creator>
  <cp:lastModifiedBy>유카시스템</cp:lastModifiedBy>
  <cp:lastPrinted>2024-03-04T06:51:32Z</cp:lastPrinted>
  <dcterms:created xsi:type="dcterms:W3CDTF">2019-04-08T07:12:46Z</dcterms:created>
  <dcterms:modified xsi:type="dcterms:W3CDTF">2024-12-03T08:30:33Z</dcterms:modified>
</cp:coreProperties>
</file>