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46EBBC8E-83C7-41A2-A8AF-5FE2E5A0001F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명단'!$A$13:$R$17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4">운전자별!$A$1:$R$165</definedName>
    <definedName name="_xlnm.Print_Area" localSheetId="1">종합!$A$1:$L$159</definedName>
    <definedName name="_xlnm.Print_Area" localSheetId="3">차량별!$A$1:$T$77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6" i="60" l="1"/>
  <c r="F77" i="60"/>
  <c r="F75" i="60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55" i="12" a="1"/>
  <c r="J55" i="12" l="1"/>
  <c r="B150" i="12" l="1"/>
  <c r="B151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H151" i="12" l="1"/>
  <c r="J151" i="12"/>
  <c r="F24" i="60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6" i="12" l="1"/>
  <c r="J146" i="12" s="1"/>
  <c r="K68" i="12"/>
  <c r="I68" i="12"/>
  <c r="J68" i="12"/>
  <c r="B147" i="12" l="1"/>
  <c r="B148" i="12"/>
  <c r="B149" i="12"/>
  <c r="I149" i="12" s="1"/>
  <c r="J73" i="12"/>
  <c r="J74" i="12"/>
  <c r="J71" i="12"/>
  <c r="J70" i="12"/>
  <c r="J75" i="12"/>
  <c r="J72" i="12"/>
  <c r="J69" i="12"/>
  <c r="I75" i="12"/>
  <c r="I72" i="12"/>
  <c r="I73" i="12"/>
  <c r="I74" i="12"/>
  <c r="I71" i="12"/>
  <c r="I70" i="12"/>
  <c r="I69" i="12"/>
  <c r="K73" i="12"/>
  <c r="K74" i="12"/>
  <c r="K71" i="12"/>
  <c r="K75" i="12"/>
  <c r="K72" i="12"/>
  <c r="K70" i="12"/>
  <c r="K69" i="12"/>
  <c r="J10" i="12" l="1"/>
  <c r="K29" i="12"/>
  <c r="D29" i="12" l="1"/>
  <c r="F55" i="12" a="1"/>
  <c r="G55" i="12" a="1"/>
  <c r="E55" i="12" a="1"/>
  <c r="N55" i="12" a="1"/>
  <c r="H55" i="12" a="1"/>
  <c r="I55" i="12" a="1"/>
  <c r="D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47" i="12" l="1"/>
  <c r="I151" i="12"/>
  <c r="J150" i="12"/>
  <c r="D151" i="12"/>
  <c r="E149" i="12"/>
  <c r="D150" i="12"/>
  <c r="H146" i="12"/>
  <c r="E147" i="12"/>
  <c r="E151" i="12"/>
  <c r="I146" i="12"/>
  <c r="H150" i="12"/>
  <c r="F146" i="12"/>
  <c r="D149" i="12"/>
  <c r="E150" i="12"/>
  <c r="G146" i="12"/>
  <c r="D147" i="12"/>
  <c r="F148" i="12"/>
  <c r="J148" i="12"/>
  <c r="D146" i="12"/>
  <c r="J147" i="12"/>
  <c r="I150" i="12"/>
  <c r="F150" i="12"/>
  <c r="G149" i="12"/>
  <c r="G150" i="12"/>
  <c r="E146" i="12"/>
  <c r="G151" i="12"/>
  <c r="F151" i="12"/>
  <c r="F149" i="12"/>
  <c r="E148" i="12"/>
  <c r="G147" i="12"/>
  <c r="J149" i="12"/>
  <c r="H147" i="12"/>
  <c r="H149" i="12"/>
  <c r="D148" i="12"/>
  <c r="I148" i="12"/>
  <c r="F147" i="12"/>
  <c r="G148" i="12"/>
  <c r="H14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<sst xmlns="http://schemas.openxmlformats.org/spreadsheetml/2006/main" count="4732" uniqueCount="821">
  <si>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</si>
  <si>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</si>
  <si>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</si>
  <si>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</si>
  <si>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</si>
  <si>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</si>
  <si>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</si>
  <si>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</si>
  <si>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</si>
  <si>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</si>
  <si>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</si>
  <si>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</si>
  <si>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</si>
  <si>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</si>
  <si>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</si>
  <si>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</si>
  <si>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</si>
  <si>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</si>
  <si>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</si>
  <si>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</si>
  <si>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</si>
  <si>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</si>
  <si>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</si>
  <si>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</si>
  <si>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</si>
  <si>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</si>
  <si>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</si>
  <si>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</si>
  <si>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</si>
  <si>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</si>
  <si>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</si>
  <si>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</si>
  <si>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</si>
  <si>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</si>
  <si>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</si>
  <si>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</si>
  <si>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</si>
  <si>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</si>
  <si>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</si>
  <si>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</si>
  <si>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</si>
  <si>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</si>
  <si>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</si>
  <si>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</si>
  <si>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</si>
  <si>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</si>
  <si>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</si>
  <si>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</si>
  <si>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</si>
  <si>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</si>
  <si>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</si>
  <si>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</si>
  <si>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</si>
  <si>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</si>
  <si>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</si>
  <si>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</si>
  <si>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</si>
  <si>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</si>
  <si>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</si>
  <si>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</si>
  <si>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</si>
  <si>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</si>
  <si>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</si>
  <si>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</si>
  <si>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</si>
  <si>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</si>
  <si>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</si>
  <si>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</si>
  <si>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</si>
  <si>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</si>
  <si>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</si>
  <si>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</si>
  <si>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</si>
  <si>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</si>
  <si>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</si>
  <si>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</si>
  <si>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</si>
  <si>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</si>
  <si>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</si>
  <si>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</si>
  <si>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</si>
  <si>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</si>
  <si>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</si>
  <si>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</si>
  <si>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</si>
  <si>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</si>
  <si>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</si>
  <si>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</si>
  <si>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</si>
  <si>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</si>
  <si>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</si>
  <si>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</si>
  <si>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</si>
  <si>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</si>
  <si>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</si>
  <si>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</si>
  <si>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</si>
  <si>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</si>
  <si>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</si>
  <si>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</si>
  <si>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</si>
  <si>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</si>
  <si>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</si>
  <si>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</si>
  <si>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</si>
  <si>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</si>
  <si>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</si>
  <si>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</si>
  <si>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</si>
  <si>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</si>
  <si>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</si>
  <si>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</si>
  <si>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</si>
  <si>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</si>
  <si>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</si>
  <si>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</si>
  <si>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</si>
  <si>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</si>
  <si>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</si>
  <si>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</si>
  <si>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</si>
  <si>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</si>
  <si>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</si>
  <si>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</si>
  <si>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</si>
  <si>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</si>
  <si>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</si>
  <si>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</si>
  <si>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</si>
  <si>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</si>
  <si>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</si>
  <si>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</si>
  <si>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</si>
  <si>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</si>
  <si>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</si>
  <si>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</si>
  <si>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</si>
  <si>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</si>
  <si>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</si>
  <si>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</si>
  <si>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</si>
  <si>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</si>
  <si>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</si>
  <si>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</si>
  <si>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</si>
  <si>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</si>
  <si>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</si>
  <si>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</si>
  <si>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</si>
  <si>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</si>
  <si>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</si>
  <si>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</si>
  <si>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</si>
  <si>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</si>
  <si>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</si>
  <si>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</si>
  <si>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</si>
  <si>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</si>
  <si>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</si>
  <si>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</si>
  <si>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</si>
  <si>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</si>
  <si>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</si>
  <si>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</si>
  <si>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</si>
  <si>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</si>
  <si>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</si>
  <si>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</si>
  <si>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</si>
  <si>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</si>
  <si>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</si>
  <si>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</si>
  <si>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</si>
  <si>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</si>
  <si>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</si>
  <si>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</si>
  <si>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</si>
  <si>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</si>
  <si>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</si>
  <si>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</si>
  <si>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</si>
  <si>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</si>
  <si>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</si>
  <si>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</si>
  <si>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</si>
  <si>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</si>
  <si>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</si>
  <si>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</si>
  <si>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</si>
  <si>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</si>
  <si>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</si>
  <si>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</si>
  <si>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</si>
  <si>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</si>
  <si>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</si>
  <si>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</si>
  <si>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</si>
  <si>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</si>
  <si>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</si>
  <si>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</si>
  <si>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</si>
  <si>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</si>
  <si>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</si>
  <si>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</si>
  <si>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</si>
  <si>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</si>
  <si>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</si>
  <si>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</si>
  <si>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</si>
  <si>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</si>
  <si>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</si>
  <si>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</si>
  <si>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</si>
  <si>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</si>
  <si>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</si>
  <si>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</si>
  <si>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</si>
  <si>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</si>
  <si>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</si>
  <si>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</si>
  <si>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</si>
  <si>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</si>
  <si>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</si>
  <si>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</si>
  <si>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</si>
  <si>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</si>
  <si>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</si>
  <si>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</si>
  <si>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</si>
  <si>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</si>
  <si>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</si>
  <si>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</si>
  <si>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</si>
  <si>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</si>
  <si>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</si>
  <si>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</si>
  <si>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</si>
  <si>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</si>
  <si>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</si>
  <si>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</si>
  <si>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</si>
  <si>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</si>
  <si>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</si>
  <si>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</si>
  <si>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</si>
  <si>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</si>
  <si>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</si>
  <si>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</si>
  <si>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</si>
  <si>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</si>
  <si>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</si>
  <si>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고상욱</t>
  </si>
  <si>
    <t>구진영</t>
  </si>
  <si>
    <t>권병묵</t>
  </si>
  <si>
    <t>권오현</t>
  </si>
  <si>
    <t>권태종</t>
  </si>
  <si>
    <t>김경배</t>
  </si>
  <si>
    <t>김경연</t>
  </si>
  <si>
    <t>김기영</t>
  </si>
  <si>
    <t>김대수</t>
  </si>
  <si>
    <t>김도근</t>
  </si>
  <si>
    <t>김명현</t>
  </si>
  <si>
    <t>김병일</t>
  </si>
  <si>
    <t>김선호</t>
  </si>
  <si>
    <t>김성취</t>
  </si>
  <si>
    <t>김승배</t>
  </si>
  <si>
    <t>김영식</t>
  </si>
  <si>
    <t>김요섭</t>
  </si>
  <si>
    <t>김용문</t>
  </si>
  <si>
    <t>김용장</t>
  </si>
  <si>
    <t>김의용</t>
  </si>
  <si>
    <t>김익수</t>
  </si>
  <si>
    <t>김인기</t>
  </si>
  <si>
    <t>김재중</t>
  </si>
  <si>
    <t>김정인</t>
  </si>
  <si>
    <t>김종국</t>
  </si>
  <si>
    <t>김창영</t>
  </si>
  <si>
    <t>김학열</t>
  </si>
  <si>
    <t>김현수</t>
  </si>
  <si>
    <t>김형규</t>
  </si>
  <si>
    <t>김환조</t>
  </si>
  <si>
    <t>노영봉</t>
  </si>
  <si>
    <t>문영식</t>
  </si>
  <si>
    <t>박병승</t>
  </si>
  <si>
    <t>박봉건</t>
  </si>
  <si>
    <t>박용환</t>
  </si>
  <si>
    <t>박정배</t>
  </si>
  <si>
    <t>박정훈</t>
  </si>
  <si>
    <t>박종길</t>
  </si>
  <si>
    <t>배오성</t>
  </si>
  <si>
    <t>백종필</t>
  </si>
  <si>
    <t>변일용</t>
  </si>
  <si>
    <t>서기원</t>
  </si>
  <si>
    <t>서문원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</si>
  <si>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</si>
  <si>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</si>
  <si>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</si>
  <si>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</si>
  <si>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</si>
  <si>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</si>
  <si>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</si>
  <si>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신유식</t>
  </si>
  <si>
    <t>심기섭</t>
  </si>
  <si>
    <t>안성진</t>
  </si>
  <si>
    <t>안현진</t>
  </si>
  <si>
    <t>양광일</t>
  </si>
  <si>
    <t>연성석</t>
  </si>
  <si>
    <t>오세환</t>
  </si>
  <si>
    <t>오정택</t>
  </si>
  <si>
    <t>우제욱</t>
  </si>
  <si>
    <t>유병수</t>
  </si>
  <si>
    <t>유재학</t>
  </si>
  <si>
    <t>유종각</t>
  </si>
  <si>
    <t>유종선</t>
  </si>
  <si>
    <t>윤세호</t>
  </si>
  <si>
    <t>윤희석</t>
  </si>
  <si>
    <t>이강일</t>
  </si>
  <si>
    <t>이경환</t>
  </si>
  <si>
    <t>이기준</t>
  </si>
  <si>
    <t>이순길</t>
  </si>
  <si>
    <t>이승수</t>
  </si>
  <si>
    <t>이영화</t>
  </si>
  <si>
    <t>이용대</t>
  </si>
  <si>
    <t>이용진</t>
  </si>
  <si>
    <t>이종흔</t>
  </si>
  <si>
    <t>이진철</t>
  </si>
  <si>
    <t>이호용</t>
  </si>
  <si>
    <t>이환욱</t>
  </si>
  <si>
    <t>인호덕</t>
  </si>
  <si>
    <t>임인복</t>
  </si>
  <si>
    <t>임재준</t>
  </si>
  <si>
    <t>임충환</t>
  </si>
  <si>
    <t>자선호</t>
  </si>
  <si>
    <t>장길영</t>
  </si>
  <si>
    <t>장명근</t>
  </si>
  <si>
    <t>장시혁</t>
  </si>
  <si>
    <t>장해욱</t>
  </si>
  <si>
    <t>전정훈</t>
  </si>
  <si>
    <t>정재철</t>
  </si>
  <si>
    <t>정해열</t>
  </si>
  <si>
    <t>조동래</t>
  </si>
  <si>
    <t>조성훈</t>
  </si>
  <si>
    <t>조정래</t>
  </si>
  <si>
    <t>채규철</t>
  </si>
  <si>
    <t>최국철</t>
  </si>
  <si>
    <t>최기성</t>
  </si>
  <si>
    <t>최상진</t>
  </si>
  <si>
    <t>최성희</t>
  </si>
  <si>
    <t>최용선</t>
  </si>
  <si>
    <t>최정만</t>
  </si>
  <si>
    <t>최정배</t>
  </si>
  <si>
    <t>최정수</t>
  </si>
  <si>
    <t>최종만</t>
  </si>
  <si>
    <t>최홍락</t>
  </si>
  <si>
    <t>편정범</t>
  </si>
  <si>
    <t>한국현</t>
  </si>
  <si>
    <t>허선균</t>
  </si>
  <si>
    <t>홍성운</t>
  </si>
  <si>
    <t>인천스마트27A1</t>
  </si>
  <si>
    <t>70바3643</t>
  </si>
  <si>
    <t>김상신</t>
  </si>
  <si>
    <t>김요식</t>
  </si>
  <si>
    <t>박관형</t>
  </si>
  <si>
    <t>정원진</t>
  </si>
  <si>
    <t>황상원</t>
  </si>
  <si>
    <t>김정일</t>
  </si>
  <si>
    <t>인천스마트21C2</t>
  </si>
  <si>
    <t>인천스마트21C4</t>
  </si>
  <si>
    <t>인천스마트21C3</t>
  </si>
  <si>
    <t>인천스마트38D1</t>
  </si>
  <si>
    <t>김세빈</t>
  </si>
  <si>
    <t>박병진</t>
  </si>
  <si>
    <t>박유진</t>
  </si>
  <si>
    <t>윤주현</t>
  </si>
  <si>
    <t>차영섭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</si>
  <si>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</si>
  <si>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</si>
  <si>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</si>
  <si>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</si>
  <si>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</si>
  <si>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</si>
  <si>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</si>
  <si>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인천스마트20A2</t>
  </si>
  <si>
    <t>인천스마트21B1</t>
  </si>
  <si>
    <t>인천스마트27B2</t>
  </si>
  <si>
    <t>인천스마트27B4</t>
  </si>
  <si>
    <t>인천스마트27B3</t>
  </si>
  <si>
    <t>김판수</t>
  </si>
  <si>
    <t>이기훈</t>
  </si>
  <si>
    <t>최상순</t>
  </si>
  <si>
    <t>인천스마트20B2</t>
  </si>
  <si>
    <t>인천스마트20B1</t>
  </si>
  <si>
    <t>인천스마트21D1</t>
  </si>
  <si>
    <t>인천스마트27C1</t>
  </si>
  <si>
    <t>인천스마트38D5</t>
  </si>
  <si>
    <t>인천스마트38D6</t>
  </si>
  <si>
    <t>인천스마트38D3</t>
  </si>
  <si>
    <t>인천스마트38D4</t>
  </si>
  <si>
    <t>55</t>
  </si>
  <si>
    <t>인천스마트5C1</t>
  </si>
  <si>
    <t>인천스마트5B1</t>
  </si>
  <si>
    <t>인천스마트5B4</t>
  </si>
  <si>
    <t>인천스마트5B3</t>
  </si>
  <si>
    <t>인천스마트5C2</t>
  </si>
  <si>
    <t>인천스마트5A1</t>
  </si>
  <si>
    <t>인천스마트5S1</t>
  </si>
  <si>
    <t>5-15-1</t>
  </si>
  <si>
    <t>NULL</t>
  </si>
  <si>
    <t>서창용</t>
  </si>
  <si>
    <t>이덕길</t>
  </si>
  <si>
    <t>순위</t>
  </si>
  <si>
    <t>70바3502</t>
  </si>
  <si>
    <t>▲</t>
  </si>
  <si>
    <t>인천스마트5B5</t>
  </si>
  <si>
    <t>김경석</t>
  </si>
  <si>
    <t>박종현</t>
  </si>
  <si>
    <t>박준용</t>
  </si>
  <si>
    <t>이명석</t>
  </si>
  <si>
    <t>이승욱</t>
  </si>
  <si>
    <t>이춘복</t>
  </si>
  <si>
    <t>이택선</t>
  </si>
  <si>
    <t>조경민</t>
  </si>
  <si>
    <t>최찬준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</si>
  <si>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</si>
  <si>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</si>
  <si>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</si>
  <si>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</si>
  <si>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70바3508</t>
  </si>
  <si>
    <t>김상덕</t>
  </si>
  <si>
    <t>70바3576</t>
  </si>
  <si>
    <t>박선웅</t>
  </si>
  <si>
    <t>조남식</t>
  </si>
  <si>
    <t>김동회</t>
  </si>
  <si>
    <t>김만철</t>
  </si>
  <si>
    <t>문영식B</t>
  </si>
  <si>
    <t>문준석</t>
  </si>
  <si>
    <t>박노철</t>
  </si>
  <si>
    <t>박덕환</t>
  </si>
  <si>
    <t>박인서</t>
  </si>
  <si>
    <t>서수찬</t>
  </si>
  <si>
    <t>안진형</t>
  </si>
  <si>
    <t>윤태원</t>
  </si>
  <si>
    <t>이규선</t>
  </si>
  <si>
    <t>임광빈</t>
  </si>
  <si>
    <t>최병철C</t>
  </si>
  <si>
    <t>최현</t>
  </si>
  <si>
    <t>인천스마트20B5</t>
  </si>
  <si>
    <t>인천스마트20B3</t>
  </si>
  <si>
    <t>인천스마트20C1</t>
  </si>
  <si>
    <t>인천스마트20B7</t>
  </si>
  <si>
    <t>인천스마트20B6</t>
  </si>
  <si>
    <t>인천스마트20B4</t>
  </si>
  <si>
    <t>인천스마트21D2</t>
  </si>
  <si>
    <t>인천스마트27C6</t>
  </si>
  <si>
    <t>인천스마트27C2</t>
  </si>
  <si>
    <t>인천스마트27C3</t>
  </si>
  <si>
    <t>인천스마트27C5</t>
  </si>
  <si>
    <t>인천스마트27C7</t>
  </si>
  <si>
    <t>인천스마트27C4</t>
  </si>
  <si>
    <t>인천스마트38D2</t>
  </si>
  <si>
    <t>인천스마트38F3</t>
  </si>
  <si>
    <t>인천스마트38C1</t>
  </si>
  <si>
    <t>인천스마트38F2</t>
  </si>
  <si>
    <t>인천스마트38F1</t>
  </si>
  <si>
    <t>인천스마트5B2</t>
  </si>
  <si>
    <t>인천스마트5B6</t>
  </si>
  <si>
    <t>인천스마트5-1B2</t>
  </si>
  <si>
    <t>인천스마트5-1B1</t>
  </si>
  <si>
    <t>인천스마트5-1B3</t>
  </si>
  <si>
    <t>10%(17명)</t>
  </si>
  <si>
    <t>B</t>
    <phoneticPr fontId="2" type="noConversion"/>
  </si>
  <si>
    <t>17%(2명)</t>
  </si>
  <si>
    <t>50%(6명)</t>
  </si>
  <si>
    <t>인천스마트20C3</t>
  </si>
  <si>
    <t>인천스마트20C4</t>
  </si>
  <si>
    <t>인천스마트20C2</t>
  </si>
  <si>
    <t>인천스마트21B5</t>
  </si>
  <si>
    <t>인천스마트21B2</t>
  </si>
  <si>
    <t>인천스마트21B6</t>
  </si>
  <si>
    <t>인천스마트21B3</t>
  </si>
  <si>
    <t>인천스마트21B4</t>
  </si>
  <si>
    <t>인천스마트27S1</t>
  </si>
  <si>
    <t>인천스마트38B1</t>
  </si>
  <si>
    <t>인천스마트38D7</t>
  </si>
  <si>
    <t>인천스마트38D8</t>
  </si>
  <si>
    <t>인천스마트5D2</t>
  </si>
  <si>
    <t>인천스마트5D1</t>
  </si>
  <si>
    <t>인천스마트5-1C2</t>
  </si>
  <si>
    <t>인천스마트5-1C1</t>
  </si>
  <si>
    <t>인천스마트5-1A1</t>
  </si>
  <si>
    <t>인천스마트예비C3</t>
  </si>
  <si>
    <t>인천스마트예비D4</t>
  </si>
  <si>
    <t>인천스마트예비B9</t>
  </si>
  <si>
    <t>인천스마트예비C1</t>
  </si>
  <si>
    <t>52983671970.706</t>
  </si>
  <si>
    <t>52937921230.509</t>
  </si>
  <si>
    <t>5297766227.439</t>
  </si>
  <si>
    <t>52995702342.796</t>
  </si>
  <si>
    <t>5294954543.448</t>
  </si>
  <si>
    <t>52963731299.694</t>
  </si>
  <si>
    <t>52994971925.094</t>
  </si>
  <si>
    <t>5292581305.032</t>
  </si>
  <si>
    <t>5291011434.964</t>
  </si>
  <si>
    <t>김경호</t>
  </si>
  <si>
    <t>529774285.482</t>
  </si>
  <si>
    <t>52934591532.013</t>
  </si>
  <si>
    <t>5293247411.217</t>
  </si>
  <si>
    <t>52972672216.909</t>
  </si>
  <si>
    <t>5295537716.265</t>
  </si>
  <si>
    <t>5299866441.019</t>
  </si>
  <si>
    <t>5291287648.988</t>
  </si>
  <si>
    <t>52969472117.724</t>
  </si>
  <si>
    <t>52986491624.926</t>
  </si>
  <si>
    <t>52944781027.928</t>
  </si>
  <si>
    <t>52963011894.818</t>
  </si>
  <si>
    <t>52981512367.673</t>
  </si>
  <si>
    <t>52928992121.256</t>
  </si>
  <si>
    <t>529917676.891</t>
  </si>
  <si>
    <t>5294613224.937</t>
  </si>
  <si>
    <t>52961601887.408</t>
  </si>
  <si>
    <t>52960212106.642</t>
  </si>
  <si>
    <t>52941193764.426</t>
  </si>
  <si>
    <t>52978051816.565</t>
  </si>
  <si>
    <t>5293603578.327</t>
  </si>
  <si>
    <t>5297392307.964</t>
  </si>
  <si>
    <t>52965911624.127</t>
  </si>
  <si>
    <t>52997762102.175</t>
  </si>
  <si>
    <t>52911921101.899</t>
  </si>
  <si>
    <t>52922141225.418</t>
  </si>
  <si>
    <t>5293410493.042</t>
  </si>
  <si>
    <t>52924011681.225</t>
  </si>
  <si>
    <t>52912612187.434</t>
  </si>
  <si>
    <t>52962821704.596</t>
  </si>
  <si>
    <t>5292206417.354</t>
  </si>
  <si>
    <t>52977491969.535</t>
  </si>
  <si>
    <t>5296673408.768</t>
  </si>
  <si>
    <t>5295736901.253</t>
  </si>
  <si>
    <t>52961411927.91</t>
  </si>
  <si>
    <t>5294387310.086</t>
  </si>
  <si>
    <t>52916002127.711</t>
  </si>
  <si>
    <t>5293374624.166</t>
  </si>
  <si>
    <t>5298966796.714</t>
  </si>
  <si>
    <t>5299337313.726</t>
  </si>
  <si>
    <t>박근호</t>
  </si>
  <si>
    <t>52960031681.684</t>
  </si>
  <si>
    <t>52947491436.128</t>
  </si>
  <si>
    <t>5298970641.169</t>
  </si>
  <si>
    <t>52915351506.215</t>
  </si>
  <si>
    <t>5294551284.467</t>
  </si>
  <si>
    <t>52923741572.998</t>
  </si>
  <si>
    <t>5298225758.515</t>
  </si>
  <si>
    <t>52953121057.588</t>
  </si>
  <si>
    <t>529909212.227</t>
  </si>
  <si>
    <t>52927391331.721</t>
  </si>
  <si>
    <t>5297212815.982</t>
  </si>
  <si>
    <t>52975581724.124</t>
  </si>
  <si>
    <t>52941321729.173</t>
  </si>
  <si>
    <t>52974391611.66</t>
  </si>
  <si>
    <t>5299583849.149</t>
  </si>
  <si>
    <t>박희재</t>
  </si>
  <si>
    <t>529856201.411</t>
  </si>
  <si>
    <t>5292550233.157</t>
  </si>
  <si>
    <t>5295685313.415</t>
  </si>
  <si>
    <t>52944121475.116</t>
  </si>
  <si>
    <t>5291777666.058</t>
  </si>
  <si>
    <t>52948002457.311</t>
  </si>
  <si>
    <t>52910691551.286</t>
  </si>
  <si>
    <t>529135334.705</t>
  </si>
  <si>
    <t>52921902544.001</t>
  </si>
  <si>
    <t>52926771328.207</t>
  </si>
  <si>
    <t>52975161668.99</t>
  </si>
  <si>
    <t>5298841841.373</t>
  </si>
  <si>
    <t>52972862259.577</t>
  </si>
  <si>
    <t>52916163130.864</t>
  </si>
  <si>
    <t>5292404524.054</t>
  </si>
  <si>
    <t>신병곤</t>
  </si>
  <si>
    <t>5291386558.552</t>
  </si>
  <si>
    <t>5297376361.189</t>
  </si>
  <si>
    <t>52921721941.511</t>
  </si>
  <si>
    <t>52994801078.439</t>
  </si>
  <si>
    <t>5299068276.963</t>
  </si>
  <si>
    <t>52963391041.892</t>
  </si>
  <si>
    <t>52992592096.137</t>
  </si>
  <si>
    <t>52923201685.462</t>
  </si>
  <si>
    <t>5292301754.175</t>
  </si>
  <si>
    <t>5298830503.34</t>
  </si>
  <si>
    <t>오한빛</t>
  </si>
  <si>
    <t>5291514363.282</t>
  </si>
  <si>
    <t>52993892103.972</t>
  </si>
  <si>
    <t>5293831689.326</t>
  </si>
  <si>
    <t>52946002036.786</t>
  </si>
  <si>
    <t>52931281110.585</t>
  </si>
  <si>
    <t>5292231561.078</t>
  </si>
  <si>
    <t>52940521289.678</t>
  </si>
  <si>
    <t>5297000255.973</t>
  </si>
  <si>
    <t>52970482497.651</t>
  </si>
  <si>
    <t>5295672290.794</t>
  </si>
  <si>
    <t>52921582197.049</t>
  </si>
  <si>
    <t>52955461540.313</t>
  </si>
  <si>
    <t>이광출</t>
  </si>
  <si>
    <t>5291285319.965</t>
  </si>
  <si>
    <t>52935401217.571</t>
  </si>
  <si>
    <t>5298091447.548</t>
  </si>
  <si>
    <t>529502225.741</t>
  </si>
  <si>
    <t>5291362281.313</t>
  </si>
  <si>
    <t>52971071112.556</t>
  </si>
  <si>
    <t>52938691359.277</t>
  </si>
  <si>
    <t>52936341474.786</t>
  </si>
  <si>
    <t>52973022178.894</t>
  </si>
  <si>
    <t>529661629.605</t>
  </si>
  <si>
    <t>52965241633.188</t>
  </si>
  <si>
    <t>52970972830.15</t>
  </si>
  <si>
    <t>52981371734.998</t>
  </si>
  <si>
    <t>52919302876.503</t>
  </si>
  <si>
    <t>5295539476.122</t>
  </si>
  <si>
    <t>5294038802.217</t>
  </si>
  <si>
    <t>52996301673.23</t>
  </si>
  <si>
    <t>52917062380.382</t>
  </si>
  <si>
    <t>52931232146.765</t>
  </si>
  <si>
    <t>5298629160.502</t>
  </si>
  <si>
    <t>5297690717.502</t>
  </si>
  <si>
    <t>52960645185.013</t>
  </si>
  <si>
    <t>5291702294.579</t>
  </si>
  <si>
    <t>52984202214.586</t>
  </si>
  <si>
    <t>5298961488.764</t>
  </si>
  <si>
    <t>52942591416.83</t>
  </si>
  <si>
    <t>52970302019.971</t>
  </si>
  <si>
    <t>5292104670.539</t>
  </si>
  <si>
    <t>52932232188.557</t>
  </si>
  <si>
    <t>529598308.241</t>
  </si>
  <si>
    <t>52946902541.243</t>
  </si>
  <si>
    <t>52941791852.426</t>
  </si>
  <si>
    <t>52944021372.493</t>
  </si>
  <si>
    <t>5291099522.051</t>
  </si>
  <si>
    <t>5291170316.466</t>
  </si>
  <si>
    <t>52914591814.12</t>
  </si>
  <si>
    <t>529708546.231</t>
  </si>
  <si>
    <t>52970321284.057</t>
  </si>
  <si>
    <t>52966921801.966</t>
  </si>
  <si>
    <t>5297689340.423</t>
  </si>
  <si>
    <t>5298190714.643</t>
  </si>
  <si>
    <t>52941231341.977</t>
  </si>
  <si>
    <t>529165437.497</t>
  </si>
  <si>
    <t>52995541426.305</t>
  </si>
  <si>
    <t>52911191570.154</t>
  </si>
  <si>
    <t>52936591072.397</t>
  </si>
  <si>
    <t>52979792162.895</t>
  </si>
  <si>
    <t>52952581626.583</t>
  </si>
  <si>
    <t>52939371042.428</t>
  </si>
  <si>
    <t>52931791346.713</t>
  </si>
  <si>
    <t>5296678649.077</t>
  </si>
  <si>
    <t>52951021475.648</t>
  </si>
  <si>
    <t>52966581570.592</t>
  </si>
  <si>
    <t>52946011723.528</t>
  </si>
  <si>
    <t>5296073927.543</t>
  </si>
  <si>
    <t>52948531423.673</t>
  </si>
  <si>
    <t>52998882055.117</t>
  </si>
  <si>
    <t>홍성진</t>
  </si>
  <si>
    <t>5292834488.199</t>
  </si>
  <si>
    <t>52993151476.946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</si>
  <si>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</si>
  <si>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</si>
  <si>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</si>
  <si>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</si>
  <si>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</si>
  <si>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공회전과다 명단</t>
  </si>
  <si>
    <t>분석기간: 24.11.01-24.11.30</t>
  </si>
  <si>
    <t>24'11</t>
    <phoneticPr fontId="2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</si>
  <si>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</si>
  <si>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</si>
  <si>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</si>
  <si>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</si>
  <si>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</si>
  <si>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</si>
  <si>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</si>
  <si>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5294315712.423</t>
  </si>
  <si>
    <t>예비예비C</t>
  </si>
  <si>
    <t>인천스마트예비C6</t>
  </si>
  <si>
    <t>5295194180.698</t>
  </si>
  <si>
    <t>2727B</t>
  </si>
  <si>
    <t>인천스마트27B6</t>
  </si>
  <si>
    <t>55B</t>
  </si>
  <si>
    <t>3838F</t>
  </si>
  <si>
    <t>2121D</t>
  </si>
  <si>
    <t>인천스마트21D4</t>
  </si>
  <si>
    <t>2020C</t>
  </si>
  <si>
    <t>인천스마트20C5</t>
  </si>
  <si>
    <t>5-15-1C</t>
  </si>
  <si>
    <t>인천스마트21D7</t>
  </si>
  <si>
    <t>2121S</t>
  </si>
  <si>
    <t>인천스마트21S1</t>
  </si>
  <si>
    <t>3838D</t>
  </si>
  <si>
    <t>5-15-1A</t>
  </si>
  <si>
    <t>인천스마트5-1A2</t>
  </si>
  <si>
    <t>NEW</t>
  </si>
  <si>
    <t>new</t>
  </si>
  <si>
    <t>2020A</t>
  </si>
  <si>
    <t>인천스마트20C8</t>
  </si>
  <si>
    <t>예비예비D</t>
  </si>
  <si>
    <t>인천스마트예비D1</t>
  </si>
  <si>
    <t>2020B</t>
  </si>
  <si>
    <t>인천스마트20B10</t>
  </si>
  <si>
    <t>55C</t>
  </si>
  <si>
    <t>인천스마트5C7</t>
  </si>
  <si>
    <t>3838C</t>
  </si>
  <si>
    <t>인천스마트38C3</t>
  </si>
  <si>
    <t>55A</t>
  </si>
  <si>
    <t>인천스마트5A3</t>
  </si>
  <si>
    <t>인천스마트5B10</t>
  </si>
  <si>
    <t>2121C</t>
  </si>
  <si>
    <t>인천스마트21C5</t>
  </si>
  <si>
    <t>인천스마트21D6</t>
  </si>
  <si>
    <t>인천스마트38C5</t>
  </si>
  <si>
    <t>55D</t>
  </si>
  <si>
    <t>2727C</t>
  </si>
  <si>
    <t>인천스마트27C11</t>
  </si>
  <si>
    <t>인천스마트27C14</t>
  </si>
  <si>
    <t>55S</t>
  </si>
  <si>
    <t>인천스마트5S3</t>
  </si>
  <si>
    <t>인천스마트21C6</t>
  </si>
  <si>
    <t>인천스마트5C8</t>
  </si>
  <si>
    <t>2020S</t>
  </si>
  <si>
    <t>인천스마트20S1</t>
  </si>
  <si>
    <t>인천스마트20A3</t>
  </si>
  <si>
    <t>인천스마트5C3</t>
  </si>
  <si>
    <t>인천스마트38F4</t>
  </si>
  <si>
    <t>5-15-1S</t>
  </si>
  <si>
    <t>인천스마트5-1S2</t>
  </si>
  <si>
    <t>인천스마트20B13</t>
  </si>
  <si>
    <t>5-15-1B</t>
  </si>
  <si>
    <t>인천스마트20B16</t>
  </si>
  <si>
    <t>인천스마트38F7</t>
  </si>
  <si>
    <t>인천스마트20C6</t>
  </si>
  <si>
    <t>인천스마트5D4</t>
  </si>
  <si>
    <t>3838B</t>
  </si>
  <si>
    <t>인천스마트예비C11</t>
  </si>
  <si>
    <t>인천스마트27C15</t>
  </si>
  <si>
    <t>2121B</t>
  </si>
  <si>
    <t>인천스마트5-1C3</t>
  </si>
  <si>
    <t>인천스마트5S4</t>
  </si>
  <si>
    <t>인천스마트20B12</t>
  </si>
  <si>
    <t>인천스마트5-1C5</t>
  </si>
  <si>
    <t>인천스마트27C9</t>
  </si>
  <si>
    <t>인천스마트5C9</t>
  </si>
  <si>
    <t>-</t>
  </si>
  <si>
    <t>2727A</t>
  </si>
  <si>
    <t>인천스마트27A2</t>
  </si>
  <si>
    <t>인천스마트20C7</t>
  </si>
  <si>
    <t>인천스마트38C4</t>
  </si>
  <si>
    <t>인천스마트27B5</t>
  </si>
  <si>
    <t>인천스마트20C9</t>
  </si>
  <si>
    <t>인천스마트20B8</t>
  </si>
  <si>
    <t>인천스마트5B9</t>
  </si>
  <si>
    <t>인천스마트38B3</t>
  </si>
  <si>
    <t>인천스마트5-1C6</t>
  </si>
  <si>
    <t>인천스마트5A2</t>
  </si>
  <si>
    <t>2121A</t>
  </si>
  <si>
    <t>인천스마트21A4</t>
  </si>
  <si>
    <t>인천스마트38F10</t>
  </si>
  <si>
    <t>인천스마트21D5</t>
  </si>
  <si>
    <t>인천스마트21A2</t>
  </si>
  <si>
    <t>인천스마트20B15</t>
  </si>
  <si>
    <t>인천스마트38F5</t>
  </si>
  <si>
    <t>인천스마트5-1C4</t>
  </si>
  <si>
    <t>인천스마트21C10</t>
  </si>
  <si>
    <t>3838S</t>
  </si>
  <si>
    <t>인천스마트38S1</t>
  </si>
  <si>
    <t>인천스마트21C9</t>
  </si>
  <si>
    <t>인천스마트38F9</t>
  </si>
  <si>
    <t>인천스마트5S5</t>
  </si>
  <si>
    <t>인천스마트38F6</t>
  </si>
  <si>
    <t>인천스마트21D3</t>
  </si>
  <si>
    <t>인천스마트38C2</t>
  </si>
  <si>
    <t>인천스마트27A4</t>
  </si>
  <si>
    <t>인천스마트27C10</t>
  </si>
  <si>
    <t>인천스마트5-1S1</t>
  </si>
  <si>
    <t>인천스마트5S2</t>
  </si>
  <si>
    <t>인천스마트5C4</t>
  </si>
  <si>
    <t>인천스마트38B2</t>
  </si>
  <si>
    <t>인천스마트5B8</t>
  </si>
  <si>
    <t>2727D</t>
  </si>
  <si>
    <t>인천스마트27D1</t>
  </si>
  <si>
    <t>인천스마트27A3</t>
  </si>
  <si>
    <t>인천스마트27C8</t>
  </si>
  <si>
    <t>2727S</t>
  </si>
  <si>
    <t>인천스마트20B14</t>
  </si>
  <si>
    <t>인천스마트21C8</t>
  </si>
  <si>
    <t>인천스마트5B7</t>
  </si>
  <si>
    <t>인천스마트27C12</t>
  </si>
  <si>
    <t>인천스마트5C6</t>
  </si>
  <si>
    <t>인천스마트27S2</t>
  </si>
  <si>
    <t>3838A</t>
  </si>
  <si>
    <t>인천스마트38A1</t>
  </si>
  <si>
    <t>인천스마트21C7</t>
  </si>
  <si>
    <t>인천스마트21A1</t>
  </si>
  <si>
    <t>인천스마트21A3</t>
  </si>
  <si>
    <t>인천스마트5C5</t>
  </si>
  <si>
    <t>인천스마트20B9</t>
  </si>
  <si>
    <t>2121F</t>
  </si>
  <si>
    <t>인천스마트21F2</t>
  </si>
  <si>
    <t>인천스마트5D3</t>
  </si>
  <si>
    <t>인천스마트38F8</t>
  </si>
  <si>
    <t>인천스마트21F1</t>
  </si>
  <si>
    <t>인천스마트20B17</t>
  </si>
  <si>
    <t>인천스마트27C13</t>
  </si>
  <si>
    <t>인천스마트20B11</t>
  </si>
  <si>
    <t>15%(2명)</t>
  </si>
  <si>
    <t>17%(1명)</t>
  </si>
  <si>
    <t>54%(7명)</t>
  </si>
  <si>
    <t>50%(3명)</t>
  </si>
  <si>
    <t>31%(4명)</t>
  </si>
  <si>
    <t>33%(2명)</t>
  </si>
  <si>
    <t>33%(4명)</t>
  </si>
  <si>
    <t>62%(8명)</t>
  </si>
  <si>
    <t>23%(3명)</t>
  </si>
  <si>
    <t>대비</t>
  </si>
  <si>
    <t>7%(12명)</t>
  </si>
  <si>
    <t>27%(43명)</t>
  </si>
  <si>
    <t>35%(57명)</t>
  </si>
  <si>
    <t>13%(21명)</t>
  </si>
  <si>
    <t>8위/(32개사)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</si>
</sst>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83" fillId="0" borderId="12" xfId="1" applyNumberFormat="1" applyFont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192" fontId="84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9A-45CD-A593-FE48D3CE78E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65-4B06-B4A8-5805BFF7E4D0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7DF-4FA9-B515-1CCC8CEAC9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  <c:pt idx="9">
                  <c:v>1.8898301570110034</c:v>
                </c:pt>
                <c:pt idx="10">
                  <c:v>1.8754162521791047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7.407407407407407E-2</c:v>
                </c:pt>
                <c:pt idx="1">
                  <c:v>0.10493827160493827</c:v>
                </c:pt>
                <c:pt idx="2">
                  <c:v>0.26543209876543211</c:v>
                </c:pt>
                <c:pt idx="3">
                  <c:v>0.35185185185185186</c:v>
                </c:pt>
                <c:pt idx="4">
                  <c:v>0.12962962962962962</c:v>
                </c:pt>
                <c:pt idx="5">
                  <c:v>7.407407407407407E-2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0.30769230769230771</c:v>
                </c:pt>
                <c:pt idx="2">
                  <c:v>0.33333333333333331</c:v>
                </c:pt>
                <c:pt idx="3">
                  <c:v>0.53846153846153844</c:v>
                </c:pt>
                <c:pt idx="4">
                  <c:v>0.33333333333333331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0.5</c:v>
                </c:pt>
                <c:pt idx="1">
                  <c:v>0.53846153846153844</c:v>
                </c:pt>
                <c:pt idx="2">
                  <c:v>0.5</c:v>
                </c:pt>
                <c:pt idx="3">
                  <c:v>0.30769230769230771</c:v>
                </c:pt>
                <c:pt idx="4">
                  <c:v>0.5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0.15384615384615385</c:v>
                </c:pt>
                <c:pt idx="2">
                  <c:v>0.16666666666666666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703731</xdr:colOff>
      <xdr:row>10</xdr:row>
      <xdr:rowOff>132228</xdr:rowOff>
    </xdr:from>
    <xdr:to>
      <xdr:col>5</xdr:col>
      <xdr:colOff>860617</xdr:colOff>
      <xdr:row>11</xdr:row>
      <xdr:rowOff>147916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3482790" y="3482787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B6AF9A7-20E4-4CC5-9D88-74A3A7097D2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598397</xdr:colOff>
      <xdr:row>9</xdr:row>
      <xdr:rowOff>38100</xdr:rowOff>
    </xdr:from>
    <xdr:to>
      <xdr:col>6</xdr:col>
      <xdr:colOff>755284</xdr:colOff>
      <xdr:row>10</xdr:row>
      <xdr:rowOff>53788</xdr:rowOff>
    </xdr:to>
    <xdr:sp macro="" textlink="$K$21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251515" y="3097306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145677</xdr:colOff>
      <xdr:row>10</xdr:row>
      <xdr:rowOff>78441</xdr:rowOff>
    </xdr:from>
    <xdr:to>
      <xdr:col>6</xdr:col>
      <xdr:colOff>358589</xdr:colOff>
      <xdr:row>10</xdr:row>
      <xdr:rowOff>100853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>
          <a:off x="4672853" y="3429000"/>
          <a:ext cx="212912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504264</xdr:colOff>
      <xdr:row>10</xdr:row>
      <xdr:rowOff>67235</xdr:rowOff>
    </xdr:from>
    <xdr:to>
      <xdr:col>5</xdr:col>
      <xdr:colOff>705970</xdr:colOff>
      <xdr:row>11</xdr:row>
      <xdr:rowOff>201705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3A4B62E-F34A-42D8-B37E-4F03074C3AE3}"/>
            </a:ext>
          </a:extLst>
        </xdr:cNvPr>
        <xdr:cNvCxnSpPr/>
      </xdr:nvCxnSpPr>
      <xdr:spPr>
        <a:xfrm flipV="1">
          <a:off x="4157382" y="3417794"/>
          <a:ext cx="201706" cy="4258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666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3" t="s">
        <v>38</v>
      </c>
      <c r="D4" s="293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667</v>
      </c>
      <c r="C5" s="294" t="s">
        <v>173</v>
      </c>
      <c r="D5" s="294"/>
      <c r="E5" s="63">
        <v>6</v>
      </c>
      <c r="F5" s="64">
        <v>73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0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인천스마트</v>
      </c>
      <c r="K10" s="195" t="s">
        <v>94</v>
      </c>
      <c r="X10" s="280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1.6193928632609071</v>
      </c>
      <c r="K11" s="234"/>
      <c r="M11" s="2"/>
      <c r="Y11" s="281"/>
      <c r="Z11" s="282"/>
      <c r="AA11" s="283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1.9872395471009261</v>
      </c>
      <c r="K12" s="236">
        <v>0.22715098490634356</v>
      </c>
      <c r="M12" s="283"/>
      <c r="Y12" s="281"/>
      <c r="Z12" s="282"/>
      <c r="AA12" s="283"/>
      <c r="AB12" s="39"/>
    </row>
    <row r="13" spans="1:28" ht="23.25" customHeight="1">
      <c r="G13" s="6"/>
      <c r="H13" s="235">
        <v>3</v>
      </c>
      <c r="I13" s="232">
        <v>2.37</v>
      </c>
      <c r="J13" s="233">
        <v>1.9789339115695717</v>
      </c>
      <c r="K13" s="237">
        <v>-4.179483818883889E-3</v>
      </c>
      <c r="M13" s="283"/>
      <c r="Y13" s="281"/>
      <c r="Z13" s="282"/>
      <c r="AA13" s="283"/>
      <c r="AB13" s="39"/>
    </row>
    <row r="14" spans="1:28" ht="23.25" customHeight="1">
      <c r="G14" s="6"/>
      <c r="H14" s="235">
        <v>4</v>
      </c>
      <c r="I14" s="232">
        <v>2.33</v>
      </c>
      <c r="J14" s="233">
        <v>1.9612436380461677</v>
      </c>
      <c r="K14" s="237">
        <v>-8.93929474854116E-3</v>
      </c>
      <c r="M14" s="283"/>
      <c r="Y14" s="281"/>
      <c r="Z14" s="282"/>
      <c r="AA14" s="283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1.9385096315261354</v>
      </c>
      <c r="K15" s="237">
        <v>-1.1591627923739467E-2</v>
      </c>
      <c r="M15" s="283"/>
      <c r="Y15" s="281"/>
      <c r="Z15" s="282"/>
      <c r="AA15" s="283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1.8865681913125063</v>
      </c>
      <c r="K16" s="237">
        <v>-2.679452264198301E-2</v>
      </c>
      <c r="M16" s="283"/>
      <c r="Y16" s="281"/>
      <c r="Z16" s="282"/>
      <c r="AA16" s="283"/>
      <c r="AB16" s="39"/>
    </row>
    <row r="17" spans="2:28" ht="23.25" customHeight="1">
      <c r="G17" s="6"/>
      <c r="H17" s="235">
        <v>7</v>
      </c>
      <c r="I17" s="232">
        <v>2.13</v>
      </c>
      <c r="J17" s="233">
        <v>1.8371514749812576</v>
      </c>
      <c r="K17" s="237">
        <v>-2.6193973034639662E-2</v>
      </c>
      <c r="M17" s="283"/>
      <c r="Y17" s="281"/>
      <c r="Z17" s="282"/>
      <c r="AA17" s="283"/>
      <c r="AB17" s="39"/>
    </row>
    <row r="18" spans="2:28" ht="23.25" customHeight="1">
      <c r="G18" s="6"/>
      <c r="H18" s="235">
        <v>8</v>
      </c>
      <c r="I18" s="232">
        <v>2.08</v>
      </c>
      <c r="J18" s="233">
        <v>1.8057655760299893</v>
      </c>
      <c r="K18" s="237">
        <v>-1.7084001716074382E-2</v>
      </c>
      <c r="M18" s="283"/>
      <c r="Y18" s="281"/>
      <c r="Z18" s="282"/>
      <c r="AA18" s="283"/>
      <c r="AB18" s="39"/>
    </row>
    <row r="19" spans="2:28" ht="23.25" customHeight="1">
      <c r="G19" s="6"/>
      <c r="H19" s="235">
        <v>9</v>
      </c>
      <c r="I19" s="232">
        <v>2.13</v>
      </c>
      <c r="J19" s="233">
        <v>1.8338266070649265</v>
      </c>
      <c r="K19" s="237">
        <v>1.5539686550360532E-2</v>
      </c>
      <c r="M19" s="283"/>
      <c r="Y19" s="281"/>
      <c r="Z19" s="282"/>
      <c r="AA19" s="283"/>
      <c r="AB19" s="39"/>
    </row>
    <row r="20" spans="2:28" ht="23.25" customHeight="1">
      <c r="G20" s="6"/>
      <c r="H20" s="235">
        <v>10</v>
      </c>
      <c r="I20" s="232">
        <v>2.25</v>
      </c>
      <c r="J20" s="233">
        <v>1.8898301570110034</v>
      </c>
      <c r="K20" s="237">
        <v>3.0539174058397789E-2</v>
      </c>
      <c r="M20" s="283"/>
      <c r="Y20" s="281"/>
      <c r="Z20" s="282"/>
      <c r="AA20" s="283"/>
      <c r="AB20" s="39"/>
    </row>
    <row r="21" spans="2:28" ht="23.25" customHeight="1">
      <c r="G21" s="6"/>
      <c r="H21" s="235">
        <v>11</v>
      </c>
      <c r="I21" s="232">
        <v>2.25</v>
      </c>
      <c r="J21" s="233">
        <v>1.8754162521791047</v>
      </c>
      <c r="K21" s="237">
        <v>-7.6270900739017211E-3</v>
      </c>
      <c r="M21" s="283"/>
      <c r="Y21" s="281"/>
      <c r="Z21" s="282"/>
      <c r="AA21" s="283"/>
      <c r="AB21" s="39"/>
    </row>
    <row r="22" spans="2:28" ht="23.25" customHeight="1">
      <c r="G22" s="6"/>
      <c r="H22" s="238" t="s">
        <v>375</v>
      </c>
      <c r="I22" s="239">
        <v>0.11940298507462699</v>
      </c>
      <c r="J22" s="240">
        <v>0.15809838040329094</v>
      </c>
      <c r="K22" s="241">
        <v>3.8695395328663951E-2</v>
      </c>
      <c r="M22" s="283"/>
      <c r="Y22" s="281"/>
      <c r="Z22" s="282"/>
      <c r="AA22" s="283"/>
      <c r="AB22" s="39"/>
    </row>
    <row r="23" spans="2:28" ht="23.25" customHeight="1">
      <c r="H23" s="242" t="s">
        <v>410</v>
      </c>
      <c r="I23" s="243"/>
      <c r="J23" s="244" t="s">
        <v>820</v>
      </c>
      <c r="K23" s="245"/>
      <c r="M23" s="283"/>
      <c r="X23" s="2"/>
      <c r="Y23" s="2"/>
      <c r="AB23" s="39"/>
    </row>
    <row r="24" spans="2:28" ht="9" customHeight="1">
      <c r="M24" s="283"/>
      <c r="X24" s="2"/>
      <c r="Y24" s="2"/>
      <c r="AB24" s="283"/>
    </row>
    <row r="25" spans="2:28" ht="16.5" customHeight="1">
      <c r="B25" s="52" t="s">
        <v>129</v>
      </c>
      <c r="C25" s="52"/>
      <c r="D25" s="51"/>
      <c r="E25" s="51"/>
      <c r="F25" s="51"/>
      <c r="G25" s="51"/>
      <c r="H25" s="51"/>
      <c r="I25" s="51"/>
      <c r="J25" s="51"/>
      <c r="K25" s="51"/>
      <c r="M25" s="283"/>
      <c r="X25" s="2"/>
      <c r="Y25" s="2"/>
      <c r="AB25" s="283"/>
    </row>
    <row r="26" spans="2:28" ht="27.75" customHeight="1">
      <c r="B26" s="56" t="s">
        <v>62</v>
      </c>
      <c r="C26" s="56" t="s">
        <v>101</v>
      </c>
      <c r="D26" s="56" t="s">
        <v>103</v>
      </c>
      <c r="E26" s="56" t="s">
        <v>104</v>
      </c>
      <c r="F26" s="56" t="s">
        <v>105</v>
      </c>
      <c r="G26" s="56" t="s">
        <v>106</v>
      </c>
      <c r="H26" s="56" t="s">
        <v>6</v>
      </c>
      <c r="I26" s="56" t="s">
        <v>7</v>
      </c>
      <c r="J26" s="56" t="s">
        <v>107</v>
      </c>
      <c r="K26" s="56" t="s">
        <v>72</v>
      </c>
      <c r="M26" s="283"/>
      <c r="X26" s="2"/>
      <c r="Y26" s="2"/>
      <c r="AB26" s="283"/>
    </row>
    <row r="27" spans="2:28" ht="23.25" customHeight="1">
      <c r="B27" s="76" t="s">
        <v>376</v>
      </c>
      <c r="C27" s="77">
        <v>11</v>
      </c>
      <c r="D27" s="78">
        <v>2.129985566672973E-2</v>
      </c>
      <c r="E27" s="78">
        <v>0.36079073148477359</v>
      </c>
      <c r="F27" s="78">
        <v>0.19984554721691175</v>
      </c>
      <c r="G27" s="79">
        <v>12.713409531510235</v>
      </c>
      <c r="H27" s="80">
        <v>0.55245803618933897</v>
      </c>
      <c r="I27" s="80">
        <v>19.627044114695678</v>
      </c>
      <c r="J27" s="81">
        <v>2.2536266468896193</v>
      </c>
      <c r="K27" s="82" t="s">
        <v>69</v>
      </c>
      <c r="M27" s="283"/>
      <c r="N27" s="297" t="s">
        <v>117</v>
      </c>
      <c r="Y27" s="2"/>
    </row>
    <row r="28" spans="2:28" ht="22.5" customHeight="1">
      <c r="B28" s="224" t="s">
        <v>117</v>
      </c>
      <c r="C28" s="69">
        <v>11</v>
      </c>
      <c r="D28" s="70">
        <v>3.1418690895394799E-2</v>
      </c>
      <c r="E28" s="70">
        <v>0.37415211500842405</v>
      </c>
      <c r="F28" s="70">
        <v>0.17730395060374726</v>
      </c>
      <c r="G28" s="71">
        <v>12.672876712328769</v>
      </c>
      <c r="H28" s="72">
        <v>0.34043348867886536</v>
      </c>
      <c r="I28" s="72">
        <v>18.511672723282182</v>
      </c>
      <c r="J28" s="73">
        <v>1.8754162521791047</v>
      </c>
      <c r="K28" s="74" t="s">
        <v>69</v>
      </c>
      <c r="M28" s="283"/>
      <c r="N28" s="39" t="s">
        <v>69</v>
      </c>
      <c r="O28" s="39">
        <v>162</v>
      </c>
      <c r="Y28" s="2"/>
    </row>
    <row r="29" spans="2:28" ht="22.5" customHeight="1">
      <c r="B29" s="53" t="s">
        <v>108</v>
      </c>
      <c r="C29" s="53"/>
      <c r="D29" s="67">
        <f>D28/D27-1</f>
        <v>0.47506590593806886</v>
      </c>
      <c r="E29" s="67">
        <f t="shared" ref="E29:J29" si="0">E28/E27-1</f>
        <v>3.7033610782250204E-2</v>
      </c>
      <c r="F29" s="67">
        <f t="shared" si="0"/>
        <v>-0.11279509064416582</v>
      </c>
      <c r="G29" s="67">
        <f t="shared" si="0"/>
        <v>-3.1881942511964301E-3</v>
      </c>
      <c r="H29" s="67">
        <f t="shared" si="0"/>
        <v>-0.38378398651406054</v>
      </c>
      <c r="I29" s="67">
        <f t="shared" si="0"/>
        <v>-5.6828291865832492E-2</v>
      </c>
      <c r="J29" s="67">
        <f t="shared" si="0"/>
        <v>-0.16782300441490972</v>
      </c>
      <c r="K29" s="68" t="str">
        <f>J23</f>
        <v>8위/(32개사)</v>
      </c>
      <c r="M29" s="2" t="s">
        <v>164</v>
      </c>
      <c r="N29" s="298">
        <v>7.407407407407407E-2</v>
      </c>
      <c r="O29" s="39">
        <v>12</v>
      </c>
      <c r="X29" s="2"/>
      <c r="Y29" s="2"/>
    </row>
    <row r="30" spans="2:28" ht="22.5" customHeight="1">
      <c r="M30" s="2" t="s">
        <v>165</v>
      </c>
      <c r="N30" s="298">
        <v>0.10493827160493827</v>
      </c>
      <c r="O30" s="39">
        <v>17</v>
      </c>
      <c r="X30" s="2"/>
      <c r="Y30" s="2"/>
    </row>
    <row r="31" spans="2:28" ht="17.25" customHeight="1">
      <c r="B31" s="52" t="s">
        <v>130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116</v>
      </c>
      <c r="N31" s="298">
        <v>0.26543209876543211</v>
      </c>
      <c r="O31" s="39">
        <v>43</v>
      </c>
      <c r="X31" s="2"/>
      <c r="Y31" s="2"/>
    </row>
    <row r="32" spans="2:28" ht="22.5" customHeight="1">
      <c r="B32" s="60"/>
      <c r="C32" s="60"/>
      <c r="M32" s="2" t="s">
        <v>166</v>
      </c>
      <c r="N32" s="298">
        <v>0.35185185185185186</v>
      </c>
      <c r="O32" s="39">
        <v>57</v>
      </c>
      <c r="X32" s="2"/>
      <c r="Y32" s="2"/>
    </row>
    <row r="33" spans="2:28" ht="22.5" customHeight="1" thickBot="1">
      <c r="H33" s="196" t="s">
        <v>92</v>
      </c>
      <c r="I33" s="197" t="s">
        <v>376</v>
      </c>
      <c r="J33" s="198" t="s">
        <v>117</v>
      </c>
      <c r="K33" s="199" t="s">
        <v>815</v>
      </c>
      <c r="M33" s="2" t="s">
        <v>167</v>
      </c>
      <c r="N33" s="298">
        <v>0.12962962962962962</v>
      </c>
      <c r="O33" s="39">
        <v>21</v>
      </c>
      <c r="X33" s="2"/>
      <c r="Y33" s="2"/>
    </row>
    <row r="34" spans="2:28" ht="22.5" customHeight="1" thickTop="1">
      <c r="H34" s="204" t="s">
        <v>110</v>
      </c>
      <c r="I34" s="205" t="s">
        <v>69</v>
      </c>
      <c r="J34" s="206" t="s">
        <v>69</v>
      </c>
      <c r="K34" s="207"/>
      <c r="M34" s="2" t="s">
        <v>76</v>
      </c>
      <c r="N34" s="298">
        <v>7.407407407407407E-2</v>
      </c>
      <c r="O34" s="39">
        <v>12</v>
      </c>
      <c r="X34" s="2"/>
      <c r="Z34" s="39"/>
      <c r="AA34" s="39"/>
      <c r="AB34" s="39"/>
    </row>
    <row r="35" spans="2:28" ht="21" customHeight="1">
      <c r="H35" s="200" t="s">
        <v>95</v>
      </c>
      <c r="I35" s="201">
        <v>8.5347657415696804E-2</v>
      </c>
      <c r="J35" s="202" t="s">
        <v>816</v>
      </c>
      <c r="K35" s="203">
        <v>-1.1273583341622734E-2</v>
      </c>
      <c r="M35" s="2"/>
      <c r="X35" s="2"/>
      <c r="Z35" s="39"/>
      <c r="AA35" s="39"/>
      <c r="AB35" s="39"/>
    </row>
    <row r="36" spans="2:28" ht="21" customHeight="1">
      <c r="H36" s="184" t="s">
        <v>96</v>
      </c>
      <c r="I36" s="176">
        <v>9.7881229483736204E-2</v>
      </c>
      <c r="J36" s="185" t="s">
        <v>469</v>
      </c>
      <c r="K36" s="186">
        <v>7.0570421212020618E-3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97</v>
      </c>
      <c r="I37" s="176">
        <v>0.17547000895255147</v>
      </c>
      <c r="J37" s="185" t="s">
        <v>817</v>
      </c>
      <c r="K37" s="186">
        <v>8.9962089812880647E-2</v>
      </c>
      <c r="L37" s="4"/>
      <c r="M37" s="2"/>
      <c r="X37" s="2"/>
      <c r="Z37" s="39"/>
      <c r="AA37" s="39"/>
      <c r="AB37" s="39"/>
    </row>
    <row r="38" spans="2:28" ht="21" customHeight="1">
      <c r="H38" s="183" t="s">
        <v>100</v>
      </c>
      <c r="I38" s="176">
        <v>0.2348552670844524</v>
      </c>
      <c r="J38" s="185" t="s">
        <v>818</v>
      </c>
      <c r="K38" s="186">
        <v>0.11699658476739946</v>
      </c>
      <c r="L38" s="4"/>
      <c r="M38" s="2"/>
      <c r="X38" s="2"/>
      <c r="Z38" s="39"/>
      <c r="AA38" s="39"/>
      <c r="AB38" s="39"/>
    </row>
    <row r="39" spans="2:28" ht="21" customHeight="1">
      <c r="H39" s="187" t="s">
        <v>98</v>
      </c>
      <c r="I39" s="176">
        <v>0.22023276633840644</v>
      </c>
      <c r="J39" s="185" t="s">
        <v>819</v>
      </c>
      <c r="K39" s="186">
        <v>-9.0603136708776816E-2</v>
      </c>
      <c r="L39" s="4"/>
      <c r="M39" s="2"/>
      <c r="X39" s="2"/>
      <c r="Z39" s="39"/>
      <c r="AA39" s="39"/>
      <c r="AB39" s="39"/>
    </row>
    <row r="40" spans="2:28" ht="21" customHeight="1">
      <c r="H40" s="188" t="s">
        <v>99</v>
      </c>
      <c r="I40" s="189">
        <v>0.18621307072515667</v>
      </c>
      <c r="J40" s="190" t="s">
        <v>816</v>
      </c>
      <c r="K40" s="191">
        <v>-0.1121389966510826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131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102</v>
      </c>
      <c r="D43" s="56" t="s">
        <v>103</v>
      </c>
      <c r="E43" s="56" t="s">
        <v>104</v>
      </c>
      <c r="F43" s="56" t="s">
        <v>105</v>
      </c>
      <c r="G43" s="56" t="s">
        <v>106</v>
      </c>
      <c r="H43" s="56" t="s">
        <v>6</v>
      </c>
      <c r="I43" s="56" t="s">
        <v>7</v>
      </c>
      <c r="J43" s="56" t="s">
        <v>107</v>
      </c>
      <c r="K43" s="56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>
      <c r="B44" s="226" t="s">
        <v>117</v>
      </c>
      <c r="C44" s="77">
        <v>1</v>
      </c>
      <c r="D44" s="78">
        <v>4.6460964650489281E-2</v>
      </c>
      <c r="E44" s="78">
        <v>0.45936763189816282</v>
      </c>
      <c r="F44" s="78">
        <v>0.18560127658694733</v>
      </c>
      <c r="G44" s="79">
        <v>15.181574074074067</v>
      </c>
      <c r="H44" s="80">
        <v>2.2113589510024183</v>
      </c>
      <c r="I44" s="80">
        <v>36.740437233897353</v>
      </c>
      <c r="J44" s="81">
        <v>1.664550463973276</v>
      </c>
      <c r="K44" s="83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4" t="s">
        <v>117</v>
      </c>
      <c r="C45" s="69">
        <v>2</v>
      </c>
      <c r="D45" s="70">
        <v>5.6932549429738133E-2</v>
      </c>
      <c r="E45" s="70">
        <v>0.36730664811443625</v>
      </c>
      <c r="F45" s="70">
        <v>0.15612580091227407</v>
      </c>
      <c r="G45" s="71">
        <v>11.287356164383562</v>
      </c>
      <c r="H45" s="72">
        <v>0.21811658505311879</v>
      </c>
      <c r="I45" s="72">
        <v>14.786486828392679</v>
      </c>
      <c r="J45" s="73">
        <v>1.9101174697289152</v>
      </c>
      <c r="K45" s="74" t="s">
        <v>165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4" t="s">
        <v>117</v>
      </c>
      <c r="C46" s="69">
        <v>3</v>
      </c>
      <c r="D46" s="70">
        <v>2.7208178573594383E-2</v>
      </c>
      <c r="E46" s="70">
        <v>0.3668998773171735</v>
      </c>
      <c r="F46" s="70">
        <v>0.16718083430513983</v>
      </c>
      <c r="G46" s="71">
        <v>10.934150684931506</v>
      </c>
      <c r="H46" s="72">
        <v>0.22714715746231035</v>
      </c>
      <c r="I46" s="72">
        <v>13.690156548189048</v>
      </c>
      <c r="J46" s="73">
        <v>1.9762844768751744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117</v>
      </c>
      <c r="C47" s="69">
        <v>4</v>
      </c>
      <c r="D47" s="70">
        <v>2.6640293058640539E-2</v>
      </c>
      <c r="E47" s="70">
        <v>0.36568859001096155</v>
      </c>
      <c r="F47" s="70">
        <v>0.1760872216247962</v>
      </c>
      <c r="G47" s="71">
        <v>11.329095890410962</v>
      </c>
      <c r="H47" s="72">
        <v>0.23679385327259406</v>
      </c>
      <c r="I47" s="72">
        <v>14.055671811625825</v>
      </c>
      <c r="J47" s="73">
        <v>1.9612436380461677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4" t="s">
        <v>117</v>
      </c>
      <c r="C48" s="69">
        <v>5</v>
      </c>
      <c r="D48" s="70">
        <v>2.5608312134600072E-2</v>
      </c>
      <c r="E48" s="70">
        <v>0.36333248664089418</v>
      </c>
      <c r="F48" s="70">
        <v>0.17224624884345963</v>
      </c>
      <c r="G48" s="71">
        <v>11.624028169014078</v>
      </c>
      <c r="H48" s="72">
        <v>0.1788916974640429</v>
      </c>
      <c r="I48" s="72">
        <v>13.083030127916096</v>
      </c>
      <c r="J48" s="73">
        <v>1.9443023514499771</v>
      </c>
      <c r="K48" s="74" t="s">
        <v>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24" t="s">
        <v>117</v>
      </c>
      <c r="C49" s="69">
        <v>6</v>
      </c>
      <c r="D49" s="70">
        <v>2.7408575543580598E-2</v>
      </c>
      <c r="E49" s="70">
        <v>0.35978222114702274</v>
      </c>
      <c r="F49" s="70">
        <v>0.16090103725414553</v>
      </c>
      <c r="G49" s="71">
        <v>12.488485714285712</v>
      </c>
      <c r="H49" s="72">
        <v>0.12464141325371494</v>
      </c>
      <c r="I49" s="72">
        <v>12.801642203082627</v>
      </c>
      <c r="J49" s="73">
        <v>1.886540848979716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4" t="s">
        <v>117</v>
      </c>
      <c r="C50" s="69">
        <v>7</v>
      </c>
      <c r="D50" s="70">
        <v>2.8577404964423646E-2</v>
      </c>
      <c r="E50" s="70">
        <v>0.36093519361642462</v>
      </c>
      <c r="F50" s="70">
        <v>0.15013692815631643</v>
      </c>
      <c r="G50" s="71">
        <v>12.93476388888889</v>
      </c>
      <c r="H50" s="72">
        <v>0.10199280649659577</v>
      </c>
      <c r="I50" s="72">
        <v>11.060240616223943</v>
      </c>
      <c r="J50" s="73">
        <v>1.8374980884018119</v>
      </c>
      <c r="K50" s="74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24" t="s">
        <v>117</v>
      </c>
      <c r="C51" s="69">
        <v>8</v>
      </c>
      <c r="D51" s="70">
        <v>3.2986228057645665E-2</v>
      </c>
      <c r="E51" s="70">
        <v>0.36242973691002039</v>
      </c>
      <c r="F51" s="70">
        <v>0.14961621120404853</v>
      </c>
      <c r="G51" s="71">
        <v>13.854633802816901</v>
      </c>
      <c r="H51" s="72">
        <v>0.10452472919210538</v>
      </c>
      <c r="I51" s="72">
        <v>12.778269684117666</v>
      </c>
      <c r="J51" s="73">
        <v>1.8057655760299893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4" t="s">
        <v>117</v>
      </c>
      <c r="C52" s="69">
        <v>9</v>
      </c>
      <c r="D52" s="70">
        <v>3.1809981901480766E-2</v>
      </c>
      <c r="E52" s="70">
        <v>0.36246374963025563</v>
      </c>
      <c r="F52" s="70">
        <v>0.15594077008583415</v>
      </c>
      <c r="G52" s="71">
        <v>13.561056338028171</v>
      </c>
      <c r="H52" s="72">
        <v>0.133327049842175</v>
      </c>
      <c r="I52" s="72">
        <v>14.012828573101123</v>
      </c>
      <c r="J52" s="73">
        <v>1.8338266070649265</v>
      </c>
      <c r="K52" s="74" t="s">
        <v>470</v>
      </c>
      <c r="M52" s="2"/>
      <c r="N52" s="39">
        <v>4</v>
      </c>
      <c r="X52" s="2"/>
      <c r="Z52" s="39"/>
      <c r="AA52" s="39"/>
      <c r="AB52" s="39"/>
    </row>
    <row r="53" spans="2:28" ht="22.5" customHeight="1">
      <c r="B53" s="224" t="s">
        <v>117</v>
      </c>
      <c r="C53" s="69">
        <v>10</v>
      </c>
      <c r="D53" s="70">
        <v>3.1174699244523672E-2</v>
      </c>
      <c r="E53" s="70">
        <v>0.36741229619640126</v>
      </c>
      <c r="F53" s="70">
        <v>0.17830396568127682</v>
      </c>
      <c r="G53" s="71">
        <v>12.602513888888886</v>
      </c>
      <c r="H53" s="72">
        <v>0.20885470957810839</v>
      </c>
      <c r="I53" s="72">
        <v>16.573027605896023</v>
      </c>
      <c r="J53" s="73">
        <v>1.8898301570110034</v>
      </c>
      <c r="K53" s="74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4" t="s">
        <v>117</v>
      </c>
      <c r="C54" s="69">
        <v>11</v>
      </c>
      <c r="D54" s="70">
        <v>3.1418690895394799E-2</v>
      </c>
      <c r="E54" s="70">
        <v>0.37415211500842405</v>
      </c>
      <c r="F54" s="70">
        <v>0.17730395060374726</v>
      </c>
      <c r="G54" s="71">
        <v>12.672876712328769</v>
      </c>
      <c r="H54" s="72">
        <v>0.34043348867886536</v>
      </c>
      <c r="I54" s="72">
        <v>18.511672723282182</v>
      </c>
      <c r="J54" s="73">
        <v>1.8754162521791047</v>
      </c>
      <c r="K54" s="74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108</v>
      </c>
      <c r="C55" s="53"/>
      <c r="D55" s="67" cm="1">
        <f t="array" aca="1" ref="D55" ca="1">(INDIRECT(ADDRESS(ROW()-1,COLUMN()))/INDIRECT(ADDRESS(ROW()-2,COLUMN())))-1</f>
        <v>7.8265919731042022E-3</v>
      </c>
      <c r="E55" s="67" cm="1">
        <f t="array" aca="1" ref="E55" ca="1">(INDIRECT(ADDRESS(ROW()-1,COLUMN()))/INDIRECT(ADDRESS(ROW()-2,COLUMN())))-1</f>
        <v>1.834402082291775E-2</v>
      </c>
      <c r="F55" s="67" cm="1">
        <f t="array" aca="1" ref="F55" ca="1">(INDIRECT(ADDRESS(ROW()-1,COLUMN()))/INDIRECT(ADDRESS(ROW()-2,COLUMN())))-1</f>
        <v>-5.6084847788361314E-3</v>
      </c>
      <c r="G55" s="67" cm="1">
        <f t="array" aca="1" ref="G55" ca="1">(INDIRECT(ADDRESS(ROW()-1,COLUMN()))/INDIRECT(ADDRESS(ROW()-2,COLUMN())))-1</f>
        <v>5.5832371271511416E-3</v>
      </c>
      <c r="H55" s="67" cm="1">
        <f t="array" aca="1" ref="H55" ca="1">(INDIRECT(ADDRESS(ROW()-1,COLUMN()))/INDIRECT(ADDRESS(ROW()-2,COLUMN())))-1</f>
        <v>0.63000149418008955</v>
      </c>
      <c r="I55" s="67" cm="1">
        <f t="array" aca="1" ref="I55" ca="1">(INDIRECT(ADDRESS(ROW()-1,COLUMN()))/INDIRECT(ADDRESS(ROW()-2,COLUMN())))-1</f>
        <v>0.11697591794853857</v>
      </c>
      <c r="J55" s="67" cm="1">
        <f t="array" aca="1" ref="J55" ca="1">(INDIRECT(ADDRESS(ROW()-1,COLUMN()))/INDIRECT(ADDRESS(ROW()-2,COLUMN())))-1</f>
        <v>-7.6270900739017211E-3</v>
      </c>
      <c r="K55" s="75" t="str" cm="1">
        <f t="array" aca="1" ref="K55" ca="1">_xlfn.IFS(N55=0,"등급유지",N55&gt;0,N55&amp;"등급 상승",N55&lt;0,N55&amp;"등급 하락")</f>
        <v>등급유지</v>
      </c>
      <c r="M55" s="299"/>
      <c r="N55" s="39" cm="1">
        <f t="array" aca="1" ref="N55" ca="1">(INDIRECT(ADDRESS(ROW()-1,COLUMN()))-INDIRECT(ADDRESS(ROW()-2,COLUMN())))</f>
        <v>0</v>
      </c>
      <c r="O55" s="39" t="s">
        <v>125</v>
      </c>
      <c r="X55" s="284"/>
      <c r="Z55" s="285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9"/>
      <c r="N56" s="2"/>
      <c r="O56" s="2"/>
      <c r="X56" s="284"/>
      <c r="Z56" s="285"/>
      <c r="AA56" s="39"/>
      <c r="AB56" s="39"/>
    </row>
    <row r="57" spans="2:28" ht="18" customHeight="1">
      <c r="B57" s="52" t="s">
        <v>132</v>
      </c>
      <c r="C57" s="52"/>
      <c r="D57" s="51"/>
      <c r="E57" s="51"/>
      <c r="F57" s="51"/>
      <c r="G57" s="51"/>
      <c r="H57" s="51"/>
      <c r="I57" s="51"/>
      <c r="J57" s="51"/>
      <c r="K57" s="51"/>
      <c r="M57" s="299"/>
      <c r="X57" s="284"/>
      <c r="Z57" s="285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9"/>
      <c r="X58" s="284"/>
      <c r="Z58" s="285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9"/>
      <c r="N59" s="284"/>
      <c r="P59" s="285"/>
      <c r="AA59" s="40"/>
    </row>
    <row r="60" spans="2:28" ht="25.5" customHeight="1">
      <c r="B60" s="48"/>
      <c r="C60" s="48"/>
      <c r="D60" s="49"/>
      <c r="M60" s="299"/>
      <c r="N60" s="284"/>
      <c r="P60" s="285"/>
      <c r="AA60" s="40"/>
    </row>
    <row r="61" spans="2:28" ht="25.5" customHeight="1">
      <c r="B61" s="48"/>
      <c r="C61" s="48"/>
      <c r="D61" s="49"/>
      <c r="M61" s="299"/>
      <c r="N61" s="284"/>
      <c r="P61" s="285"/>
      <c r="AA61" s="40"/>
    </row>
    <row r="62" spans="2:28" ht="25.5" customHeight="1">
      <c r="B62" s="48"/>
      <c r="C62" s="48"/>
      <c r="D62" s="49"/>
      <c r="M62" s="299"/>
      <c r="N62" s="284"/>
      <c r="P62" s="285"/>
      <c r="AA62" s="40"/>
    </row>
    <row r="63" spans="2:28" ht="25.5" customHeight="1">
      <c r="B63" s="48"/>
      <c r="C63" s="48"/>
      <c r="D63" s="49"/>
      <c r="M63" s="299"/>
      <c r="N63" s="284"/>
      <c r="P63" s="285"/>
      <c r="AA63" s="40"/>
    </row>
    <row r="64" spans="2:28" ht="25.5" customHeight="1">
      <c r="B64" s="48"/>
      <c r="C64" s="48"/>
      <c r="D64" s="49"/>
      <c r="M64" s="299"/>
      <c r="N64" s="284"/>
      <c r="P64" s="285"/>
      <c r="AA64" s="40"/>
    </row>
    <row r="65" spans="2:27" ht="25.5" customHeight="1">
      <c r="B65" s="48"/>
      <c r="C65" s="48"/>
      <c r="D65" s="49"/>
      <c r="M65" s="299"/>
      <c r="N65" s="284"/>
      <c r="P65" s="285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9"/>
      <c r="N66" s="284"/>
      <c r="P66" s="285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9"/>
      <c r="N67" s="284"/>
      <c r="P67" s="285"/>
      <c r="AA67" s="40"/>
    </row>
    <row r="68" spans="2:27" ht="25.5" customHeight="1" thickBot="1">
      <c r="B68" s="208" t="s">
        <v>92</v>
      </c>
      <c r="C68" s="209" t="s">
        <v>122</v>
      </c>
      <c r="D68" s="209" t="s">
        <v>118</v>
      </c>
      <c r="E68" s="209" t="s">
        <v>123</v>
      </c>
      <c r="F68" s="209" t="s">
        <v>120</v>
      </c>
      <c r="G68" s="209" t="s">
        <v>119</v>
      </c>
      <c r="H68" s="209" t="s">
        <v>121</v>
      </c>
      <c r="I68" s="209" t="str">
        <f>IFERROR(INDEX(#REF!,MATCH(종합!$C$5&amp;7,#REF!,0),2),"")</f>
        <v/>
      </c>
      <c r="J68" s="209" t="str">
        <f>IFERROR(INDEX(#REF!,MATCH(종합!$C$5&amp;8,#REF!,0),2),"")</f>
        <v/>
      </c>
      <c r="K68" s="210" t="str">
        <f>IFERROR(INDEX(#REF!,MATCH(종합!$C$5&amp;9,#REF!,0),2),"")</f>
        <v/>
      </c>
      <c r="M68" s="300">
        <v>1</v>
      </c>
      <c r="N68" s="301">
        <v>2</v>
      </c>
      <c r="O68" s="301">
        <v>3</v>
      </c>
      <c r="P68" s="300">
        <v>4</v>
      </c>
      <c r="Q68" s="301">
        <v>5</v>
      </c>
      <c r="R68" s="301">
        <v>6</v>
      </c>
      <c r="S68" s="300"/>
      <c r="T68" s="301"/>
      <c r="U68" s="302"/>
      <c r="AA68" s="40"/>
    </row>
    <row r="69" spans="2:27" ht="25.5" customHeight="1" thickTop="1">
      <c r="B69" s="213" t="s">
        <v>110</v>
      </c>
      <c r="C69" s="214" t="s">
        <v>68</v>
      </c>
      <c r="D69" s="215" t="s">
        <v>68</v>
      </c>
      <c r="E69" s="215" t="s">
        <v>68</v>
      </c>
      <c r="F69" s="215" t="s">
        <v>68</v>
      </c>
      <c r="G69" s="215" t="s">
        <v>69</v>
      </c>
      <c r="H69" s="215" t="s">
        <v>67</v>
      </c>
      <c r="I69" s="215" t="str">
        <f>IFERROR(INDEX(#REF!,MATCH(종합!$C$5&amp;종합!I$68,#REF!,0),15),"")</f>
        <v/>
      </c>
      <c r="J69" s="215" t="str">
        <f>IFERROR(INDEX(#REF!,MATCH(종합!$C$5&amp;종합!J$68,#REF!,0),15),"")</f>
        <v/>
      </c>
      <c r="K69" s="215" t="str">
        <f>IFERROR(INDEX(#REF!,MATCH(종합!$C$5&amp;종합!K$68,#REF!,0),15),"")</f>
        <v/>
      </c>
      <c r="M69" s="300" t="s">
        <v>122</v>
      </c>
      <c r="N69" s="300" t="s">
        <v>118</v>
      </c>
      <c r="O69" s="300" t="s">
        <v>123</v>
      </c>
      <c r="P69" s="300" t="s">
        <v>120</v>
      </c>
      <c r="Q69" s="300" t="s">
        <v>119</v>
      </c>
      <c r="R69" s="300" t="s">
        <v>121</v>
      </c>
      <c r="S69" s="300"/>
      <c r="T69" s="300"/>
      <c r="U69" s="299"/>
      <c r="AA69" s="40"/>
    </row>
    <row r="70" spans="2:27" ht="25.5" customHeight="1">
      <c r="B70" s="211" t="s">
        <v>95</v>
      </c>
      <c r="C70" s="201" t="s">
        <v>378</v>
      </c>
      <c r="D70" s="201" t="s">
        <v>377</v>
      </c>
      <c r="E70" s="201" t="s">
        <v>377</v>
      </c>
      <c r="F70" s="201" t="s">
        <v>378</v>
      </c>
      <c r="G70" s="201" t="s">
        <v>377</v>
      </c>
      <c r="H70" s="201" t="s">
        <v>377</v>
      </c>
      <c r="I70" s="201" t="str">
        <f>IFERROR(ROUND(SUMIFS(#REF!,#REF!,종합!$C$5,#REF!,종합!I$68)/SUMIFS(#REF!,#REF!,종합!$C$5,#REF!,종합!I$68)*100,0)&amp;"%("&amp;SUMIFS(#REF!,#REF!,종합!$C$5,#REF!,종합!I$68)&amp;"명)","")</f>
        <v/>
      </c>
      <c r="J70" s="201" t="str">
        <f>IFERROR(ROUND(SUMIFS(#REF!,#REF!,종합!$C$5,#REF!,종합!J$68)/SUMIFS(#REF!,#REF!,종합!$C$5,#REF!,종합!J$68)*100,0)&amp;"%("&amp;SUMIFS(#REF!,#REF!,종합!$C$5,#REF!,종합!J$68)&amp;"명)","")</f>
        <v/>
      </c>
      <c r="K70" s="212" t="str">
        <f>IFERROR(ROUND(SUMIFS(#REF!,#REF!,종합!$C$5,#REF!,종합!K$68)/SUMIFS(#REF!,#REF!,종합!$C$5,#REF!,종합!K$68)*100,0)&amp;"%("&amp;SUMIFS(#REF!,#REF!,종합!$C$5,#REF!,종합!K$68)&amp;"명)","")</f>
        <v/>
      </c>
      <c r="M70" s="299"/>
      <c r="N70" s="284"/>
      <c r="P70" s="285"/>
      <c r="AA70" s="40"/>
    </row>
    <row r="71" spans="2:27" ht="25.5" customHeight="1">
      <c r="B71" s="175" t="s">
        <v>96</v>
      </c>
      <c r="C71" s="177" t="s">
        <v>378</v>
      </c>
      <c r="D71" s="177" t="s">
        <v>806</v>
      </c>
      <c r="E71" s="177" t="s">
        <v>807</v>
      </c>
      <c r="F71" s="177" t="s">
        <v>378</v>
      </c>
      <c r="G71" s="177" t="s">
        <v>377</v>
      </c>
      <c r="H71" s="177" t="s">
        <v>377</v>
      </c>
      <c r="I71" s="177" t="str">
        <f>IFERROR(ROUND(SUMIFS(#REF!,#REF!,종합!$C$5,#REF!,종합!I$68)/SUMIFS(#REF!,#REF!,종합!$C$5,#REF!,종합!I$68)*100,0)&amp;"%("&amp;SUMIFS(#REF!,#REF!,종합!$C$5,#REF!,종합!I$68)&amp;"명)","")</f>
        <v/>
      </c>
      <c r="J71" s="177" t="str">
        <f>IFERROR(ROUND(SUMIFS(#REF!,#REF!,종합!$C$5,#REF!,종합!J$68)/SUMIFS(#REF!,#REF!,종합!$C$5,#REF!,종합!J$68)*100,0)&amp;"%("&amp;SUMIFS(#REF!,#REF!,종합!$C$5,#REF!,종합!J$68)&amp;"명)","")</f>
        <v/>
      </c>
      <c r="K71" s="178" t="str">
        <f>IFERROR(ROUND(SUMIFS(#REF!,#REF!,종합!$C$5,#REF!,종합!K$68)/SUMIFS(#REF!,#REF!,종합!$C$5,#REF!,종합!K$68)*100,0)&amp;"%("&amp;SUMIFS(#REF!,#REF!,종합!$C$5,#REF!,종합!K$68)&amp;"명)","")</f>
        <v/>
      </c>
      <c r="M71" s="303">
        <v>8.3333333333333329E-2</v>
      </c>
      <c r="N71" s="303">
        <v>0</v>
      </c>
      <c r="O71" s="303">
        <v>0</v>
      </c>
      <c r="P71" s="303">
        <v>7.6923076923076927E-2</v>
      </c>
      <c r="Q71" s="303">
        <v>0</v>
      </c>
      <c r="R71" s="303">
        <v>0</v>
      </c>
      <c r="S71" s="303"/>
      <c r="T71" s="303"/>
      <c r="AA71" s="40"/>
    </row>
    <row r="72" spans="2:27" ht="25.5" customHeight="1">
      <c r="B72" s="174" t="s">
        <v>97</v>
      </c>
      <c r="C72" s="177" t="s">
        <v>472</v>
      </c>
      <c r="D72" s="177" t="s">
        <v>808</v>
      </c>
      <c r="E72" s="177" t="s">
        <v>809</v>
      </c>
      <c r="F72" s="177" t="s">
        <v>810</v>
      </c>
      <c r="G72" s="177" t="s">
        <v>472</v>
      </c>
      <c r="H72" s="177" t="s">
        <v>378</v>
      </c>
      <c r="I72" s="177" t="str">
        <f>IFERROR(ROUND(SUMIFS(#REF!,#REF!,종합!$C$5,#REF!,종합!I$68)/SUMIFS(#REF!,#REF!,종합!$C$5,#REF!,종합!I$68)*100,0)&amp;"%("&amp;SUMIFS(#REF!,#REF!,종합!$C$5,#REF!,종합!I$68)&amp;"명)","")</f>
        <v/>
      </c>
      <c r="J72" s="177" t="str">
        <f>IFERROR(ROUND(SUMIFS(#REF!,#REF!,종합!$C$5,#REF!,종합!J$68)/SUMIFS(#REF!,#REF!,종합!$C$5,#REF!,종합!J$68)*100,0)&amp;"%("&amp;SUMIFS(#REF!,#REF!,종합!$C$5,#REF!,종합!J$68)&amp;"명)","")</f>
        <v/>
      </c>
      <c r="K72" s="178" t="str">
        <f>IFERROR(ROUND(SUMIFS(#REF!,#REF!,종합!$C$5,#REF!,종합!K$68)/SUMIFS(#REF!,#REF!,종합!$C$5,#REF!,종합!K$68)*100,0)&amp;"%("&amp;SUMIFS(#REF!,#REF!,종합!$C$5,#REF!,종합!K$68)&amp;"명)","")</f>
        <v/>
      </c>
      <c r="M72" s="303">
        <v>8.3333333333333329E-2</v>
      </c>
      <c r="N72" s="303">
        <v>0.15384615384615385</v>
      </c>
      <c r="O72" s="303">
        <v>0.16666666666666666</v>
      </c>
      <c r="P72" s="303">
        <v>7.6923076923076927E-2</v>
      </c>
      <c r="Q72" s="303">
        <v>0</v>
      </c>
      <c r="R72" s="303">
        <v>0</v>
      </c>
      <c r="S72" s="303"/>
      <c r="T72" s="303"/>
      <c r="AA72" s="40"/>
    </row>
    <row r="73" spans="2:27" ht="25.5" customHeight="1">
      <c r="B73" s="174" t="s">
        <v>100</v>
      </c>
      <c r="C73" s="177" t="s">
        <v>471</v>
      </c>
      <c r="D73" s="177" t="s">
        <v>810</v>
      </c>
      <c r="E73" s="177" t="s">
        <v>811</v>
      </c>
      <c r="F73" s="177" t="s">
        <v>808</v>
      </c>
      <c r="G73" s="177" t="s">
        <v>812</v>
      </c>
      <c r="H73" s="177" t="s">
        <v>378</v>
      </c>
      <c r="I73" s="177" t="str">
        <f>IFERROR(ROUND(SUMIFS(#REF!,#REF!,종합!$C$5,#REF!,종합!I$68)/SUMIFS(#REF!,#REF!,종합!$C$5,#REF!,종합!I$68)*100,0)&amp;"%("&amp;SUMIFS(#REF!,#REF!,종합!$C$5,#REF!,종합!I$68)&amp;"명)","")</f>
        <v/>
      </c>
      <c r="J73" s="177" t="str">
        <f>IFERROR(ROUND(SUMIFS(#REF!,#REF!,종합!$C$5,#REF!,종합!J$68)/SUMIFS(#REF!,#REF!,종합!$C$5,#REF!,종합!J$68)*100,0)&amp;"%("&amp;SUMIFS(#REF!,#REF!,종합!$C$5,#REF!,종합!J$68)&amp;"명)","")</f>
        <v/>
      </c>
      <c r="K73" s="178" t="str">
        <f>IFERROR(ROUND(SUMIFS(#REF!,#REF!,종합!$C$5,#REF!,종합!K$68)/SUMIFS(#REF!,#REF!,종합!$C$5,#REF!,종합!K$68)*100,0)&amp;"%("&amp;SUMIFS(#REF!,#REF!,종합!$C$5,#REF!,종합!K$68)&amp;"명)","")</f>
        <v/>
      </c>
      <c r="M73" s="303">
        <v>0.5</v>
      </c>
      <c r="N73" s="303">
        <v>0.53846153846153844</v>
      </c>
      <c r="O73" s="303">
        <v>0.5</v>
      </c>
      <c r="P73" s="303">
        <v>0.30769230769230771</v>
      </c>
      <c r="Q73" s="303">
        <v>0.5</v>
      </c>
      <c r="R73" s="303">
        <v>7.6923076923076927E-2</v>
      </c>
      <c r="S73" s="303"/>
      <c r="T73" s="303"/>
      <c r="AA73" s="40"/>
    </row>
    <row r="74" spans="2:27" ht="25.5" customHeight="1">
      <c r="B74" s="179" t="s">
        <v>98</v>
      </c>
      <c r="C74" s="177" t="s">
        <v>471</v>
      </c>
      <c r="D74" s="177" t="s">
        <v>377</v>
      </c>
      <c r="E74" s="177" t="s">
        <v>377</v>
      </c>
      <c r="F74" s="177" t="s">
        <v>377</v>
      </c>
      <c r="G74" s="177" t="s">
        <v>471</v>
      </c>
      <c r="H74" s="279" t="s">
        <v>813</v>
      </c>
      <c r="I74" s="177" t="str">
        <f>IFERROR(ROUND(SUMIFS(#REF!,#REF!,종합!$C$5,#REF!,종합!I$68)/SUMIFS(#REF!,#REF!,종합!$C$5,#REF!,종합!I$68)*100,0)&amp;"%("&amp;SUMIFS(#REF!,#REF!,종합!$C$5,#REF!,종합!I$68)&amp;"명)","")</f>
        <v/>
      </c>
      <c r="J74" s="177" t="str">
        <f>IFERROR(ROUND(SUMIFS(#REF!,#REF!,종합!$C$5,#REF!,종합!J$68)/SUMIFS(#REF!,#REF!,종합!$C$5,#REF!,종합!J$68)*100,0)&amp;"%("&amp;SUMIFS(#REF!,#REF!,종합!$C$5,#REF!,종합!J$68)&amp;"명)","")</f>
        <v/>
      </c>
      <c r="K74" s="178" t="str">
        <f>IFERROR(ROUND(SUMIFS(#REF!,#REF!,종합!$C$5,#REF!,종합!K$68)/SUMIFS(#REF!,#REF!,종합!$C$5,#REF!,종합!K$68)*100,0)&amp;"%("&amp;SUMIFS(#REF!,#REF!,종합!$C$5,#REF!,종합!K$68)&amp;"명)","")</f>
        <v/>
      </c>
      <c r="M74" s="303">
        <v>0.16666666666666666</v>
      </c>
      <c r="N74" s="303">
        <v>0.30769230769230771</v>
      </c>
      <c r="O74" s="303">
        <v>0.33333333333333331</v>
      </c>
      <c r="P74" s="303">
        <v>0.53846153846153844</v>
      </c>
      <c r="Q74" s="303">
        <v>0.33333333333333331</v>
      </c>
      <c r="R74" s="303">
        <v>7.6923076923076927E-2</v>
      </c>
      <c r="S74" s="303"/>
      <c r="T74" s="303"/>
      <c r="AA74" s="40"/>
    </row>
    <row r="75" spans="2:27" ht="25.5" customHeight="1">
      <c r="B75" s="180" t="s">
        <v>99</v>
      </c>
      <c r="C75" s="181" t="s">
        <v>377</v>
      </c>
      <c r="D75" s="181" t="s">
        <v>377</v>
      </c>
      <c r="E75" s="181" t="s">
        <v>377</v>
      </c>
      <c r="F75" s="181" t="s">
        <v>377</v>
      </c>
      <c r="G75" s="181" t="s">
        <v>377</v>
      </c>
      <c r="H75" s="181" t="s">
        <v>814</v>
      </c>
      <c r="I75" s="181" t="str">
        <f>IFERROR(ROUND(SUMIFS(#REF!,#REF!,종합!$C$5,#REF!,종합!I$68)/SUMIFS(#REF!,#REF!,종합!$C$5,#REF!,종합!I$68)*100,0)&amp;"%("&amp;SUMIFS(#REF!,#REF!,종합!$C$5,#REF!,종합!I$68)&amp;"명)","")</f>
        <v/>
      </c>
      <c r="J75" s="181" t="str">
        <f>IFERROR(ROUND(SUMIFS(#REF!,#REF!,종합!$C$5,#REF!,종합!J$68)/SUMIFS(#REF!,#REF!,종합!$C$5,#REF!,종합!J$68)*100,0)&amp;"%("&amp;SUMIFS(#REF!,#REF!,종합!$C$5,#REF!,종합!J$68)&amp;"명)","")</f>
        <v/>
      </c>
      <c r="K75" s="182" t="str">
        <f>IFERROR(ROUND(SUMIFS(#REF!,#REF!,종합!$C$5,#REF!,종합!K$68)/SUMIFS(#REF!,#REF!,종합!$C$5,#REF!,종합!K$68)*100,0)&amp;"%("&amp;SUMIFS(#REF!,#REF!,종합!$C$5,#REF!,종합!K$68)&amp;"명)","")</f>
        <v/>
      </c>
      <c r="M75" s="303">
        <v>0.16666666666666666</v>
      </c>
      <c r="N75" s="303">
        <v>0</v>
      </c>
      <c r="O75" s="303">
        <v>0</v>
      </c>
      <c r="P75" s="303">
        <v>0</v>
      </c>
      <c r="Q75" s="303">
        <v>0.16666666666666666</v>
      </c>
      <c r="R75" s="303">
        <v>0.61538461538461542</v>
      </c>
      <c r="S75" s="303"/>
      <c r="T75" s="303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03">
        <v>0</v>
      </c>
      <c r="N76" s="303">
        <v>0</v>
      </c>
      <c r="O76" s="303">
        <v>0</v>
      </c>
      <c r="P76" s="303">
        <v>0</v>
      </c>
      <c r="Q76" s="303">
        <v>0</v>
      </c>
      <c r="R76" s="303">
        <v>0.23076923076923078</v>
      </c>
      <c r="S76" s="303"/>
      <c r="T76" s="303"/>
      <c r="AA76" s="40"/>
    </row>
    <row r="77" spans="2:27" ht="17.25" customHeight="1">
      <c r="B77" s="52" t="s">
        <v>133</v>
      </c>
      <c r="C77" s="52"/>
      <c r="D77" s="51"/>
      <c r="E77" s="51"/>
      <c r="F77" s="51"/>
      <c r="G77" s="51"/>
      <c r="H77" s="51"/>
      <c r="I77" s="51"/>
      <c r="J77" s="51"/>
      <c r="K77" s="51"/>
      <c r="M77" s="299"/>
      <c r="N77" s="284"/>
      <c r="P77" s="285"/>
      <c r="AA77" s="40"/>
    </row>
    <row r="78" spans="2:27" ht="30.75" customHeight="1">
      <c r="B78" s="56" t="s">
        <v>75</v>
      </c>
      <c r="C78" s="56" t="s">
        <v>102</v>
      </c>
      <c r="D78" s="56" t="s">
        <v>103</v>
      </c>
      <c r="E78" s="56" t="s">
        <v>104</v>
      </c>
      <c r="F78" s="56" t="s">
        <v>105</v>
      </c>
      <c r="G78" s="56" t="s">
        <v>106</v>
      </c>
      <c r="H78" s="56" t="s">
        <v>6</v>
      </c>
      <c r="I78" s="56" t="s">
        <v>7</v>
      </c>
      <c r="J78" s="56" t="s">
        <v>107</v>
      </c>
      <c r="K78" s="56" t="s">
        <v>109</v>
      </c>
      <c r="M78" s="299"/>
      <c r="N78" s="284"/>
      <c r="P78" s="285"/>
      <c r="AA78" s="40"/>
    </row>
    <row r="79" spans="2:27" ht="20.25" customHeight="1">
      <c r="B79" s="87" t="s">
        <v>122</v>
      </c>
      <c r="C79" s="66">
        <v>1</v>
      </c>
      <c r="D79" s="88">
        <v>3.8959013404934739E-2</v>
      </c>
      <c r="E79" s="88">
        <v>0.47107544694307224</v>
      </c>
      <c r="F79" s="88">
        <v>0.19376222957485656</v>
      </c>
      <c r="G79" s="89">
        <v>14.427875</v>
      </c>
      <c r="H79" s="90">
        <v>1.2062139262412381</v>
      </c>
      <c r="I79" s="90">
        <v>30.290877810664799</v>
      </c>
      <c r="J79" s="91">
        <v>1.6312270118633541</v>
      </c>
      <c r="K79" s="74"/>
      <c r="M79" s="299"/>
      <c r="N79" s="284"/>
      <c r="P79" s="285"/>
      <c r="AA79" s="40"/>
    </row>
    <row r="80" spans="2:27" ht="20.25" customHeight="1">
      <c r="B80" s="87" t="s">
        <v>122</v>
      </c>
      <c r="C80" s="66">
        <v>2</v>
      </c>
      <c r="D80" s="88">
        <v>6.4368370510051565E-2</v>
      </c>
      <c r="E80" s="88">
        <v>0.36109615448898247</v>
      </c>
      <c r="F80" s="88">
        <v>0.14708023868954079</v>
      </c>
      <c r="G80" s="89">
        <v>10.483499999999999</v>
      </c>
      <c r="H80" s="90">
        <v>9.8456068383751871E-2</v>
      </c>
      <c r="I80" s="90">
        <v>8.8190382320272676</v>
      </c>
      <c r="J80" s="91">
        <v>1.9089891646422406</v>
      </c>
      <c r="K80" s="74"/>
      <c r="M80" s="299"/>
      <c r="N80" s="284"/>
      <c r="P80" s="285"/>
      <c r="AA80" s="40"/>
    </row>
    <row r="81" spans="2:27" ht="20.25" customHeight="1">
      <c r="B81" s="87" t="s">
        <v>122</v>
      </c>
      <c r="C81" s="66">
        <v>3</v>
      </c>
      <c r="D81" s="88">
        <v>3.3399891878757505E-2</v>
      </c>
      <c r="E81" s="88">
        <v>0.35384642452180926</v>
      </c>
      <c r="F81" s="88">
        <v>0.16166495925455335</v>
      </c>
      <c r="G81" s="89">
        <v>10.077499999999999</v>
      </c>
      <c r="H81" s="90">
        <v>9.6762760578378917E-2</v>
      </c>
      <c r="I81" s="90">
        <v>9.1682715648014028</v>
      </c>
      <c r="J81" s="91">
        <v>1.9708218677162463</v>
      </c>
      <c r="K81" s="74"/>
      <c r="M81" s="299"/>
      <c r="N81" s="284"/>
      <c r="P81" s="285"/>
      <c r="AA81" s="40"/>
    </row>
    <row r="82" spans="2:27" ht="20.25" customHeight="1">
      <c r="B82" s="87" t="s">
        <v>122</v>
      </c>
      <c r="C82" s="66">
        <v>4</v>
      </c>
      <c r="D82" s="88">
        <v>3.1174946671189429E-2</v>
      </c>
      <c r="E82" s="88">
        <v>0.34831263421058895</v>
      </c>
      <c r="F82" s="88">
        <v>0.18717277666143228</v>
      </c>
      <c r="G82" s="89">
        <v>10.31725</v>
      </c>
      <c r="H82" s="90">
        <v>5.9337817345113467E-2</v>
      </c>
      <c r="I82" s="90">
        <v>9.2901721207503289</v>
      </c>
      <c r="J82" s="91">
        <v>1.9677312454412734</v>
      </c>
      <c r="K82" s="74"/>
      <c r="M82" s="299"/>
      <c r="N82" s="284"/>
      <c r="P82" s="285"/>
      <c r="AA82" s="40"/>
    </row>
    <row r="83" spans="2:27" ht="20.25" customHeight="1">
      <c r="B83" s="87" t="s">
        <v>122</v>
      </c>
      <c r="C83" s="66">
        <v>5</v>
      </c>
      <c r="D83" s="88">
        <v>2.875381559682539E-2</v>
      </c>
      <c r="E83" s="88">
        <v>0.33834595655173633</v>
      </c>
      <c r="F83" s="88">
        <v>0.17663969083263706</v>
      </c>
      <c r="G83" s="89">
        <v>10.542999999999999</v>
      </c>
      <c r="H83" s="90">
        <v>4.7063577346215982E-2</v>
      </c>
      <c r="I83" s="90">
        <v>9.3774177862335346</v>
      </c>
      <c r="J83" s="91">
        <v>1.9685744079658882</v>
      </c>
      <c r="K83" s="74"/>
      <c r="M83" s="299"/>
      <c r="N83" s="284"/>
      <c r="P83" s="285"/>
      <c r="AA83" s="40"/>
    </row>
    <row r="84" spans="2:27" ht="20.25" customHeight="1">
      <c r="B84" s="87" t="s">
        <v>122</v>
      </c>
      <c r="C84" s="66">
        <v>6</v>
      </c>
      <c r="D84" s="88">
        <v>3.0929318916984767E-2</v>
      </c>
      <c r="E84" s="88">
        <v>0.33455657576076592</v>
      </c>
      <c r="F84" s="88">
        <v>0.16188811281187263</v>
      </c>
      <c r="G84" s="89">
        <v>11.052249999999999</v>
      </c>
      <c r="H84" s="90">
        <v>5.1624421643253322E-2</v>
      </c>
      <c r="I84" s="90">
        <v>8.8095557168869352</v>
      </c>
      <c r="J84" s="91">
        <v>1.9307179719732914</v>
      </c>
      <c r="K84" s="74"/>
      <c r="M84" s="299"/>
      <c r="N84" s="284"/>
      <c r="P84" s="285"/>
      <c r="AA84" s="40"/>
    </row>
    <row r="85" spans="2:27" ht="20.25" customHeight="1">
      <c r="B85" s="87" t="s">
        <v>122</v>
      </c>
      <c r="C85" s="66">
        <v>7</v>
      </c>
      <c r="D85" s="88">
        <v>3.1863699488282292E-2</v>
      </c>
      <c r="E85" s="88">
        <v>0.33897118158006301</v>
      </c>
      <c r="F85" s="88">
        <v>0.15028346482097416</v>
      </c>
      <c r="G85" s="89">
        <v>11.396416666666665</v>
      </c>
      <c r="H85" s="90">
        <v>6.0786715702323094E-2</v>
      </c>
      <c r="I85" s="90">
        <v>6.6803041923117119</v>
      </c>
      <c r="J85" s="91">
        <v>1.8835299198192526</v>
      </c>
      <c r="K85" s="74"/>
      <c r="M85" s="299"/>
      <c r="N85" s="284"/>
      <c r="P85" s="285"/>
      <c r="AA85" s="40"/>
    </row>
    <row r="86" spans="2:27" ht="20.25" customHeight="1">
      <c r="B86" s="87" t="s">
        <v>122</v>
      </c>
      <c r="C86" s="66">
        <v>8</v>
      </c>
      <c r="D86" s="88">
        <v>3.461928259581163E-2</v>
      </c>
      <c r="E86" s="88">
        <v>0.34556325384467601</v>
      </c>
      <c r="F86" s="88">
        <v>0.16148789979709002</v>
      </c>
      <c r="G86" s="89">
        <v>11.945</v>
      </c>
      <c r="H86" s="90">
        <v>5.7804232991136559E-2</v>
      </c>
      <c r="I86" s="90">
        <v>6.5297374304802407</v>
      </c>
      <c r="J86" s="91">
        <v>1.8622850120792971</v>
      </c>
      <c r="K86" s="74"/>
      <c r="M86" s="299"/>
      <c r="N86" s="284"/>
      <c r="P86" s="285"/>
      <c r="AA86" s="40"/>
    </row>
    <row r="87" spans="2:27" ht="20.25" customHeight="1">
      <c r="B87" s="87" t="s">
        <v>122</v>
      </c>
      <c r="C87" s="66">
        <v>9</v>
      </c>
      <c r="D87" s="88">
        <v>3.106955226965287E-2</v>
      </c>
      <c r="E87" s="88">
        <v>0.3376956705029453</v>
      </c>
      <c r="F87" s="88">
        <v>0.16186800045899044</v>
      </c>
      <c r="G87" s="89">
        <v>12.084272727272729</v>
      </c>
      <c r="H87" s="90">
        <v>5.8667150083983363E-2</v>
      </c>
      <c r="I87" s="90">
        <v>7.6640631518803719</v>
      </c>
      <c r="J87" s="91">
        <v>1.8689931187591937</v>
      </c>
      <c r="K87" s="74"/>
      <c r="M87" s="299"/>
      <c r="N87" s="284"/>
      <c r="P87" s="285"/>
      <c r="AA87" s="40"/>
    </row>
    <row r="88" spans="2:27" ht="20.25" customHeight="1">
      <c r="B88" s="87" t="s">
        <v>122</v>
      </c>
      <c r="C88" s="66">
        <v>10</v>
      </c>
      <c r="D88" s="88">
        <v>3.3050264789805557E-2</v>
      </c>
      <c r="E88" s="88">
        <v>0.33927271280407395</v>
      </c>
      <c r="F88" s="88">
        <v>0.18097286478282568</v>
      </c>
      <c r="G88" s="89">
        <v>10.812916666666666</v>
      </c>
      <c r="H88" s="90">
        <v>5.7018374430334612E-2</v>
      </c>
      <c r="I88" s="90">
        <v>10.061151342661772</v>
      </c>
      <c r="J88" s="91">
        <v>1.978026086763645</v>
      </c>
      <c r="K88" s="74"/>
      <c r="M88" s="299"/>
      <c r="N88" s="284"/>
      <c r="P88" s="285"/>
      <c r="AA88" s="40"/>
    </row>
    <row r="89" spans="2:27" ht="20.25" customHeight="1">
      <c r="B89" s="87" t="s">
        <v>122</v>
      </c>
      <c r="C89" s="66">
        <v>11</v>
      </c>
      <c r="D89" s="88">
        <v>3.4587504401683268E-2</v>
      </c>
      <c r="E89" s="88">
        <v>0.35130334010101544</v>
      </c>
      <c r="F89" s="88">
        <v>0.17672791803952273</v>
      </c>
      <c r="G89" s="89">
        <v>10.983083333333333</v>
      </c>
      <c r="H89" s="90">
        <v>0.21859933472828644</v>
      </c>
      <c r="I89" s="90">
        <v>10.676005744597635</v>
      </c>
      <c r="J89" s="91">
        <v>1.9346819366560097</v>
      </c>
      <c r="K89" s="74" t="s">
        <v>68</v>
      </c>
      <c r="M89" s="299"/>
      <c r="N89" s="284"/>
      <c r="P89" s="285"/>
      <c r="AA89" s="40"/>
    </row>
    <row r="90" spans="2:27" ht="20.25" customHeight="1">
      <c r="B90" s="87" t="s">
        <v>118</v>
      </c>
      <c r="C90" s="66">
        <v>1</v>
      </c>
      <c r="D90" s="88">
        <v>4.1315818925579166E-2</v>
      </c>
      <c r="E90" s="88">
        <v>0.46989050396037457</v>
      </c>
      <c r="F90" s="88">
        <v>0.2080241988682478</v>
      </c>
      <c r="G90" s="89">
        <v>16.52390909090909</v>
      </c>
      <c r="H90" s="90">
        <v>3.8406616105248839</v>
      </c>
      <c r="I90" s="90">
        <v>54.767834566084844</v>
      </c>
      <c r="J90" s="91">
        <v>1.5516007350947347</v>
      </c>
      <c r="K90" s="74"/>
      <c r="M90" s="299"/>
      <c r="N90" s="284"/>
      <c r="P90" s="285"/>
      <c r="AA90" s="40"/>
    </row>
    <row r="91" spans="2:27" ht="20.25" customHeight="1">
      <c r="B91" s="87" t="s">
        <v>118</v>
      </c>
      <c r="C91" s="66">
        <v>2</v>
      </c>
      <c r="D91" s="88">
        <v>5.0260590911882987E-2</v>
      </c>
      <c r="E91" s="88">
        <v>0.38879002265065088</v>
      </c>
      <c r="F91" s="88">
        <v>0.17720019821445929</v>
      </c>
      <c r="G91" s="89">
        <v>12.831923076923074</v>
      </c>
      <c r="H91" s="90">
        <v>0.48564970775409383</v>
      </c>
      <c r="I91" s="90">
        <v>27.508587017785459</v>
      </c>
      <c r="J91" s="91">
        <v>1.7892582940599557</v>
      </c>
      <c r="K91" s="74"/>
      <c r="M91" s="299"/>
      <c r="N91" s="284"/>
      <c r="P91" s="285"/>
      <c r="AA91" s="40"/>
    </row>
    <row r="92" spans="2:27" ht="20.25" customHeight="1">
      <c r="B92" s="87" t="s">
        <v>118</v>
      </c>
      <c r="C92" s="66">
        <v>3</v>
      </c>
      <c r="D92" s="88">
        <v>2.662496073763564E-2</v>
      </c>
      <c r="E92" s="88">
        <v>0.37891047563196878</v>
      </c>
      <c r="F92" s="88">
        <v>0.17775874707951703</v>
      </c>
      <c r="G92" s="89">
        <v>11.844230769230769</v>
      </c>
      <c r="H92" s="90">
        <v>0.31276333621759161</v>
      </c>
      <c r="I92" s="90">
        <v>22.101450659791226</v>
      </c>
      <c r="J92" s="91">
        <v>1.9131095410180148</v>
      </c>
      <c r="K92" s="74"/>
      <c r="M92" s="299"/>
      <c r="N92" s="284"/>
      <c r="P92" s="285"/>
      <c r="AA92" s="40"/>
    </row>
    <row r="93" spans="2:27" ht="20.25" customHeight="1">
      <c r="B93" s="87" t="s">
        <v>118</v>
      </c>
      <c r="C93" s="66">
        <v>4</v>
      </c>
      <c r="D93" s="88">
        <v>2.653588216029398E-2</v>
      </c>
      <c r="E93" s="88">
        <v>0.3761948980623776</v>
      </c>
      <c r="F93" s="88">
        <v>0.18161776046703856</v>
      </c>
      <c r="G93" s="89">
        <v>12.078384615384614</v>
      </c>
      <c r="H93" s="90">
        <v>0.57032298488771616</v>
      </c>
      <c r="I93" s="90">
        <v>23.958878933466263</v>
      </c>
      <c r="J93" s="91">
        <v>1.9085672368332094</v>
      </c>
      <c r="K93" s="74"/>
      <c r="M93" s="299"/>
      <c r="N93" s="284"/>
      <c r="P93" s="285"/>
      <c r="AA93" s="40"/>
    </row>
    <row r="94" spans="2:27" ht="20.25" customHeight="1">
      <c r="B94" s="87" t="s">
        <v>118</v>
      </c>
      <c r="C94" s="66">
        <v>5</v>
      </c>
      <c r="D94" s="88">
        <v>2.439713073166647E-2</v>
      </c>
      <c r="E94" s="88">
        <v>0.37339637919539626</v>
      </c>
      <c r="F94" s="88">
        <v>0.17817284803743733</v>
      </c>
      <c r="G94" s="89">
        <v>12.156090909090908</v>
      </c>
      <c r="H94" s="90">
        <v>0.28250829959089163</v>
      </c>
      <c r="I94" s="90">
        <v>20.980521673405381</v>
      </c>
      <c r="J94" s="91">
        <v>1.9175979350286205</v>
      </c>
      <c r="K94" s="74"/>
      <c r="M94" s="299"/>
      <c r="N94" s="284"/>
      <c r="P94" s="285"/>
      <c r="AA94" s="40"/>
    </row>
    <row r="95" spans="2:27" ht="20.25" customHeight="1">
      <c r="B95" s="87" t="s">
        <v>118</v>
      </c>
      <c r="C95" s="66">
        <v>6</v>
      </c>
      <c r="D95" s="88">
        <v>2.6463679001909872E-2</v>
      </c>
      <c r="E95" s="88">
        <v>0.36355056230116661</v>
      </c>
      <c r="F95" s="88">
        <v>0.17033984902090679</v>
      </c>
      <c r="G95" s="89">
        <v>13.029181818181819</v>
      </c>
      <c r="H95" s="90">
        <v>0.22844836364624393</v>
      </c>
      <c r="I95" s="90">
        <v>21.452273467078673</v>
      </c>
      <c r="J95" s="91">
        <v>1.8897556494053673</v>
      </c>
      <c r="K95" s="74"/>
      <c r="M95" s="299"/>
      <c r="N95" s="284"/>
      <c r="P95" s="285"/>
      <c r="AA95" s="40"/>
    </row>
    <row r="96" spans="2:27" ht="20.25" customHeight="1">
      <c r="B96" s="87" t="s">
        <v>118</v>
      </c>
      <c r="C96" s="66">
        <v>7</v>
      </c>
      <c r="D96" s="88">
        <v>3.1358028837455872E-2</v>
      </c>
      <c r="E96" s="88">
        <v>0.36170488534879108</v>
      </c>
      <c r="F96" s="88">
        <v>0.15822485988784638</v>
      </c>
      <c r="G96" s="89">
        <v>13.765000000000001</v>
      </c>
      <c r="H96" s="90">
        <v>0.19261339831952795</v>
      </c>
      <c r="I96" s="90">
        <v>19.143892637855522</v>
      </c>
      <c r="J96" s="91">
        <v>1.8449446184967246</v>
      </c>
      <c r="K96" s="74"/>
      <c r="M96" s="299"/>
      <c r="N96" s="284"/>
      <c r="P96" s="285"/>
      <c r="AA96" s="40"/>
    </row>
    <row r="97" spans="2:27" ht="20.25" customHeight="1">
      <c r="B97" s="87" t="s">
        <v>118</v>
      </c>
      <c r="C97" s="66">
        <v>8</v>
      </c>
      <c r="D97" s="88">
        <v>3.4986708673794047E-2</v>
      </c>
      <c r="E97" s="88">
        <v>0.35757876024149304</v>
      </c>
      <c r="F97" s="88">
        <v>0.14745214610852383</v>
      </c>
      <c r="G97" s="89">
        <v>14.233166666666664</v>
      </c>
      <c r="H97" s="90">
        <v>0.16461475893860425</v>
      </c>
      <c r="I97" s="90">
        <v>19.79340055163625</v>
      </c>
      <c r="J97" s="91">
        <v>1.8272885890854538</v>
      </c>
      <c r="K97" s="74"/>
      <c r="M97" s="299"/>
      <c r="N97" s="284"/>
      <c r="P97" s="285"/>
      <c r="AA97" s="40"/>
    </row>
    <row r="98" spans="2:27" ht="20.25" customHeight="1">
      <c r="B98" s="87" t="s">
        <v>118</v>
      </c>
      <c r="C98" s="66">
        <v>9</v>
      </c>
      <c r="D98" s="88">
        <v>3.1998532730327253E-2</v>
      </c>
      <c r="E98" s="88">
        <v>0.35614828364909978</v>
      </c>
      <c r="F98" s="88">
        <v>0.16448086339690912</v>
      </c>
      <c r="G98" s="89">
        <v>13.844000000000003</v>
      </c>
      <c r="H98" s="90">
        <v>0.18231958342191623</v>
      </c>
      <c r="I98" s="90">
        <v>21.699605321000618</v>
      </c>
      <c r="J98" s="91">
        <v>1.866863647257162</v>
      </c>
      <c r="K98" s="74"/>
      <c r="M98" s="299"/>
      <c r="N98" s="284"/>
      <c r="P98" s="285"/>
      <c r="AA98" s="40"/>
    </row>
    <row r="99" spans="2:27" ht="20.25" customHeight="1">
      <c r="B99" s="87" t="s">
        <v>118</v>
      </c>
      <c r="C99" s="66">
        <v>10</v>
      </c>
      <c r="D99" s="88">
        <v>2.9890973859973802E-2</v>
      </c>
      <c r="E99" s="88">
        <v>0.36813887835422954</v>
      </c>
      <c r="F99" s="88">
        <v>0.18364633119213769</v>
      </c>
      <c r="G99" s="89">
        <v>12.475</v>
      </c>
      <c r="H99" s="90">
        <v>0.31605190648225823</v>
      </c>
      <c r="I99" s="90">
        <v>20.729418660623573</v>
      </c>
      <c r="J99" s="91">
        <v>1.8751916680873644</v>
      </c>
      <c r="K99" s="74"/>
      <c r="M99" s="299"/>
      <c r="N99" s="284"/>
      <c r="P99" s="285"/>
      <c r="AA99" s="40"/>
    </row>
    <row r="100" spans="2:27" ht="20.25" customHeight="1">
      <c r="B100" s="87" t="s">
        <v>118</v>
      </c>
      <c r="C100" s="66">
        <v>11</v>
      </c>
      <c r="D100" s="88">
        <v>2.9540721660903713E-2</v>
      </c>
      <c r="E100" s="88">
        <v>0.38484029297023475</v>
      </c>
      <c r="F100" s="88">
        <v>0.18175963041983112</v>
      </c>
      <c r="G100" s="89">
        <v>13.341461538461537</v>
      </c>
      <c r="H100" s="90">
        <v>0.63854385557700533</v>
      </c>
      <c r="I100" s="90">
        <v>26.108931412445671</v>
      </c>
      <c r="J100" s="91">
        <v>1.8439169125285024</v>
      </c>
      <c r="K100" s="74" t="s">
        <v>68</v>
      </c>
      <c r="M100" s="299"/>
      <c r="N100" s="284"/>
      <c r="P100" s="285"/>
      <c r="AA100" s="40"/>
    </row>
    <row r="101" spans="2:27" ht="20.25" customHeight="1">
      <c r="B101" s="87" t="s">
        <v>123</v>
      </c>
      <c r="C101" s="66">
        <v>1</v>
      </c>
      <c r="D101" s="88">
        <v>0</v>
      </c>
      <c r="E101" s="88">
        <v>0</v>
      </c>
      <c r="F101" s="88">
        <v>0</v>
      </c>
      <c r="G101" s="89">
        <v>0</v>
      </c>
      <c r="H101" s="90">
        <v>0</v>
      </c>
      <c r="I101" s="90">
        <v>0</v>
      </c>
      <c r="J101" s="91">
        <v>0</v>
      </c>
      <c r="K101" s="74"/>
      <c r="M101" s="299"/>
      <c r="N101" s="284"/>
      <c r="P101" s="285"/>
      <c r="AA101" s="40"/>
    </row>
    <row r="102" spans="2:27" ht="20.25" customHeight="1">
      <c r="B102" s="87" t="s">
        <v>123</v>
      </c>
      <c r="C102" s="66">
        <v>2</v>
      </c>
      <c r="D102" s="88">
        <v>7.8815362329307942E-2</v>
      </c>
      <c r="E102" s="88">
        <v>0.38709673556039542</v>
      </c>
      <c r="F102" s="88">
        <v>0.13323157679156958</v>
      </c>
      <c r="G102" s="89">
        <v>12.370166666666668</v>
      </c>
      <c r="H102" s="90">
        <v>0.19549025194485464</v>
      </c>
      <c r="I102" s="90">
        <v>18.157399672166161</v>
      </c>
      <c r="J102" s="91">
        <v>1.6376353982585155</v>
      </c>
      <c r="K102" s="74"/>
      <c r="M102" s="299"/>
      <c r="N102" s="284"/>
      <c r="P102" s="285"/>
      <c r="AA102" s="40"/>
    </row>
    <row r="103" spans="2:27" ht="20.25" customHeight="1">
      <c r="B103" s="87" t="s">
        <v>123</v>
      </c>
      <c r="C103" s="66">
        <v>3</v>
      </c>
      <c r="D103" s="88">
        <v>4.0820241590014669E-2</v>
      </c>
      <c r="E103" s="88">
        <v>0.36584735527844015</v>
      </c>
      <c r="F103" s="88">
        <v>0.14242001327837969</v>
      </c>
      <c r="G103" s="89">
        <v>10.86</v>
      </c>
      <c r="H103" s="90">
        <v>0.18510246374101336</v>
      </c>
      <c r="I103" s="90">
        <v>15.417946391604406</v>
      </c>
      <c r="J103" s="91">
        <v>1.8070824287200118</v>
      </c>
      <c r="K103" s="74"/>
      <c r="M103" s="299"/>
      <c r="N103" s="284"/>
      <c r="P103" s="285"/>
      <c r="AA103" s="40"/>
    </row>
    <row r="104" spans="2:27" ht="20.25" customHeight="1">
      <c r="B104" s="87" t="s">
        <v>123</v>
      </c>
      <c r="C104" s="66">
        <v>4</v>
      </c>
      <c r="D104" s="88">
        <v>3.7554593034027445E-2</v>
      </c>
      <c r="E104" s="88">
        <v>0.36384994333306819</v>
      </c>
      <c r="F104" s="88">
        <v>0.14245126715461881</v>
      </c>
      <c r="G104" s="89">
        <v>11.234833333333333</v>
      </c>
      <c r="H104" s="90">
        <v>0.13900396873011203</v>
      </c>
      <c r="I104" s="90">
        <v>18.259561332387516</v>
      </c>
      <c r="J104" s="91">
        <v>1.7809856139529483</v>
      </c>
      <c r="K104" s="74"/>
      <c r="M104" s="299"/>
      <c r="N104" s="284"/>
      <c r="P104" s="285"/>
      <c r="AA104" s="40"/>
    </row>
    <row r="105" spans="2:27" ht="20.25" customHeight="1">
      <c r="B105" s="87" t="s">
        <v>123</v>
      </c>
      <c r="C105" s="66">
        <v>5</v>
      </c>
      <c r="D105" s="88">
        <v>4.2137336685058799E-2</v>
      </c>
      <c r="E105" s="88">
        <v>0.35641084806922302</v>
      </c>
      <c r="F105" s="88">
        <v>0.14455213195862315</v>
      </c>
      <c r="G105" s="89">
        <v>11.563333333333333</v>
      </c>
      <c r="H105" s="90">
        <v>0.15222980929708482</v>
      </c>
      <c r="I105" s="90">
        <v>19.558221150995028</v>
      </c>
      <c r="J105" s="91">
        <v>1.7642785102825402</v>
      </c>
      <c r="K105" s="74"/>
      <c r="M105" s="299"/>
      <c r="N105" s="284"/>
      <c r="P105" s="285"/>
      <c r="AA105" s="40"/>
    </row>
    <row r="106" spans="2:27" ht="20.25" customHeight="1">
      <c r="B106" s="87" t="s">
        <v>123</v>
      </c>
      <c r="C106" s="66">
        <v>6</v>
      </c>
      <c r="D106" s="88">
        <v>4.0708496024835387E-2</v>
      </c>
      <c r="E106" s="88">
        <v>0.33896520906067679</v>
      </c>
      <c r="F106" s="88">
        <v>0.13670971728023895</v>
      </c>
      <c r="G106" s="89">
        <v>11.897333333333334</v>
      </c>
      <c r="H106" s="90">
        <v>0.20328582495202818</v>
      </c>
      <c r="I106" s="90">
        <v>19.89297001316276</v>
      </c>
      <c r="J106" s="91">
        <v>1.7926043038766437</v>
      </c>
      <c r="K106" s="74"/>
      <c r="M106" s="299"/>
      <c r="N106" s="284"/>
      <c r="P106" s="285"/>
      <c r="AA106" s="40"/>
    </row>
    <row r="107" spans="2:27" ht="20.25" customHeight="1">
      <c r="B107" s="87" t="s">
        <v>123</v>
      </c>
      <c r="C107" s="66">
        <v>7</v>
      </c>
      <c r="D107" s="88">
        <v>4.2029956368451443E-2</v>
      </c>
      <c r="E107" s="88">
        <v>0.3273819462653319</v>
      </c>
      <c r="F107" s="88">
        <v>0.12204234636102479</v>
      </c>
      <c r="G107" s="89">
        <v>12.329833333333331</v>
      </c>
      <c r="H107" s="90">
        <v>0.15255293295128097</v>
      </c>
      <c r="I107" s="90">
        <v>15.030950746670332</v>
      </c>
      <c r="J107" s="91">
        <v>1.7716136369923272</v>
      </c>
      <c r="K107" s="74"/>
      <c r="M107" s="299"/>
      <c r="N107" s="284"/>
      <c r="P107" s="285"/>
      <c r="AA107" s="40"/>
    </row>
    <row r="108" spans="2:27" ht="20.25" customHeight="1">
      <c r="B108" s="87" t="s">
        <v>123</v>
      </c>
      <c r="C108" s="66">
        <v>8</v>
      </c>
      <c r="D108" s="88">
        <v>4.979444198240067E-2</v>
      </c>
      <c r="E108" s="88">
        <v>0.32025673168324748</v>
      </c>
      <c r="F108" s="88">
        <v>0.11378992613494728</v>
      </c>
      <c r="G108" s="89">
        <v>12.977166666666667</v>
      </c>
      <c r="H108" s="90">
        <v>0.32799756979031364</v>
      </c>
      <c r="I108" s="90">
        <v>17.964174591592563</v>
      </c>
      <c r="J108" s="91">
        <v>1.7461024930607585</v>
      </c>
      <c r="K108" s="74"/>
      <c r="M108" s="299"/>
      <c r="N108" s="284"/>
      <c r="P108" s="285"/>
      <c r="AA108" s="40"/>
    </row>
    <row r="109" spans="2:27" ht="20.25" customHeight="1">
      <c r="B109" s="87" t="s">
        <v>123</v>
      </c>
      <c r="C109" s="66">
        <v>9</v>
      </c>
      <c r="D109" s="88">
        <v>4.5091089327625615E-2</v>
      </c>
      <c r="E109" s="88">
        <v>0.32481194041412625</v>
      </c>
      <c r="F109" s="88">
        <v>0.12913019002272924</v>
      </c>
      <c r="G109" s="89">
        <v>12.844666666666667</v>
      </c>
      <c r="H109" s="90">
        <v>0.1664048840499088</v>
      </c>
      <c r="I109" s="90">
        <v>18.554144571564834</v>
      </c>
      <c r="J109" s="91">
        <v>1.7620497630540202</v>
      </c>
      <c r="K109" s="74"/>
      <c r="M109" s="299"/>
      <c r="N109" s="284"/>
      <c r="P109" s="285"/>
      <c r="AA109" s="40"/>
    </row>
    <row r="110" spans="2:27" ht="20.25" customHeight="1">
      <c r="B110" s="87" t="s">
        <v>123</v>
      </c>
      <c r="C110" s="66">
        <v>10</v>
      </c>
      <c r="D110" s="88">
        <v>4.5055728653949065E-2</v>
      </c>
      <c r="E110" s="88">
        <v>0.34721867204309265</v>
      </c>
      <c r="F110" s="88">
        <v>0.16374702329572163</v>
      </c>
      <c r="G110" s="89">
        <v>12.491999999999999</v>
      </c>
      <c r="H110" s="90">
        <v>0.16164563010436489</v>
      </c>
      <c r="I110" s="90">
        <v>23.42245180212247</v>
      </c>
      <c r="J110" s="91">
        <v>1.7521422871502423</v>
      </c>
      <c r="K110" s="74"/>
      <c r="M110" s="299"/>
      <c r="N110" s="284"/>
      <c r="P110" s="285"/>
      <c r="AA110" s="40"/>
    </row>
    <row r="111" spans="2:27" ht="20.25" customHeight="1">
      <c r="B111" s="87" t="s">
        <v>123</v>
      </c>
      <c r="C111" s="66">
        <v>11</v>
      </c>
      <c r="D111" s="88">
        <v>4.6244734210249161E-2</v>
      </c>
      <c r="E111" s="88">
        <v>0.36360985432837495</v>
      </c>
      <c r="F111" s="88">
        <v>0.16207134162750672</v>
      </c>
      <c r="G111" s="89">
        <v>12.350833333333332</v>
      </c>
      <c r="H111" s="90">
        <v>0.19486189499161255</v>
      </c>
      <c r="I111" s="90">
        <v>24.660108779973037</v>
      </c>
      <c r="J111" s="91">
        <v>1.744235257605864</v>
      </c>
      <c r="K111" s="74" t="s">
        <v>68</v>
      </c>
      <c r="M111" s="299"/>
      <c r="N111" s="284"/>
      <c r="P111" s="285"/>
      <c r="AA111" s="40"/>
    </row>
    <row r="112" spans="2:27" ht="20.25" customHeight="1">
      <c r="B112" s="87" t="s">
        <v>120</v>
      </c>
      <c r="C112" s="66">
        <v>1</v>
      </c>
      <c r="D112" s="88">
        <v>5.0372030628620376E-2</v>
      </c>
      <c r="E112" s="88">
        <v>0.44789197501120903</v>
      </c>
      <c r="F112" s="88">
        <v>0.17452913838066506</v>
      </c>
      <c r="G112" s="89">
        <v>15.211874999999999</v>
      </c>
      <c r="H112" s="90">
        <v>2.4485628063954064</v>
      </c>
      <c r="I112" s="90">
        <v>48.561628139620176</v>
      </c>
      <c r="J112" s="91">
        <v>1.5727021368508769</v>
      </c>
      <c r="K112" s="74"/>
      <c r="M112" s="299"/>
      <c r="N112" s="284"/>
      <c r="P112" s="285"/>
      <c r="AA112" s="40"/>
    </row>
    <row r="113" spans="2:27" ht="20.25" customHeight="1">
      <c r="B113" s="87" t="s">
        <v>120</v>
      </c>
      <c r="C113" s="66">
        <v>2</v>
      </c>
      <c r="D113" s="88">
        <v>4.9153102479101853E-2</v>
      </c>
      <c r="E113" s="88">
        <v>0.3590388955640213</v>
      </c>
      <c r="F113" s="88">
        <v>0.15795342665153994</v>
      </c>
      <c r="G113" s="89">
        <v>12.005384615384616</v>
      </c>
      <c r="H113" s="90">
        <v>0.32164097708939265</v>
      </c>
      <c r="I113" s="90">
        <v>20.874138018745306</v>
      </c>
      <c r="J113" s="91">
        <v>1.7997248287057503</v>
      </c>
      <c r="K113" s="74"/>
      <c r="M113" s="299"/>
      <c r="N113" s="284"/>
      <c r="P113" s="285"/>
      <c r="AA113" s="40"/>
    </row>
    <row r="114" spans="2:27" ht="20.25" customHeight="1">
      <c r="B114" s="87" t="s">
        <v>120</v>
      </c>
      <c r="C114" s="66">
        <v>3</v>
      </c>
      <c r="D114" s="88">
        <v>2.9973818993186942E-2</v>
      </c>
      <c r="E114" s="88">
        <v>0.35958969007949992</v>
      </c>
      <c r="F114" s="88">
        <v>0.15898200054284078</v>
      </c>
      <c r="G114" s="89">
        <v>11.799307692307694</v>
      </c>
      <c r="H114" s="90">
        <v>0.31390774463240684</v>
      </c>
      <c r="I114" s="90">
        <v>19.165165841013941</v>
      </c>
      <c r="J114" s="91">
        <v>1.8333431026336167</v>
      </c>
      <c r="K114" s="74"/>
      <c r="M114" s="299"/>
      <c r="N114" s="284"/>
      <c r="P114" s="285"/>
      <c r="AA114" s="40"/>
    </row>
    <row r="115" spans="2:27" ht="20.25" customHeight="1">
      <c r="B115" s="87" t="s">
        <v>120</v>
      </c>
      <c r="C115" s="66">
        <v>4</v>
      </c>
      <c r="D115" s="88">
        <v>3.0249170238371554E-2</v>
      </c>
      <c r="E115" s="88">
        <v>0.35913031042034343</v>
      </c>
      <c r="F115" s="88">
        <v>0.16320847440456959</v>
      </c>
      <c r="G115" s="89">
        <v>11.912000000000003</v>
      </c>
      <c r="H115" s="90">
        <v>0.22842440997821592</v>
      </c>
      <c r="I115" s="90">
        <v>16.96166222818108</v>
      </c>
      <c r="J115" s="91">
        <v>1.8406354751740424</v>
      </c>
      <c r="K115" s="74"/>
    </row>
    <row r="116" spans="2:27" ht="20.25" customHeight="1">
      <c r="B116" s="87" t="s">
        <v>120</v>
      </c>
      <c r="C116" s="66">
        <v>5</v>
      </c>
      <c r="D116" s="88">
        <v>2.9147332032587823E-2</v>
      </c>
      <c r="E116" s="88">
        <v>0.35786626277965911</v>
      </c>
      <c r="F116" s="88">
        <v>0.15977275851810327</v>
      </c>
      <c r="G116" s="89">
        <v>12.17723076923077</v>
      </c>
      <c r="H116" s="90">
        <v>0.18522460360239693</v>
      </c>
      <c r="I116" s="90">
        <v>15.234723646297148</v>
      </c>
      <c r="J116" s="91">
        <v>1.8296437849977214</v>
      </c>
      <c r="K116" s="74"/>
    </row>
    <row r="117" spans="2:27" ht="20.25" customHeight="1">
      <c r="B117" s="87" t="s">
        <v>120</v>
      </c>
      <c r="C117" s="66">
        <v>6</v>
      </c>
      <c r="D117" s="88">
        <v>2.9705117899554701E-2</v>
      </c>
      <c r="E117" s="88">
        <v>0.35145689103974442</v>
      </c>
      <c r="F117" s="88">
        <v>0.14765492286320014</v>
      </c>
      <c r="G117" s="89">
        <v>12.643000000000001</v>
      </c>
      <c r="H117" s="90">
        <v>0.13288161401135007</v>
      </c>
      <c r="I117" s="90">
        <v>14.384434716728643</v>
      </c>
      <c r="J117" s="91">
        <v>1.8087806150509478</v>
      </c>
      <c r="K117" s="74"/>
    </row>
    <row r="118" spans="2:27" ht="20.25" customHeight="1">
      <c r="B118" s="87" t="s">
        <v>120</v>
      </c>
      <c r="C118" s="66">
        <v>7</v>
      </c>
      <c r="D118" s="88">
        <v>2.8667488754062935E-2</v>
      </c>
      <c r="E118" s="88">
        <v>0.349008857198911</v>
      </c>
      <c r="F118" s="88">
        <v>0.13272711268836446</v>
      </c>
      <c r="G118" s="89">
        <v>12.914153846153845</v>
      </c>
      <c r="H118" s="90">
        <v>8.9942907104389902E-2</v>
      </c>
      <c r="I118" s="90">
        <v>12.80868763445698</v>
      </c>
      <c r="J118" s="91">
        <v>1.7790282635383645</v>
      </c>
      <c r="K118" s="74"/>
    </row>
    <row r="119" spans="2:27" ht="20.25" customHeight="1">
      <c r="B119" s="87" t="s">
        <v>120</v>
      </c>
      <c r="C119" s="66">
        <v>8</v>
      </c>
      <c r="D119" s="88">
        <v>3.09624989303133E-2</v>
      </c>
      <c r="E119" s="88">
        <v>0.34771523786442737</v>
      </c>
      <c r="F119" s="88">
        <v>0.12842175522583443</v>
      </c>
      <c r="G119" s="89">
        <v>13.651846153846151</v>
      </c>
      <c r="H119" s="90">
        <v>0.11500455691865771</v>
      </c>
      <c r="I119" s="90">
        <v>14.460453930653127</v>
      </c>
      <c r="J119" s="91">
        <v>1.7598921944538108</v>
      </c>
      <c r="K119" s="74"/>
    </row>
    <row r="120" spans="2:27" ht="20.25" customHeight="1">
      <c r="B120" s="87" t="s">
        <v>120</v>
      </c>
      <c r="C120" s="66">
        <v>9</v>
      </c>
      <c r="D120" s="88">
        <v>2.9339396184563122E-2</v>
      </c>
      <c r="E120" s="88">
        <v>0.34800942723793121</v>
      </c>
      <c r="F120" s="88">
        <v>0.1371282053753024</v>
      </c>
      <c r="G120" s="89">
        <v>13.18946153846154</v>
      </c>
      <c r="H120" s="90">
        <v>0.20730310924969106</v>
      </c>
      <c r="I120" s="90">
        <v>15.102311648176817</v>
      </c>
      <c r="J120" s="91">
        <v>1.7987136080248378</v>
      </c>
      <c r="K120" s="74"/>
    </row>
    <row r="121" spans="2:27" ht="20.25" customHeight="1">
      <c r="B121" s="87" t="s">
        <v>120</v>
      </c>
      <c r="C121" s="66">
        <v>10</v>
      </c>
      <c r="D121" s="88">
        <v>3.0774496956153904E-2</v>
      </c>
      <c r="E121" s="88">
        <v>0.36005246603056146</v>
      </c>
      <c r="F121" s="88">
        <v>0.16147259984750045</v>
      </c>
      <c r="G121" s="89">
        <v>12.779076923076927</v>
      </c>
      <c r="H121" s="90">
        <v>0.32532841951235886</v>
      </c>
      <c r="I121" s="90">
        <v>20.527844982369945</v>
      </c>
      <c r="J121" s="91">
        <v>1.8178396749721089</v>
      </c>
      <c r="K121" s="74"/>
    </row>
    <row r="122" spans="2:27" ht="20.25" customHeight="1">
      <c r="B122" s="87" t="s">
        <v>120</v>
      </c>
      <c r="C122" s="66">
        <v>11</v>
      </c>
      <c r="D122" s="88">
        <v>3.03690227636902E-2</v>
      </c>
      <c r="E122" s="88">
        <v>0.36469346534050406</v>
      </c>
      <c r="F122" s="88">
        <v>0.15793337732567056</v>
      </c>
      <c r="G122" s="89">
        <v>12.552692307692308</v>
      </c>
      <c r="H122" s="90">
        <v>0.41019223949622691</v>
      </c>
      <c r="I122" s="90">
        <v>20.944153525327895</v>
      </c>
      <c r="J122" s="91">
        <v>1.8131934565879395</v>
      </c>
      <c r="K122" s="74" t="s">
        <v>68</v>
      </c>
    </row>
    <row r="123" spans="2:27" ht="20.25" customHeight="1">
      <c r="B123" s="87" t="s">
        <v>119</v>
      </c>
      <c r="C123" s="66">
        <v>1</v>
      </c>
      <c r="D123" s="88">
        <v>4.9571835014447022E-2</v>
      </c>
      <c r="E123" s="88">
        <v>0.47512719509852225</v>
      </c>
      <c r="F123" s="88">
        <v>0.18548198666471211</v>
      </c>
      <c r="G123" s="89">
        <v>15.871250000000002</v>
      </c>
      <c r="H123" s="90">
        <v>2.2132067204067853</v>
      </c>
      <c r="I123" s="90">
        <v>28.37483650507734</v>
      </c>
      <c r="J123" s="91">
        <v>1.7275557335959217</v>
      </c>
      <c r="K123" s="74"/>
    </row>
    <row r="124" spans="2:27" ht="20.25" customHeight="1">
      <c r="B124" s="87" t="s">
        <v>119</v>
      </c>
      <c r="C124" s="66">
        <v>2</v>
      </c>
      <c r="D124" s="88">
        <v>6.3663173596501657E-2</v>
      </c>
      <c r="E124" s="88">
        <v>0.35925861597649272</v>
      </c>
      <c r="F124" s="88">
        <v>0.14976823727478192</v>
      </c>
      <c r="G124" s="89">
        <v>10.741916666666668</v>
      </c>
      <c r="H124" s="90">
        <v>0.14487858503001877</v>
      </c>
      <c r="I124" s="90">
        <v>6.919461587110793</v>
      </c>
      <c r="J124" s="91">
        <v>2.1363223555263975</v>
      </c>
      <c r="K124" s="74"/>
    </row>
    <row r="125" spans="2:27" ht="20.25" customHeight="1">
      <c r="B125" s="87" t="s">
        <v>119</v>
      </c>
      <c r="C125" s="66">
        <v>3</v>
      </c>
      <c r="D125" s="88">
        <v>2.8971090053541041E-2</v>
      </c>
      <c r="E125" s="88">
        <v>0.375383489285324</v>
      </c>
      <c r="F125" s="88">
        <v>0.1720888425831229</v>
      </c>
      <c r="G125" s="89">
        <v>11.009416666666667</v>
      </c>
      <c r="H125" s="90">
        <v>0.43640740830783964</v>
      </c>
      <c r="I125" s="90">
        <v>8.7504839783930208</v>
      </c>
      <c r="J125" s="91">
        <v>2.1159049208349212</v>
      </c>
      <c r="K125" s="74"/>
    </row>
    <row r="126" spans="2:27" ht="20.25" customHeight="1">
      <c r="B126" s="87" t="s">
        <v>119</v>
      </c>
      <c r="C126" s="66">
        <v>4</v>
      </c>
      <c r="D126" s="88">
        <v>2.7677677104457638E-2</v>
      </c>
      <c r="E126" s="88">
        <v>0.37645202509287679</v>
      </c>
      <c r="F126" s="88">
        <v>0.17373060423032349</v>
      </c>
      <c r="G126" s="89">
        <v>11.639250000000002</v>
      </c>
      <c r="H126" s="90">
        <v>0.314535377458598</v>
      </c>
      <c r="I126" s="90">
        <v>10.946834971870247</v>
      </c>
      <c r="J126" s="91">
        <v>2.062007605293112</v>
      </c>
      <c r="K126" s="74"/>
    </row>
    <row r="127" spans="2:27" ht="20.25" customHeight="1">
      <c r="B127" s="87" t="s">
        <v>119</v>
      </c>
      <c r="C127" s="66">
        <v>5</v>
      </c>
      <c r="D127" s="88">
        <v>2.7219067267620023E-2</v>
      </c>
      <c r="E127" s="88">
        <v>0.37383635263621218</v>
      </c>
      <c r="F127" s="88">
        <v>0.1759740085614139</v>
      </c>
      <c r="G127" s="89">
        <v>12.195500000000001</v>
      </c>
      <c r="H127" s="90">
        <v>0.42108318027811292</v>
      </c>
      <c r="I127" s="90">
        <v>10.424891956927173</v>
      </c>
      <c r="J127" s="91">
        <v>2.01476707336588</v>
      </c>
      <c r="K127" s="74"/>
    </row>
    <row r="128" spans="2:27" ht="20.25" customHeight="1">
      <c r="B128" s="87" t="s">
        <v>119</v>
      </c>
      <c r="C128" s="66">
        <v>6</v>
      </c>
      <c r="D128" s="88">
        <v>3.1622961822793109E-2</v>
      </c>
      <c r="E128" s="88">
        <v>0.37766042446265669</v>
      </c>
      <c r="F128" s="88">
        <v>0.16687335284615232</v>
      </c>
      <c r="G128" s="89">
        <v>13.513083333333334</v>
      </c>
      <c r="H128" s="90">
        <v>0.20735516940527363</v>
      </c>
      <c r="I128" s="90">
        <v>10.746324330003585</v>
      </c>
      <c r="J128" s="91">
        <v>1.9180471307766065</v>
      </c>
      <c r="K128" s="74"/>
    </row>
    <row r="129" spans="2:11" ht="20.25" customHeight="1">
      <c r="B129" s="87" t="s">
        <v>119</v>
      </c>
      <c r="C129" s="66">
        <v>7</v>
      </c>
      <c r="D129" s="88">
        <v>3.5188737939683815E-2</v>
      </c>
      <c r="E129" s="88">
        <v>0.38231759935353543</v>
      </c>
      <c r="F129" s="88">
        <v>0.15954322594197873</v>
      </c>
      <c r="G129" s="89">
        <v>14.160666666666669</v>
      </c>
      <c r="H129" s="90">
        <v>0.16113335776199844</v>
      </c>
      <c r="I129" s="90">
        <v>10.075075211644956</v>
      </c>
      <c r="J129" s="91">
        <v>1.8535409186148581</v>
      </c>
      <c r="K129" s="74"/>
    </row>
    <row r="130" spans="2:11" ht="20.25" customHeight="1">
      <c r="B130" s="87" t="s">
        <v>119</v>
      </c>
      <c r="C130" s="66">
        <v>8</v>
      </c>
      <c r="D130" s="88">
        <v>3.9090902521784938E-2</v>
      </c>
      <c r="E130" s="88">
        <v>0.3857744223951286</v>
      </c>
      <c r="F130" s="88">
        <v>0.15824870119333709</v>
      </c>
      <c r="G130" s="89">
        <v>14.993833333333335</v>
      </c>
      <c r="H130" s="90">
        <v>0.11048044544087469</v>
      </c>
      <c r="I130" s="90">
        <v>11.202135691676057</v>
      </c>
      <c r="J130" s="91">
        <v>1.8233097547726853</v>
      </c>
      <c r="K130" s="74"/>
    </row>
    <row r="131" spans="2:11" ht="20.25" customHeight="1">
      <c r="B131" s="87" t="s">
        <v>119</v>
      </c>
      <c r="C131" s="66">
        <v>9</v>
      </c>
      <c r="D131" s="88">
        <v>4.0708676592698521E-2</v>
      </c>
      <c r="E131" s="88">
        <v>0.38334227519442277</v>
      </c>
      <c r="F131" s="88">
        <v>0.15821282617896706</v>
      </c>
      <c r="G131" s="89">
        <v>14.375416666666665</v>
      </c>
      <c r="H131" s="90">
        <v>0.18179144836204411</v>
      </c>
      <c r="I131" s="90">
        <v>10.253580348659176</v>
      </c>
      <c r="J131" s="91">
        <v>1.8601142835570292</v>
      </c>
      <c r="K131" s="74"/>
    </row>
    <row r="132" spans="2:11" ht="20.25" customHeight="1">
      <c r="B132" s="87" t="s">
        <v>119</v>
      </c>
      <c r="C132" s="66">
        <v>10</v>
      </c>
      <c r="D132" s="88">
        <v>3.5745373480708199E-2</v>
      </c>
      <c r="E132" s="88">
        <v>0.38999406063158276</v>
      </c>
      <c r="F132" s="88">
        <v>0.18071074712600749</v>
      </c>
      <c r="G132" s="89">
        <v>13.611750000000001</v>
      </c>
      <c r="H132" s="90">
        <v>0.2430554608693157</v>
      </c>
      <c r="I132" s="90">
        <v>13.156611857462634</v>
      </c>
      <c r="J132" s="91">
        <v>1.9243417082400327</v>
      </c>
      <c r="K132" s="74"/>
    </row>
    <row r="133" spans="2:11" ht="20.25" customHeight="1">
      <c r="B133" s="87" t="s">
        <v>119</v>
      </c>
      <c r="C133" s="66">
        <v>11</v>
      </c>
      <c r="D133" s="88">
        <v>3.7110976546933724E-2</v>
      </c>
      <c r="E133" s="88">
        <v>0.39377025281301686</v>
      </c>
      <c r="F133" s="88">
        <v>0.18707918246262836</v>
      </c>
      <c r="G133" s="89">
        <v>13.282333333333334</v>
      </c>
      <c r="H133" s="90">
        <v>0.25989443312173521</v>
      </c>
      <c r="I133" s="90">
        <v>13.879707010251289</v>
      </c>
      <c r="J133" s="91">
        <v>1.9377756326776643</v>
      </c>
      <c r="K133" s="74" t="s">
        <v>69</v>
      </c>
    </row>
    <row r="134" spans="2:11" ht="20.25" customHeight="1">
      <c r="B134" s="87" t="s">
        <v>121</v>
      </c>
      <c r="C134" s="66">
        <v>1</v>
      </c>
      <c r="D134" s="88">
        <v>3.5646665105357737E-2</v>
      </c>
      <c r="E134" s="88">
        <v>0.44246297063840118</v>
      </c>
      <c r="F134" s="88">
        <v>0.16463746224014614</v>
      </c>
      <c r="G134" s="89">
        <v>13.672333333333336</v>
      </c>
      <c r="H134" s="90">
        <v>1.0120967776097995</v>
      </c>
      <c r="I134" s="90">
        <v>22.014249818870166</v>
      </c>
      <c r="J134" s="91">
        <v>1.8097884205352333</v>
      </c>
      <c r="K134" s="74"/>
    </row>
    <row r="135" spans="2:11" ht="20.25" customHeight="1">
      <c r="B135" s="87" t="s">
        <v>121</v>
      </c>
      <c r="C135" s="66">
        <v>2</v>
      </c>
      <c r="D135" s="88">
        <v>4.3932593125947154E-2</v>
      </c>
      <c r="E135" s="88">
        <v>0.35999864790581598</v>
      </c>
      <c r="F135" s="88">
        <v>0.15258643301338917</v>
      </c>
      <c r="G135" s="89">
        <v>9.7590769230769219</v>
      </c>
      <c r="H135" s="90">
        <v>3.1598942718822132E-2</v>
      </c>
      <c r="I135" s="90">
        <v>6.0827964733732607</v>
      </c>
      <c r="J135" s="91">
        <v>2.145946703130174</v>
      </c>
      <c r="K135" s="74"/>
    </row>
    <row r="136" spans="2:11" ht="20.25" customHeight="1">
      <c r="B136" s="87" t="s">
        <v>121</v>
      </c>
      <c r="C136" s="66">
        <v>3</v>
      </c>
      <c r="D136" s="88">
        <v>1.3885876966063427E-2</v>
      </c>
      <c r="E136" s="88">
        <v>0.36695568922089411</v>
      </c>
      <c r="F136" s="88">
        <v>0.16754027545417527</v>
      </c>
      <c r="G136" s="89">
        <v>9.832076923076924</v>
      </c>
      <c r="H136" s="90">
        <v>1.9638228739647018E-2</v>
      </c>
      <c r="I136" s="90">
        <v>7.703422526938871</v>
      </c>
      <c r="J136" s="91">
        <v>2.1691791791993631</v>
      </c>
      <c r="K136" s="74"/>
    </row>
    <row r="137" spans="2:11" ht="20.25" customHeight="1">
      <c r="B137" s="87" t="s">
        <v>121</v>
      </c>
      <c r="C137" s="66">
        <v>4</v>
      </c>
      <c r="D137" s="88">
        <v>1.5373230356713667E-2</v>
      </c>
      <c r="E137" s="88">
        <v>0.36856362381117824</v>
      </c>
      <c r="F137" s="88">
        <v>0.17860794708558056</v>
      </c>
      <c r="G137" s="89">
        <v>10.67246153846154</v>
      </c>
      <c r="H137" s="90">
        <v>0.11294088794932826</v>
      </c>
      <c r="I137" s="90">
        <v>9.3404803402855165</v>
      </c>
      <c r="J137" s="91">
        <v>2.0987708528753681</v>
      </c>
      <c r="K137" s="74"/>
    </row>
    <row r="138" spans="2:11" ht="20.25" customHeight="1">
      <c r="B138" s="87" t="s">
        <v>121</v>
      </c>
      <c r="C138" s="66">
        <v>5</v>
      </c>
      <c r="D138" s="88">
        <v>1.5265724086024477E-2</v>
      </c>
      <c r="E138" s="88">
        <v>0.3723097729062218</v>
      </c>
      <c r="F138" s="88">
        <v>0.17353251891552959</v>
      </c>
      <c r="G138" s="89">
        <v>10.986846153846155</v>
      </c>
      <c r="H138" s="90">
        <v>2.7105539784569734E-2</v>
      </c>
      <c r="I138" s="90">
        <v>9.2344294223957828</v>
      </c>
      <c r="J138" s="91">
        <v>2.0526885960599341</v>
      </c>
      <c r="K138" s="74"/>
    </row>
    <row r="139" spans="2:11" ht="20.25" customHeight="1">
      <c r="B139" s="87" t="s">
        <v>121</v>
      </c>
      <c r="C139" s="66">
        <v>6</v>
      </c>
      <c r="D139" s="88">
        <v>1.6907194178154988E-2</v>
      </c>
      <c r="E139" s="88">
        <v>0.37614590027530181</v>
      </c>
      <c r="F139" s="88">
        <v>0.16271727040372957</v>
      </c>
      <c r="G139" s="89">
        <v>12.700916666666666</v>
      </c>
      <c r="H139" s="90">
        <v>2.8267606635008335E-2</v>
      </c>
      <c r="I139" s="90">
        <v>10.084096724846658</v>
      </c>
      <c r="J139" s="91">
        <v>1.9058985848858654</v>
      </c>
      <c r="K139" s="74"/>
    </row>
    <row r="140" spans="2:11" ht="20.25" customHeight="1">
      <c r="B140" s="87" t="s">
        <v>121</v>
      </c>
      <c r="C140" s="66">
        <v>7</v>
      </c>
      <c r="D140" s="88">
        <v>1.5337002602072922E-2</v>
      </c>
      <c r="E140" s="88">
        <v>0.37825853015124788</v>
      </c>
      <c r="F140" s="88">
        <v>0.1543307822361189</v>
      </c>
      <c r="G140" s="89">
        <v>12.827461538461536</v>
      </c>
      <c r="H140" s="90">
        <v>3.4794806406995449E-2</v>
      </c>
      <c r="I140" s="90">
        <v>8.5452881371362004</v>
      </c>
      <c r="J140" s="91">
        <v>1.8410257349477073</v>
      </c>
      <c r="K140" s="74"/>
    </row>
    <row r="141" spans="2:11" ht="20.25" customHeight="1">
      <c r="B141" s="87" t="s">
        <v>121</v>
      </c>
      <c r="C141" s="66">
        <v>8</v>
      </c>
      <c r="D141" s="88">
        <v>2.2803736721651188E-2</v>
      </c>
      <c r="E141" s="88">
        <v>0.38116726524811007</v>
      </c>
      <c r="F141" s="88">
        <v>0.15482496864280013</v>
      </c>
      <c r="G141" s="89">
        <v>14.781583333333336</v>
      </c>
      <c r="H141" s="90">
        <v>4.4422748478000644E-2</v>
      </c>
      <c r="I141" s="90">
        <v>12.630088804113656</v>
      </c>
      <c r="J141" s="91">
        <v>1.7760785531315837</v>
      </c>
      <c r="K141" s="74"/>
    </row>
    <row r="142" spans="2:11" ht="20.25" customHeight="1">
      <c r="B142" s="87" t="s">
        <v>121</v>
      </c>
      <c r="C142" s="66">
        <v>9</v>
      </c>
      <c r="D142" s="88">
        <v>2.3902698070194798E-2</v>
      </c>
      <c r="E142" s="88">
        <v>0.37987371088937272</v>
      </c>
      <c r="F142" s="88">
        <v>0.16199961486798378</v>
      </c>
      <c r="G142" s="89">
        <v>14.545166666666665</v>
      </c>
      <c r="H142" s="90">
        <v>3.8576739778060296E-2</v>
      </c>
      <c r="I142" s="90">
        <v>15.877732248652228</v>
      </c>
      <c r="J142" s="91">
        <v>1.8086218322393901</v>
      </c>
      <c r="K142" s="74"/>
    </row>
    <row r="143" spans="2:11" ht="20.25" customHeight="1">
      <c r="B143" s="87" t="s">
        <v>121</v>
      </c>
      <c r="C143" s="66">
        <v>10</v>
      </c>
      <c r="D143" s="88">
        <v>2.2095471740260667E-2</v>
      </c>
      <c r="E143" s="88">
        <v>0.38107190899796461</v>
      </c>
      <c r="F143" s="88">
        <v>0.18578294388237113</v>
      </c>
      <c r="G143" s="89">
        <v>13.288076923076924</v>
      </c>
      <c r="H143" s="90">
        <v>0.11480075437165246</v>
      </c>
      <c r="I143" s="90">
        <v>17.039964279656971</v>
      </c>
      <c r="J143" s="91">
        <v>1.9050988526070032</v>
      </c>
      <c r="K143" s="74"/>
    </row>
    <row r="144" spans="2:11" ht="20.25" customHeight="1">
      <c r="B144" s="87" t="s">
        <v>121</v>
      </c>
      <c r="C144" s="66">
        <v>11</v>
      </c>
      <c r="D144" s="88">
        <v>1.9003037226062534E-2</v>
      </c>
      <c r="E144" s="88">
        <v>0.38484504898992006</v>
      </c>
      <c r="F144" s="88">
        <v>0.18333251272450438</v>
      </c>
      <c r="G144" s="89">
        <v>13.448923076923078</v>
      </c>
      <c r="H144" s="90">
        <v>0.23539376767537476</v>
      </c>
      <c r="I144" s="90">
        <v>19.121820394162942</v>
      </c>
      <c r="J144" s="91">
        <v>1.9007084852726472</v>
      </c>
      <c r="K144" s="74" t="s">
        <v>67</v>
      </c>
    </row>
    <row r="145" spans="2:11" ht="20.25" customHeight="1">
      <c r="B145" s="85" t="s">
        <v>127</v>
      </c>
      <c r="C145" s="84"/>
      <c r="D145" s="85"/>
      <c r="E145" s="85"/>
      <c r="F145" s="85"/>
      <c r="G145" s="85"/>
      <c r="H145" s="85"/>
      <c r="I145" s="85"/>
      <c r="J145" s="85"/>
      <c r="K145" s="84"/>
    </row>
    <row r="146" spans="2:11" ht="20.25" customHeight="1">
      <c r="B146" s="225" t="str">
        <f>C68</f>
        <v>5</v>
      </c>
      <c r="C146" s="54"/>
      <c r="D146" s="67">
        <f t="shared" ref="D146:J151" si="1">(SUMIFS(D$79:D$144,$B$79:$B$144,$B146,$C$79:$C$144,MAX($C$79:$C$144))/SUMIFS(D$79:D$144,$B$79:$B$144,$B146,$C$79:$C$144,MAX($C$79:$C$144)-1))-1</f>
        <v>4.6512172342772828E-2</v>
      </c>
      <c r="E146" s="67">
        <f t="shared" si="1"/>
        <v>3.5460049815114525E-2</v>
      </c>
      <c r="F146" s="67">
        <f t="shared" si="1"/>
        <v>-2.345626096153719E-2</v>
      </c>
      <c r="G146" s="67">
        <f t="shared" si="1"/>
        <v>1.5737351161804858E-2</v>
      </c>
      <c r="H146" s="67">
        <f t="shared" si="1"/>
        <v>2.8338401771760857</v>
      </c>
      <c r="I146" s="67">
        <f t="shared" si="1"/>
        <v>6.1111733736548546E-2</v>
      </c>
      <c r="J146" s="86">
        <f t="shared" si="1"/>
        <v>-2.191283037047953E-2</v>
      </c>
      <c r="K146" s="55"/>
    </row>
    <row r="147" spans="2:11" ht="20.25" customHeight="1">
      <c r="B147" s="42" t="str">
        <f>D68</f>
        <v>20</v>
      </c>
      <c r="C147" s="54"/>
      <c r="D147" s="67">
        <f t="shared" si="1"/>
        <v>-1.1717657668527948E-2</v>
      </c>
      <c r="E147" s="67">
        <f t="shared" si="1"/>
        <v>4.5367157879844466E-2</v>
      </c>
      <c r="F147" s="67">
        <f t="shared" si="1"/>
        <v>-1.0273555480575514E-2</v>
      </c>
      <c r="G147" s="67">
        <f t="shared" si="1"/>
        <v>6.9455834746415812E-2</v>
      </c>
      <c r="H147" s="67">
        <f t="shared" si="1"/>
        <v>1.0203765346147353</v>
      </c>
      <c r="I147" s="67">
        <f t="shared" si="1"/>
        <v>0.25951102825863193</v>
      </c>
      <c r="J147" s="86">
        <f t="shared" si="1"/>
        <v>-1.6678164739693635E-2</v>
      </c>
      <c r="K147" s="55"/>
    </row>
    <row r="148" spans="2:11" ht="20.25" customHeight="1">
      <c r="B148" s="42" t="str">
        <f>E68</f>
        <v>5-1</v>
      </c>
      <c r="C148" s="54"/>
      <c r="D148" s="67">
        <f t="shared" si="1"/>
        <v>2.6389664351724518E-2</v>
      </c>
      <c r="E148" s="67">
        <f t="shared" si="1"/>
        <v>4.7207087651230939E-2</v>
      </c>
      <c r="F148" s="67">
        <f t="shared" si="1"/>
        <v>-1.0233356518418613E-2</v>
      </c>
      <c r="G148" s="67">
        <f t="shared" si="1"/>
        <v>-1.1300565695378406E-2</v>
      </c>
      <c r="H148" s="67">
        <f t="shared" si="1"/>
        <v>0.20548817104305206</v>
      </c>
      <c r="I148" s="67">
        <f t="shared" si="1"/>
        <v>5.2840624384950852E-2</v>
      </c>
      <c r="J148" s="86">
        <f t="shared" si="1"/>
        <v>-4.5127782157684537E-3</v>
      </c>
      <c r="K148" s="55"/>
    </row>
    <row r="149" spans="2:11" ht="20.25" customHeight="1">
      <c r="B149" s="42" t="str">
        <f>F68</f>
        <v>27</v>
      </c>
      <c r="C149" s="54"/>
      <c r="D149" s="67">
        <f t="shared" si="1"/>
        <v>-1.317565622734318E-2</v>
      </c>
      <c r="E149" s="67">
        <f t="shared" si="1"/>
        <v>1.2889786205626752E-2</v>
      </c>
      <c r="F149" s="67">
        <f t="shared" si="1"/>
        <v>-2.1918409223437574E-2</v>
      </c>
      <c r="G149" s="67">
        <f t="shared" si="1"/>
        <v>-1.77152557064435E-2</v>
      </c>
      <c r="H149" s="67">
        <f t="shared" si="1"/>
        <v>0.26085584564383302</v>
      </c>
      <c r="I149" s="67">
        <f>(SUMIFS(I$79:I$144,$B$79:$B$144,$B149,$C$79:$C$144,MAX($C$79:$C$144))/SUMIFS(I$79:I$144,$B$79:$B$144,$B149,$C$79:$C$144,MAX($C$79:$C$144)-1))-1</f>
        <v>2.0280187390127491E-2</v>
      </c>
      <c r="J149" s="86">
        <f t="shared" si="1"/>
        <v>-2.555901077602285E-3</v>
      </c>
      <c r="K149" s="55"/>
    </row>
    <row r="150" spans="2:11" ht="20.25" customHeight="1">
      <c r="B150" s="42" t="str">
        <f>G68</f>
        <v>21</v>
      </c>
      <c r="C150" s="54"/>
      <c r="D150" s="67">
        <f t="shared" si="1"/>
        <v>3.8203631218527878E-2</v>
      </c>
      <c r="E150" s="67">
        <f t="shared" si="1"/>
        <v>9.6826915141186021E-3</v>
      </c>
      <c r="F150" s="67">
        <f t="shared" si="1"/>
        <v>3.5241043700517949E-2</v>
      </c>
      <c r="G150" s="67">
        <f t="shared" si="1"/>
        <v>-2.4200904855486427E-2</v>
      </c>
      <c r="H150" s="67">
        <f t="shared" si="1"/>
        <v>6.9280369970676547E-2</v>
      </c>
      <c r="I150" s="67">
        <f t="shared" si="1"/>
        <v>5.4960590205334947E-2</v>
      </c>
      <c r="J150" s="86">
        <f t="shared" si="1"/>
        <v>6.9810493531929918E-3</v>
      </c>
      <c r="K150" s="55"/>
    </row>
    <row r="151" spans="2:11" ht="20.25" customHeight="1">
      <c r="B151" s="42" t="str">
        <f>H68</f>
        <v>38</v>
      </c>
      <c r="C151" s="54"/>
      <c r="D151" s="67">
        <f t="shared" si="1"/>
        <v>-0.13995784070829942</v>
      </c>
      <c r="E151" s="67">
        <f t="shared" si="1"/>
        <v>9.9013858089853635E-3</v>
      </c>
      <c r="F151" s="67">
        <f t="shared" si="1"/>
        <v>-1.3189753088519551E-2</v>
      </c>
      <c r="G151" s="67">
        <f t="shared" si="1"/>
        <v>1.2104547164896395E-2</v>
      </c>
      <c r="H151" s="67">
        <f t="shared" si="1"/>
        <v>1.0504548856300904</v>
      </c>
      <c r="I151" s="67">
        <f t="shared" si="1"/>
        <v>0.12217491071805697</v>
      </c>
      <c r="J151" s="86">
        <f>(SUMIFS(J$79:J$144,$B$79:$B$144,$B151,$C$79:$C$144,MAX($C$79:$C$144))/SUMIFS(J$79:J$144,$B$79:$B$144,$B151,$C$79:$C$144,MAX($C$79:$C$144)-1))-1</f>
        <v>-2.3045351837507333E-3</v>
      </c>
      <c r="K151" s="55"/>
    </row>
    <row r="152" spans="2:11" ht="20.25" customHeight="1" thickBot="1"/>
    <row r="153" spans="2:11" ht="17.25" thickTop="1">
      <c r="B153" s="25" t="s">
        <v>51</v>
      </c>
      <c r="C153" s="25"/>
      <c r="D153" s="25"/>
      <c r="E153" s="25"/>
      <c r="F153" s="173" t="s">
        <v>77</v>
      </c>
      <c r="G153" s="43"/>
      <c r="H153" s="25"/>
      <c r="I153" s="25"/>
    </row>
    <row r="154" spans="2:11">
      <c r="B154" s="26" t="s">
        <v>33</v>
      </c>
      <c r="C154" s="26" t="s">
        <v>52</v>
      </c>
      <c r="D154" s="26"/>
      <c r="E154" s="26"/>
      <c r="F154" s="92" t="s">
        <v>78</v>
      </c>
      <c r="G154" s="44"/>
      <c r="H154" s="46" t="s">
        <v>81</v>
      </c>
      <c r="I154" s="46"/>
    </row>
    <row r="155" spans="2:11">
      <c r="B155" s="26" t="s">
        <v>34</v>
      </c>
      <c r="C155" s="26" t="s">
        <v>53</v>
      </c>
      <c r="D155" s="26"/>
      <c r="E155" s="26"/>
      <c r="F155" s="92" t="s">
        <v>79</v>
      </c>
      <c r="G155" s="44"/>
      <c r="H155" s="46" t="s">
        <v>82</v>
      </c>
      <c r="I155" s="46"/>
    </row>
    <row r="156" spans="2:11">
      <c r="B156" s="26" t="s">
        <v>4</v>
      </c>
      <c r="C156" s="26" t="s">
        <v>54</v>
      </c>
      <c r="D156" s="26"/>
      <c r="E156" s="26"/>
      <c r="F156" s="92" t="s">
        <v>80</v>
      </c>
      <c r="G156" s="44"/>
      <c r="H156" s="46" t="s">
        <v>83</v>
      </c>
      <c r="I156" s="46"/>
    </row>
    <row r="157" spans="2:11">
      <c r="B157" s="26" t="s">
        <v>5</v>
      </c>
      <c r="C157" s="26" t="s">
        <v>55</v>
      </c>
      <c r="D157" s="26"/>
      <c r="E157" s="26"/>
      <c r="F157" s="92" t="s">
        <v>87</v>
      </c>
      <c r="G157" s="44"/>
      <c r="H157" s="46" t="s">
        <v>84</v>
      </c>
      <c r="I157" s="46"/>
    </row>
    <row r="158" spans="2:11">
      <c r="B158" s="26" t="s">
        <v>56</v>
      </c>
      <c r="C158" s="26" t="s">
        <v>57</v>
      </c>
      <c r="D158" s="26"/>
      <c r="E158" s="26"/>
      <c r="F158" s="92" t="s">
        <v>88</v>
      </c>
      <c r="G158" s="44"/>
      <c r="H158" s="46" t="s">
        <v>85</v>
      </c>
      <c r="I158" s="46"/>
    </row>
    <row r="159" spans="2:11" ht="17.25" thickBot="1">
      <c r="B159" s="27" t="s">
        <v>58</v>
      </c>
      <c r="C159" s="27" t="s">
        <v>59</v>
      </c>
      <c r="D159" s="27"/>
      <c r="E159" s="27"/>
      <c r="F159" s="93" t="s">
        <v>89</v>
      </c>
      <c r="G159" s="45"/>
      <c r="H159" s="47" t="s">
        <v>86</v>
      </c>
      <c r="I159" s="47"/>
    </row>
    <row r="160" spans="2:11" ht="17.25" thickTop="1"/>
    <row r="161" ht="6.75" customHeight="1"/>
  </sheetData>
  <mergeCells count="3">
    <mergeCell ref="O9:P9"/>
    <mergeCell ref="C4:D4"/>
    <mergeCell ref="C5:D5"/>
  </mergeCells>
  <phoneticPr fontId="2" type="noConversion"/>
  <conditionalFormatting sqref="B79:K144">
    <cfRule type="expression" dxfId="67" priority="6">
      <formula>$B79&lt;&gt;$B80</formula>
    </cfRule>
  </conditionalFormatting>
  <conditionalFormatting sqref="C69:K69">
    <cfRule type="containsText" dxfId="65" priority="7" operator="containsText" text="F">
      <formula>NOT(ISERROR(SEARCH("F",C69)))</formula>
    </cfRule>
    <cfRule type="containsText" dxfId="64" priority="8" operator="containsText" text="D">
      <formula>NOT(ISERROR(SEARCH("D",C69)))</formula>
    </cfRule>
    <cfRule type="containsText" dxfId="63" priority="9" operator="containsText" text="S">
      <formula>NOT(ISERROR(SEARCH("S",C69)))</formula>
    </cfRule>
    <cfRule type="containsText" dxfId="62" priority="10" operator="containsText" text="A">
      <formula>NOT(ISERROR(SEARCH("A",C69)))</formula>
    </cfRule>
  </conditionalFormatting>
  <conditionalFormatting sqref="D56:K56 D58:K59 D60:D65 D66:K67 D76:K76 D145:K145 K146:K151">
    <cfRule type="containsText" dxfId="61" priority="65" operator="containsText" text="악화">
      <formula>NOT(ISERROR(SEARCH("악화",D56)))</formula>
    </cfRule>
  </conditionalFormatting>
  <conditionalFormatting sqref="D56:K56 D58:K59 D66:K67 D76:K76 D145:K145 K146:K151 D60:D65">
    <cfRule type="containsText" dxfId="60" priority="64" operator="containsText" text="개선">
      <formula>NOT(ISERROR(SEARCH("개선",D56)))</formula>
    </cfRule>
  </conditionalFormatting>
  <conditionalFormatting sqref="G4:G5">
    <cfRule type="containsText" dxfId="59" priority="15" operator="containsText" text="S">
      <formula>NOT(ISERROR(SEARCH("S",G4)))</formula>
    </cfRule>
    <cfRule type="containsText" dxfId="58" priority="16" operator="containsText" text="A">
      <formula>NOT(ISERROR(SEARCH("A",G4)))</formula>
    </cfRule>
  </conditionalFormatting>
  <conditionalFormatting sqref="G5">
    <cfRule type="containsText" dxfId="57" priority="11" operator="containsText" text="F">
      <formula>NOT(ISERROR(SEARCH("F",G5)))</formula>
    </cfRule>
    <cfRule type="containsText" dxfId="56" priority="12" operator="containsText" text="D">
      <formula>NOT(ISERROR(SEARCH("D",G5)))</formula>
    </cfRule>
  </conditionalFormatting>
  <conditionalFormatting sqref="K1:K22 J23">
    <cfRule type="containsText" dxfId="55" priority="1" operator="containsText" text="D">
      <formula>NOT(ISERROR(SEARCH("D",J1)))</formula>
    </cfRule>
    <cfRule type="containsText" dxfId="54" priority="2" operator="containsText" text="F">
      <formula>NOT(ISERROR(SEARCH("F",J1)))</formula>
    </cfRule>
    <cfRule type="containsText" dxfId="53" priority="3" operator="containsText" text="S">
      <formula>NOT(ISERROR(SEARCH("S",J1)))</formula>
    </cfRule>
    <cfRule type="containsText" dxfId="52" priority="4" operator="containsText" text="A">
      <formula>NOT(ISERROR(SEARCH("A",J1)))</formula>
    </cfRule>
  </conditionalFormatting>
  <conditionalFormatting sqref="K25:K29 K31:K68 K70:K1048576">
    <cfRule type="containsText" dxfId="51" priority="17" operator="containsText" text="D">
      <formula>NOT(ISERROR(SEARCH("D",K25)))</formula>
    </cfRule>
    <cfRule type="containsText" dxfId="50" priority="18" operator="containsText" text="F">
      <formula>NOT(ISERROR(SEARCH("F",K25)))</formula>
    </cfRule>
    <cfRule type="containsText" dxfId="49" priority="19" operator="containsText" text="S">
      <formula>NOT(ISERROR(SEARCH("S",K25)))</formula>
    </cfRule>
    <cfRule type="containsText" dxfId="48" priority="20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142</v>
      </c>
      <c r="C4" s="139" t="s">
        <v>1</v>
      </c>
      <c r="D4" s="139" t="s">
        <v>10</v>
      </c>
      <c r="E4" s="140" t="s">
        <v>141</v>
      </c>
      <c r="F4" s="126" t="s">
        <v>45</v>
      </c>
      <c r="G4" s="150" t="s">
        <v>144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4" t="str">
        <f>W5</f>
        <v>인천스마트</v>
      </c>
      <c r="B5" s="144" t="str">
        <f>X5</f>
        <v>20</v>
      </c>
      <c r="C5" s="145" t="str">
        <f>Y5</f>
        <v>70바3501</v>
      </c>
      <c r="D5" s="133" t="str">
        <f>Z5</f>
        <v>대형</v>
      </c>
      <c r="E5" s="129" t="str">
        <f>AZ5</f>
        <v>B</v>
      </c>
      <c r="F5" s="152">
        <f>G5/H5</f>
        <v>0.90400000000000003</v>
      </c>
      <c r="G5" s="153">
        <f>AE5</f>
        <v>1.8080000000000001</v>
      </c>
      <c r="H5" s="154">
        <f>AF5</f>
        <v>2</v>
      </c>
      <c r="I5" s="155">
        <f>AC5</f>
        <v>4069.9009999999998</v>
      </c>
      <c r="J5" s="156">
        <f>AI5/AH5</f>
        <v>1.8964078548433624E-2</v>
      </c>
      <c r="K5" s="156">
        <f>AJ5/AH5</f>
        <v>0.37173997505244938</v>
      </c>
      <c r="L5" s="156">
        <f>AK5/AC5</f>
        <v>9.3368364488472813E-2</v>
      </c>
      <c r="M5" s="157">
        <f>AG5</f>
        <v>12.997</v>
      </c>
      <c r="N5" s="158">
        <f>IF(AW5=0,AT5,"속도계이상")</f>
        <v>0.81100000000000005</v>
      </c>
      <c r="O5" s="158">
        <f>IF(AW5=0,AU5,"속도계이상")</f>
        <v>16.707999999999998</v>
      </c>
      <c r="P5" s="159">
        <f>AQ5/60</f>
        <v>5.6666666666666664E-2</v>
      </c>
      <c r="Q5" s="160">
        <f>AN5</f>
        <v>88</v>
      </c>
      <c r="R5" s="161">
        <f>AC5/(AH5-AI5-AJ5)</f>
        <v>28.02215925077526</v>
      </c>
      <c r="S5" s="146">
        <f>IF(AW5=0,AL5,"속도계이상")</f>
        <v>33</v>
      </c>
      <c r="T5" s="146">
        <f>IF(AW5=0,AM5,"속도계이상")</f>
        <v>680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170</v>
      </c>
      <c r="AA5" t="s">
        <v>48</v>
      </c>
      <c r="AB5">
        <v>529</v>
      </c>
      <c r="AC5" s="1">
        <v>4069.9009999999998</v>
      </c>
      <c r="AD5" s="1">
        <v>2251.5709999999999</v>
      </c>
      <c r="AE5" s="28">
        <v>1.8080000000000001</v>
      </c>
      <c r="AF5">
        <v>2</v>
      </c>
      <c r="AG5">
        <v>12.997</v>
      </c>
      <c r="AH5">
        <v>238.371297</v>
      </c>
      <c r="AI5">
        <v>4.520492</v>
      </c>
      <c r="AJ5">
        <v>88.612139999999997</v>
      </c>
      <c r="AK5">
        <v>380</v>
      </c>
      <c r="AL5">
        <v>33</v>
      </c>
      <c r="AM5">
        <v>680</v>
      </c>
      <c r="AN5">
        <v>88</v>
      </c>
      <c r="AO5">
        <v>17.073788</v>
      </c>
      <c r="AP5">
        <v>4404.8</v>
      </c>
      <c r="AQ5">
        <v>3.4</v>
      </c>
      <c r="AR5">
        <v>50</v>
      </c>
      <c r="AS5">
        <v>9105</v>
      </c>
      <c r="AT5">
        <v>0.81100000000000005</v>
      </c>
      <c r="AU5">
        <v>16.707999999999998</v>
      </c>
      <c r="AV5">
        <v>32068</v>
      </c>
      <c r="AW5">
        <v>0</v>
      </c>
      <c r="AX5" s="29">
        <v>0.43</v>
      </c>
      <c r="AY5">
        <v>0.90400000000000003</v>
      </c>
      <c r="AZ5" t="s">
        <v>68</v>
      </c>
      <c r="BA5" t="s">
        <v>175</v>
      </c>
      <c r="BB5">
        <v>7</v>
      </c>
      <c r="BC5" t="s">
        <v>449</v>
      </c>
      <c r="BD5">
        <v>13</v>
      </c>
      <c r="BE5">
        <v>53246.147000000004</v>
      </c>
      <c r="BF5">
        <v>7.643559636343264E-2</v>
      </c>
      <c r="BG5">
        <v>6.9097779112543112E-2</v>
      </c>
      <c r="BH5">
        <v>290805.70300000004</v>
      </c>
      <c r="BI5">
        <v>1.3995258545531342E-2</v>
      </c>
      <c r="BJ5">
        <v>1.2651713725160333E-2</v>
      </c>
      <c r="BK5">
        <v>1</v>
      </c>
      <c r="BL5" t="s">
        <v>68</v>
      </c>
      <c r="BM5">
        <v>0</v>
      </c>
      <c r="BN5" t="s">
        <v>380</v>
      </c>
    </row>
    <row r="6" spans="1:66">
      <c r="A6" s="141" t="str">
        <f t="shared" ref="A6:A7" si="0">W6</f>
        <v>인천스마트</v>
      </c>
      <c r="B6" s="141" t="str">
        <f t="shared" ref="B6:B69" si="1">X6</f>
        <v>20</v>
      </c>
      <c r="C6" s="142" t="str">
        <f t="shared" ref="C6:C7" si="2">Y6</f>
        <v>70바3502</v>
      </c>
      <c r="D6" s="116" t="str">
        <f t="shared" ref="D6:D7" si="3">Z6</f>
        <v>대형</v>
      </c>
      <c r="E6" s="112" t="str">
        <f>AZ6</f>
        <v>B</v>
      </c>
      <c r="F6" s="162">
        <f>G6/H6</f>
        <v>0.90600000000000003</v>
      </c>
      <c r="G6" s="163">
        <f>AE6</f>
        <v>1.8120000000000001</v>
      </c>
      <c r="H6" s="164">
        <f>AF6</f>
        <v>2</v>
      </c>
      <c r="I6" s="165">
        <f t="shared" ref="I6:I7" si="4">AC6</f>
        <v>3826.4589999999998</v>
      </c>
      <c r="J6" s="166">
        <f t="shared" ref="J6:J7" si="5">AI6/AH6</f>
        <v>3.0589645767477386E-2</v>
      </c>
      <c r="K6" s="166">
        <f t="shared" ref="K6:K7" si="6">AJ6/AH6</f>
        <v>0.3668232898109528</v>
      </c>
      <c r="L6" s="166">
        <f t="shared" ref="L6:L7" si="7">AK6/AC6</f>
        <v>0.21560403495764624</v>
      </c>
      <c r="M6" s="167">
        <f t="shared" ref="M6:M7" si="8">AG6</f>
        <v>12.452999999999999</v>
      </c>
      <c r="N6" s="168">
        <f t="shared" ref="N6:N7" si="9">IF(AW6=0,AT6,"속도계이상")</f>
        <v>0.57499999999999996</v>
      </c>
      <c r="O6" s="168">
        <f t="shared" ref="O6:O7" si="10">IF(AW6=0,AU6,"속도계이상")</f>
        <v>21.350999999999999</v>
      </c>
      <c r="P6" s="169">
        <f t="shared" ref="P6:P7" si="11">AQ6/60</f>
        <v>0.12333333333333334</v>
      </c>
      <c r="Q6" s="170">
        <f t="shared" ref="Q6:Q7" si="12">AN6</f>
        <v>88</v>
      </c>
      <c r="R6" s="171">
        <f t="shared" ref="R6:R7" si="13">AC6/(AH6-AI6-AJ6)</f>
        <v>28.655981499413247</v>
      </c>
      <c r="S6" s="143">
        <f t="shared" ref="S6:S7" si="14">IF(AW6=0,AL6,"속도계이상")</f>
        <v>22</v>
      </c>
      <c r="T6" s="143">
        <f t="shared" ref="T6:T7" si="15">IF(AW6=0,AM6,"속도계이상")</f>
        <v>817</v>
      </c>
      <c r="U6" t="s">
        <v>117</v>
      </c>
      <c r="V6" s="5" t="s">
        <v>118</v>
      </c>
      <c r="W6" t="s">
        <v>117</v>
      </c>
      <c r="X6" s="5" t="s">
        <v>118</v>
      </c>
      <c r="Y6" t="s">
        <v>411</v>
      </c>
      <c r="Z6" t="s">
        <v>170</v>
      </c>
      <c r="AA6" t="s">
        <v>48</v>
      </c>
      <c r="AB6">
        <v>529</v>
      </c>
      <c r="AC6" s="1">
        <v>3826.4589999999998</v>
      </c>
      <c r="AD6" s="1">
        <v>2111.721</v>
      </c>
      <c r="AE6" s="28">
        <v>1.8120000000000001</v>
      </c>
      <c r="AF6">
        <v>2</v>
      </c>
      <c r="AG6">
        <v>12.452999999999999</v>
      </c>
      <c r="AH6">
        <v>221.59602799999999</v>
      </c>
      <c r="AI6">
        <v>6.7785440000000001</v>
      </c>
      <c r="AJ6">
        <v>81.286584000000005</v>
      </c>
      <c r="AK6">
        <v>825</v>
      </c>
      <c r="AL6">
        <v>22</v>
      </c>
      <c r="AM6">
        <v>817</v>
      </c>
      <c r="AN6">
        <v>88</v>
      </c>
      <c r="AO6">
        <v>17.267723</v>
      </c>
      <c r="AP6">
        <v>4393.8999999999996</v>
      </c>
      <c r="AQ6">
        <v>7.4</v>
      </c>
      <c r="AR6">
        <v>39</v>
      </c>
      <c r="AS6">
        <v>11298</v>
      </c>
      <c r="AT6">
        <v>0.57499999999999996</v>
      </c>
      <c r="AU6">
        <v>21.350999999999999</v>
      </c>
      <c r="AV6">
        <v>22338</v>
      </c>
      <c r="AW6">
        <v>0</v>
      </c>
      <c r="AX6" s="29">
        <v>0.41</v>
      </c>
      <c r="AY6">
        <v>0.90600000000000003</v>
      </c>
      <c r="AZ6" t="s">
        <v>68</v>
      </c>
      <c r="BA6" t="s">
        <v>175</v>
      </c>
      <c r="BB6">
        <v>5</v>
      </c>
      <c r="BC6" t="s">
        <v>446</v>
      </c>
      <c r="BD6">
        <v>11</v>
      </c>
      <c r="BE6">
        <v>53246.147000000004</v>
      </c>
      <c r="BF6">
        <v>7.1863584796098001E-2</v>
      </c>
      <c r="BG6">
        <v>6.5108407825264794E-2</v>
      </c>
      <c r="BH6">
        <v>290805.70300000004</v>
      </c>
      <c r="BI6">
        <v>1.3158129158147904E-2</v>
      </c>
      <c r="BJ6">
        <v>1.1921265017282001E-2</v>
      </c>
      <c r="BK6">
        <v>1</v>
      </c>
      <c r="BL6" t="s">
        <v>68</v>
      </c>
      <c r="BM6">
        <v>0</v>
      </c>
      <c r="BN6" t="s">
        <v>380</v>
      </c>
    </row>
    <row r="7" spans="1:66">
      <c r="A7" s="144" t="str">
        <f t="shared" si="0"/>
        <v>인천스마트</v>
      </c>
      <c r="B7" s="144" t="str">
        <f t="shared" si="1"/>
        <v>20</v>
      </c>
      <c r="C7" s="145" t="str">
        <f t="shared" si="2"/>
        <v>70바3503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0.92900000000000005</v>
      </c>
      <c r="G7" s="153">
        <f t="shared" ref="G7:G45" si="18">AE7</f>
        <v>1.8580000000000001</v>
      </c>
      <c r="H7" s="154">
        <f t="shared" ref="H7:H45" si="19">AF7</f>
        <v>2</v>
      </c>
      <c r="I7" s="155">
        <f t="shared" si="4"/>
        <v>4258.6850000000004</v>
      </c>
      <c r="J7" s="156">
        <f t="shared" si="5"/>
        <v>4.0464649803836059E-2</v>
      </c>
      <c r="K7" s="156">
        <f t="shared" si="6"/>
        <v>0.37306105569791237</v>
      </c>
      <c r="L7" s="156">
        <f t="shared" si="7"/>
        <v>0.25406903774287132</v>
      </c>
      <c r="M7" s="157">
        <f t="shared" si="8"/>
        <v>11.829000000000001</v>
      </c>
      <c r="N7" s="158">
        <f t="shared" si="9"/>
        <v>7.0000000000000007E-2</v>
      </c>
      <c r="O7" s="158">
        <f t="shared" si="10"/>
        <v>15.333</v>
      </c>
      <c r="P7" s="159">
        <f t="shared" si="11"/>
        <v>0</v>
      </c>
      <c r="Q7" s="160">
        <f t="shared" si="12"/>
        <v>77</v>
      </c>
      <c r="R7" s="161">
        <f t="shared" si="13"/>
        <v>27.761143471883528</v>
      </c>
      <c r="S7" s="146">
        <f t="shared" si="14"/>
        <v>3</v>
      </c>
      <c r="T7" s="146">
        <f t="shared" si="15"/>
        <v>653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170</v>
      </c>
      <c r="AA7" s="4" t="s">
        <v>48</v>
      </c>
      <c r="AB7" s="4">
        <v>529</v>
      </c>
      <c r="AC7" s="4">
        <v>4258.6850000000004</v>
      </c>
      <c r="AD7" s="4">
        <v>2292.5590000000002</v>
      </c>
      <c r="AE7" s="4">
        <v>1.8580000000000001</v>
      </c>
      <c r="AF7" s="4">
        <v>2</v>
      </c>
      <c r="AG7" s="4">
        <v>11.829000000000001</v>
      </c>
      <c r="AH7" s="4">
        <v>261.57075500000002</v>
      </c>
      <c r="AI7" s="4">
        <v>10.584369000000001</v>
      </c>
      <c r="AJ7" s="4">
        <v>97.581862000000001</v>
      </c>
      <c r="AK7" s="4">
        <v>1082</v>
      </c>
      <c r="AL7" s="4">
        <v>3</v>
      </c>
      <c r="AM7" s="4">
        <v>653</v>
      </c>
      <c r="AN7" s="4">
        <v>77</v>
      </c>
      <c r="AO7" s="4">
        <v>16.281196999999999</v>
      </c>
      <c r="AP7" s="4">
        <v>3461.3</v>
      </c>
      <c r="AQ7" s="4">
        <v>0</v>
      </c>
      <c r="AR7" s="4">
        <v>63</v>
      </c>
      <c r="AS7" s="4">
        <v>12912</v>
      </c>
      <c r="AT7" s="4">
        <v>7.0000000000000007E-2</v>
      </c>
      <c r="AU7" s="4">
        <v>15.333</v>
      </c>
      <c r="AV7" s="4">
        <v>38669</v>
      </c>
      <c r="AW7" s="4">
        <v>0</v>
      </c>
      <c r="AX7" s="30">
        <v>0.42</v>
      </c>
      <c r="AY7">
        <v>0.92900000000000005</v>
      </c>
      <c r="AZ7" t="s">
        <v>68</v>
      </c>
      <c r="BA7" t="s">
        <v>175</v>
      </c>
      <c r="BB7">
        <v>4</v>
      </c>
      <c r="BC7" t="s">
        <v>451</v>
      </c>
      <c r="BD7">
        <v>9</v>
      </c>
      <c r="BE7">
        <v>53246.147000000004</v>
      </c>
      <c r="BF7">
        <v>7.9981092340822332E-2</v>
      </c>
      <c r="BG7">
        <v>7.430243478462395E-2</v>
      </c>
      <c r="BH7">
        <v>290805.70300000004</v>
      </c>
      <c r="BI7">
        <v>1.464443425994297E-2</v>
      </c>
      <c r="BJ7">
        <v>1.3604679427487019E-2</v>
      </c>
      <c r="BK7">
        <v>1</v>
      </c>
      <c r="BL7" t="s">
        <v>68</v>
      </c>
      <c r="BM7">
        <v>0</v>
      </c>
      <c r="BN7" t="s">
        <v>380</v>
      </c>
    </row>
    <row r="8" spans="1:66">
      <c r="A8" s="141" t="str">
        <f t="shared" ref="A8:A45" si="20">W8</f>
        <v>인천스마트</v>
      </c>
      <c r="B8" s="141" t="str">
        <f t="shared" si="1"/>
        <v>20</v>
      </c>
      <c r="C8" s="142" t="str">
        <f t="shared" ref="C8:C45" si="21">Y8</f>
        <v>70바3504</v>
      </c>
      <c r="D8" s="116" t="str">
        <f t="shared" ref="D8:D45" si="22">Z8</f>
        <v>대형</v>
      </c>
      <c r="E8" s="112" t="str">
        <f t="shared" si="16"/>
        <v>C</v>
      </c>
      <c r="F8" s="162">
        <f t="shared" si="17"/>
        <v>0.89049999999999996</v>
      </c>
      <c r="G8" s="163">
        <f t="shared" si="18"/>
        <v>1.7809999999999999</v>
      </c>
      <c r="H8" s="164">
        <f t="shared" si="19"/>
        <v>2</v>
      </c>
      <c r="I8" s="165">
        <f t="shared" ref="I8:I45" si="23">AC8</f>
        <v>3146.9169999999999</v>
      </c>
      <c r="J8" s="166">
        <f t="shared" ref="J8:J45" si="24">AI8/AH8</f>
        <v>3.459348944109121E-2</v>
      </c>
      <c r="K8" s="166">
        <f t="shared" ref="K8:K45" si="25">AJ8/AH8</f>
        <v>0.40280760547867367</v>
      </c>
      <c r="L8" s="166">
        <f t="shared" ref="L8:L45" si="26">AK8/AC8</f>
        <v>0.17382091742489555</v>
      </c>
      <c r="M8" s="167">
        <f t="shared" ref="M8:M45" si="27">AG8</f>
        <v>14.401</v>
      </c>
      <c r="N8" s="168">
        <f t="shared" ref="N8:N45" si="28">IF(AW8=0,AT8,"속도계이상")</f>
        <v>0.222</v>
      </c>
      <c r="O8" s="168">
        <f t="shared" ref="O8:O45" si="29">IF(AW8=0,AU8,"속도계이상")</f>
        <v>70.894999999999996</v>
      </c>
      <c r="P8" s="169">
        <f t="shared" ref="P8:P45" si="30">AQ8/60</f>
        <v>1.0900000000000001</v>
      </c>
      <c r="Q8" s="170">
        <f t="shared" ref="Q8:Q45" si="31">AN8</f>
        <v>87</v>
      </c>
      <c r="R8" s="171">
        <f t="shared" ref="R8:R45" si="32">AC8/(AH8-AI8-AJ8)</f>
        <v>30.245145920099002</v>
      </c>
      <c r="S8" s="143">
        <f t="shared" ref="S8:S45" si="33">IF(AW8=0,AL8,"속도계이상")</f>
        <v>7</v>
      </c>
      <c r="T8" s="143">
        <f t="shared" ref="T8:T45" si="34">IF(AW8=0,AM8,"속도계이상")</f>
        <v>2231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170</v>
      </c>
      <c r="AA8" t="s">
        <v>48</v>
      </c>
      <c r="AB8">
        <v>529</v>
      </c>
      <c r="AC8" s="1">
        <v>3146.9169999999999</v>
      </c>
      <c r="AD8" s="1">
        <v>1766.951</v>
      </c>
      <c r="AE8" s="28">
        <v>1.7809999999999999</v>
      </c>
      <c r="AF8">
        <v>2</v>
      </c>
      <c r="AG8">
        <v>14.401</v>
      </c>
      <c r="AH8">
        <v>184.939944</v>
      </c>
      <c r="AI8">
        <v>6.3977180000000002</v>
      </c>
      <c r="AJ8">
        <v>74.495215999999999</v>
      </c>
      <c r="AK8">
        <v>547</v>
      </c>
      <c r="AL8">
        <v>7</v>
      </c>
      <c r="AM8">
        <v>2231</v>
      </c>
      <c r="AN8">
        <v>87</v>
      </c>
      <c r="AO8">
        <v>17.015885000000001</v>
      </c>
      <c r="AP8">
        <v>6096.3</v>
      </c>
      <c r="AQ8">
        <v>65.400000000000006</v>
      </c>
      <c r="AR8">
        <v>92</v>
      </c>
      <c r="AS8">
        <v>26819</v>
      </c>
      <c r="AT8">
        <v>0.222</v>
      </c>
      <c r="AU8">
        <v>70.894999999999996</v>
      </c>
      <c r="AV8">
        <v>27422</v>
      </c>
      <c r="AW8">
        <v>0</v>
      </c>
      <c r="AX8" s="29">
        <v>0.42</v>
      </c>
      <c r="AY8">
        <v>0.89049999999999996</v>
      </c>
      <c r="AZ8" t="s">
        <v>69</v>
      </c>
      <c r="BA8" t="s">
        <v>175</v>
      </c>
      <c r="BB8">
        <v>3</v>
      </c>
      <c r="BC8" t="s">
        <v>473</v>
      </c>
      <c r="BD8">
        <v>9</v>
      </c>
      <c r="BE8">
        <v>53246.147000000004</v>
      </c>
      <c r="BF8">
        <v>5.9101309245906557E-2</v>
      </c>
      <c r="BG8">
        <v>5.2629715883479783E-2</v>
      </c>
      <c r="BH8">
        <v>290805.70300000004</v>
      </c>
      <c r="BI8">
        <v>1.0821373059523525E-2</v>
      </c>
      <c r="BJ8">
        <v>9.6364327095056993E-3</v>
      </c>
      <c r="BK8">
        <v>1</v>
      </c>
      <c r="BL8" t="s">
        <v>69</v>
      </c>
      <c r="BM8">
        <v>0</v>
      </c>
      <c r="BN8" t="s">
        <v>380</v>
      </c>
    </row>
    <row r="9" spans="1:66">
      <c r="A9" s="144" t="str">
        <f t="shared" si="20"/>
        <v>인천스마트</v>
      </c>
      <c r="B9" s="144" t="str">
        <f t="shared" si="1"/>
        <v>20</v>
      </c>
      <c r="C9" s="145" t="str">
        <f t="shared" si="21"/>
        <v>70바3505</v>
      </c>
      <c r="D9" s="133" t="str">
        <f t="shared" si="22"/>
        <v>대형</v>
      </c>
      <c r="E9" s="129" t="str">
        <f t="shared" si="16"/>
        <v>B</v>
      </c>
      <c r="F9" s="152">
        <f t="shared" si="17"/>
        <v>0.90500000000000003</v>
      </c>
      <c r="G9" s="153">
        <f t="shared" si="18"/>
        <v>1.81</v>
      </c>
      <c r="H9" s="154">
        <f t="shared" si="19"/>
        <v>2</v>
      </c>
      <c r="I9" s="155">
        <f t="shared" si="23"/>
        <v>4141.6180000000004</v>
      </c>
      <c r="J9" s="156">
        <f t="shared" si="24"/>
        <v>3.7732987360008165E-2</v>
      </c>
      <c r="K9" s="156">
        <f t="shared" si="25"/>
        <v>0.39197652833688484</v>
      </c>
      <c r="L9" s="156">
        <f t="shared" si="26"/>
        <v>0.17239639194150691</v>
      </c>
      <c r="M9" s="157">
        <f t="shared" si="27"/>
        <v>13.993</v>
      </c>
      <c r="N9" s="158">
        <f t="shared" si="28"/>
        <v>0.48299999999999998</v>
      </c>
      <c r="O9" s="158">
        <f t="shared" si="29"/>
        <v>28.974</v>
      </c>
      <c r="P9" s="159">
        <f t="shared" si="30"/>
        <v>2.5000000000000001E-2</v>
      </c>
      <c r="Q9" s="160">
        <f t="shared" si="31"/>
        <v>89</v>
      </c>
      <c r="R9" s="161">
        <f t="shared" si="32"/>
        <v>28.142562906841764</v>
      </c>
      <c r="S9" s="146">
        <f t="shared" si="33"/>
        <v>20</v>
      </c>
      <c r="T9" s="146">
        <f t="shared" si="34"/>
        <v>1200</v>
      </c>
      <c r="U9" t="s">
        <v>117</v>
      </c>
      <c r="V9" s="5" t="s">
        <v>118</v>
      </c>
      <c r="W9" t="s">
        <v>117</v>
      </c>
      <c r="X9" s="5" t="s">
        <v>118</v>
      </c>
      <c r="Y9" t="s">
        <v>381</v>
      </c>
      <c r="Z9" t="s">
        <v>170</v>
      </c>
      <c r="AA9" t="s">
        <v>48</v>
      </c>
      <c r="AB9">
        <v>529</v>
      </c>
      <c r="AC9" s="1">
        <v>4141.6180000000004</v>
      </c>
      <c r="AD9" s="1">
        <v>2288.1219999999998</v>
      </c>
      <c r="AE9" s="28">
        <v>1.81</v>
      </c>
      <c r="AF9">
        <v>2</v>
      </c>
      <c r="AG9">
        <v>13.993</v>
      </c>
      <c r="AH9">
        <v>258.05380600000001</v>
      </c>
      <c r="AI9">
        <v>9.7371409999999994</v>
      </c>
      <c r="AJ9">
        <v>101.15103499999999</v>
      </c>
      <c r="AK9">
        <v>714</v>
      </c>
      <c r="AL9">
        <v>20</v>
      </c>
      <c r="AM9">
        <v>1200</v>
      </c>
      <c r="AN9">
        <v>89</v>
      </c>
      <c r="AO9">
        <v>16.049434999999999</v>
      </c>
      <c r="AP9">
        <v>2850.3</v>
      </c>
      <c r="AQ9">
        <v>1.5</v>
      </c>
      <c r="AR9">
        <v>88</v>
      </c>
      <c r="AS9">
        <v>41994</v>
      </c>
      <c r="AT9">
        <v>0.48299999999999998</v>
      </c>
      <c r="AU9">
        <v>28.974</v>
      </c>
      <c r="AV9">
        <v>36572</v>
      </c>
      <c r="AW9">
        <v>0</v>
      </c>
      <c r="AX9" s="29">
        <v>0.45</v>
      </c>
      <c r="AY9">
        <v>0.90500000000000003</v>
      </c>
      <c r="AZ9" t="s">
        <v>68</v>
      </c>
      <c r="BA9" t="s">
        <v>175</v>
      </c>
      <c r="BB9">
        <v>6</v>
      </c>
      <c r="BC9" t="s">
        <v>450</v>
      </c>
      <c r="BD9">
        <v>10</v>
      </c>
      <c r="BE9">
        <v>53246.147000000004</v>
      </c>
      <c r="BF9">
        <v>7.7782491942562537E-2</v>
      </c>
      <c r="BG9">
        <v>7.0393155208019101E-2</v>
      </c>
      <c r="BH9">
        <v>290805.70300000004</v>
      </c>
      <c r="BI9">
        <v>1.4241873378941264E-2</v>
      </c>
      <c r="BJ9">
        <v>1.2888895407941844E-2</v>
      </c>
      <c r="BK9">
        <v>1</v>
      </c>
      <c r="BL9" t="s">
        <v>68</v>
      </c>
      <c r="BM9">
        <v>0</v>
      </c>
      <c r="BN9" t="s">
        <v>380</v>
      </c>
    </row>
    <row r="10" spans="1:66">
      <c r="A10" s="141" t="str">
        <f t="shared" si="20"/>
        <v>인천스마트</v>
      </c>
      <c r="B10" s="141" t="str">
        <f t="shared" si="1"/>
        <v>20</v>
      </c>
      <c r="C10" s="142" t="str">
        <f t="shared" si="21"/>
        <v>70바3506</v>
      </c>
      <c r="D10" s="116" t="str">
        <f t="shared" si="22"/>
        <v>대형</v>
      </c>
      <c r="E10" s="112" t="str">
        <f t="shared" si="16"/>
        <v>C</v>
      </c>
      <c r="F10" s="162">
        <f t="shared" si="17"/>
        <v>0.88600000000000001</v>
      </c>
      <c r="G10" s="163">
        <f t="shared" si="18"/>
        <v>1.772</v>
      </c>
      <c r="H10" s="164">
        <f t="shared" si="19"/>
        <v>2</v>
      </c>
      <c r="I10" s="165">
        <f t="shared" si="23"/>
        <v>2562.721</v>
      </c>
      <c r="J10" s="166">
        <f t="shared" si="24"/>
        <v>3.8498971175509676E-2</v>
      </c>
      <c r="K10" s="166">
        <f t="shared" si="25"/>
        <v>0.35776462527381153</v>
      </c>
      <c r="L10" s="166">
        <f t="shared" si="26"/>
        <v>0.17676524288051645</v>
      </c>
      <c r="M10" s="167">
        <f t="shared" si="27"/>
        <v>13.417</v>
      </c>
      <c r="N10" s="168">
        <f t="shared" si="28"/>
        <v>3.9E-2</v>
      </c>
      <c r="O10" s="168">
        <f t="shared" si="29"/>
        <v>11.706</v>
      </c>
      <c r="P10" s="169">
        <f t="shared" si="30"/>
        <v>0</v>
      </c>
      <c r="Q10" s="170">
        <f t="shared" si="31"/>
        <v>76</v>
      </c>
      <c r="R10" s="171">
        <f t="shared" si="32"/>
        <v>30.154471477177168</v>
      </c>
      <c r="S10" s="143">
        <f t="shared" si="33"/>
        <v>1</v>
      </c>
      <c r="T10" s="143">
        <f t="shared" si="34"/>
        <v>300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178</v>
      </c>
      <c r="Z10" s="4" t="s">
        <v>170</v>
      </c>
      <c r="AA10" s="4" t="s">
        <v>48</v>
      </c>
      <c r="AB10" s="4">
        <v>529</v>
      </c>
      <c r="AC10" s="4">
        <v>2562.721</v>
      </c>
      <c r="AD10" s="4">
        <v>1445.9549999999999</v>
      </c>
      <c r="AE10" s="4">
        <v>1.772</v>
      </c>
      <c r="AF10" s="4">
        <v>2</v>
      </c>
      <c r="AG10" s="4">
        <v>13.417</v>
      </c>
      <c r="AH10" s="4">
        <v>140.76745</v>
      </c>
      <c r="AI10" s="4">
        <v>5.4194019999999998</v>
      </c>
      <c r="AJ10" s="4">
        <v>50.361614000000003</v>
      </c>
      <c r="AK10" s="4">
        <v>453</v>
      </c>
      <c r="AL10" s="4">
        <v>1</v>
      </c>
      <c r="AM10" s="4">
        <v>300</v>
      </c>
      <c r="AN10" s="4">
        <v>76</v>
      </c>
      <c r="AO10" s="4">
        <v>18.205352000000001</v>
      </c>
      <c r="AP10" s="4">
        <v>4926.3999999999996</v>
      </c>
      <c r="AQ10" s="4">
        <v>0</v>
      </c>
      <c r="AR10" s="4">
        <v>48</v>
      </c>
      <c r="AS10" s="4">
        <v>16315</v>
      </c>
      <c r="AT10" s="4">
        <v>3.9E-2</v>
      </c>
      <c r="AU10" s="4">
        <v>11.706</v>
      </c>
      <c r="AV10" s="4">
        <v>23034</v>
      </c>
      <c r="AW10" s="4">
        <v>0</v>
      </c>
      <c r="AX10" s="30">
        <v>0.4</v>
      </c>
      <c r="AY10">
        <v>0.88600000000000001</v>
      </c>
      <c r="AZ10" t="s">
        <v>69</v>
      </c>
      <c r="BA10" t="s">
        <v>175</v>
      </c>
      <c r="BB10">
        <v>4</v>
      </c>
      <c r="BC10" t="s">
        <v>474</v>
      </c>
      <c r="BD10">
        <v>10</v>
      </c>
      <c r="BE10">
        <v>53246.147000000004</v>
      </c>
      <c r="BF10">
        <v>4.8129698473769376E-2</v>
      </c>
      <c r="BG10">
        <v>4.2642912847759666E-2</v>
      </c>
      <c r="BH10">
        <v>290805.70300000004</v>
      </c>
      <c r="BI10">
        <v>8.8124853589958644E-3</v>
      </c>
      <c r="BJ10">
        <v>7.8078620280703356E-3</v>
      </c>
      <c r="BK10">
        <v>1</v>
      </c>
      <c r="BL10" t="s">
        <v>68</v>
      </c>
      <c r="BM10">
        <v>-1</v>
      </c>
      <c r="BN10" t="s">
        <v>379</v>
      </c>
    </row>
    <row r="11" spans="1:66">
      <c r="A11" s="144" t="str">
        <f t="shared" si="20"/>
        <v>인천스마트</v>
      </c>
      <c r="B11" s="144" t="str">
        <f t="shared" si="1"/>
        <v>20</v>
      </c>
      <c r="C11" s="145" t="str">
        <f t="shared" si="21"/>
        <v>70바3507</v>
      </c>
      <c r="D11" s="133" t="str">
        <f t="shared" si="22"/>
        <v>대형</v>
      </c>
      <c r="E11" s="129" t="str">
        <f t="shared" si="16"/>
        <v>B</v>
      </c>
      <c r="F11" s="152">
        <f t="shared" si="17"/>
        <v>0.93049999999999999</v>
      </c>
      <c r="G11" s="153">
        <f t="shared" si="18"/>
        <v>1.861</v>
      </c>
      <c r="H11" s="154">
        <f t="shared" si="19"/>
        <v>2</v>
      </c>
      <c r="I11" s="155">
        <f t="shared" si="23"/>
        <v>3035.5390000000002</v>
      </c>
      <c r="J11" s="156">
        <f t="shared" si="24"/>
        <v>3.2299051247373298E-2</v>
      </c>
      <c r="K11" s="156">
        <f t="shared" si="25"/>
        <v>0.41435263146529794</v>
      </c>
      <c r="L11" s="156">
        <f t="shared" si="26"/>
        <v>0.16109165456283051</v>
      </c>
      <c r="M11" s="157">
        <f t="shared" si="27"/>
        <v>17.321000000000002</v>
      </c>
      <c r="N11" s="158">
        <f t="shared" si="28"/>
        <v>0.56000000000000005</v>
      </c>
      <c r="O11" s="158">
        <f t="shared" si="29"/>
        <v>69.245999999999995</v>
      </c>
      <c r="P11" s="159">
        <f t="shared" si="30"/>
        <v>2.3333333333333331E-2</v>
      </c>
      <c r="Q11" s="160">
        <f t="shared" si="31"/>
        <v>83</v>
      </c>
      <c r="R11" s="161">
        <f t="shared" si="32"/>
        <v>30.172247475051183</v>
      </c>
      <c r="S11" s="146">
        <f t="shared" si="33"/>
        <v>17</v>
      </c>
      <c r="T11" s="146">
        <f t="shared" si="34"/>
        <v>2102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179</v>
      </c>
      <c r="Z11" t="s">
        <v>170</v>
      </c>
      <c r="AA11" t="s">
        <v>48</v>
      </c>
      <c r="AB11">
        <v>529</v>
      </c>
      <c r="AC11" s="1">
        <v>3035.5390000000002</v>
      </c>
      <c r="AD11" s="1">
        <v>1631.35</v>
      </c>
      <c r="AE11" s="28">
        <v>1.861</v>
      </c>
      <c r="AF11">
        <v>2</v>
      </c>
      <c r="AG11">
        <v>17.321000000000002</v>
      </c>
      <c r="AH11">
        <v>181.81493800000001</v>
      </c>
      <c r="AI11">
        <v>5.8724499999999997</v>
      </c>
      <c r="AJ11">
        <v>75.335498000000001</v>
      </c>
      <c r="AK11">
        <v>489</v>
      </c>
      <c r="AL11">
        <v>17</v>
      </c>
      <c r="AM11">
        <v>2102</v>
      </c>
      <c r="AN11">
        <v>83</v>
      </c>
      <c r="AO11">
        <v>16.695761999999998</v>
      </c>
      <c r="AP11">
        <v>6778</v>
      </c>
      <c r="AQ11">
        <v>1.4</v>
      </c>
      <c r="AR11">
        <v>61</v>
      </c>
      <c r="AS11">
        <v>26661</v>
      </c>
      <c r="AT11">
        <v>0.56000000000000005</v>
      </c>
      <c r="AU11">
        <v>69.245999999999995</v>
      </c>
      <c r="AV11">
        <v>26233</v>
      </c>
      <c r="AW11">
        <v>0</v>
      </c>
      <c r="AX11" s="29">
        <v>0.5</v>
      </c>
      <c r="AY11">
        <v>0.93049999999999999</v>
      </c>
      <c r="AZ11" t="s">
        <v>68</v>
      </c>
      <c r="BA11" t="s">
        <v>175</v>
      </c>
      <c r="BB11">
        <v>3</v>
      </c>
      <c r="BC11" t="s">
        <v>447</v>
      </c>
      <c r="BD11">
        <v>10</v>
      </c>
      <c r="BE11">
        <v>53246.147000000004</v>
      </c>
      <c r="BF11">
        <v>5.7009552259246102E-2</v>
      </c>
      <c r="BG11">
        <v>5.3047388377228499E-2</v>
      </c>
      <c r="BH11">
        <v>290805.70300000004</v>
      </c>
      <c r="BI11">
        <v>1.043837506859348E-2</v>
      </c>
      <c r="BJ11">
        <v>9.7129080013262335E-3</v>
      </c>
      <c r="BK11">
        <v>1</v>
      </c>
      <c r="BL11" t="s">
        <v>68</v>
      </c>
      <c r="BM11">
        <v>0</v>
      </c>
      <c r="BN11" t="s">
        <v>380</v>
      </c>
    </row>
    <row r="12" spans="1:66" s="2" customFormat="1">
      <c r="A12" s="141" t="str">
        <f t="shared" si="20"/>
        <v>인천스마트</v>
      </c>
      <c r="B12" s="141" t="str">
        <f t="shared" si="1"/>
        <v>20</v>
      </c>
      <c r="C12" s="142" t="str">
        <f t="shared" si="21"/>
        <v>70바3556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0.9395</v>
      </c>
      <c r="G12" s="163">
        <f t="shared" si="18"/>
        <v>1.879</v>
      </c>
      <c r="H12" s="164">
        <f t="shared" si="19"/>
        <v>2</v>
      </c>
      <c r="I12" s="165">
        <f t="shared" si="23"/>
        <v>4519.09</v>
      </c>
      <c r="J12" s="166">
        <f t="shared" si="24"/>
        <v>3.3111971610843623E-2</v>
      </c>
      <c r="K12" s="166">
        <f t="shared" si="25"/>
        <v>0.37257348775767868</v>
      </c>
      <c r="L12" s="166">
        <f t="shared" si="26"/>
        <v>0.17282240451064262</v>
      </c>
      <c r="M12" s="167">
        <f t="shared" si="27"/>
        <v>13.206</v>
      </c>
      <c r="N12" s="168">
        <f t="shared" si="28"/>
        <v>1.04</v>
      </c>
      <c r="O12" s="168">
        <f t="shared" si="29"/>
        <v>12.834</v>
      </c>
      <c r="P12" s="169">
        <f t="shared" si="30"/>
        <v>0.10333333333333333</v>
      </c>
      <c r="Q12" s="170">
        <f t="shared" si="31"/>
        <v>85</v>
      </c>
      <c r="R12" s="171">
        <f t="shared" si="32"/>
        <v>27.510446410653753</v>
      </c>
      <c r="S12" s="143">
        <f t="shared" si="33"/>
        <v>47</v>
      </c>
      <c r="T12" s="143">
        <f t="shared" si="34"/>
        <v>580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180</v>
      </c>
      <c r="Z12" t="s">
        <v>170</v>
      </c>
      <c r="AA12" t="s">
        <v>48</v>
      </c>
      <c r="AB12">
        <v>529</v>
      </c>
      <c r="AC12" s="1">
        <v>4519.09</v>
      </c>
      <c r="AD12" s="1">
        <v>2405.357</v>
      </c>
      <c r="AE12" s="28">
        <v>1.879</v>
      </c>
      <c r="AF12">
        <v>2</v>
      </c>
      <c r="AG12">
        <v>13.206</v>
      </c>
      <c r="AH12">
        <v>276.399337</v>
      </c>
      <c r="AI12">
        <v>9.1521270000000001</v>
      </c>
      <c r="AJ12">
        <v>102.97906500000001</v>
      </c>
      <c r="AK12">
        <v>781</v>
      </c>
      <c r="AL12">
        <v>47</v>
      </c>
      <c r="AM12">
        <v>580</v>
      </c>
      <c r="AN12">
        <v>85</v>
      </c>
      <c r="AO12">
        <v>16.349858000000001</v>
      </c>
      <c r="AP12">
        <v>3309.6</v>
      </c>
      <c r="AQ12">
        <v>6.2</v>
      </c>
      <c r="AR12">
        <v>31</v>
      </c>
      <c r="AS12">
        <v>6811</v>
      </c>
      <c r="AT12">
        <v>1.04</v>
      </c>
      <c r="AU12">
        <v>12.834</v>
      </c>
      <c r="AV12">
        <v>39444</v>
      </c>
      <c r="AW12">
        <v>0</v>
      </c>
      <c r="AX12" s="29">
        <v>0.46</v>
      </c>
      <c r="AY12" s="2">
        <v>0.9395</v>
      </c>
      <c r="AZ12" s="2" t="s">
        <v>68</v>
      </c>
      <c r="BA12" s="2" t="s">
        <v>175</v>
      </c>
      <c r="BB12" s="2">
        <v>1</v>
      </c>
      <c r="BC12" s="2" t="s">
        <v>391</v>
      </c>
      <c r="BD12" s="2">
        <v>10</v>
      </c>
      <c r="BE12" s="2">
        <v>53246.147000000004</v>
      </c>
      <c r="BF12" s="2">
        <v>8.4871680949984984E-2</v>
      </c>
      <c r="BG12" s="2">
        <v>7.9736944252510891E-2</v>
      </c>
      <c r="BH12" s="2">
        <v>290805.70300000004</v>
      </c>
      <c r="BI12" s="2">
        <v>1.5539894690442159E-2</v>
      </c>
      <c r="BJ12" s="2">
        <v>1.4599731061670408E-2</v>
      </c>
      <c r="BK12" s="2">
        <v>1</v>
      </c>
      <c r="BL12" s="2" t="s">
        <v>68</v>
      </c>
      <c r="BM12" s="2">
        <v>0</v>
      </c>
      <c r="BN12" s="2" t="s">
        <v>380</v>
      </c>
    </row>
    <row r="13" spans="1:66">
      <c r="A13" s="144" t="str">
        <f t="shared" si="20"/>
        <v>인천스마트</v>
      </c>
      <c r="B13" s="144" t="str">
        <f t="shared" si="1"/>
        <v>20</v>
      </c>
      <c r="C13" s="145" t="str">
        <f t="shared" si="21"/>
        <v>70바3564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0.93100000000000005</v>
      </c>
      <c r="G13" s="153">
        <f t="shared" si="18"/>
        <v>1.8620000000000001</v>
      </c>
      <c r="H13" s="154">
        <f t="shared" si="19"/>
        <v>2</v>
      </c>
      <c r="I13" s="155">
        <f t="shared" si="23"/>
        <v>4137.7070000000003</v>
      </c>
      <c r="J13" s="156">
        <f t="shared" si="24"/>
        <v>1.9051554606988375E-2</v>
      </c>
      <c r="K13" s="156">
        <f t="shared" si="25"/>
        <v>0.36209932163671488</v>
      </c>
      <c r="L13" s="156">
        <f t="shared" si="26"/>
        <v>0.18609340874063821</v>
      </c>
      <c r="M13" s="157">
        <f t="shared" si="27"/>
        <v>11.888999999999999</v>
      </c>
      <c r="N13" s="158">
        <f t="shared" si="28"/>
        <v>0.41099999999999998</v>
      </c>
      <c r="O13" s="158">
        <f t="shared" si="29"/>
        <v>16.893000000000001</v>
      </c>
      <c r="P13" s="159">
        <f t="shared" si="30"/>
        <v>3.6666666666666667E-2</v>
      </c>
      <c r="Q13" s="160">
        <f t="shared" si="31"/>
        <v>84</v>
      </c>
      <c r="R13" s="161">
        <f t="shared" si="32"/>
        <v>26.045279481578397</v>
      </c>
      <c r="S13" s="146">
        <f t="shared" si="33"/>
        <v>17</v>
      </c>
      <c r="T13" s="146">
        <f t="shared" si="34"/>
        <v>699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181</v>
      </c>
      <c r="Z13" s="4" t="s">
        <v>170</v>
      </c>
      <c r="AA13" s="4" t="s">
        <v>48</v>
      </c>
      <c r="AB13" s="4">
        <v>529</v>
      </c>
      <c r="AC13" s="4">
        <v>4137.7070000000003</v>
      </c>
      <c r="AD13" s="4">
        <v>2222.268</v>
      </c>
      <c r="AE13" s="4">
        <v>1.8620000000000001</v>
      </c>
      <c r="AF13" s="4">
        <v>2</v>
      </c>
      <c r="AG13" s="4">
        <v>11.888999999999999</v>
      </c>
      <c r="AH13" s="4">
        <v>256.711859</v>
      </c>
      <c r="AI13" s="4">
        <v>4.8907600000000002</v>
      </c>
      <c r="AJ13" s="4">
        <v>92.955190000000002</v>
      </c>
      <c r="AK13" s="4">
        <v>770</v>
      </c>
      <c r="AL13" s="4">
        <v>17</v>
      </c>
      <c r="AM13" s="4">
        <v>699</v>
      </c>
      <c r="AN13" s="4">
        <v>84</v>
      </c>
      <c r="AO13" s="4">
        <v>16.118098</v>
      </c>
      <c r="AP13" s="4">
        <v>3736.5</v>
      </c>
      <c r="AQ13" s="4">
        <v>2.2000000000000002</v>
      </c>
      <c r="AR13" s="4">
        <v>40</v>
      </c>
      <c r="AS13" s="4">
        <v>12967</v>
      </c>
      <c r="AT13" s="4">
        <v>0.41099999999999998</v>
      </c>
      <c r="AU13" s="4">
        <v>16.893000000000001</v>
      </c>
      <c r="AV13" s="4">
        <v>35843</v>
      </c>
      <c r="AW13" s="4">
        <v>0</v>
      </c>
      <c r="AX13" s="30">
        <v>0.45</v>
      </c>
      <c r="AY13">
        <v>0.93100000000000005</v>
      </c>
      <c r="AZ13" t="s">
        <v>68</v>
      </c>
      <c r="BA13" t="s">
        <v>175</v>
      </c>
      <c r="BB13">
        <v>2</v>
      </c>
      <c r="BC13" t="s">
        <v>390</v>
      </c>
      <c r="BD13">
        <v>11</v>
      </c>
      <c r="BE13">
        <v>53246.147000000004</v>
      </c>
      <c r="BF13">
        <v>7.7709040618469533E-2</v>
      </c>
      <c r="BG13">
        <v>7.2347116815795143E-2</v>
      </c>
      <c r="BH13">
        <v>290805.70300000004</v>
      </c>
      <c r="BI13">
        <v>1.4228424536777395E-2</v>
      </c>
      <c r="BJ13">
        <v>1.3246663243739756E-2</v>
      </c>
      <c r="BK13">
        <v>1</v>
      </c>
      <c r="BL13" t="s">
        <v>68</v>
      </c>
      <c r="BM13">
        <v>0</v>
      </c>
      <c r="BN13" t="s">
        <v>380</v>
      </c>
    </row>
    <row r="14" spans="1:66">
      <c r="A14" s="141" t="str">
        <f t="shared" si="20"/>
        <v>인천스마트</v>
      </c>
      <c r="B14" s="141" t="str">
        <f t="shared" si="1"/>
        <v>20</v>
      </c>
      <c r="C14" s="142" t="str">
        <f t="shared" si="21"/>
        <v>70바3565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0.89600000000000002</v>
      </c>
      <c r="G14" s="163">
        <f t="shared" si="18"/>
        <v>1.792</v>
      </c>
      <c r="H14" s="164">
        <f t="shared" si="19"/>
        <v>2</v>
      </c>
      <c r="I14" s="165">
        <f t="shared" si="23"/>
        <v>4575.3710000000001</v>
      </c>
      <c r="J14" s="166">
        <f t="shared" si="24"/>
        <v>3.1046095121621389E-2</v>
      </c>
      <c r="K14" s="166">
        <f t="shared" si="25"/>
        <v>0.40261264150576759</v>
      </c>
      <c r="L14" s="166">
        <f t="shared" si="26"/>
        <v>0.15823853409920199</v>
      </c>
      <c r="M14" s="167">
        <f t="shared" si="27"/>
        <v>14.018000000000001</v>
      </c>
      <c r="N14" s="168">
        <f t="shared" si="28"/>
        <v>2.0110000000000001</v>
      </c>
      <c r="O14" s="168">
        <f t="shared" si="29"/>
        <v>21.812000000000001</v>
      </c>
      <c r="P14" s="169">
        <f t="shared" si="30"/>
        <v>0.20333333333333331</v>
      </c>
      <c r="Q14" s="170">
        <f t="shared" si="31"/>
        <v>87</v>
      </c>
      <c r="R14" s="171">
        <f t="shared" si="32"/>
        <v>27.89882633880292</v>
      </c>
      <c r="S14" s="143">
        <f t="shared" si="33"/>
        <v>92</v>
      </c>
      <c r="T14" s="143">
        <f t="shared" si="34"/>
        <v>998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182</v>
      </c>
      <c r="Z14" t="s">
        <v>170</v>
      </c>
      <c r="AA14" t="s">
        <v>48</v>
      </c>
      <c r="AB14">
        <v>529</v>
      </c>
      <c r="AC14" s="1">
        <v>4575.3710000000001</v>
      </c>
      <c r="AD14" s="1">
        <v>2552.6480000000001</v>
      </c>
      <c r="AE14" s="28">
        <v>1.792</v>
      </c>
      <c r="AF14">
        <v>2</v>
      </c>
      <c r="AG14">
        <v>14.018000000000001</v>
      </c>
      <c r="AH14">
        <v>289.57574099999999</v>
      </c>
      <c r="AI14">
        <v>8.9901959999999992</v>
      </c>
      <c r="AJ14">
        <v>116.586854</v>
      </c>
      <c r="AK14">
        <v>724</v>
      </c>
      <c r="AL14">
        <v>92</v>
      </c>
      <c r="AM14">
        <v>998</v>
      </c>
      <c r="AN14">
        <v>87</v>
      </c>
      <c r="AO14">
        <v>15.800255999999999</v>
      </c>
      <c r="AP14">
        <v>7400.8</v>
      </c>
      <c r="AQ14">
        <v>12.2</v>
      </c>
      <c r="AR14">
        <v>71</v>
      </c>
      <c r="AS14">
        <v>25666</v>
      </c>
      <c r="AT14">
        <v>2.0110000000000001</v>
      </c>
      <c r="AU14">
        <v>21.812000000000001</v>
      </c>
      <c r="AV14">
        <v>38652</v>
      </c>
      <c r="AW14">
        <v>0</v>
      </c>
      <c r="AX14" s="29">
        <v>0.45</v>
      </c>
      <c r="AY14">
        <v>0.89600000000000002</v>
      </c>
      <c r="AZ14" t="s">
        <v>69</v>
      </c>
      <c r="BA14" t="s">
        <v>175</v>
      </c>
      <c r="BB14">
        <v>2</v>
      </c>
      <c r="BC14" t="s">
        <v>475</v>
      </c>
      <c r="BD14">
        <v>12</v>
      </c>
      <c r="BE14">
        <v>53246.147000000004</v>
      </c>
      <c r="BF14">
        <v>8.5928677618682905E-2</v>
      </c>
      <c r="BG14">
        <v>7.6992095146339881E-2</v>
      </c>
      <c r="BH14">
        <v>290805.70300000004</v>
      </c>
      <c r="BI14">
        <v>1.5733429409395039E-2</v>
      </c>
      <c r="BJ14">
        <v>1.4097152750817955E-2</v>
      </c>
      <c r="BK14">
        <v>1</v>
      </c>
      <c r="BL14" t="s">
        <v>68</v>
      </c>
      <c r="BM14">
        <v>-1</v>
      </c>
      <c r="BN14" t="s">
        <v>379</v>
      </c>
    </row>
    <row r="15" spans="1:66">
      <c r="A15" s="144" t="str">
        <f t="shared" si="20"/>
        <v>인천스마트</v>
      </c>
      <c r="B15" s="144" t="str">
        <f t="shared" si="1"/>
        <v>20</v>
      </c>
      <c r="C15" s="145" t="str">
        <f t="shared" si="21"/>
        <v>70바3567</v>
      </c>
      <c r="D15" s="133" t="str">
        <f t="shared" si="22"/>
        <v>대형</v>
      </c>
      <c r="E15" s="129" t="str">
        <f t="shared" si="16"/>
        <v>A</v>
      </c>
      <c r="F15" s="152">
        <f t="shared" si="17"/>
        <v>0.97150000000000003</v>
      </c>
      <c r="G15" s="153">
        <f t="shared" si="18"/>
        <v>1.9430000000000001</v>
      </c>
      <c r="H15" s="154">
        <f t="shared" si="19"/>
        <v>2</v>
      </c>
      <c r="I15" s="155">
        <f t="shared" si="23"/>
        <v>5307.43</v>
      </c>
      <c r="J15" s="156">
        <f t="shared" si="24"/>
        <v>2.1483450268418976E-2</v>
      </c>
      <c r="K15" s="156">
        <f t="shared" si="25"/>
        <v>0.37707673562910354</v>
      </c>
      <c r="L15" s="156">
        <f t="shared" si="26"/>
        <v>0.19972001514857474</v>
      </c>
      <c r="M15" s="157">
        <f t="shared" si="27"/>
        <v>12.286</v>
      </c>
      <c r="N15" s="158">
        <f t="shared" si="28"/>
        <v>1.1870000000000001</v>
      </c>
      <c r="O15" s="158">
        <f t="shared" si="29"/>
        <v>21.95</v>
      </c>
      <c r="P15" s="159">
        <f t="shared" si="30"/>
        <v>6.1666666666666668E-2</v>
      </c>
      <c r="Q15" s="160">
        <f t="shared" si="31"/>
        <v>88</v>
      </c>
      <c r="R15" s="161">
        <f t="shared" si="32"/>
        <v>27.160081266081878</v>
      </c>
      <c r="S15" s="146">
        <f t="shared" si="33"/>
        <v>63</v>
      </c>
      <c r="T15" s="146">
        <f t="shared" si="34"/>
        <v>1165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183</v>
      </c>
      <c r="Z15" t="s">
        <v>170</v>
      </c>
      <c r="AA15" t="s">
        <v>48</v>
      </c>
      <c r="AB15">
        <v>529</v>
      </c>
      <c r="AC15" s="1">
        <v>5307.43</v>
      </c>
      <c r="AD15" s="1">
        <v>2730.91</v>
      </c>
      <c r="AE15" s="28">
        <v>1.9430000000000001</v>
      </c>
      <c r="AF15">
        <v>2</v>
      </c>
      <c r="AG15">
        <v>12.286</v>
      </c>
      <c r="AH15">
        <v>324.90847200000002</v>
      </c>
      <c r="AI15">
        <v>6.9801549999999999</v>
      </c>
      <c r="AJ15">
        <v>122.51542600000001</v>
      </c>
      <c r="AK15">
        <v>1060</v>
      </c>
      <c r="AL15">
        <v>63</v>
      </c>
      <c r="AM15">
        <v>1165</v>
      </c>
      <c r="AN15">
        <v>88</v>
      </c>
      <c r="AO15">
        <v>16.335153999999999</v>
      </c>
      <c r="AP15">
        <v>3881.6</v>
      </c>
      <c r="AQ15">
        <v>3.7</v>
      </c>
      <c r="AR15">
        <v>51</v>
      </c>
      <c r="AS15">
        <v>11410</v>
      </c>
      <c r="AT15">
        <v>1.1870000000000001</v>
      </c>
      <c r="AU15">
        <v>21.95</v>
      </c>
      <c r="AV15">
        <v>44346</v>
      </c>
      <c r="AW15">
        <v>0</v>
      </c>
      <c r="AX15" s="29">
        <v>0.46</v>
      </c>
      <c r="AY15">
        <v>0.97150000000000003</v>
      </c>
      <c r="AZ15" t="s">
        <v>66</v>
      </c>
      <c r="BA15" t="s">
        <v>175</v>
      </c>
      <c r="BB15">
        <v>2</v>
      </c>
      <c r="BC15" t="s">
        <v>382</v>
      </c>
      <c r="BD15">
        <v>8</v>
      </c>
      <c r="BE15">
        <v>53246.147000000004</v>
      </c>
      <c r="BF15">
        <v>9.9677259276619579E-2</v>
      </c>
      <c r="BG15">
        <v>9.6836457387235925E-2</v>
      </c>
      <c r="BH15">
        <v>290805.70300000004</v>
      </c>
      <c r="BI15">
        <v>1.8250776876958287E-2</v>
      </c>
      <c r="BJ15">
        <v>1.7730629735964978E-2</v>
      </c>
      <c r="BK15">
        <v>1</v>
      </c>
      <c r="BL15" t="s">
        <v>66</v>
      </c>
      <c r="BM15">
        <v>0</v>
      </c>
      <c r="BN15" t="s">
        <v>380</v>
      </c>
    </row>
    <row r="16" spans="1:66">
      <c r="A16" s="141" t="str">
        <f t="shared" si="20"/>
        <v>인천스마트</v>
      </c>
      <c r="B16" s="141" t="str">
        <f t="shared" si="1"/>
        <v>20</v>
      </c>
      <c r="C16" s="142" t="str">
        <f t="shared" si="21"/>
        <v>70바3573</v>
      </c>
      <c r="D16" s="116" t="str">
        <f t="shared" si="22"/>
        <v>대형</v>
      </c>
      <c r="E16" s="112" t="str">
        <f t="shared" si="16"/>
        <v>A</v>
      </c>
      <c r="F16" s="162">
        <f t="shared" si="17"/>
        <v>0.97950000000000004</v>
      </c>
      <c r="G16" s="163">
        <f t="shared" si="18"/>
        <v>1.9590000000000001</v>
      </c>
      <c r="H16" s="164">
        <f t="shared" si="19"/>
        <v>2</v>
      </c>
      <c r="I16" s="165">
        <f t="shared" si="23"/>
        <v>4479.6959999999999</v>
      </c>
      <c r="J16" s="166">
        <f t="shared" si="24"/>
        <v>2.8134348243997295E-2</v>
      </c>
      <c r="K16" s="166">
        <f t="shared" si="25"/>
        <v>0.36741444113319077</v>
      </c>
      <c r="L16" s="166">
        <f t="shared" si="26"/>
        <v>0.20246909611723654</v>
      </c>
      <c r="M16" s="167">
        <f t="shared" si="27"/>
        <v>11.004</v>
      </c>
      <c r="N16" s="168">
        <f t="shared" si="28"/>
        <v>0.13400000000000001</v>
      </c>
      <c r="O16" s="168">
        <f t="shared" si="29"/>
        <v>14.331</v>
      </c>
      <c r="P16" s="169">
        <f t="shared" si="30"/>
        <v>2.8333333333333332E-2</v>
      </c>
      <c r="Q16" s="170">
        <f t="shared" si="31"/>
        <v>90</v>
      </c>
      <c r="R16" s="171">
        <f t="shared" si="32"/>
        <v>25.554523588542853</v>
      </c>
      <c r="S16" s="143">
        <f t="shared" si="33"/>
        <v>6</v>
      </c>
      <c r="T16" s="143">
        <f t="shared" si="34"/>
        <v>642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184</v>
      </c>
      <c r="Z16" s="4" t="s">
        <v>170</v>
      </c>
      <c r="AA16" s="4" t="s">
        <v>48</v>
      </c>
      <c r="AB16" s="4">
        <v>529</v>
      </c>
      <c r="AC16" s="4">
        <v>4479.6959999999999</v>
      </c>
      <c r="AD16" s="4">
        <v>2287.0650000000001</v>
      </c>
      <c r="AE16" s="4">
        <v>1.9590000000000001</v>
      </c>
      <c r="AF16" s="4">
        <v>2</v>
      </c>
      <c r="AG16" s="4">
        <v>11.004</v>
      </c>
      <c r="AH16" s="4">
        <v>290.01436000000001</v>
      </c>
      <c r="AI16" s="4">
        <v>8.1593649999999993</v>
      </c>
      <c r="AJ16" s="4">
        <v>106.555464</v>
      </c>
      <c r="AK16" s="4">
        <v>907</v>
      </c>
      <c r="AL16" s="4">
        <v>6</v>
      </c>
      <c r="AM16" s="4">
        <v>642</v>
      </c>
      <c r="AN16" s="4">
        <v>90</v>
      </c>
      <c r="AO16" s="4">
        <v>15.446462</v>
      </c>
      <c r="AP16" s="4">
        <v>2555.6999999999998</v>
      </c>
      <c r="AQ16" s="4">
        <v>1.7</v>
      </c>
      <c r="AR16" s="4">
        <v>24</v>
      </c>
      <c r="AS16" s="4">
        <v>6603</v>
      </c>
      <c r="AT16" s="4">
        <v>0.13400000000000001</v>
      </c>
      <c r="AU16" s="4">
        <v>14.331</v>
      </c>
      <c r="AV16" s="4">
        <v>40783</v>
      </c>
      <c r="AW16" s="4">
        <v>0</v>
      </c>
      <c r="AX16" s="30">
        <v>0.46</v>
      </c>
      <c r="AY16">
        <v>0.97950000000000004</v>
      </c>
      <c r="AZ16" t="s">
        <v>66</v>
      </c>
      <c r="BA16" t="s">
        <v>175</v>
      </c>
      <c r="BB16">
        <v>1</v>
      </c>
      <c r="BC16" t="s">
        <v>185</v>
      </c>
      <c r="BD16">
        <v>6</v>
      </c>
      <c r="BE16">
        <v>53246.147000000004</v>
      </c>
      <c r="BF16">
        <v>8.4131833989790836E-2</v>
      </c>
      <c r="BG16">
        <v>8.2407131393000127E-2</v>
      </c>
      <c r="BH16">
        <v>290805.70300000004</v>
      </c>
      <c r="BI16">
        <v>1.5404429671724833E-2</v>
      </c>
      <c r="BJ16">
        <v>1.5088638863454474E-2</v>
      </c>
      <c r="BK16">
        <v>1</v>
      </c>
      <c r="BL16" t="s">
        <v>66</v>
      </c>
      <c r="BM16">
        <v>0</v>
      </c>
      <c r="BN16" t="s">
        <v>380</v>
      </c>
    </row>
    <row r="17" spans="1:66">
      <c r="A17" s="144" t="str">
        <f t="shared" si="20"/>
        <v>인천스마트</v>
      </c>
      <c r="B17" s="144" t="str">
        <f t="shared" si="1"/>
        <v>20</v>
      </c>
      <c r="C17" s="145" t="str">
        <f t="shared" si="21"/>
        <v>70바3574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0.89700000000000002</v>
      </c>
      <c r="G17" s="153">
        <f t="shared" si="18"/>
        <v>1.794</v>
      </c>
      <c r="H17" s="154">
        <f t="shared" si="19"/>
        <v>2</v>
      </c>
      <c r="I17" s="155">
        <f t="shared" si="23"/>
        <v>5185.0129999999999</v>
      </c>
      <c r="J17" s="156">
        <f t="shared" si="24"/>
        <v>2.6341472407561677E-2</v>
      </c>
      <c r="K17" s="156">
        <f t="shared" si="25"/>
        <v>0.42950002380121199</v>
      </c>
      <c r="L17" s="156">
        <f t="shared" si="26"/>
        <v>0.18244891575006658</v>
      </c>
      <c r="M17" s="157">
        <f t="shared" si="27"/>
        <v>14.625</v>
      </c>
      <c r="N17" s="158">
        <f t="shared" si="28"/>
        <v>0.23100000000000001</v>
      </c>
      <c r="O17" s="158">
        <f t="shared" si="29"/>
        <v>35.39</v>
      </c>
      <c r="P17" s="159">
        <f t="shared" si="30"/>
        <v>0.29833333333333328</v>
      </c>
      <c r="Q17" s="160">
        <f t="shared" si="31"/>
        <v>87</v>
      </c>
      <c r="R17" s="161">
        <f t="shared" si="32"/>
        <v>28.115017821162287</v>
      </c>
      <c r="S17" s="146">
        <f t="shared" si="33"/>
        <v>12</v>
      </c>
      <c r="T17" s="146">
        <f t="shared" si="34"/>
        <v>1835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186</v>
      </c>
      <c r="Z17" t="s">
        <v>170</v>
      </c>
      <c r="AA17" t="s">
        <v>48</v>
      </c>
      <c r="AB17">
        <v>529</v>
      </c>
      <c r="AC17" s="1">
        <v>5185.0129999999999</v>
      </c>
      <c r="AD17" s="1">
        <v>2890.1750000000002</v>
      </c>
      <c r="AE17" s="28">
        <v>1.794</v>
      </c>
      <c r="AF17">
        <v>2</v>
      </c>
      <c r="AG17">
        <v>14.625</v>
      </c>
      <c r="AH17">
        <v>338.91131300000001</v>
      </c>
      <c r="AI17">
        <v>8.9274229999999992</v>
      </c>
      <c r="AJ17">
        <v>145.56241700000001</v>
      </c>
      <c r="AK17">
        <v>946</v>
      </c>
      <c r="AL17">
        <v>12</v>
      </c>
      <c r="AM17">
        <v>1835</v>
      </c>
      <c r="AN17">
        <v>87</v>
      </c>
      <c r="AO17">
        <v>15.299026</v>
      </c>
      <c r="AP17">
        <v>9303.4</v>
      </c>
      <c r="AQ17">
        <v>17.899999999999999</v>
      </c>
      <c r="AR17">
        <v>114</v>
      </c>
      <c r="AS17">
        <v>68557</v>
      </c>
      <c r="AT17">
        <v>0.23100000000000001</v>
      </c>
      <c r="AU17">
        <v>35.39</v>
      </c>
      <c r="AV17">
        <v>0</v>
      </c>
      <c r="AW17">
        <v>0</v>
      </c>
      <c r="AX17" s="29">
        <v>0.46</v>
      </c>
      <c r="AY17">
        <v>0.89700000000000002</v>
      </c>
      <c r="AZ17" t="s">
        <v>69</v>
      </c>
      <c r="BA17" t="s">
        <v>175</v>
      </c>
      <c r="BB17">
        <v>1</v>
      </c>
      <c r="BC17" t="s">
        <v>448</v>
      </c>
      <c r="BD17">
        <v>1</v>
      </c>
      <c r="BE17">
        <v>53246.147000000004</v>
      </c>
      <c r="BF17">
        <v>9.7378182124614562E-2</v>
      </c>
      <c r="BG17">
        <v>8.7348229365779267E-2</v>
      </c>
      <c r="BH17">
        <v>290805.70300000004</v>
      </c>
      <c r="BI17">
        <v>1.7829818832679492E-2</v>
      </c>
      <c r="BJ17">
        <v>1.5993347492913503E-2</v>
      </c>
      <c r="BK17">
        <v>1</v>
      </c>
      <c r="BL17" t="s">
        <v>66</v>
      </c>
      <c r="BM17">
        <v>-2</v>
      </c>
      <c r="BN17" t="s">
        <v>379</v>
      </c>
    </row>
    <row r="18" spans="1:66">
      <c r="A18" s="141" t="str">
        <f t="shared" si="20"/>
        <v>인천스마트</v>
      </c>
      <c r="B18" s="141" t="str">
        <f t="shared" si="1"/>
        <v>21</v>
      </c>
      <c r="C18" s="142" t="str">
        <f t="shared" si="21"/>
        <v>70바3560</v>
      </c>
      <c r="D18" s="116" t="str">
        <f t="shared" si="22"/>
        <v>대형</v>
      </c>
      <c r="E18" s="112" t="str">
        <f t="shared" si="16"/>
        <v>B</v>
      </c>
      <c r="F18" s="162">
        <f t="shared" si="17"/>
        <v>0.90666666666666662</v>
      </c>
      <c r="G18" s="163">
        <f t="shared" si="18"/>
        <v>1.9039999999999999</v>
      </c>
      <c r="H18" s="164">
        <f t="shared" si="19"/>
        <v>2.1</v>
      </c>
      <c r="I18" s="165">
        <f t="shared" si="23"/>
        <v>3195.7669999999998</v>
      </c>
      <c r="J18" s="166">
        <f t="shared" si="24"/>
        <v>3.6922628788166892E-2</v>
      </c>
      <c r="K18" s="166">
        <f t="shared" si="25"/>
        <v>0.43307731622012868</v>
      </c>
      <c r="L18" s="166">
        <f t="shared" si="26"/>
        <v>0.21497186747344221</v>
      </c>
      <c r="M18" s="167">
        <f t="shared" si="27"/>
        <v>15.853</v>
      </c>
      <c r="N18" s="168">
        <f t="shared" si="28"/>
        <v>0.46899999999999997</v>
      </c>
      <c r="O18" s="168">
        <f t="shared" si="29"/>
        <v>13.8</v>
      </c>
      <c r="P18" s="169">
        <f t="shared" si="30"/>
        <v>1.99</v>
      </c>
      <c r="Q18" s="170">
        <f t="shared" si="31"/>
        <v>90</v>
      </c>
      <c r="R18" s="171">
        <f t="shared" si="32"/>
        <v>24.168086260827437</v>
      </c>
      <c r="S18" s="143">
        <f t="shared" si="33"/>
        <v>15</v>
      </c>
      <c r="T18" s="143">
        <f t="shared" si="34"/>
        <v>441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187</v>
      </c>
      <c r="Z18" t="s">
        <v>170</v>
      </c>
      <c r="AA18" t="s">
        <v>48</v>
      </c>
      <c r="AB18">
        <v>529</v>
      </c>
      <c r="AC18" s="1">
        <v>3195.7669999999998</v>
      </c>
      <c r="AD18" s="1">
        <v>1678.5909999999999</v>
      </c>
      <c r="AE18" s="28">
        <v>1.9039999999999999</v>
      </c>
      <c r="AF18">
        <v>2.1</v>
      </c>
      <c r="AG18">
        <v>15.853</v>
      </c>
      <c r="AH18">
        <v>249.492176</v>
      </c>
      <c r="AI18">
        <v>9.2119070000000001</v>
      </c>
      <c r="AJ18">
        <v>108.049402</v>
      </c>
      <c r="AK18">
        <v>687</v>
      </c>
      <c r="AL18">
        <v>15</v>
      </c>
      <c r="AM18">
        <v>441</v>
      </c>
      <c r="AN18">
        <v>90</v>
      </c>
      <c r="AO18">
        <v>12.809087</v>
      </c>
      <c r="AP18">
        <v>3066.6</v>
      </c>
      <c r="AQ18">
        <v>119.4</v>
      </c>
      <c r="AR18">
        <v>90</v>
      </c>
      <c r="AS18">
        <v>58020</v>
      </c>
      <c r="AT18">
        <v>0.46899999999999997</v>
      </c>
      <c r="AU18">
        <v>13.8</v>
      </c>
      <c r="AV18">
        <v>21501</v>
      </c>
      <c r="AW18">
        <v>0</v>
      </c>
      <c r="AX18" s="29">
        <v>0.6</v>
      </c>
      <c r="AY18">
        <v>0.90666666666666662</v>
      </c>
      <c r="AZ18" t="s">
        <v>68</v>
      </c>
      <c r="BA18" t="s">
        <v>188</v>
      </c>
      <c r="BB18">
        <v>5</v>
      </c>
      <c r="BC18" t="s">
        <v>476</v>
      </c>
      <c r="BD18">
        <v>9</v>
      </c>
      <c r="BE18">
        <v>44633.506999999998</v>
      </c>
      <c r="BF18">
        <v>7.1600176970185198E-2</v>
      </c>
      <c r="BG18">
        <v>6.4917493786301239E-2</v>
      </c>
      <c r="BH18">
        <v>290805.70300000004</v>
      </c>
      <c r="BI18">
        <v>1.0989354634492843E-2</v>
      </c>
      <c r="BJ18">
        <v>9.9636815352735116E-3</v>
      </c>
      <c r="BK18">
        <v>1</v>
      </c>
      <c r="BL18" t="s">
        <v>66</v>
      </c>
      <c r="BM18">
        <v>-1</v>
      </c>
      <c r="BN18" t="s">
        <v>379</v>
      </c>
    </row>
    <row r="19" spans="1:66">
      <c r="A19" s="144" t="str">
        <f t="shared" si="20"/>
        <v>인천스마트</v>
      </c>
      <c r="B19" s="144" t="str">
        <f t="shared" si="1"/>
        <v>21</v>
      </c>
      <c r="C19" s="145" t="str">
        <f t="shared" si="21"/>
        <v>70바3561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0.86954545454545451</v>
      </c>
      <c r="G19" s="153">
        <f t="shared" si="18"/>
        <v>1.913</v>
      </c>
      <c r="H19" s="154">
        <f t="shared" si="19"/>
        <v>2.2000000000000002</v>
      </c>
      <c r="I19" s="155">
        <f t="shared" si="23"/>
        <v>4178.3639999999996</v>
      </c>
      <c r="J19" s="156">
        <f t="shared" si="24"/>
        <v>3.5268373807970606E-2</v>
      </c>
      <c r="K19" s="156">
        <f t="shared" si="25"/>
        <v>0.3907652964623754</v>
      </c>
      <c r="L19" s="156">
        <f t="shared" si="26"/>
        <v>0.16537573078841386</v>
      </c>
      <c r="M19" s="157">
        <f t="shared" si="27"/>
        <v>15.055999999999999</v>
      </c>
      <c r="N19" s="158">
        <f t="shared" si="28"/>
        <v>0.33500000000000002</v>
      </c>
      <c r="O19" s="158">
        <f t="shared" si="29"/>
        <v>18.786999999999999</v>
      </c>
      <c r="P19" s="159">
        <f t="shared" si="30"/>
        <v>0.81666666666666665</v>
      </c>
      <c r="Q19" s="160">
        <f t="shared" si="31"/>
        <v>88</v>
      </c>
      <c r="R19" s="161">
        <f t="shared" si="32"/>
        <v>23.831869299208211</v>
      </c>
      <c r="S19" s="146">
        <f t="shared" si="33"/>
        <v>14</v>
      </c>
      <c r="T19" s="146">
        <f t="shared" si="34"/>
        <v>785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189</v>
      </c>
      <c r="Z19" s="4" t="s">
        <v>170</v>
      </c>
      <c r="AA19" s="4" t="s">
        <v>48</v>
      </c>
      <c r="AB19" s="4">
        <v>529</v>
      </c>
      <c r="AC19" s="4">
        <v>4178.3639999999996</v>
      </c>
      <c r="AD19" s="4">
        <v>2184.7020000000002</v>
      </c>
      <c r="AE19" s="4">
        <v>1.913</v>
      </c>
      <c r="AF19" s="4">
        <v>2.2000000000000002</v>
      </c>
      <c r="AG19" s="4">
        <v>15.055999999999999</v>
      </c>
      <c r="AH19" s="4">
        <v>305.46520400000003</v>
      </c>
      <c r="AI19" s="4">
        <v>10.773261</v>
      </c>
      <c r="AJ19" s="4">
        <v>119.365201</v>
      </c>
      <c r="AK19" s="4">
        <v>691</v>
      </c>
      <c r="AL19" s="4">
        <v>14</v>
      </c>
      <c r="AM19" s="4">
        <v>785</v>
      </c>
      <c r="AN19" s="4">
        <v>88</v>
      </c>
      <c r="AO19" s="4">
        <v>13.67869</v>
      </c>
      <c r="AP19" s="4">
        <v>1939.4</v>
      </c>
      <c r="AQ19" s="4">
        <v>49</v>
      </c>
      <c r="AR19" s="4">
        <v>78</v>
      </c>
      <c r="AS19" s="4">
        <v>30794</v>
      </c>
      <c r="AT19" s="4">
        <v>0.33500000000000002</v>
      </c>
      <c r="AU19" s="4">
        <v>18.786999999999999</v>
      </c>
      <c r="AV19" s="4">
        <v>33108</v>
      </c>
      <c r="AW19" s="4">
        <v>0</v>
      </c>
      <c r="AX19" s="30">
        <v>0.59</v>
      </c>
      <c r="AY19">
        <v>0.86954545454545451</v>
      </c>
      <c r="AZ19" t="s">
        <v>69</v>
      </c>
      <c r="BA19" t="s">
        <v>188</v>
      </c>
      <c r="BB19">
        <v>2</v>
      </c>
      <c r="BC19" t="s">
        <v>366</v>
      </c>
      <c r="BD19">
        <v>9</v>
      </c>
      <c r="BE19">
        <v>44633.506999999998</v>
      </c>
      <c r="BF19">
        <v>9.3614960616919471E-2</v>
      </c>
      <c r="BG19">
        <v>8.1402463481894061E-2</v>
      </c>
      <c r="BH19">
        <v>290805.70300000004</v>
      </c>
      <c r="BI19">
        <v>1.4368232661516954E-2</v>
      </c>
      <c r="BJ19">
        <v>1.2493831400673606E-2</v>
      </c>
      <c r="BK19">
        <v>1</v>
      </c>
      <c r="BL19" t="s">
        <v>69</v>
      </c>
      <c r="BM19">
        <v>0</v>
      </c>
      <c r="BN19" t="s">
        <v>380</v>
      </c>
    </row>
    <row r="20" spans="1:66">
      <c r="A20" s="141" t="str">
        <f t="shared" si="20"/>
        <v>인천스마트</v>
      </c>
      <c r="B20" s="141" t="str">
        <f t="shared" si="1"/>
        <v>21</v>
      </c>
      <c r="C20" s="142" t="str">
        <f t="shared" si="21"/>
        <v>70바3562</v>
      </c>
      <c r="D20" s="116" t="str">
        <f t="shared" si="22"/>
        <v>대형</v>
      </c>
      <c r="E20" s="112" t="str">
        <f t="shared" si="16"/>
        <v>B</v>
      </c>
      <c r="F20" s="162">
        <f t="shared" si="17"/>
        <v>0.92238095238095241</v>
      </c>
      <c r="G20" s="163">
        <f t="shared" si="18"/>
        <v>1.9370000000000001</v>
      </c>
      <c r="H20" s="164">
        <f t="shared" si="19"/>
        <v>2.1</v>
      </c>
      <c r="I20" s="165">
        <f t="shared" si="23"/>
        <v>3700.355</v>
      </c>
      <c r="J20" s="166">
        <f t="shared" si="24"/>
        <v>4.476168853692325E-2</v>
      </c>
      <c r="K20" s="166">
        <f t="shared" si="25"/>
        <v>0.40259893302296157</v>
      </c>
      <c r="L20" s="166">
        <f t="shared" si="26"/>
        <v>0.20079154567602298</v>
      </c>
      <c r="M20" s="167">
        <f t="shared" si="27"/>
        <v>14.486000000000001</v>
      </c>
      <c r="N20" s="168">
        <f t="shared" si="28"/>
        <v>0.189</v>
      </c>
      <c r="O20" s="168">
        <f t="shared" si="29"/>
        <v>10.593999999999999</v>
      </c>
      <c r="P20" s="169">
        <f t="shared" si="30"/>
        <v>0</v>
      </c>
      <c r="Q20" s="170">
        <f t="shared" si="31"/>
        <v>72</v>
      </c>
      <c r="R20" s="171">
        <f t="shared" si="32"/>
        <v>23.921478053984657</v>
      </c>
      <c r="S20" s="143">
        <f t="shared" si="33"/>
        <v>7</v>
      </c>
      <c r="T20" s="143">
        <f t="shared" si="34"/>
        <v>392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190</v>
      </c>
      <c r="Z20" t="s">
        <v>170</v>
      </c>
      <c r="AA20" t="s">
        <v>48</v>
      </c>
      <c r="AB20">
        <v>529</v>
      </c>
      <c r="AC20" s="1">
        <v>3700.355</v>
      </c>
      <c r="AD20" s="1">
        <v>1910.114</v>
      </c>
      <c r="AE20" s="28">
        <v>1.9370000000000001</v>
      </c>
      <c r="AF20">
        <v>2.1</v>
      </c>
      <c r="AG20">
        <v>14.486000000000001</v>
      </c>
      <c r="AH20">
        <v>279.90686699999998</v>
      </c>
      <c r="AI20">
        <v>12.529104</v>
      </c>
      <c r="AJ20">
        <v>112.690206</v>
      </c>
      <c r="AK20">
        <v>743</v>
      </c>
      <c r="AL20">
        <v>7</v>
      </c>
      <c r="AM20">
        <v>392</v>
      </c>
      <c r="AN20">
        <v>72</v>
      </c>
      <c r="AO20">
        <v>13.219950000000001</v>
      </c>
      <c r="AP20">
        <v>1014.4</v>
      </c>
      <c r="AQ20">
        <v>0</v>
      </c>
      <c r="AR20">
        <v>52</v>
      </c>
      <c r="AS20">
        <v>22110</v>
      </c>
      <c r="AT20">
        <v>0.189</v>
      </c>
      <c r="AU20">
        <v>10.593999999999999</v>
      </c>
      <c r="AV20">
        <v>32159</v>
      </c>
      <c r="AW20">
        <v>0</v>
      </c>
      <c r="AX20" s="29">
        <v>0.57999999999999996</v>
      </c>
      <c r="AY20">
        <v>0.92238095238095241</v>
      </c>
      <c r="AZ20" t="s">
        <v>68</v>
      </c>
      <c r="BA20" t="s">
        <v>188</v>
      </c>
      <c r="BB20">
        <v>2</v>
      </c>
      <c r="BC20" t="s">
        <v>477</v>
      </c>
      <c r="BD20">
        <v>9</v>
      </c>
      <c r="BE20">
        <v>44633.506999999998</v>
      </c>
      <c r="BF20">
        <v>8.2905315954670558E-2</v>
      </c>
      <c r="BG20">
        <v>7.6470284287712798E-2</v>
      </c>
      <c r="BH20">
        <v>290805.70300000004</v>
      </c>
      <c r="BI20">
        <v>1.2724492545457404E-2</v>
      </c>
      <c r="BJ20">
        <v>1.1736829552643329E-2</v>
      </c>
      <c r="BK20">
        <v>1</v>
      </c>
      <c r="BL20" t="s">
        <v>69</v>
      </c>
      <c r="BM20">
        <v>1</v>
      </c>
      <c r="BN20" t="s">
        <v>412</v>
      </c>
    </row>
    <row r="21" spans="1:66">
      <c r="A21" s="144" t="str">
        <f t="shared" si="20"/>
        <v>인천스마트</v>
      </c>
      <c r="B21" s="144" t="str">
        <f t="shared" si="1"/>
        <v>21</v>
      </c>
      <c r="C21" s="145" t="str">
        <f t="shared" si="21"/>
        <v>70바3563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0.82045454545454533</v>
      </c>
      <c r="G21" s="153">
        <f t="shared" si="18"/>
        <v>1.8049999999999999</v>
      </c>
      <c r="H21" s="154">
        <f t="shared" si="19"/>
        <v>2.2000000000000002</v>
      </c>
      <c r="I21" s="155">
        <f t="shared" si="23"/>
        <v>4553.4040000000005</v>
      </c>
      <c r="J21" s="156">
        <f t="shared" si="24"/>
        <v>4.02503715659158E-2</v>
      </c>
      <c r="K21" s="156">
        <f t="shared" si="25"/>
        <v>0.38835698830340709</v>
      </c>
      <c r="L21" s="156">
        <f t="shared" si="26"/>
        <v>0.25211907399387357</v>
      </c>
      <c r="M21" s="157">
        <f t="shared" si="27"/>
        <v>13.339</v>
      </c>
      <c r="N21" s="158">
        <f t="shared" si="28"/>
        <v>0.22</v>
      </c>
      <c r="O21" s="158">
        <f t="shared" si="29"/>
        <v>16.141999999999999</v>
      </c>
      <c r="P21" s="159">
        <f t="shared" si="30"/>
        <v>0.90499999999999992</v>
      </c>
      <c r="Q21" s="160">
        <f t="shared" si="31"/>
        <v>90</v>
      </c>
      <c r="R21" s="161">
        <f t="shared" si="32"/>
        <v>24.482045295389376</v>
      </c>
      <c r="S21" s="146">
        <f t="shared" si="33"/>
        <v>10</v>
      </c>
      <c r="T21" s="146">
        <f t="shared" si="34"/>
        <v>735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191</v>
      </c>
      <c r="Z21" t="s">
        <v>170</v>
      </c>
      <c r="AA21" t="s">
        <v>48</v>
      </c>
      <c r="AB21">
        <v>529</v>
      </c>
      <c r="AC21" s="1">
        <v>4553.4040000000005</v>
      </c>
      <c r="AD21" s="1">
        <v>2521.9879999999998</v>
      </c>
      <c r="AE21" s="28">
        <v>1.8049999999999999</v>
      </c>
      <c r="AF21">
        <v>2.2000000000000002</v>
      </c>
      <c r="AG21">
        <v>13.339</v>
      </c>
      <c r="AH21">
        <v>325.502138</v>
      </c>
      <c r="AI21">
        <v>13.101582000000001</v>
      </c>
      <c r="AJ21">
        <v>126.41103</v>
      </c>
      <c r="AK21">
        <v>1148</v>
      </c>
      <c r="AL21">
        <v>10</v>
      </c>
      <c r="AM21">
        <v>735</v>
      </c>
      <c r="AN21">
        <v>90</v>
      </c>
      <c r="AO21">
        <v>13.988860000000001</v>
      </c>
      <c r="AP21">
        <v>3053.6</v>
      </c>
      <c r="AQ21">
        <v>54.3</v>
      </c>
      <c r="AR21">
        <v>63</v>
      </c>
      <c r="AS21">
        <v>27453</v>
      </c>
      <c r="AT21">
        <v>0.22</v>
      </c>
      <c r="AU21">
        <v>16.141999999999999</v>
      </c>
      <c r="AV21">
        <v>37848</v>
      </c>
      <c r="AW21">
        <v>0</v>
      </c>
      <c r="AX21" s="29">
        <v>0.5</v>
      </c>
      <c r="AY21">
        <v>0.82045454545454533</v>
      </c>
      <c r="AZ21" t="s">
        <v>67</v>
      </c>
      <c r="BA21" t="s">
        <v>188</v>
      </c>
      <c r="BB21">
        <v>2</v>
      </c>
      <c r="BC21" t="s">
        <v>452</v>
      </c>
      <c r="BD21">
        <v>7</v>
      </c>
      <c r="BE21">
        <v>44633.506999999998</v>
      </c>
      <c r="BF21">
        <v>0.10201761649605533</v>
      </c>
      <c r="BG21">
        <v>8.3700817170627204E-2</v>
      </c>
      <c r="BH21">
        <v>290805.70300000004</v>
      </c>
      <c r="BI21">
        <v>1.565789100085152E-2</v>
      </c>
      <c r="BJ21">
        <v>1.2846587843880449E-2</v>
      </c>
      <c r="BK21">
        <v>1</v>
      </c>
      <c r="BL21" t="s">
        <v>67</v>
      </c>
      <c r="BM21">
        <v>0</v>
      </c>
      <c r="BN21" t="s">
        <v>380</v>
      </c>
    </row>
    <row r="22" spans="1:66">
      <c r="A22" s="141" t="str">
        <f t="shared" si="20"/>
        <v>인천스마트</v>
      </c>
      <c r="B22" s="141" t="str">
        <f t="shared" si="1"/>
        <v>21</v>
      </c>
      <c r="C22" s="142" t="str">
        <f t="shared" si="21"/>
        <v>70바3623</v>
      </c>
      <c r="D22" s="116" t="str">
        <f t="shared" si="22"/>
        <v>대형</v>
      </c>
      <c r="E22" s="112" t="str">
        <f t="shared" si="16"/>
        <v>D</v>
      </c>
      <c r="F22" s="162">
        <f t="shared" si="17"/>
        <v>0.83086956521739141</v>
      </c>
      <c r="G22" s="163">
        <f t="shared" si="18"/>
        <v>1.911</v>
      </c>
      <c r="H22" s="164">
        <f t="shared" si="19"/>
        <v>2.2999999999999998</v>
      </c>
      <c r="I22" s="165">
        <f t="shared" si="23"/>
        <v>3905.4059999999999</v>
      </c>
      <c r="J22" s="166">
        <f t="shared" si="24"/>
        <v>5.0273014018416502E-2</v>
      </c>
      <c r="K22" s="166">
        <f t="shared" si="25"/>
        <v>0.40140928417365285</v>
      </c>
      <c r="L22" s="166">
        <f t="shared" si="26"/>
        <v>0.16233907563003694</v>
      </c>
      <c r="M22" s="167">
        <f t="shared" si="27"/>
        <v>10.379</v>
      </c>
      <c r="N22" s="168">
        <f t="shared" si="28"/>
        <v>0.28199999999999997</v>
      </c>
      <c r="O22" s="168">
        <f t="shared" si="29"/>
        <v>18.41</v>
      </c>
      <c r="P22" s="169">
        <f t="shared" si="30"/>
        <v>0.20166666666666666</v>
      </c>
      <c r="Q22" s="170">
        <f t="shared" si="31"/>
        <v>90</v>
      </c>
      <c r="R22" s="171">
        <f t="shared" si="32"/>
        <v>24.063533842633607</v>
      </c>
      <c r="S22" s="143">
        <f t="shared" si="33"/>
        <v>11</v>
      </c>
      <c r="T22" s="143">
        <f t="shared" si="34"/>
        <v>719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192</v>
      </c>
      <c r="Z22" s="4" t="s">
        <v>170</v>
      </c>
      <c r="AA22" s="4" t="s">
        <v>48</v>
      </c>
      <c r="AB22" s="4">
        <v>529</v>
      </c>
      <c r="AC22" s="4">
        <v>3905.4059999999999</v>
      </c>
      <c r="AD22" s="4">
        <v>2043.854</v>
      </c>
      <c r="AE22" s="4">
        <v>1.911</v>
      </c>
      <c r="AF22" s="4">
        <v>2.2999999999999998</v>
      </c>
      <c r="AG22" s="4">
        <v>10.379</v>
      </c>
      <c r="AH22" s="4">
        <v>295.98828099999997</v>
      </c>
      <c r="AI22" s="4">
        <v>14.880223000000001</v>
      </c>
      <c r="AJ22" s="4">
        <v>118.812444</v>
      </c>
      <c r="AK22" s="4">
        <v>634</v>
      </c>
      <c r="AL22" s="4">
        <v>11</v>
      </c>
      <c r="AM22" s="4">
        <v>719</v>
      </c>
      <c r="AN22" s="4">
        <v>90</v>
      </c>
      <c r="AO22" s="4">
        <v>13.194461</v>
      </c>
      <c r="AP22" s="4">
        <v>3235.6</v>
      </c>
      <c r="AQ22" s="4">
        <v>12.1</v>
      </c>
      <c r="AR22" s="4">
        <v>98</v>
      </c>
      <c r="AS22" s="4">
        <v>53495</v>
      </c>
      <c r="AT22" s="4">
        <v>0.28199999999999997</v>
      </c>
      <c r="AU22" s="4">
        <v>18.41</v>
      </c>
      <c r="AV22" s="4">
        <v>3308</v>
      </c>
      <c r="AW22" s="4">
        <v>0</v>
      </c>
      <c r="AX22" s="30">
        <v>0.46</v>
      </c>
      <c r="AY22">
        <v>0.83086956521739141</v>
      </c>
      <c r="AZ22" t="s">
        <v>67</v>
      </c>
      <c r="BA22" t="s">
        <v>188</v>
      </c>
      <c r="BB22">
        <v>1</v>
      </c>
      <c r="BC22" t="s">
        <v>392</v>
      </c>
      <c r="BD22">
        <v>7</v>
      </c>
      <c r="BE22">
        <v>44633.506999999998</v>
      </c>
      <c r="BF22">
        <v>8.7499420558639948E-2</v>
      </c>
      <c r="BG22">
        <v>7.2700605516330855E-2</v>
      </c>
      <c r="BH22">
        <v>290805.70300000004</v>
      </c>
      <c r="BI22">
        <v>1.3429605952397707E-2</v>
      </c>
      <c r="BJ22">
        <v>1.1158250858709574E-2</v>
      </c>
      <c r="BK22">
        <v>1</v>
      </c>
      <c r="BL22" t="s">
        <v>67</v>
      </c>
      <c r="BM22">
        <v>0</v>
      </c>
      <c r="BN22" t="s">
        <v>380</v>
      </c>
    </row>
    <row r="23" spans="1:66">
      <c r="A23" s="144" t="str">
        <f t="shared" si="20"/>
        <v>인천스마트</v>
      </c>
      <c r="B23" s="144" t="str">
        <f t="shared" si="1"/>
        <v>21</v>
      </c>
      <c r="C23" s="145" t="str">
        <f t="shared" si="21"/>
        <v>70바3624</v>
      </c>
      <c r="D23" s="133" t="str">
        <f t="shared" si="22"/>
        <v>대형</v>
      </c>
      <c r="E23" s="129" t="str">
        <f t="shared" si="16"/>
        <v>B</v>
      </c>
      <c r="F23" s="152">
        <f t="shared" si="17"/>
        <v>0.90347826086956518</v>
      </c>
      <c r="G23" s="153">
        <f t="shared" si="18"/>
        <v>2.0779999999999998</v>
      </c>
      <c r="H23" s="154">
        <f t="shared" si="19"/>
        <v>2.2999999999999998</v>
      </c>
      <c r="I23" s="155">
        <f t="shared" si="23"/>
        <v>3380.326</v>
      </c>
      <c r="J23" s="156">
        <f t="shared" si="24"/>
        <v>2.6310684413757848E-2</v>
      </c>
      <c r="K23" s="156">
        <f t="shared" si="25"/>
        <v>0.35748812255694984</v>
      </c>
      <c r="L23" s="156">
        <f t="shared" si="26"/>
        <v>0.21033474286207898</v>
      </c>
      <c r="M23" s="157">
        <f t="shared" si="27"/>
        <v>8.5180000000000007</v>
      </c>
      <c r="N23" s="158">
        <f t="shared" si="28"/>
        <v>0.03</v>
      </c>
      <c r="O23" s="158">
        <f t="shared" si="29"/>
        <v>7.218</v>
      </c>
      <c r="P23" s="159">
        <f t="shared" si="30"/>
        <v>0.18666666666666665</v>
      </c>
      <c r="Q23" s="160">
        <f t="shared" si="31"/>
        <v>88</v>
      </c>
      <c r="R23" s="161">
        <f t="shared" si="32"/>
        <v>23.364727222139155</v>
      </c>
      <c r="S23" s="146">
        <f t="shared" si="33"/>
        <v>1</v>
      </c>
      <c r="T23" s="146">
        <f t="shared" si="34"/>
        <v>244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193</v>
      </c>
      <c r="Z23" t="s">
        <v>170</v>
      </c>
      <c r="AA23" t="s">
        <v>48</v>
      </c>
      <c r="AB23">
        <v>529</v>
      </c>
      <c r="AC23" s="1">
        <v>3380.326</v>
      </c>
      <c r="AD23" s="1">
        <v>1626.885</v>
      </c>
      <c r="AE23" s="28">
        <v>2.0779999999999998</v>
      </c>
      <c r="AF23">
        <v>2.2999999999999998</v>
      </c>
      <c r="AG23">
        <v>8.5180000000000007</v>
      </c>
      <c r="AH23">
        <v>234.78769700000001</v>
      </c>
      <c r="AI23">
        <v>6.1774250000000004</v>
      </c>
      <c r="AJ23">
        <v>83.933813000000001</v>
      </c>
      <c r="AK23">
        <v>711</v>
      </c>
      <c r="AL23">
        <v>1</v>
      </c>
      <c r="AM23">
        <v>244</v>
      </c>
      <c r="AN23">
        <v>88</v>
      </c>
      <c r="AO23">
        <v>14.397372000000001</v>
      </c>
      <c r="AP23">
        <v>1175.5999999999999</v>
      </c>
      <c r="AQ23">
        <v>11.2</v>
      </c>
      <c r="AR23">
        <v>17</v>
      </c>
      <c r="AS23">
        <v>6029</v>
      </c>
      <c r="AT23">
        <v>0.03</v>
      </c>
      <c r="AU23">
        <v>7.218</v>
      </c>
      <c r="AV23">
        <v>28167</v>
      </c>
      <c r="AW23">
        <v>0</v>
      </c>
      <c r="AX23" s="29">
        <v>0.46</v>
      </c>
      <c r="AY23">
        <v>0.90347826086956518</v>
      </c>
      <c r="AZ23" t="s">
        <v>68</v>
      </c>
      <c r="BA23" t="s">
        <v>188</v>
      </c>
      <c r="BB23">
        <v>6</v>
      </c>
      <c r="BC23" t="s">
        <v>478</v>
      </c>
      <c r="BD23">
        <v>7</v>
      </c>
      <c r="BE23">
        <v>44633.506999999998</v>
      </c>
      <c r="BF23">
        <v>7.5735164615229542E-2</v>
      </c>
      <c r="BG23">
        <v>6.8425074813237813E-2</v>
      </c>
      <c r="BH23">
        <v>290805.70300000004</v>
      </c>
      <c r="BI23">
        <v>1.1624001747998731E-2</v>
      </c>
      <c r="BJ23">
        <v>1.0502032883626678E-2</v>
      </c>
      <c r="BK23">
        <v>1</v>
      </c>
      <c r="BL23" t="s">
        <v>69</v>
      </c>
      <c r="BM23">
        <v>1</v>
      </c>
      <c r="BN23" t="s">
        <v>412</v>
      </c>
    </row>
    <row r="24" spans="1:66">
      <c r="A24" s="141" t="str">
        <f t="shared" si="20"/>
        <v>인천스마트</v>
      </c>
      <c r="B24" s="141" t="str">
        <f t="shared" si="1"/>
        <v>21</v>
      </c>
      <c r="C24" s="142" t="str">
        <f t="shared" si="21"/>
        <v>70바3625</v>
      </c>
      <c r="D24" s="116" t="str">
        <f t="shared" si="22"/>
        <v>대형</v>
      </c>
      <c r="E24" s="112" t="str">
        <f t="shared" si="16"/>
        <v>C</v>
      </c>
      <c r="F24" s="162">
        <f t="shared" si="17"/>
        <v>0.86565217391304361</v>
      </c>
      <c r="G24" s="163">
        <f t="shared" si="18"/>
        <v>1.9910000000000001</v>
      </c>
      <c r="H24" s="164">
        <f t="shared" si="19"/>
        <v>2.2999999999999998</v>
      </c>
      <c r="I24" s="165">
        <f t="shared" si="23"/>
        <v>2790.7080000000001</v>
      </c>
      <c r="J24" s="166">
        <f t="shared" si="24"/>
        <v>2.7896595338004999E-2</v>
      </c>
      <c r="K24" s="166">
        <f t="shared" si="25"/>
        <v>0.38242825919885531</v>
      </c>
      <c r="L24" s="166">
        <f t="shared" si="26"/>
        <v>0.19349928405264899</v>
      </c>
      <c r="M24" s="167">
        <f t="shared" si="27"/>
        <v>13.835000000000001</v>
      </c>
      <c r="N24" s="168">
        <f t="shared" si="28"/>
        <v>0.215</v>
      </c>
      <c r="O24" s="168">
        <f t="shared" si="29"/>
        <v>13.401999999999999</v>
      </c>
      <c r="P24" s="169">
        <f t="shared" si="30"/>
        <v>0.995</v>
      </c>
      <c r="Q24" s="170">
        <f t="shared" si="31"/>
        <v>91</v>
      </c>
      <c r="R24" s="171">
        <f t="shared" si="32"/>
        <v>23.432938978373475</v>
      </c>
      <c r="S24" s="143">
        <f t="shared" si="33"/>
        <v>6</v>
      </c>
      <c r="T24" s="143">
        <f t="shared" si="34"/>
        <v>374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194</v>
      </c>
      <c r="Z24" t="s">
        <v>170</v>
      </c>
      <c r="AA24" t="s">
        <v>48</v>
      </c>
      <c r="AB24">
        <v>529</v>
      </c>
      <c r="AC24" s="1">
        <v>2790.7080000000001</v>
      </c>
      <c r="AD24" s="1">
        <v>1401.8879999999999</v>
      </c>
      <c r="AE24" s="28">
        <v>1.9910000000000001</v>
      </c>
      <c r="AF24">
        <v>2.2999999999999998</v>
      </c>
      <c r="AG24">
        <v>13.835000000000001</v>
      </c>
      <c r="AH24">
        <v>201.964395</v>
      </c>
      <c r="AI24">
        <v>5.6341190000000001</v>
      </c>
      <c r="AJ24">
        <v>77.236891999999997</v>
      </c>
      <c r="AK24">
        <v>540</v>
      </c>
      <c r="AL24">
        <v>6</v>
      </c>
      <c r="AM24">
        <v>374</v>
      </c>
      <c r="AN24">
        <v>91</v>
      </c>
      <c r="AO24">
        <v>13.817821</v>
      </c>
      <c r="AP24">
        <v>1634.7</v>
      </c>
      <c r="AQ24">
        <v>59.7</v>
      </c>
      <c r="AR24">
        <v>46</v>
      </c>
      <c r="AS24">
        <v>17922</v>
      </c>
      <c r="AT24">
        <v>0.215</v>
      </c>
      <c r="AU24">
        <v>13.401999999999999</v>
      </c>
      <c r="AV24">
        <v>24003</v>
      </c>
      <c r="AW24">
        <v>0</v>
      </c>
      <c r="AX24" s="29">
        <v>0.59</v>
      </c>
      <c r="AY24">
        <v>0.86565217391304361</v>
      </c>
      <c r="AZ24" t="s">
        <v>69</v>
      </c>
      <c r="BA24" t="s">
        <v>188</v>
      </c>
      <c r="BB24">
        <v>3</v>
      </c>
      <c r="BC24" t="s">
        <v>368</v>
      </c>
      <c r="BD24">
        <v>8</v>
      </c>
      <c r="BE24">
        <v>44633.506999999998</v>
      </c>
      <c r="BF24">
        <v>6.2524954626576854E-2</v>
      </c>
      <c r="BG24">
        <v>5.4124862896310667E-2</v>
      </c>
      <c r="BH24">
        <v>290805.70300000004</v>
      </c>
      <c r="BI24">
        <v>9.5964692962022136E-3</v>
      </c>
      <c r="BJ24">
        <v>8.3072045081472225E-3</v>
      </c>
      <c r="BK24">
        <v>1</v>
      </c>
      <c r="BL24" t="s">
        <v>67</v>
      </c>
      <c r="BM24">
        <v>1</v>
      </c>
      <c r="BN24" t="s">
        <v>412</v>
      </c>
    </row>
    <row r="25" spans="1:66">
      <c r="A25" s="144" t="str">
        <f t="shared" si="20"/>
        <v>인천스마트</v>
      </c>
      <c r="B25" s="144" t="str">
        <f t="shared" si="1"/>
        <v>21</v>
      </c>
      <c r="C25" s="145" t="str">
        <f t="shared" si="21"/>
        <v>70바3626</v>
      </c>
      <c r="D25" s="133" t="str">
        <f t="shared" si="22"/>
        <v>대형</v>
      </c>
      <c r="E25" s="129" t="str">
        <f t="shared" si="16"/>
        <v>C</v>
      </c>
      <c r="F25" s="152">
        <f t="shared" si="17"/>
        <v>0.85000000000000009</v>
      </c>
      <c r="G25" s="153">
        <f t="shared" si="18"/>
        <v>1.9550000000000001</v>
      </c>
      <c r="H25" s="154">
        <f t="shared" si="19"/>
        <v>2.2999999999999998</v>
      </c>
      <c r="I25" s="155">
        <f t="shared" si="23"/>
        <v>3712.41</v>
      </c>
      <c r="J25" s="156">
        <f t="shared" si="24"/>
        <v>5.2006817701187161E-2</v>
      </c>
      <c r="K25" s="156">
        <f t="shared" si="25"/>
        <v>0.40405272327110675</v>
      </c>
      <c r="L25" s="156">
        <f t="shared" si="26"/>
        <v>0.1775127208471047</v>
      </c>
      <c r="M25" s="157">
        <f t="shared" si="27"/>
        <v>13.785</v>
      </c>
      <c r="N25" s="158">
        <f t="shared" si="28"/>
        <v>0.26900000000000002</v>
      </c>
      <c r="O25" s="158">
        <f t="shared" si="29"/>
        <v>17.158999999999999</v>
      </c>
      <c r="P25" s="159">
        <f t="shared" si="30"/>
        <v>0</v>
      </c>
      <c r="Q25" s="160">
        <f t="shared" si="31"/>
        <v>82</v>
      </c>
      <c r="R25" s="161">
        <f t="shared" si="32"/>
        <v>24.620314541908762</v>
      </c>
      <c r="S25" s="146">
        <f t="shared" si="33"/>
        <v>10</v>
      </c>
      <c r="T25" s="146">
        <f t="shared" si="34"/>
        <v>637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195</v>
      </c>
      <c r="Z25" s="4" t="s">
        <v>170</v>
      </c>
      <c r="AA25" s="4" t="s">
        <v>48</v>
      </c>
      <c r="AB25" s="4">
        <v>529</v>
      </c>
      <c r="AC25" s="4">
        <v>3712.41</v>
      </c>
      <c r="AD25" s="4">
        <v>1899.056</v>
      </c>
      <c r="AE25" s="4">
        <v>1.9550000000000001</v>
      </c>
      <c r="AF25" s="4">
        <v>2.2999999999999998</v>
      </c>
      <c r="AG25" s="4">
        <v>13.785</v>
      </c>
      <c r="AH25" s="4">
        <v>277.21132799999998</v>
      </c>
      <c r="AI25" s="4">
        <v>14.416879</v>
      </c>
      <c r="AJ25" s="4">
        <v>112.007992</v>
      </c>
      <c r="AK25" s="4">
        <v>659</v>
      </c>
      <c r="AL25" s="4">
        <v>10</v>
      </c>
      <c r="AM25" s="4">
        <v>637</v>
      </c>
      <c r="AN25" s="4">
        <v>82</v>
      </c>
      <c r="AO25" s="4">
        <v>13.391985</v>
      </c>
      <c r="AP25" s="4">
        <v>2927.6</v>
      </c>
      <c r="AQ25" s="4">
        <v>0</v>
      </c>
      <c r="AR25" s="4">
        <v>75</v>
      </c>
      <c r="AS25" s="4">
        <v>31895</v>
      </c>
      <c r="AT25" s="4">
        <v>0.26900000000000002</v>
      </c>
      <c r="AU25" s="4">
        <v>17.158999999999999</v>
      </c>
      <c r="AV25" s="4">
        <v>33325</v>
      </c>
      <c r="AW25" s="4">
        <v>0</v>
      </c>
      <c r="AX25" s="30">
        <v>0.55000000000000004</v>
      </c>
      <c r="AY25">
        <v>0.85000000000000009</v>
      </c>
      <c r="AZ25" t="s">
        <v>69</v>
      </c>
      <c r="BA25" t="s">
        <v>188</v>
      </c>
      <c r="BB25">
        <v>4</v>
      </c>
      <c r="BC25" t="s">
        <v>367</v>
      </c>
      <c r="BD25">
        <v>11</v>
      </c>
      <c r="BE25">
        <v>44633.506999999998</v>
      </c>
      <c r="BF25">
        <v>8.3175404522884563E-2</v>
      </c>
      <c r="BG25">
        <v>7.0699093844451888E-2</v>
      </c>
      <c r="BH25">
        <v>290805.70300000004</v>
      </c>
      <c r="BI25">
        <v>1.2765946340467743E-2</v>
      </c>
      <c r="BJ25">
        <v>1.0851054389397582E-2</v>
      </c>
      <c r="BK25">
        <v>1</v>
      </c>
      <c r="BL25" t="s">
        <v>69</v>
      </c>
      <c r="BM25">
        <v>0</v>
      </c>
      <c r="BN25" t="s">
        <v>380</v>
      </c>
    </row>
    <row r="26" spans="1:66">
      <c r="A26" s="141" t="str">
        <f t="shared" si="20"/>
        <v>인천스마트</v>
      </c>
      <c r="B26" s="141" t="str">
        <f t="shared" si="1"/>
        <v>21</v>
      </c>
      <c r="C26" s="142" t="str">
        <f t="shared" si="21"/>
        <v>70바3627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0.91476190476190478</v>
      </c>
      <c r="G26" s="163">
        <f t="shared" si="18"/>
        <v>1.921</v>
      </c>
      <c r="H26" s="164">
        <f t="shared" si="19"/>
        <v>2.1</v>
      </c>
      <c r="I26" s="165">
        <f t="shared" si="23"/>
        <v>4023.78</v>
      </c>
      <c r="J26" s="166">
        <f t="shared" si="24"/>
        <v>2.7562471418658623E-2</v>
      </c>
      <c r="K26" s="166">
        <f t="shared" si="25"/>
        <v>0.37673689977559516</v>
      </c>
      <c r="L26" s="166">
        <f t="shared" si="26"/>
        <v>0.2035399549677169</v>
      </c>
      <c r="M26" s="167">
        <f t="shared" si="27"/>
        <v>12.098000000000001</v>
      </c>
      <c r="N26" s="168">
        <f t="shared" si="28"/>
        <v>7.4999999999999997E-2</v>
      </c>
      <c r="O26" s="168">
        <f t="shared" si="29"/>
        <v>9.0960000000000001</v>
      </c>
      <c r="P26" s="169">
        <f t="shared" si="30"/>
        <v>9.5000000000000001E-2</v>
      </c>
      <c r="Q26" s="170">
        <f t="shared" si="31"/>
        <v>91</v>
      </c>
      <c r="R26" s="171">
        <f t="shared" si="32"/>
        <v>23.97143330623274</v>
      </c>
      <c r="S26" s="143">
        <f t="shared" si="33"/>
        <v>3</v>
      </c>
      <c r="T26" s="143">
        <f t="shared" si="34"/>
        <v>366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197</v>
      </c>
      <c r="Z26" t="s">
        <v>170</v>
      </c>
      <c r="AA26" t="s">
        <v>48</v>
      </c>
      <c r="AB26">
        <v>529</v>
      </c>
      <c r="AC26" s="1">
        <v>4023.78</v>
      </c>
      <c r="AD26" s="1">
        <v>2095.0309999999999</v>
      </c>
      <c r="AE26" s="28">
        <v>1.921</v>
      </c>
      <c r="AF26">
        <v>2.1</v>
      </c>
      <c r="AG26">
        <v>12.098000000000001</v>
      </c>
      <c r="AH26">
        <v>281.78129899999999</v>
      </c>
      <c r="AI26">
        <v>7.7665889999999997</v>
      </c>
      <c r="AJ26">
        <v>106.15741300000001</v>
      </c>
      <c r="AK26">
        <v>819</v>
      </c>
      <c r="AL26">
        <v>3</v>
      </c>
      <c r="AM26">
        <v>366</v>
      </c>
      <c r="AN26">
        <v>91</v>
      </c>
      <c r="AO26">
        <v>14.279797</v>
      </c>
      <c r="AP26">
        <v>839.8</v>
      </c>
      <c r="AQ26">
        <v>5.7</v>
      </c>
      <c r="AR26">
        <v>22</v>
      </c>
      <c r="AS26">
        <v>8614</v>
      </c>
      <c r="AT26">
        <v>7.4999999999999997E-2</v>
      </c>
      <c r="AU26">
        <v>9.0960000000000001</v>
      </c>
      <c r="AV26">
        <v>32505</v>
      </c>
      <c r="AW26">
        <v>0</v>
      </c>
      <c r="AX26" s="29">
        <v>0.51</v>
      </c>
      <c r="AY26">
        <v>0.91476190476190478</v>
      </c>
      <c r="AZ26" t="s">
        <v>68</v>
      </c>
      <c r="BA26" t="s">
        <v>188</v>
      </c>
      <c r="BB26">
        <v>3</v>
      </c>
      <c r="BC26" t="s">
        <v>479</v>
      </c>
      <c r="BD26">
        <v>9</v>
      </c>
      <c r="BE26">
        <v>44633.506999999998</v>
      </c>
      <c r="BF26">
        <v>9.0151553629877215E-2</v>
      </c>
      <c r="BG26">
        <v>8.2467206915711494E-2</v>
      </c>
      <c r="BH26">
        <v>290805.70300000004</v>
      </c>
      <c r="BI26">
        <v>1.3836661243194394E-2</v>
      </c>
      <c r="BJ26">
        <v>1.2657250594369729E-2</v>
      </c>
      <c r="BK26">
        <v>1</v>
      </c>
      <c r="BL26" t="s">
        <v>69</v>
      </c>
      <c r="BM26">
        <v>1</v>
      </c>
      <c r="BN26" t="s">
        <v>412</v>
      </c>
    </row>
    <row r="27" spans="1:66">
      <c r="A27" s="144" t="str">
        <f t="shared" si="20"/>
        <v>인천스마트</v>
      </c>
      <c r="B27" s="144" t="str">
        <f t="shared" si="1"/>
        <v>21</v>
      </c>
      <c r="C27" s="145" t="str">
        <f t="shared" si="21"/>
        <v>70바3628</v>
      </c>
      <c r="D27" s="133" t="str">
        <f t="shared" si="22"/>
        <v>대형</v>
      </c>
      <c r="E27" s="129" t="str">
        <f t="shared" si="16"/>
        <v>B</v>
      </c>
      <c r="F27" s="152">
        <f t="shared" si="17"/>
        <v>0.90909090909090906</v>
      </c>
      <c r="G27" s="153">
        <f t="shared" si="18"/>
        <v>2</v>
      </c>
      <c r="H27" s="154">
        <f t="shared" si="19"/>
        <v>2.2000000000000002</v>
      </c>
      <c r="I27" s="155">
        <f t="shared" si="23"/>
        <v>4310.0870000000004</v>
      </c>
      <c r="J27" s="156">
        <f t="shared" si="24"/>
        <v>3.4035538035705519E-2</v>
      </c>
      <c r="K27" s="156">
        <f t="shared" si="25"/>
        <v>0.38650674181638167</v>
      </c>
      <c r="L27" s="156">
        <f t="shared" si="26"/>
        <v>0.17076221431261129</v>
      </c>
      <c r="M27" s="157">
        <f t="shared" si="27"/>
        <v>13.744</v>
      </c>
      <c r="N27" s="158">
        <f t="shared" si="28"/>
        <v>9.2999999999999999E-2</v>
      </c>
      <c r="O27" s="158">
        <f t="shared" si="29"/>
        <v>5.8239999999999998</v>
      </c>
      <c r="P27" s="159">
        <f t="shared" si="30"/>
        <v>0</v>
      </c>
      <c r="Q27" s="160">
        <f t="shared" si="31"/>
        <v>69</v>
      </c>
      <c r="R27" s="161">
        <f t="shared" si="32"/>
        <v>23.049131601387383</v>
      </c>
      <c r="S27" s="146">
        <f t="shared" si="33"/>
        <v>4</v>
      </c>
      <c r="T27" s="146">
        <f t="shared" si="34"/>
        <v>251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198</v>
      </c>
      <c r="Z27" s="4" t="s">
        <v>170</v>
      </c>
      <c r="AA27" s="4" t="s">
        <v>48</v>
      </c>
      <c r="AB27" s="4">
        <v>529</v>
      </c>
      <c r="AC27" s="4">
        <v>4310.0870000000004</v>
      </c>
      <c r="AD27" s="4">
        <v>2155.0039999999999</v>
      </c>
      <c r="AE27" s="4">
        <v>2</v>
      </c>
      <c r="AF27" s="4">
        <v>2.2000000000000002</v>
      </c>
      <c r="AG27" s="4">
        <v>13.744</v>
      </c>
      <c r="AH27" s="4">
        <v>322.707988</v>
      </c>
      <c r="AI27" s="4">
        <v>10.98354</v>
      </c>
      <c r="AJ27" s="4">
        <v>124.728813</v>
      </c>
      <c r="AK27" s="4">
        <v>736</v>
      </c>
      <c r="AL27" s="4">
        <v>4</v>
      </c>
      <c r="AM27" s="4">
        <v>251</v>
      </c>
      <c r="AN27" s="4">
        <v>69</v>
      </c>
      <c r="AO27" s="4">
        <v>13.355997</v>
      </c>
      <c r="AP27" s="4">
        <v>1784</v>
      </c>
      <c r="AQ27" s="4">
        <v>0</v>
      </c>
      <c r="AR27" s="4">
        <v>93</v>
      </c>
      <c r="AS27" s="4">
        <v>32013</v>
      </c>
      <c r="AT27" s="4">
        <v>9.2999999999999999E-2</v>
      </c>
      <c r="AU27" s="4">
        <v>5.8239999999999998</v>
      </c>
      <c r="AV27" s="4">
        <v>33810</v>
      </c>
      <c r="AW27" s="4">
        <v>0</v>
      </c>
      <c r="AX27" s="30">
        <v>0.6</v>
      </c>
      <c r="AY27">
        <v>0.90909090909090906</v>
      </c>
      <c r="AZ27" t="s">
        <v>68</v>
      </c>
      <c r="BA27" t="s">
        <v>188</v>
      </c>
      <c r="BB27">
        <v>4</v>
      </c>
      <c r="BC27" t="s">
        <v>480</v>
      </c>
      <c r="BD27">
        <v>7</v>
      </c>
      <c r="BE27">
        <v>44633.506999999998</v>
      </c>
      <c r="BF27">
        <v>9.6566173928479354E-2</v>
      </c>
      <c r="BG27">
        <v>8.7787430844072131E-2</v>
      </c>
      <c r="BH27">
        <v>290805.70300000004</v>
      </c>
      <c r="BI27">
        <v>1.4821191453731565E-2</v>
      </c>
      <c r="BJ27">
        <v>1.3473810412483241E-2</v>
      </c>
      <c r="BK27">
        <v>1</v>
      </c>
      <c r="BL27" t="s">
        <v>69</v>
      </c>
      <c r="BM27">
        <v>1</v>
      </c>
      <c r="BN27" t="s">
        <v>412</v>
      </c>
    </row>
    <row r="28" spans="1:66">
      <c r="A28" s="141" t="str">
        <f t="shared" si="20"/>
        <v>인천스마트</v>
      </c>
      <c r="B28" s="141" t="str">
        <f t="shared" si="1"/>
        <v>21</v>
      </c>
      <c r="C28" s="142" t="str">
        <f t="shared" si="21"/>
        <v>70바3649</v>
      </c>
      <c r="D28" s="116" t="str">
        <f t="shared" si="22"/>
        <v>대형</v>
      </c>
      <c r="E28" s="112" t="str">
        <f t="shared" si="16"/>
        <v>C</v>
      </c>
      <c r="F28" s="162">
        <f t="shared" si="17"/>
        <v>0.87333333333333329</v>
      </c>
      <c r="G28" s="163">
        <f t="shared" si="18"/>
        <v>1.8340000000000001</v>
      </c>
      <c r="H28" s="164">
        <f t="shared" si="19"/>
        <v>2.1</v>
      </c>
      <c r="I28" s="165">
        <f t="shared" si="23"/>
        <v>2709.5149999999999</v>
      </c>
      <c r="J28" s="166">
        <f t="shared" si="24"/>
        <v>3.4261996188810595E-2</v>
      </c>
      <c r="K28" s="166">
        <f t="shared" si="25"/>
        <v>0.40359198022932968</v>
      </c>
      <c r="L28" s="166">
        <f t="shared" si="26"/>
        <v>0.10186324858876958</v>
      </c>
      <c r="M28" s="167">
        <f t="shared" si="27"/>
        <v>15.808</v>
      </c>
      <c r="N28" s="168">
        <f t="shared" si="28"/>
        <v>1.181</v>
      </c>
      <c r="O28" s="168">
        <f t="shared" si="29"/>
        <v>25.908999999999999</v>
      </c>
      <c r="P28" s="169">
        <f t="shared" si="30"/>
        <v>2.3883333333333336</v>
      </c>
      <c r="Q28" s="170">
        <f t="shared" si="31"/>
        <v>89</v>
      </c>
      <c r="R28" s="171">
        <f t="shared" si="32"/>
        <v>24.906227355175705</v>
      </c>
      <c r="S28" s="143">
        <f t="shared" si="33"/>
        <v>32</v>
      </c>
      <c r="T28" s="143">
        <f t="shared" si="34"/>
        <v>702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199</v>
      </c>
      <c r="Z28" s="4" t="s">
        <v>170</v>
      </c>
      <c r="AA28" s="4" t="s">
        <v>48</v>
      </c>
      <c r="AB28" s="4">
        <v>529</v>
      </c>
      <c r="AC28" s="4">
        <v>2709.5149999999999</v>
      </c>
      <c r="AD28" s="4">
        <v>1477.277</v>
      </c>
      <c r="AE28" s="4">
        <v>1.8340000000000001</v>
      </c>
      <c r="AF28" s="4">
        <v>2.1</v>
      </c>
      <c r="AG28" s="4">
        <v>15.808</v>
      </c>
      <c r="AH28" s="4">
        <v>193.52383800000001</v>
      </c>
      <c r="AI28" s="4">
        <v>6.6305129999999997</v>
      </c>
      <c r="AJ28" s="4">
        <v>78.104669000000001</v>
      </c>
      <c r="AK28" s="4">
        <v>276</v>
      </c>
      <c r="AL28" s="4">
        <v>32</v>
      </c>
      <c r="AM28" s="4">
        <v>702</v>
      </c>
      <c r="AN28" s="4">
        <v>89</v>
      </c>
      <c r="AO28" s="4">
        <v>14.000935999999999</v>
      </c>
      <c r="AP28" s="4">
        <v>3505.1</v>
      </c>
      <c r="AQ28" s="4">
        <v>143.30000000000001</v>
      </c>
      <c r="AR28" s="4">
        <v>51</v>
      </c>
      <c r="AS28" s="4">
        <v>32379</v>
      </c>
      <c r="AT28" s="4">
        <v>1.181</v>
      </c>
      <c r="AU28" s="4">
        <v>25.908999999999999</v>
      </c>
      <c r="AV28" s="4">
        <v>1698</v>
      </c>
      <c r="AW28" s="4">
        <v>0</v>
      </c>
      <c r="AX28" s="30">
        <v>0.56000000000000005</v>
      </c>
      <c r="AY28">
        <v>0.87333333333333329</v>
      </c>
      <c r="AZ28" t="s">
        <v>69</v>
      </c>
      <c r="BA28" t="s">
        <v>188</v>
      </c>
      <c r="BB28">
        <v>1</v>
      </c>
      <c r="BC28" t="s">
        <v>196</v>
      </c>
      <c r="BD28">
        <v>3</v>
      </c>
      <c r="BE28">
        <v>44633.506999999998</v>
      </c>
      <c r="BF28">
        <v>6.0705850427572275E-2</v>
      </c>
      <c r="BG28">
        <v>5.301644270674645E-2</v>
      </c>
      <c r="BH28">
        <v>290805.70300000004</v>
      </c>
      <c r="BI28">
        <v>9.317269132098141E-3</v>
      </c>
      <c r="BJ28">
        <v>8.137081708699043E-3</v>
      </c>
      <c r="BK28">
        <v>1</v>
      </c>
      <c r="BL28" t="s">
        <v>69</v>
      </c>
      <c r="BM28">
        <v>0</v>
      </c>
      <c r="BN28" t="s">
        <v>380</v>
      </c>
    </row>
    <row r="29" spans="1:66">
      <c r="A29" s="144" t="str">
        <f t="shared" si="20"/>
        <v>인천스마트</v>
      </c>
      <c r="B29" s="144" t="str">
        <f t="shared" si="1"/>
        <v>21</v>
      </c>
      <c r="C29" s="145" t="str">
        <f t="shared" si="21"/>
        <v>71바7126</v>
      </c>
      <c r="D29" s="133" t="str">
        <f t="shared" si="22"/>
        <v>대형</v>
      </c>
      <c r="E29" s="129" t="str">
        <f t="shared" si="16"/>
        <v>B</v>
      </c>
      <c r="F29" s="152">
        <f t="shared" si="17"/>
        <v>0.93045454545454542</v>
      </c>
      <c r="G29" s="153">
        <f t="shared" si="18"/>
        <v>2.0470000000000002</v>
      </c>
      <c r="H29" s="154">
        <f t="shared" si="19"/>
        <v>2.2000000000000002</v>
      </c>
      <c r="I29" s="155">
        <f t="shared" si="23"/>
        <v>4173.3850000000002</v>
      </c>
      <c r="J29" s="156">
        <f t="shared" si="24"/>
        <v>3.078324293571752E-2</v>
      </c>
      <c r="K29" s="156">
        <f t="shared" si="25"/>
        <v>0.39813281708076814</v>
      </c>
      <c r="L29" s="156">
        <f t="shared" si="26"/>
        <v>0.16916723475068798</v>
      </c>
      <c r="M29" s="157">
        <f t="shared" si="27"/>
        <v>12.487</v>
      </c>
      <c r="N29" s="158">
        <f t="shared" si="28"/>
        <v>7.1999999999999995E-2</v>
      </c>
      <c r="O29" s="158">
        <f t="shared" si="29"/>
        <v>13.154999999999999</v>
      </c>
      <c r="P29" s="159">
        <f t="shared" si="30"/>
        <v>0.33999999999999997</v>
      </c>
      <c r="Q29" s="160">
        <f t="shared" si="31"/>
        <v>92</v>
      </c>
      <c r="R29" s="161">
        <f t="shared" si="32"/>
        <v>23.744632866710234</v>
      </c>
      <c r="S29" s="146">
        <f t="shared" si="33"/>
        <v>3</v>
      </c>
      <c r="T29" s="146">
        <f t="shared" si="34"/>
        <v>549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200</v>
      </c>
      <c r="Z29" t="s">
        <v>170</v>
      </c>
      <c r="AA29" t="s">
        <v>48</v>
      </c>
      <c r="AB29">
        <v>529</v>
      </c>
      <c r="AC29" s="1">
        <v>4173.3850000000002</v>
      </c>
      <c r="AD29" s="1">
        <v>2038.982</v>
      </c>
      <c r="AE29" s="28">
        <v>2.0470000000000002</v>
      </c>
      <c r="AF29">
        <v>2.2000000000000002</v>
      </c>
      <c r="AG29">
        <v>12.487</v>
      </c>
      <c r="AH29">
        <v>307.76770399999998</v>
      </c>
      <c r="AI29">
        <v>9.4740880000000001</v>
      </c>
      <c r="AJ29">
        <v>122.53242299999999</v>
      </c>
      <c r="AK29">
        <v>706</v>
      </c>
      <c r="AL29">
        <v>3</v>
      </c>
      <c r="AM29">
        <v>549</v>
      </c>
      <c r="AN29">
        <v>92</v>
      </c>
      <c r="AO29">
        <v>13.560178000000001</v>
      </c>
      <c r="AP29">
        <v>1873.5</v>
      </c>
      <c r="AQ29">
        <v>20.399999999999999</v>
      </c>
      <c r="AR29">
        <v>47</v>
      </c>
      <c r="AS29">
        <v>18608</v>
      </c>
      <c r="AT29">
        <v>7.1999999999999995E-2</v>
      </c>
      <c r="AU29">
        <v>13.154999999999999</v>
      </c>
      <c r="AV29">
        <v>36343</v>
      </c>
      <c r="AW29">
        <v>0</v>
      </c>
      <c r="AX29" s="29">
        <v>0.56000000000000005</v>
      </c>
      <c r="AY29">
        <v>0.93045454545454542</v>
      </c>
      <c r="AZ29" t="s">
        <v>68</v>
      </c>
      <c r="BA29" t="s">
        <v>188</v>
      </c>
      <c r="BB29">
        <v>1</v>
      </c>
      <c r="BC29" t="s">
        <v>383</v>
      </c>
      <c r="BD29">
        <v>8</v>
      </c>
      <c r="BE29">
        <v>44633.506999999998</v>
      </c>
      <c r="BF29">
        <v>9.3503407652909737E-2</v>
      </c>
      <c r="BG29">
        <v>8.7000670666139188E-2</v>
      </c>
      <c r="BH29">
        <v>290805.70300000004</v>
      </c>
      <c r="BI29">
        <v>1.4351111264141885E-2</v>
      </c>
      <c r="BJ29">
        <v>1.3353056708044745E-2</v>
      </c>
      <c r="BK29">
        <v>1</v>
      </c>
      <c r="BL29" t="s">
        <v>68</v>
      </c>
      <c r="BM29">
        <v>0</v>
      </c>
      <c r="BN29" t="s">
        <v>380</v>
      </c>
    </row>
    <row r="30" spans="1:66">
      <c r="A30" s="141" t="str">
        <f t="shared" si="20"/>
        <v>인천스마트</v>
      </c>
      <c r="B30" s="141" t="str">
        <f t="shared" si="1"/>
        <v>27</v>
      </c>
      <c r="C30" s="142" t="str">
        <f t="shared" si="21"/>
        <v>70바3633</v>
      </c>
      <c r="D30" s="116" t="str">
        <f t="shared" si="22"/>
        <v>대형</v>
      </c>
      <c r="E30" s="112" t="str">
        <f t="shared" si="16"/>
        <v>S</v>
      </c>
      <c r="F30" s="162">
        <f t="shared" si="17"/>
        <v>1.006</v>
      </c>
      <c r="G30" s="163">
        <f t="shared" si="18"/>
        <v>2.012</v>
      </c>
      <c r="H30" s="164">
        <f t="shared" si="19"/>
        <v>2</v>
      </c>
      <c r="I30" s="165">
        <f t="shared" si="23"/>
        <v>5943.4949999999999</v>
      </c>
      <c r="J30" s="166">
        <f t="shared" si="24"/>
        <v>1.5234296252398159E-2</v>
      </c>
      <c r="K30" s="166">
        <f t="shared" si="25"/>
        <v>0.36867486139464134</v>
      </c>
      <c r="L30" s="166">
        <f t="shared" si="26"/>
        <v>0.12635663023187535</v>
      </c>
      <c r="M30" s="167">
        <f t="shared" si="27"/>
        <v>12.252000000000001</v>
      </c>
      <c r="N30" s="168">
        <f t="shared" si="28"/>
        <v>0.151</v>
      </c>
      <c r="O30" s="168">
        <f t="shared" si="29"/>
        <v>13.645</v>
      </c>
      <c r="P30" s="169">
        <f t="shared" si="30"/>
        <v>0</v>
      </c>
      <c r="Q30" s="170">
        <f t="shared" si="31"/>
        <v>81</v>
      </c>
      <c r="R30" s="171">
        <f t="shared" si="32"/>
        <v>25.318931691922813</v>
      </c>
      <c r="S30" s="143">
        <f t="shared" si="33"/>
        <v>9</v>
      </c>
      <c r="T30" s="143">
        <f t="shared" si="34"/>
        <v>811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201</v>
      </c>
      <c r="Z30" s="4" t="s">
        <v>170</v>
      </c>
      <c r="AA30" s="4" t="s">
        <v>48</v>
      </c>
      <c r="AB30" s="4">
        <v>529</v>
      </c>
      <c r="AC30" s="4">
        <v>5943.4949999999999</v>
      </c>
      <c r="AD30" s="4">
        <v>2953.7469999999998</v>
      </c>
      <c r="AE30" s="4">
        <v>2.012</v>
      </c>
      <c r="AF30" s="4">
        <v>2</v>
      </c>
      <c r="AG30" s="4">
        <v>12.252000000000001</v>
      </c>
      <c r="AH30" s="4">
        <v>381.02350799999999</v>
      </c>
      <c r="AI30" s="4">
        <v>5.8046249999999997</v>
      </c>
      <c r="AJ30" s="4">
        <v>140.47378900000001</v>
      </c>
      <c r="AK30" s="4">
        <v>751</v>
      </c>
      <c r="AL30" s="4">
        <v>9</v>
      </c>
      <c r="AM30" s="4">
        <v>811</v>
      </c>
      <c r="AN30" s="4">
        <v>81</v>
      </c>
      <c r="AO30" s="4">
        <v>15.598761</v>
      </c>
      <c r="AP30" s="4">
        <v>1018.7</v>
      </c>
      <c r="AQ30" s="4">
        <v>0</v>
      </c>
      <c r="AR30" s="4">
        <v>12</v>
      </c>
      <c r="AS30" s="4">
        <v>5616</v>
      </c>
      <c r="AT30" s="4">
        <v>0.151</v>
      </c>
      <c r="AU30" s="4">
        <v>13.645</v>
      </c>
      <c r="AV30" s="4">
        <v>52069</v>
      </c>
      <c r="AW30" s="4">
        <v>0</v>
      </c>
      <c r="AX30" s="30">
        <v>0.51</v>
      </c>
      <c r="AY30">
        <v>1.006</v>
      </c>
      <c r="AZ30" t="s">
        <v>71</v>
      </c>
      <c r="BA30" t="s">
        <v>202</v>
      </c>
      <c r="BB30">
        <v>1</v>
      </c>
      <c r="BC30" t="s">
        <v>481</v>
      </c>
      <c r="BD30">
        <v>7</v>
      </c>
      <c r="BE30">
        <v>53389.60100000001</v>
      </c>
      <c r="BF30">
        <v>0.11132308330980033</v>
      </c>
      <c r="BG30">
        <v>0.11199102180965913</v>
      </c>
      <c r="BH30">
        <v>290805.70300000004</v>
      </c>
      <c r="BI30">
        <v>2.0438027654498918E-2</v>
      </c>
      <c r="BJ30">
        <v>2.0560655820425912E-2</v>
      </c>
      <c r="BK30">
        <v>1</v>
      </c>
      <c r="BL30" t="s">
        <v>66</v>
      </c>
      <c r="BM30">
        <v>1</v>
      </c>
      <c r="BN30" t="s">
        <v>412</v>
      </c>
    </row>
    <row r="31" spans="1:66">
      <c r="A31" s="144" t="str">
        <f t="shared" si="20"/>
        <v>인천스마트</v>
      </c>
      <c r="B31" s="144" t="str">
        <f t="shared" si="1"/>
        <v>27</v>
      </c>
      <c r="C31" s="145" t="str">
        <f t="shared" si="21"/>
        <v>70바3634</v>
      </c>
      <c r="D31" s="133" t="str">
        <f t="shared" si="22"/>
        <v>대형</v>
      </c>
      <c r="E31" s="129" t="str">
        <f t="shared" si="16"/>
        <v>C</v>
      </c>
      <c r="F31" s="152">
        <f t="shared" si="17"/>
        <v>0.879</v>
      </c>
      <c r="G31" s="153">
        <f t="shared" si="18"/>
        <v>1.758</v>
      </c>
      <c r="H31" s="154">
        <f t="shared" si="19"/>
        <v>2</v>
      </c>
      <c r="I31" s="155">
        <f t="shared" si="23"/>
        <v>5249.9319999999998</v>
      </c>
      <c r="J31" s="156">
        <f t="shared" si="24"/>
        <v>4.4680714434430981E-2</v>
      </c>
      <c r="K31" s="156">
        <f t="shared" si="25"/>
        <v>0.36831333168354324</v>
      </c>
      <c r="L31" s="156">
        <f t="shared" si="26"/>
        <v>0.15619249925522846</v>
      </c>
      <c r="M31" s="157">
        <f t="shared" si="27"/>
        <v>11.51</v>
      </c>
      <c r="N31" s="158">
        <f t="shared" si="28"/>
        <v>0.97099999999999997</v>
      </c>
      <c r="O31" s="158">
        <f t="shared" si="29"/>
        <v>17.029</v>
      </c>
      <c r="P31" s="159">
        <f t="shared" si="30"/>
        <v>0</v>
      </c>
      <c r="Q31" s="160">
        <f t="shared" si="31"/>
        <v>72</v>
      </c>
      <c r="R31" s="161">
        <f t="shared" si="32"/>
        <v>25.82137416473719</v>
      </c>
      <c r="S31" s="146">
        <f t="shared" si="33"/>
        <v>51</v>
      </c>
      <c r="T31" s="146">
        <f t="shared" si="34"/>
        <v>894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203</v>
      </c>
      <c r="Z31" s="4" t="s">
        <v>170</v>
      </c>
      <c r="AA31" s="4" t="s">
        <v>48</v>
      </c>
      <c r="AB31" s="4">
        <v>529</v>
      </c>
      <c r="AC31" s="4">
        <v>5249.9319999999998</v>
      </c>
      <c r="AD31" s="4">
        <v>2986.5509999999999</v>
      </c>
      <c r="AE31" s="4">
        <v>1.758</v>
      </c>
      <c r="AF31" s="4">
        <v>2</v>
      </c>
      <c r="AG31" s="4">
        <v>11.51</v>
      </c>
      <c r="AH31" s="4">
        <v>346.36326200000002</v>
      </c>
      <c r="AI31" s="4">
        <v>15.475758000000001</v>
      </c>
      <c r="AJ31" s="4">
        <v>127.570207</v>
      </c>
      <c r="AK31" s="4">
        <v>820</v>
      </c>
      <c r="AL31" s="4">
        <v>51</v>
      </c>
      <c r="AM31" s="4">
        <v>894</v>
      </c>
      <c r="AN31" s="4">
        <v>72</v>
      </c>
      <c r="AO31" s="4">
        <v>15.157299999999999</v>
      </c>
      <c r="AP31" s="4">
        <v>4592.7</v>
      </c>
      <c r="AQ31" s="4">
        <v>0</v>
      </c>
      <c r="AR31" s="4">
        <v>46</v>
      </c>
      <c r="AS31" s="4">
        <v>15129</v>
      </c>
      <c r="AT31" s="4">
        <v>0.97099999999999997</v>
      </c>
      <c r="AU31" s="4">
        <v>17.029</v>
      </c>
      <c r="AV31" s="4">
        <v>5999</v>
      </c>
      <c r="AW31" s="4">
        <v>0</v>
      </c>
      <c r="AX31" s="4">
        <v>0.42</v>
      </c>
      <c r="AY31">
        <v>0.879</v>
      </c>
      <c r="AZ31" t="s">
        <v>69</v>
      </c>
      <c r="BA31" t="s">
        <v>202</v>
      </c>
      <c r="BB31">
        <v>4</v>
      </c>
      <c r="BC31" t="s">
        <v>458</v>
      </c>
      <c r="BD31">
        <v>5</v>
      </c>
      <c r="BE31">
        <v>53389.60100000001</v>
      </c>
      <c r="BF31">
        <v>9.8332482387347278E-2</v>
      </c>
      <c r="BG31">
        <v>8.6434252018478264E-2</v>
      </c>
      <c r="BH31">
        <v>290805.70300000004</v>
      </c>
      <c r="BI31">
        <v>1.805305723320013E-2</v>
      </c>
      <c r="BJ31">
        <v>1.5868637307982915E-2</v>
      </c>
      <c r="BK31">
        <v>1</v>
      </c>
      <c r="BL31" t="s">
        <v>69</v>
      </c>
      <c r="BM31">
        <v>0</v>
      </c>
      <c r="BN31" t="s">
        <v>380</v>
      </c>
    </row>
    <row r="32" spans="1:66">
      <c r="A32" s="141" t="str">
        <f t="shared" si="20"/>
        <v>인천스마트</v>
      </c>
      <c r="B32" s="141" t="str">
        <f t="shared" si="1"/>
        <v>27</v>
      </c>
      <c r="C32" s="142" t="str">
        <f t="shared" si="21"/>
        <v>70바3635</v>
      </c>
      <c r="D32" s="116" t="str">
        <f t="shared" si="22"/>
        <v>대형</v>
      </c>
      <c r="E32" s="112" t="str">
        <f t="shared" si="16"/>
        <v>C</v>
      </c>
      <c r="F32" s="162">
        <f t="shared" si="17"/>
        <v>0.89526315789473687</v>
      </c>
      <c r="G32" s="163">
        <f t="shared" si="18"/>
        <v>1.7010000000000001</v>
      </c>
      <c r="H32" s="164">
        <f t="shared" si="19"/>
        <v>1.9</v>
      </c>
      <c r="I32" s="165">
        <f t="shared" si="23"/>
        <v>3429.1109999999999</v>
      </c>
      <c r="J32" s="166">
        <f t="shared" si="24"/>
        <v>2.770995697581349E-2</v>
      </c>
      <c r="K32" s="166">
        <f t="shared" si="25"/>
        <v>0.3335934388520172</v>
      </c>
      <c r="L32" s="166">
        <f t="shared" si="26"/>
        <v>0.11023265213637004</v>
      </c>
      <c r="M32" s="167">
        <f t="shared" si="27"/>
        <v>13.863</v>
      </c>
      <c r="N32" s="168">
        <f t="shared" si="28"/>
        <v>0.29199999999999998</v>
      </c>
      <c r="O32" s="168">
        <f t="shared" si="29"/>
        <v>12.394</v>
      </c>
      <c r="P32" s="169">
        <f t="shared" si="30"/>
        <v>0.215</v>
      </c>
      <c r="Q32" s="170">
        <f t="shared" si="31"/>
        <v>86</v>
      </c>
      <c r="R32" s="171">
        <f t="shared" si="32"/>
        <v>25.707238220005674</v>
      </c>
      <c r="S32" s="143">
        <f t="shared" si="33"/>
        <v>10</v>
      </c>
      <c r="T32" s="143">
        <f t="shared" si="34"/>
        <v>425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204</v>
      </c>
      <c r="Z32" t="s">
        <v>170</v>
      </c>
      <c r="AA32" t="s">
        <v>48</v>
      </c>
      <c r="AB32">
        <v>529</v>
      </c>
      <c r="AC32" s="1">
        <v>3429.1109999999999</v>
      </c>
      <c r="AD32" s="1">
        <v>2016.3240000000001</v>
      </c>
      <c r="AE32" s="28">
        <v>1.7010000000000001</v>
      </c>
      <c r="AF32">
        <v>1.9</v>
      </c>
      <c r="AG32">
        <v>13.863</v>
      </c>
      <c r="AH32">
        <v>208.84857400000001</v>
      </c>
      <c r="AI32">
        <v>5.787185</v>
      </c>
      <c r="AJ32">
        <v>69.670513999999997</v>
      </c>
      <c r="AK32">
        <v>378</v>
      </c>
      <c r="AL32">
        <v>10</v>
      </c>
      <c r="AM32">
        <v>425</v>
      </c>
      <c r="AN32">
        <v>86</v>
      </c>
      <c r="AO32">
        <v>16.419125000000001</v>
      </c>
      <c r="AP32">
        <v>4151.8</v>
      </c>
      <c r="AQ32">
        <v>12.9</v>
      </c>
      <c r="AR32">
        <v>34</v>
      </c>
      <c r="AS32">
        <v>15542</v>
      </c>
      <c r="AT32">
        <v>0.29199999999999998</v>
      </c>
      <c r="AU32">
        <v>12.394</v>
      </c>
      <c r="AV32">
        <v>21092</v>
      </c>
      <c r="AW32">
        <v>0</v>
      </c>
      <c r="AX32">
        <v>0.46</v>
      </c>
      <c r="AY32">
        <v>0.89526315789473687</v>
      </c>
      <c r="AZ32" t="s">
        <v>69</v>
      </c>
      <c r="BA32" t="s">
        <v>202</v>
      </c>
      <c r="BB32">
        <v>1</v>
      </c>
      <c r="BC32" t="s">
        <v>393</v>
      </c>
      <c r="BD32">
        <v>7</v>
      </c>
      <c r="BE32">
        <v>53389.60100000001</v>
      </c>
      <c r="BF32">
        <v>6.4228069432472432E-2</v>
      </c>
      <c r="BG32">
        <v>5.7501024265597687E-2</v>
      </c>
      <c r="BH32">
        <v>290805.70300000004</v>
      </c>
      <c r="BI32">
        <v>1.1791759806031038E-2</v>
      </c>
      <c r="BJ32">
        <v>1.0556728121083577E-2</v>
      </c>
      <c r="BK32">
        <v>1</v>
      </c>
      <c r="BL32" t="s">
        <v>69</v>
      </c>
      <c r="BM32">
        <v>0</v>
      </c>
      <c r="BN32" t="s">
        <v>380</v>
      </c>
    </row>
    <row r="33" spans="1:66">
      <c r="A33" s="144" t="str">
        <f t="shared" si="20"/>
        <v>인천스마트</v>
      </c>
      <c r="B33" s="144" t="str">
        <f t="shared" si="1"/>
        <v>27</v>
      </c>
      <c r="C33" s="145" t="str">
        <f t="shared" si="21"/>
        <v>70바3636</v>
      </c>
      <c r="D33" s="133" t="str">
        <f t="shared" si="22"/>
        <v>대형</v>
      </c>
      <c r="E33" s="129" t="str">
        <f t="shared" si="16"/>
        <v>B</v>
      </c>
      <c r="F33" s="152">
        <f t="shared" si="17"/>
        <v>0.92100000000000004</v>
      </c>
      <c r="G33" s="153">
        <f t="shared" si="18"/>
        <v>1.8420000000000001</v>
      </c>
      <c r="H33" s="154">
        <f t="shared" si="19"/>
        <v>2</v>
      </c>
      <c r="I33" s="155">
        <f t="shared" si="23"/>
        <v>5400.1710000000003</v>
      </c>
      <c r="J33" s="156">
        <f t="shared" si="24"/>
        <v>3.2176140905292541E-2</v>
      </c>
      <c r="K33" s="156">
        <f t="shared" si="25"/>
        <v>0.35151299046522072</v>
      </c>
      <c r="L33" s="156">
        <f t="shared" si="26"/>
        <v>0.13332911124481056</v>
      </c>
      <c r="M33" s="157">
        <f t="shared" si="27"/>
        <v>10.032</v>
      </c>
      <c r="N33" s="158">
        <f t="shared" si="28"/>
        <v>7.3999999999999996E-2</v>
      </c>
      <c r="O33" s="158">
        <f t="shared" si="29"/>
        <v>8.0739999999999998</v>
      </c>
      <c r="P33" s="159">
        <f t="shared" si="30"/>
        <v>9.166666666666666E-2</v>
      </c>
      <c r="Q33" s="160">
        <f t="shared" si="31"/>
        <v>90</v>
      </c>
      <c r="R33" s="161">
        <f t="shared" si="32"/>
        <v>25.500127609930971</v>
      </c>
      <c r="S33" s="146">
        <f t="shared" si="33"/>
        <v>4</v>
      </c>
      <c r="T33" s="146">
        <f t="shared" si="34"/>
        <v>436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205</v>
      </c>
      <c r="Z33" s="4" t="s">
        <v>170</v>
      </c>
      <c r="AA33" s="4" t="s">
        <v>48</v>
      </c>
      <c r="AB33" s="4">
        <v>529</v>
      </c>
      <c r="AC33" s="4">
        <v>5400.1710000000003</v>
      </c>
      <c r="AD33" s="4">
        <v>2932.248</v>
      </c>
      <c r="AE33" s="4">
        <v>1.8420000000000001</v>
      </c>
      <c r="AF33" s="4">
        <v>2</v>
      </c>
      <c r="AG33" s="4">
        <v>10.032</v>
      </c>
      <c r="AH33" s="4">
        <v>343.60963400000003</v>
      </c>
      <c r="AI33" s="4">
        <v>11.056032</v>
      </c>
      <c r="AJ33" s="4">
        <v>120.78325</v>
      </c>
      <c r="AK33" s="4">
        <v>720</v>
      </c>
      <c r="AL33" s="4">
        <v>4</v>
      </c>
      <c r="AM33" s="4">
        <v>436</v>
      </c>
      <c r="AN33" s="4">
        <v>90</v>
      </c>
      <c r="AO33" s="4">
        <v>15.716004999999999</v>
      </c>
      <c r="AP33" s="4">
        <v>1605.5</v>
      </c>
      <c r="AQ33" s="4">
        <v>5.5</v>
      </c>
      <c r="AR33" s="4">
        <v>18</v>
      </c>
      <c r="AS33" s="4">
        <v>3409</v>
      </c>
      <c r="AT33" s="4">
        <v>7.3999999999999996E-2</v>
      </c>
      <c r="AU33" s="4">
        <v>8.0739999999999998</v>
      </c>
      <c r="AV33" s="4">
        <v>47453</v>
      </c>
      <c r="AW33" s="4">
        <v>0</v>
      </c>
      <c r="AX33" s="4">
        <v>0.41</v>
      </c>
      <c r="AY33">
        <v>0.92100000000000004</v>
      </c>
      <c r="AZ33" t="s">
        <v>68</v>
      </c>
      <c r="BA33" t="s">
        <v>202</v>
      </c>
      <c r="BB33">
        <v>2</v>
      </c>
      <c r="BC33" t="s">
        <v>384</v>
      </c>
      <c r="BD33">
        <v>7</v>
      </c>
      <c r="BE33">
        <v>53389.60100000001</v>
      </c>
      <c r="BF33">
        <v>0.10114649480148764</v>
      </c>
      <c r="BG33">
        <v>9.3155921712170117E-2</v>
      </c>
      <c r="BH33">
        <v>290805.70300000004</v>
      </c>
      <c r="BI33">
        <v>1.8569687403964013E-2</v>
      </c>
      <c r="BJ33">
        <v>1.7102682099050855E-2</v>
      </c>
      <c r="BK33">
        <v>1</v>
      </c>
      <c r="BL33" t="s">
        <v>69</v>
      </c>
      <c r="BM33">
        <v>1</v>
      </c>
      <c r="BN33" t="s">
        <v>412</v>
      </c>
    </row>
    <row r="34" spans="1:66">
      <c r="A34" s="141" t="str">
        <f t="shared" si="20"/>
        <v>인천스마트</v>
      </c>
      <c r="B34" s="141" t="str">
        <f t="shared" si="1"/>
        <v>27</v>
      </c>
      <c r="C34" s="142" t="str">
        <f t="shared" si="21"/>
        <v>70바3637</v>
      </c>
      <c r="D34" s="116" t="str">
        <f t="shared" si="22"/>
        <v>대형</v>
      </c>
      <c r="E34" s="112" t="str">
        <f t="shared" si="16"/>
        <v>C</v>
      </c>
      <c r="F34" s="162">
        <f t="shared" si="17"/>
        <v>0.89149999999999996</v>
      </c>
      <c r="G34" s="163">
        <f t="shared" si="18"/>
        <v>1.7829999999999999</v>
      </c>
      <c r="H34" s="164">
        <f t="shared" si="19"/>
        <v>2</v>
      </c>
      <c r="I34" s="165">
        <f t="shared" si="23"/>
        <v>3039.0839999999998</v>
      </c>
      <c r="J34" s="166">
        <f t="shared" si="24"/>
        <v>3.352447653025984E-2</v>
      </c>
      <c r="K34" s="166">
        <f t="shared" si="25"/>
        <v>0.35322933560326947</v>
      </c>
      <c r="L34" s="166">
        <f t="shared" si="26"/>
        <v>0.17209132751842332</v>
      </c>
      <c r="M34" s="167">
        <f t="shared" si="27"/>
        <v>13.234999999999999</v>
      </c>
      <c r="N34" s="168">
        <f t="shared" si="28"/>
        <v>0</v>
      </c>
      <c r="O34" s="168">
        <f t="shared" si="29"/>
        <v>24.975000000000001</v>
      </c>
      <c r="P34" s="169">
        <f t="shared" si="30"/>
        <v>1.5683333333333331</v>
      </c>
      <c r="Q34" s="170">
        <f t="shared" si="31"/>
        <v>94</v>
      </c>
      <c r="R34" s="171">
        <f t="shared" si="32"/>
        <v>25.58946296300007</v>
      </c>
      <c r="S34" s="143">
        <f t="shared" si="33"/>
        <v>0</v>
      </c>
      <c r="T34" s="143">
        <f t="shared" si="34"/>
        <v>759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206</v>
      </c>
      <c r="Z34" s="4" t="s">
        <v>170</v>
      </c>
      <c r="AA34" s="4" t="s">
        <v>48</v>
      </c>
      <c r="AB34" s="4">
        <v>529</v>
      </c>
      <c r="AC34" s="4">
        <v>3039.0839999999998</v>
      </c>
      <c r="AD34" s="4">
        <v>1704.345</v>
      </c>
      <c r="AE34" s="4">
        <v>1.7829999999999999</v>
      </c>
      <c r="AF34" s="4">
        <v>2</v>
      </c>
      <c r="AG34" s="4">
        <v>13.234999999999999</v>
      </c>
      <c r="AH34" s="4">
        <v>193.66300899999999</v>
      </c>
      <c r="AI34" s="4">
        <v>6.492451</v>
      </c>
      <c r="AJ34" s="4">
        <v>68.407455999999996</v>
      </c>
      <c r="AK34" s="4">
        <v>523</v>
      </c>
      <c r="AL34" s="4">
        <v>0</v>
      </c>
      <c r="AM34" s="4">
        <v>759</v>
      </c>
      <c r="AN34" s="4">
        <v>94</v>
      </c>
      <c r="AO34" s="4">
        <v>15.692640000000001</v>
      </c>
      <c r="AP34" s="4">
        <v>7198.6</v>
      </c>
      <c r="AQ34" s="4">
        <v>94.1</v>
      </c>
      <c r="AR34" s="4">
        <v>21</v>
      </c>
      <c r="AS34" s="4">
        <v>6465</v>
      </c>
      <c r="AT34" s="4">
        <v>0</v>
      </c>
      <c r="AU34" s="4">
        <v>24.975000000000001</v>
      </c>
      <c r="AV34" s="4">
        <v>23727</v>
      </c>
      <c r="AW34" s="4">
        <v>0</v>
      </c>
      <c r="AX34" s="4">
        <v>0.47</v>
      </c>
      <c r="AY34">
        <v>0.89149999999999996</v>
      </c>
      <c r="AZ34" t="s">
        <v>69</v>
      </c>
      <c r="BA34" t="s">
        <v>202</v>
      </c>
      <c r="BB34">
        <v>3</v>
      </c>
      <c r="BC34" t="s">
        <v>455</v>
      </c>
      <c r="BD34">
        <v>10</v>
      </c>
      <c r="BE34">
        <v>53389.60100000001</v>
      </c>
      <c r="BF34">
        <v>5.6922770409915578E-2</v>
      </c>
      <c r="BG34">
        <v>5.0746649820439735E-2</v>
      </c>
      <c r="BH34">
        <v>290805.70300000004</v>
      </c>
      <c r="BI34">
        <v>1.0450565338465867E-2</v>
      </c>
      <c r="BJ34">
        <v>9.3166789992423192E-3</v>
      </c>
      <c r="BK34">
        <v>1</v>
      </c>
      <c r="BL34" t="s">
        <v>69</v>
      </c>
      <c r="BM34">
        <v>0</v>
      </c>
      <c r="BN34" t="s">
        <v>380</v>
      </c>
    </row>
    <row r="35" spans="1:66">
      <c r="A35" s="144" t="str">
        <f t="shared" si="20"/>
        <v>인천스마트</v>
      </c>
      <c r="B35" s="144" t="str">
        <f t="shared" si="1"/>
        <v>27</v>
      </c>
      <c r="C35" s="145" t="str">
        <f t="shared" si="21"/>
        <v>70바3638</v>
      </c>
      <c r="D35" s="133" t="str">
        <f t="shared" si="22"/>
        <v>대형</v>
      </c>
      <c r="E35" s="129" t="str">
        <f t="shared" si="16"/>
        <v>B</v>
      </c>
      <c r="F35" s="152">
        <f t="shared" si="17"/>
        <v>0.91549999999999998</v>
      </c>
      <c r="G35" s="153">
        <f t="shared" si="18"/>
        <v>1.831</v>
      </c>
      <c r="H35" s="154">
        <f t="shared" si="19"/>
        <v>2</v>
      </c>
      <c r="I35" s="155">
        <f t="shared" si="23"/>
        <v>5300.7449999999999</v>
      </c>
      <c r="J35" s="156">
        <f t="shared" si="24"/>
        <v>1.4241931952611709E-2</v>
      </c>
      <c r="K35" s="156">
        <f t="shared" si="25"/>
        <v>0.35152687757502521</v>
      </c>
      <c r="L35" s="156">
        <f t="shared" si="26"/>
        <v>0.19657614165555976</v>
      </c>
      <c r="M35" s="157">
        <f t="shared" si="27"/>
        <v>9.7349999999999994</v>
      </c>
      <c r="N35" s="158">
        <f t="shared" si="28"/>
        <v>7.4999999999999997E-2</v>
      </c>
      <c r="O35" s="158">
        <f t="shared" si="29"/>
        <v>9.5079999999999991</v>
      </c>
      <c r="P35" s="159">
        <f t="shared" si="30"/>
        <v>0.12166666666666666</v>
      </c>
      <c r="Q35" s="160">
        <f t="shared" si="31"/>
        <v>88</v>
      </c>
      <c r="R35" s="161">
        <f t="shared" si="32"/>
        <v>25.537373670276377</v>
      </c>
      <c r="S35" s="146">
        <f t="shared" si="33"/>
        <v>4</v>
      </c>
      <c r="T35" s="146">
        <f t="shared" si="34"/>
        <v>504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208</v>
      </c>
      <c r="Z35" s="4" t="s">
        <v>170</v>
      </c>
      <c r="AA35" s="4" t="s">
        <v>48</v>
      </c>
      <c r="AB35" s="4">
        <v>529</v>
      </c>
      <c r="AC35" s="4">
        <v>5300.7449999999999</v>
      </c>
      <c r="AD35" s="4">
        <v>2894.9870000000001</v>
      </c>
      <c r="AE35" s="4">
        <v>1.831</v>
      </c>
      <c r="AF35" s="4">
        <v>2</v>
      </c>
      <c r="AG35" s="4">
        <v>9.7349999999999994</v>
      </c>
      <c r="AH35" s="4">
        <v>327.27519100000001</v>
      </c>
      <c r="AI35" s="4">
        <v>4.6610310000000004</v>
      </c>
      <c r="AJ35" s="4">
        <v>115.046026</v>
      </c>
      <c r="AK35" s="4">
        <v>1042</v>
      </c>
      <c r="AL35" s="4">
        <v>4</v>
      </c>
      <c r="AM35" s="4">
        <v>504</v>
      </c>
      <c r="AN35" s="4">
        <v>88</v>
      </c>
      <c r="AO35" s="4">
        <v>16.196598000000002</v>
      </c>
      <c r="AP35" s="4">
        <v>1272.4000000000001</v>
      </c>
      <c r="AQ35" s="4">
        <v>7.3</v>
      </c>
      <c r="AR35" s="4">
        <v>14</v>
      </c>
      <c r="AS35" s="4">
        <v>3277</v>
      </c>
      <c r="AT35" s="4">
        <v>7.4999999999999997E-2</v>
      </c>
      <c r="AU35" s="4">
        <v>9.5079999999999991</v>
      </c>
      <c r="AV35" s="4">
        <v>43942</v>
      </c>
      <c r="AW35" s="4">
        <v>0</v>
      </c>
      <c r="AX35" s="4">
        <v>0.4</v>
      </c>
      <c r="AY35">
        <v>0.91549999999999998</v>
      </c>
      <c r="AZ35" t="s">
        <v>68</v>
      </c>
      <c r="BA35" t="s">
        <v>202</v>
      </c>
      <c r="BB35">
        <v>3</v>
      </c>
      <c r="BC35" t="s">
        <v>386</v>
      </c>
      <c r="BD35">
        <v>8</v>
      </c>
      <c r="BE35">
        <v>53389.60100000001</v>
      </c>
      <c r="BF35">
        <v>9.9284222034174766E-2</v>
      </c>
      <c r="BG35">
        <v>9.0894705272286991E-2</v>
      </c>
      <c r="BH35">
        <v>290805.70300000004</v>
      </c>
      <c r="BI35">
        <v>1.8227789019667193E-2</v>
      </c>
      <c r="BJ35">
        <v>1.6687540847505313E-2</v>
      </c>
      <c r="BK35">
        <v>1</v>
      </c>
      <c r="BL35" t="s">
        <v>68</v>
      </c>
      <c r="BM35">
        <v>0</v>
      </c>
      <c r="BN35" t="s">
        <v>380</v>
      </c>
    </row>
    <row r="36" spans="1:66">
      <c r="A36" s="141" t="str">
        <f t="shared" si="20"/>
        <v>인천스마트</v>
      </c>
      <c r="B36" s="141" t="str">
        <f t="shared" si="1"/>
        <v>27</v>
      </c>
      <c r="C36" s="142" t="str">
        <f t="shared" si="21"/>
        <v>70바3639</v>
      </c>
      <c r="D36" s="116" t="str">
        <f t="shared" si="22"/>
        <v>대형</v>
      </c>
      <c r="E36" s="112" t="str">
        <f t="shared" si="16"/>
        <v>C</v>
      </c>
      <c r="F36" s="162">
        <f t="shared" si="17"/>
        <v>0.89500000000000002</v>
      </c>
      <c r="G36" s="163">
        <f t="shared" si="18"/>
        <v>1.79</v>
      </c>
      <c r="H36" s="164">
        <f t="shared" si="19"/>
        <v>2</v>
      </c>
      <c r="I36" s="165">
        <f t="shared" si="23"/>
        <v>4338.1930000000002</v>
      </c>
      <c r="J36" s="166">
        <f t="shared" si="24"/>
        <v>2.1373454200941375E-2</v>
      </c>
      <c r="K36" s="166">
        <f t="shared" si="25"/>
        <v>0.36850485391278404</v>
      </c>
      <c r="L36" s="166">
        <f t="shared" si="26"/>
        <v>0.16850333767999717</v>
      </c>
      <c r="M36" s="167">
        <f t="shared" si="27"/>
        <v>11.731999999999999</v>
      </c>
      <c r="N36" s="168">
        <f t="shared" si="28"/>
        <v>6.9000000000000006E-2</v>
      </c>
      <c r="O36" s="168">
        <f t="shared" si="29"/>
        <v>18.140999999999998</v>
      </c>
      <c r="P36" s="169">
        <f t="shared" si="30"/>
        <v>0</v>
      </c>
      <c r="Q36" s="170">
        <f t="shared" si="31"/>
        <v>82</v>
      </c>
      <c r="R36" s="171">
        <f t="shared" si="32"/>
        <v>25.993492017680634</v>
      </c>
      <c r="S36" s="143">
        <f t="shared" si="33"/>
        <v>3</v>
      </c>
      <c r="T36" s="143">
        <f t="shared" si="34"/>
        <v>787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209</v>
      </c>
      <c r="Z36" t="s">
        <v>170</v>
      </c>
      <c r="AA36" t="s">
        <v>48</v>
      </c>
      <c r="AB36">
        <v>529</v>
      </c>
      <c r="AC36" s="1">
        <v>4338.1930000000002</v>
      </c>
      <c r="AD36" s="1">
        <v>2423.4659999999999</v>
      </c>
      <c r="AE36" s="28">
        <v>1.79</v>
      </c>
      <c r="AF36">
        <v>2</v>
      </c>
      <c r="AG36">
        <v>11.731999999999999</v>
      </c>
      <c r="AH36">
        <v>273.54436700000002</v>
      </c>
      <c r="AI36">
        <v>5.8465879999999997</v>
      </c>
      <c r="AJ36">
        <v>100.80242699999999</v>
      </c>
      <c r="AK36">
        <v>731</v>
      </c>
      <c r="AL36">
        <v>3</v>
      </c>
      <c r="AM36">
        <v>787</v>
      </c>
      <c r="AN36">
        <v>82</v>
      </c>
      <c r="AO36">
        <v>15.859192999999999</v>
      </c>
      <c r="AP36">
        <v>1608.6</v>
      </c>
      <c r="AQ36">
        <v>0</v>
      </c>
      <c r="AR36">
        <v>21</v>
      </c>
      <c r="AS36">
        <v>4716</v>
      </c>
      <c r="AT36">
        <v>6.9000000000000006E-2</v>
      </c>
      <c r="AU36">
        <v>18.140999999999998</v>
      </c>
      <c r="AV36">
        <v>36540</v>
      </c>
      <c r="AW36">
        <v>0</v>
      </c>
      <c r="AX36">
        <v>0.43</v>
      </c>
      <c r="AY36">
        <v>0.89500000000000002</v>
      </c>
      <c r="AZ36" t="s">
        <v>69</v>
      </c>
      <c r="BA36" t="s">
        <v>202</v>
      </c>
      <c r="BB36">
        <v>2</v>
      </c>
      <c r="BC36" t="s">
        <v>454</v>
      </c>
      <c r="BD36">
        <v>6</v>
      </c>
      <c r="BE36">
        <v>53389.60100000001</v>
      </c>
      <c r="BF36">
        <v>8.1255392787071015E-2</v>
      </c>
      <c r="BG36">
        <v>7.2723576544428556E-2</v>
      </c>
      <c r="BH36">
        <v>290805.70300000004</v>
      </c>
      <c r="BI36">
        <v>1.4917840177295284E-2</v>
      </c>
      <c r="BJ36">
        <v>1.3351466958679279E-2</v>
      </c>
      <c r="BK36">
        <v>1</v>
      </c>
      <c r="BL36" t="s">
        <v>69</v>
      </c>
      <c r="BM36">
        <v>0</v>
      </c>
      <c r="BN36" t="s">
        <v>380</v>
      </c>
    </row>
    <row r="37" spans="1:66">
      <c r="A37" s="144" t="str">
        <f t="shared" si="20"/>
        <v>인천스마트</v>
      </c>
      <c r="B37" s="144" t="str">
        <f t="shared" si="1"/>
        <v>27</v>
      </c>
      <c r="C37" s="145" t="str">
        <f t="shared" si="21"/>
        <v>70바3640</v>
      </c>
      <c r="D37" s="133" t="str">
        <f t="shared" si="22"/>
        <v>대형</v>
      </c>
      <c r="E37" s="129" t="str">
        <f t="shared" si="16"/>
        <v>A</v>
      </c>
      <c r="F37" s="152">
        <f t="shared" si="17"/>
        <v>0.95050000000000001</v>
      </c>
      <c r="G37" s="153">
        <f t="shared" si="18"/>
        <v>1.901</v>
      </c>
      <c r="H37" s="154">
        <f t="shared" si="19"/>
        <v>2</v>
      </c>
      <c r="I37" s="155">
        <f t="shared" si="23"/>
        <v>1824.69</v>
      </c>
      <c r="J37" s="156">
        <f t="shared" si="24"/>
        <v>1.9302783948174782E-2</v>
      </c>
      <c r="K37" s="156">
        <f t="shared" si="25"/>
        <v>0.35604522098403801</v>
      </c>
      <c r="L37" s="156">
        <f t="shared" si="26"/>
        <v>9.3166510475752043E-2</v>
      </c>
      <c r="M37" s="157">
        <f t="shared" si="27"/>
        <v>11.148</v>
      </c>
      <c r="N37" s="158">
        <f t="shared" si="28"/>
        <v>0.219</v>
      </c>
      <c r="O37" s="158">
        <f t="shared" si="29"/>
        <v>15.673999999999999</v>
      </c>
      <c r="P37" s="159">
        <f t="shared" si="30"/>
        <v>2.8333333333333332E-2</v>
      </c>
      <c r="Q37" s="160">
        <f t="shared" si="31"/>
        <v>81</v>
      </c>
      <c r="R37" s="161">
        <f t="shared" si="32"/>
        <v>26.142089417266899</v>
      </c>
      <c r="S37" s="146">
        <f t="shared" si="33"/>
        <v>4</v>
      </c>
      <c r="T37" s="146">
        <f t="shared" si="34"/>
        <v>286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210</v>
      </c>
      <c r="Z37" s="4" t="s">
        <v>170</v>
      </c>
      <c r="AA37" s="4" t="s">
        <v>48</v>
      </c>
      <c r="AB37" s="4">
        <v>529</v>
      </c>
      <c r="AC37" s="4">
        <v>1824.69</v>
      </c>
      <c r="AD37" s="4">
        <v>959.64599999999996</v>
      </c>
      <c r="AE37" s="4">
        <v>1.901</v>
      </c>
      <c r="AF37" s="4">
        <v>2</v>
      </c>
      <c r="AG37" s="4">
        <v>11.148</v>
      </c>
      <c r="AH37" s="4">
        <v>111.740514</v>
      </c>
      <c r="AI37" s="4">
        <v>2.1569029999999998</v>
      </c>
      <c r="AJ37" s="4">
        <v>39.784675999999997</v>
      </c>
      <c r="AK37" s="4">
        <v>170</v>
      </c>
      <c r="AL37" s="4">
        <v>4</v>
      </c>
      <c r="AM37" s="4">
        <v>286</v>
      </c>
      <c r="AN37" s="4">
        <v>81</v>
      </c>
      <c r="AO37" s="4">
        <v>16.329708</v>
      </c>
      <c r="AP37" s="4">
        <v>446.8</v>
      </c>
      <c r="AQ37" s="4">
        <v>1.7</v>
      </c>
      <c r="AR37" s="4">
        <v>4</v>
      </c>
      <c r="AS37" s="4">
        <v>858</v>
      </c>
      <c r="AT37" s="4">
        <v>0.219</v>
      </c>
      <c r="AU37" s="4">
        <v>15.673999999999999</v>
      </c>
      <c r="AV37" s="4">
        <v>15126</v>
      </c>
      <c r="AW37" s="4">
        <v>0</v>
      </c>
      <c r="AX37" s="4">
        <v>0.44</v>
      </c>
      <c r="AY37">
        <v>0.95050000000000001</v>
      </c>
      <c r="AZ37" t="s">
        <v>66</v>
      </c>
      <c r="BA37" t="s">
        <v>202</v>
      </c>
      <c r="BB37">
        <v>1</v>
      </c>
      <c r="BC37" t="s">
        <v>358</v>
      </c>
      <c r="BD37">
        <v>6</v>
      </c>
      <c r="BE37">
        <v>53389.60100000001</v>
      </c>
      <c r="BF37">
        <v>3.4176880250519195E-2</v>
      </c>
      <c r="BG37">
        <v>3.2485124678118496E-2</v>
      </c>
      <c r="BH37">
        <v>290805.70300000004</v>
      </c>
      <c r="BI37">
        <v>6.2746018430044331E-3</v>
      </c>
      <c r="BJ37">
        <v>5.9640090517757141E-3</v>
      </c>
      <c r="BK37">
        <v>1</v>
      </c>
      <c r="BL37" t="s">
        <v>68</v>
      </c>
      <c r="BM37">
        <v>1</v>
      </c>
      <c r="BN37" t="s">
        <v>412</v>
      </c>
    </row>
    <row r="38" spans="1:66">
      <c r="A38" s="141" t="str">
        <f t="shared" si="20"/>
        <v>인천스마트</v>
      </c>
      <c r="B38" s="141" t="str">
        <f t="shared" si="1"/>
        <v>27</v>
      </c>
      <c r="C38" s="142" t="str">
        <f t="shared" si="21"/>
        <v>70바3641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0.87649999999999995</v>
      </c>
      <c r="G38" s="163">
        <f t="shared" si="18"/>
        <v>1.7529999999999999</v>
      </c>
      <c r="H38" s="164">
        <f t="shared" si="19"/>
        <v>2</v>
      </c>
      <c r="I38" s="165">
        <f t="shared" si="23"/>
        <v>2656.127</v>
      </c>
      <c r="J38" s="166">
        <f t="shared" si="24"/>
        <v>3.741220157702705E-2</v>
      </c>
      <c r="K38" s="166">
        <f t="shared" si="25"/>
        <v>0.34113767770925107</v>
      </c>
      <c r="L38" s="166">
        <f t="shared" si="26"/>
        <v>0.20179757970910278</v>
      </c>
      <c r="M38" s="167">
        <f t="shared" si="27"/>
        <v>13.239000000000001</v>
      </c>
      <c r="N38" s="168">
        <f t="shared" si="28"/>
        <v>0.30099999999999999</v>
      </c>
      <c r="O38" s="168">
        <f t="shared" si="29"/>
        <v>13.554</v>
      </c>
      <c r="P38" s="169">
        <f t="shared" si="30"/>
        <v>0</v>
      </c>
      <c r="Q38" s="170">
        <f t="shared" si="31"/>
        <v>67</v>
      </c>
      <c r="R38" s="171">
        <f t="shared" si="32"/>
        <v>25.716058753969747</v>
      </c>
      <c r="S38" s="143">
        <f t="shared" si="33"/>
        <v>8</v>
      </c>
      <c r="T38" s="143">
        <f t="shared" si="34"/>
        <v>360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211</v>
      </c>
      <c r="Z38" s="4" t="s">
        <v>170</v>
      </c>
      <c r="AA38" s="4" t="s">
        <v>48</v>
      </c>
      <c r="AB38" s="4">
        <v>529</v>
      </c>
      <c r="AC38" s="4">
        <v>2656.127</v>
      </c>
      <c r="AD38" s="4">
        <v>1514.8810000000001</v>
      </c>
      <c r="AE38" s="4">
        <v>1.7529999999999999</v>
      </c>
      <c r="AF38" s="4">
        <v>2</v>
      </c>
      <c r="AG38" s="4">
        <v>13.239000000000001</v>
      </c>
      <c r="AH38" s="4">
        <v>166.20272900000001</v>
      </c>
      <c r="AI38" s="4">
        <v>6.2180099999999996</v>
      </c>
      <c r="AJ38" s="4">
        <v>56.698013000000003</v>
      </c>
      <c r="AK38" s="4">
        <v>536</v>
      </c>
      <c r="AL38" s="4">
        <v>8</v>
      </c>
      <c r="AM38" s="4">
        <v>360</v>
      </c>
      <c r="AN38" s="4">
        <v>67</v>
      </c>
      <c r="AO38" s="4">
        <v>15.981247</v>
      </c>
      <c r="AP38" s="4">
        <v>2276.5</v>
      </c>
      <c r="AQ38" s="4">
        <v>0</v>
      </c>
      <c r="AR38" s="4">
        <v>28</v>
      </c>
      <c r="AS38" s="4">
        <v>8101</v>
      </c>
      <c r="AT38" s="4">
        <v>0.30099999999999999</v>
      </c>
      <c r="AU38" s="4">
        <v>13.554</v>
      </c>
      <c r="AV38" s="4">
        <v>23548</v>
      </c>
      <c r="AW38" s="4">
        <v>0</v>
      </c>
      <c r="AX38" s="4">
        <v>0.46</v>
      </c>
      <c r="AY38">
        <v>0.87649999999999995</v>
      </c>
      <c r="AZ38" t="s">
        <v>69</v>
      </c>
      <c r="BA38" t="s">
        <v>202</v>
      </c>
      <c r="BB38">
        <v>5</v>
      </c>
      <c r="BC38" t="s">
        <v>456</v>
      </c>
      <c r="BD38">
        <v>8</v>
      </c>
      <c r="BE38">
        <v>53389.60100000001</v>
      </c>
      <c r="BF38">
        <v>4.9749894178830807E-2</v>
      </c>
      <c r="BG38">
        <v>4.3605782247745202E-2</v>
      </c>
      <c r="BH38">
        <v>290805.70300000004</v>
      </c>
      <c r="BI38">
        <v>9.1336826362033198E-3</v>
      </c>
      <c r="BJ38">
        <v>8.005672830632209E-3</v>
      </c>
      <c r="BK38">
        <v>1</v>
      </c>
      <c r="BL38" t="s">
        <v>69</v>
      </c>
      <c r="BM38">
        <v>0</v>
      </c>
      <c r="BN38" t="s">
        <v>380</v>
      </c>
    </row>
    <row r="39" spans="1:66">
      <c r="A39" s="144" t="str">
        <f t="shared" si="20"/>
        <v>인천스마트</v>
      </c>
      <c r="B39" s="144" t="str">
        <f t="shared" si="1"/>
        <v>27</v>
      </c>
      <c r="C39" s="145" t="str">
        <f t="shared" si="21"/>
        <v>70바3642</v>
      </c>
      <c r="D39" s="133" t="str">
        <f t="shared" si="22"/>
        <v>대형</v>
      </c>
      <c r="E39" s="129" t="str">
        <f t="shared" si="16"/>
        <v>C</v>
      </c>
      <c r="F39" s="152">
        <f t="shared" si="17"/>
        <v>0.85199999999999998</v>
      </c>
      <c r="G39" s="153">
        <f t="shared" si="18"/>
        <v>1.704</v>
      </c>
      <c r="H39" s="154">
        <f t="shared" si="19"/>
        <v>2</v>
      </c>
      <c r="I39" s="155">
        <f t="shared" si="23"/>
        <v>1816.5650000000001</v>
      </c>
      <c r="J39" s="156">
        <f t="shared" si="24"/>
        <v>5.0398341940995309E-2</v>
      </c>
      <c r="K39" s="156">
        <f t="shared" si="25"/>
        <v>0.37672263450786131</v>
      </c>
      <c r="L39" s="156">
        <f t="shared" si="26"/>
        <v>0.18111105300388369</v>
      </c>
      <c r="M39" s="157">
        <f t="shared" si="27"/>
        <v>13.026</v>
      </c>
      <c r="N39" s="158">
        <f t="shared" si="28"/>
        <v>1.8720000000000001</v>
      </c>
      <c r="O39" s="158">
        <f t="shared" si="29"/>
        <v>28.24</v>
      </c>
      <c r="P39" s="159">
        <f t="shared" si="30"/>
        <v>1.0566666666666666</v>
      </c>
      <c r="Q39" s="160">
        <f t="shared" si="31"/>
        <v>92</v>
      </c>
      <c r="R39" s="161">
        <f t="shared" si="32"/>
        <v>26.450220696734025</v>
      </c>
      <c r="S39" s="146">
        <f t="shared" si="33"/>
        <v>34</v>
      </c>
      <c r="T39" s="146">
        <f t="shared" si="34"/>
        <v>513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212</v>
      </c>
      <c r="Z39" t="s">
        <v>170</v>
      </c>
      <c r="AA39" t="s">
        <v>48</v>
      </c>
      <c r="AB39">
        <v>529</v>
      </c>
      <c r="AC39" s="1">
        <v>1816.5650000000001</v>
      </c>
      <c r="AD39" s="1">
        <v>1066.0899999999999</v>
      </c>
      <c r="AE39" s="28">
        <v>1.704</v>
      </c>
      <c r="AF39">
        <v>2</v>
      </c>
      <c r="AG39">
        <v>13.026</v>
      </c>
      <c r="AH39">
        <v>119.883309</v>
      </c>
      <c r="AI39">
        <v>6.0419200000000002</v>
      </c>
      <c r="AJ39">
        <v>45.162756000000002</v>
      </c>
      <c r="AK39">
        <v>329</v>
      </c>
      <c r="AL39">
        <v>34</v>
      </c>
      <c r="AM39">
        <v>513</v>
      </c>
      <c r="AN39">
        <v>92</v>
      </c>
      <c r="AO39">
        <v>15.152775999999999</v>
      </c>
      <c r="AP39">
        <v>1015.9</v>
      </c>
      <c r="AQ39">
        <v>63.4</v>
      </c>
      <c r="AR39">
        <v>27</v>
      </c>
      <c r="AS39">
        <v>14853</v>
      </c>
      <c r="AT39">
        <v>1.8720000000000001</v>
      </c>
      <c r="AU39">
        <v>28.24</v>
      </c>
      <c r="AV39">
        <v>0</v>
      </c>
      <c r="AW39">
        <v>0</v>
      </c>
      <c r="AX39">
        <v>0.43</v>
      </c>
      <c r="AY39">
        <v>0.85199999999999998</v>
      </c>
      <c r="AZ39" t="s">
        <v>69</v>
      </c>
      <c r="BA39" t="s">
        <v>202</v>
      </c>
      <c r="BB39">
        <v>7</v>
      </c>
      <c r="BC39" t="s">
        <v>457</v>
      </c>
      <c r="BD39">
        <v>1</v>
      </c>
      <c r="BE39">
        <v>53389.60100000001</v>
      </c>
      <c r="BF39">
        <v>3.402469705664217E-2</v>
      </c>
      <c r="BG39">
        <v>2.8989041892259128E-2</v>
      </c>
      <c r="BH39">
        <v>290805.70300000004</v>
      </c>
      <c r="BI39">
        <v>6.2466622258780108E-3</v>
      </c>
      <c r="BJ39">
        <v>5.322156216448065E-3</v>
      </c>
      <c r="BK39">
        <v>1</v>
      </c>
      <c r="BL39" t="s">
        <v>69</v>
      </c>
      <c r="BM39">
        <v>0</v>
      </c>
      <c r="BN39" t="s">
        <v>380</v>
      </c>
    </row>
    <row r="40" spans="1:66">
      <c r="A40" s="141" t="str">
        <f t="shared" si="20"/>
        <v>인천스마트</v>
      </c>
      <c r="B40" s="141" t="str">
        <f t="shared" si="1"/>
        <v>27</v>
      </c>
      <c r="C40" s="142" t="str">
        <f t="shared" si="21"/>
        <v>70바3659</v>
      </c>
      <c r="D40" s="116" t="str">
        <f t="shared" si="22"/>
        <v>대형</v>
      </c>
      <c r="E40" s="112" t="str">
        <f t="shared" si="16"/>
        <v>B</v>
      </c>
      <c r="F40" s="162">
        <f t="shared" si="17"/>
        <v>0.9347368421052632</v>
      </c>
      <c r="G40" s="163">
        <f t="shared" si="18"/>
        <v>1.776</v>
      </c>
      <c r="H40" s="164">
        <f t="shared" si="19"/>
        <v>1.9</v>
      </c>
      <c r="I40" s="165">
        <f t="shared" si="23"/>
        <v>3781.741</v>
      </c>
      <c r="J40" s="166">
        <f t="shared" si="24"/>
        <v>5.8670633796194964E-2</v>
      </c>
      <c r="K40" s="166">
        <f t="shared" si="25"/>
        <v>0.36884585363404454</v>
      </c>
      <c r="L40" s="166">
        <f t="shared" si="26"/>
        <v>0.16738322375858103</v>
      </c>
      <c r="M40" s="167">
        <f t="shared" si="27"/>
        <v>14.917999999999999</v>
      </c>
      <c r="N40" s="168">
        <f t="shared" si="28"/>
        <v>1.349</v>
      </c>
      <c r="O40" s="168">
        <f t="shared" si="29"/>
        <v>47.148000000000003</v>
      </c>
      <c r="P40" s="169">
        <f t="shared" si="30"/>
        <v>0.76833333333333331</v>
      </c>
      <c r="Q40" s="170">
        <f t="shared" si="31"/>
        <v>91</v>
      </c>
      <c r="R40" s="171">
        <f t="shared" si="32"/>
        <v>28.217782058472533</v>
      </c>
      <c r="S40" s="143">
        <f t="shared" si="33"/>
        <v>51</v>
      </c>
      <c r="T40" s="143">
        <f t="shared" si="34"/>
        <v>1783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213</v>
      </c>
      <c r="Z40" s="4" t="s">
        <v>170</v>
      </c>
      <c r="AA40" s="4" t="s">
        <v>48</v>
      </c>
      <c r="AB40" s="4">
        <v>529</v>
      </c>
      <c r="AC40" s="4">
        <v>3781.741</v>
      </c>
      <c r="AD40" s="4">
        <v>2128.797</v>
      </c>
      <c r="AE40" s="4">
        <v>1.776</v>
      </c>
      <c r="AF40" s="4">
        <v>1.9</v>
      </c>
      <c r="AG40" s="4">
        <v>14.917999999999999</v>
      </c>
      <c r="AH40" s="4">
        <v>234.102431</v>
      </c>
      <c r="AI40" s="4">
        <v>13.734938</v>
      </c>
      <c r="AJ40" s="4">
        <v>86.347711000000004</v>
      </c>
      <c r="AK40" s="4">
        <v>633</v>
      </c>
      <c r="AL40" s="4">
        <v>51</v>
      </c>
      <c r="AM40" s="4">
        <v>1783</v>
      </c>
      <c r="AN40" s="4">
        <v>91</v>
      </c>
      <c r="AO40" s="4">
        <v>16.154214</v>
      </c>
      <c r="AP40" s="4">
        <v>7430.2</v>
      </c>
      <c r="AQ40" s="4">
        <v>46.1</v>
      </c>
      <c r="AR40" s="4">
        <v>46</v>
      </c>
      <c r="AS40" s="4">
        <v>18004</v>
      </c>
      <c r="AT40" s="4">
        <v>1.349</v>
      </c>
      <c r="AU40" s="4">
        <v>47.148000000000003</v>
      </c>
      <c r="AV40" s="4">
        <v>9153</v>
      </c>
      <c r="AW40" s="4">
        <v>0</v>
      </c>
      <c r="AX40" s="4">
        <v>0.46</v>
      </c>
      <c r="AY40">
        <v>0.9347368421052632</v>
      </c>
      <c r="AZ40" t="s">
        <v>68</v>
      </c>
      <c r="BA40" t="s">
        <v>202</v>
      </c>
      <c r="BB40">
        <v>1</v>
      </c>
      <c r="BC40" t="s">
        <v>207</v>
      </c>
      <c r="BD40">
        <v>5</v>
      </c>
      <c r="BE40">
        <v>53389.60100000001</v>
      </c>
      <c r="BF40">
        <v>7.0832913697931543E-2</v>
      </c>
      <c r="BG40">
        <v>6.6210134067119175E-2</v>
      </c>
      <c r="BH40">
        <v>290805.70300000004</v>
      </c>
      <c r="BI40">
        <v>1.3004356382928293E-2</v>
      </c>
      <c r="BJ40">
        <v>1.2155651018989815E-2</v>
      </c>
      <c r="BK40">
        <v>1</v>
      </c>
      <c r="BL40" t="s">
        <v>68</v>
      </c>
      <c r="BM40">
        <v>0</v>
      </c>
      <c r="BN40" t="s">
        <v>380</v>
      </c>
    </row>
    <row r="41" spans="1:66">
      <c r="A41" s="144" t="str">
        <f t="shared" si="20"/>
        <v>인천스마트</v>
      </c>
      <c r="B41" s="144" t="str">
        <f t="shared" si="1"/>
        <v>27</v>
      </c>
      <c r="C41" s="145" t="str">
        <f t="shared" si="21"/>
        <v>70바3676</v>
      </c>
      <c r="D41" s="133" t="str">
        <f t="shared" si="22"/>
        <v>대형</v>
      </c>
      <c r="E41" s="129" t="str">
        <f t="shared" si="16"/>
        <v>C</v>
      </c>
      <c r="F41" s="152">
        <f t="shared" si="17"/>
        <v>0.8571428571428571</v>
      </c>
      <c r="G41" s="153">
        <f t="shared" si="18"/>
        <v>1.8</v>
      </c>
      <c r="H41" s="154">
        <f t="shared" si="19"/>
        <v>2.1</v>
      </c>
      <c r="I41" s="155">
        <f t="shared" si="23"/>
        <v>5550.5529999999999</v>
      </c>
      <c r="J41" s="156">
        <f t="shared" si="24"/>
        <v>3.0160497666212101E-2</v>
      </c>
      <c r="K41" s="156">
        <f t="shared" si="25"/>
        <v>0.402252157420668</v>
      </c>
      <c r="L41" s="156">
        <f t="shared" si="26"/>
        <v>0.20070072297300828</v>
      </c>
      <c r="M41" s="157">
        <f t="shared" si="27"/>
        <v>16.434000000000001</v>
      </c>
      <c r="N41" s="158">
        <f t="shared" si="28"/>
        <v>0.64900000000000002</v>
      </c>
      <c r="O41" s="158">
        <f t="shared" si="29"/>
        <v>52.192999999999998</v>
      </c>
      <c r="P41" s="159">
        <f t="shared" si="30"/>
        <v>6.0000000000000005E-2</v>
      </c>
      <c r="Q41" s="160">
        <f t="shared" si="31"/>
        <v>90</v>
      </c>
      <c r="R41" s="161">
        <f t="shared" si="32"/>
        <v>27.558771914798754</v>
      </c>
      <c r="S41" s="146">
        <f t="shared" si="33"/>
        <v>36</v>
      </c>
      <c r="T41" s="146">
        <f t="shared" si="34"/>
        <v>2897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214</v>
      </c>
      <c r="Z41" s="4" t="s">
        <v>170</v>
      </c>
      <c r="AA41" s="4" t="s">
        <v>48</v>
      </c>
      <c r="AB41" s="4">
        <v>529</v>
      </c>
      <c r="AC41" s="4">
        <v>5550.5529999999999</v>
      </c>
      <c r="AD41" s="4">
        <v>3084.2629999999999</v>
      </c>
      <c r="AE41" s="4">
        <v>1.8</v>
      </c>
      <c r="AF41" s="4">
        <v>2.1</v>
      </c>
      <c r="AG41" s="4">
        <v>16.434000000000001</v>
      </c>
      <c r="AH41" s="4">
        <v>354.849085</v>
      </c>
      <c r="AI41" s="4">
        <v>10.702425</v>
      </c>
      <c r="AJ41" s="4">
        <v>142.73881</v>
      </c>
      <c r="AK41" s="4">
        <v>1114</v>
      </c>
      <c r="AL41" s="4">
        <v>36</v>
      </c>
      <c r="AM41" s="4">
        <v>2897</v>
      </c>
      <c r="AN41" s="4">
        <v>90</v>
      </c>
      <c r="AO41" s="4">
        <v>15.642010000000001</v>
      </c>
      <c r="AP41" s="4">
        <v>8540.5</v>
      </c>
      <c r="AQ41" s="4">
        <v>3.6</v>
      </c>
      <c r="AR41" s="4">
        <v>77</v>
      </c>
      <c r="AS41" s="4">
        <v>36511</v>
      </c>
      <c r="AT41" s="4">
        <v>0.64900000000000002</v>
      </c>
      <c r="AU41" s="4">
        <v>52.192999999999998</v>
      </c>
      <c r="AV41" s="4">
        <v>43387</v>
      </c>
      <c r="AW41" s="4">
        <v>0</v>
      </c>
      <c r="AX41" s="4">
        <v>0.51</v>
      </c>
      <c r="AY41">
        <v>0.8571428571428571</v>
      </c>
      <c r="AZ41" t="s">
        <v>69</v>
      </c>
      <c r="BA41" t="s">
        <v>202</v>
      </c>
      <c r="BB41">
        <v>6</v>
      </c>
      <c r="BC41" t="s">
        <v>453</v>
      </c>
      <c r="BD41">
        <v>9</v>
      </c>
      <c r="BE41">
        <v>53389.60100000001</v>
      </c>
      <c r="BF41">
        <v>0.10396318563984022</v>
      </c>
      <c r="BG41">
        <v>8.9111301977005897E-2</v>
      </c>
      <c r="BH41">
        <v>290805.70300000004</v>
      </c>
      <c r="BI41">
        <v>1.9086809311989316E-2</v>
      </c>
      <c r="BJ41">
        <v>1.6360122267419414E-2</v>
      </c>
      <c r="BK41">
        <v>1</v>
      </c>
      <c r="BL41" t="s">
        <v>69</v>
      </c>
      <c r="BM41">
        <v>0</v>
      </c>
      <c r="BN41" t="s">
        <v>380</v>
      </c>
    </row>
    <row r="42" spans="1:66">
      <c r="A42" s="141" t="str">
        <f t="shared" si="20"/>
        <v>인천스마트</v>
      </c>
      <c r="B42" s="141" t="str">
        <f t="shared" si="1"/>
        <v>27</v>
      </c>
      <c r="C42" s="142" t="str">
        <f t="shared" si="21"/>
        <v>71바7125</v>
      </c>
      <c r="D42" s="116" t="str">
        <f t="shared" si="22"/>
        <v>대형</v>
      </c>
      <c r="E42" s="112" t="str">
        <f t="shared" si="16"/>
        <v>B</v>
      </c>
      <c r="F42" s="162">
        <f t="shared" si="17"/>
        <v>0.91</v>
      </c>
      <c r="G42" s="163">
        <f t="shared" si="18"/>
        <v>1.82</v>
      </c>
      <c r="H42" s="164">
        <f t="shared" si="19"/>
        <v>2</v>
      </c>
      <c r="I42" s="165">
        <f t="shared" si="23"/>
        <v>5059.1940000000004</v>
      </c>
      <c r="J42" s="166">
        <f t="shared" si="24"/>
        <v>2.7279548593192898E-2</v>
      </c>
      <c r="K42" s="166">
        <f t="shared" si="25"/>
        <v>0.37345768553634184</v>
      </c>
      <c r="L42" s="166">
        <f t="shared" si="26"/>
        <v>0.13539706127102458</v>
      </c>
      <c r="M42" s="167">
        <f t="shared" si="27"/>
        <v>12.061</v>
      </c>
      <c r="N42" s="168">
        <f t="shared" si="28"/>
        <v>9.9000000000000005E-2</v>
      </c>
      <c r="O42" s="168">
        <f t="shared" si="29"/>
        <v>14.37</v>
      </c>
      <c r="P42" s="169">
        <f t="shared" si="30"/>
        <v>2.5000000000000001E-2</v>
      </c>
      <c r="Q42" s="170">
        <f t="shared" si="31"/>
        <v>87</v>
      </c>
      <c r="R42" s="171">
        <f t="shared" si="32"/>
        <v>25.694984197733582</v>
      </c>
      <c r="S42" s="143">
        <f t="shared" si="33"/>
        <v>5</v>
      </c>
      <c r="T42" s="143">
        <f t="shared" si="34"/>
        <v>727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215</v>
      </c>
      <c r="Z42" s="4" t="s">
        <v>170</v>
      </c>
      <c r="AA42" s="4" t="s">
        <v>48</v>
      </c>
      <c r="AB42" s="4">
        <v>529</v>
      </c>
      <c r="AC42" s="4">
        <v>5059.1940000000004</v>
      </c>
      <c r="AD42" s="4">
        <v>2779.721</v>
      </c>
      <c r="AE42" s="4">
        <v>1.82</v>
      </c>
      <c r="AF42" s="4">
        <v>2</v>
      </c>
      <c r="AG42" s="4">
        <v>12.061</v>
      </c>
      <c r="AH42" s="4">
        <v>328.56075199999998</v>
      </c>
      <c r="AI42" s="4">
        <v>8.9629890000000003</v>
      </c>
      <c r="AJ42" s="4">
        <v>122.70353799999999</v>
      </c>
      <c r="AK42" s="4">
        <v>685</v>
      </c>
      <c r="AL42" s="4">
        <v>5</v>
      </c>
      <c r="AM42" s="4">
        <v>727</v>
      </c>
      <c r="AN42" s="4">
        <v>87</v>
      </c>
      <c r="AO42" s="4">
        <v>15.398047</v>
      </c>
      <c r="AP42" s="4">
        <v>1959.7</v>
      </c>
      <c r="AQ42" s="4">
        <v>1.5</v>
      </c>
      <c r="AR42" s="4">
        <v>39</v>
      </c>
      <c r="AS42" s="4">
        <v>10530</v>
      </c>
      <c r="AT42" s="4">
        <v>9.9000000000000005E-2</v>
      </c>
      <c r="AU42" s="4">
        <v>14.37</v>
      </c>
      <c r="AV42" s="4">
        <v>45886</v>
      </c>
      <c r="AW42" s="4">
        <v>0</v>
      </c>
      <c r="AX42" s="4">
        <v>0.45</v>
      </c>
      <c r="AY42">
        <v>0.91</v>
      </c>
      <c r="AZ42" t="s">
        <v>68</v>
      </c>
      <c r="BA42" t="s">
        <v>202</v>
      </c>
      <c r="BB42">
        <v>4</v>
      </c>
      <c r="BC42" t="s">
        <v>385</v>
      </c>
      <c r="BD42">
        <v>7</v>
      </c>
      <c r="BE42">
        <v>53389.60100000001</v>
      </c>
      <c r="BF42">
        <v>9.475991401396687E-2</v>
      </c>
      <c r="BG42">
        <v>8.6231521752709858E-2</v>
      </c>
      <c r="BH42">
        <v>290805.70300000004</v>
      </c>
      <c r="BI42">
        <v>1.7397162255789734E-2</v>
      </c>
      <c r="BJ42">
        <v>1.5831417652768659E-2</v>
      </c>
      <c r="BK42">
        <v>1</v>
      </c>
      <c r="BL42" t="s">
        <v>68</v>
      </c>
      <c r="BM42">
        <v>0</v>
      </c>
      <c r="BN42" t="s">
        <v>380</v>
      </c>
    </row>
    <row r="43" spans="1:66">
      <c r="A43" s="144" t="str">
        <f t="shared" si="20"/>
        <v>인천스마트</v>
      </c>
      <c r="B43" s="144" t="str">
        <f t="shared" si="1"/>
        <v>38</v>
      </c>
      <c r="C43" s="145" t="str">
        <f t="shared" si="21"/>
        <v>70바3545</v>
      </c>
      <c r="D43" s="133" t="str">
        <f t="shared" si="22"/>
        <v>대형</v>
      </c>
      <c r="E43" s="129" t="str">
        <f t="shared" si="16"/>
        <v>F</v>
      </c>
      <c r="F43" s="152">
        <f t="shared" si="17"/>
        <v>0.79217391304347839</v>
      </c>
      <c r="G43" s="153">
        <f t="shared" si="18"/>
        <v>1.8220000000000001</v>
      </c>
      <c r="H43" s="154">
        <f t="shared" si="19"/>
        <v>2.2999999999999998</v>
      </c>
      <c r="I43" s="155">
        <f t="shared" si="23"/>
        <v>2952.3119999999999</v>
      </c>
      <c r="J43" s="156">
        <f t="shared" si="24"/>
        <v>3.6166121230893487E-2</v>
      </c>
      <c r="K43" s="156">
        <f t="shared" si="25"/>
        <v>0.37256385162800199</v>
      </c>
      <c r="L43" s="156">
        <f t="shared" si="26"/>
        <v>0.13718062318616733</v>
      </c>
      <c r="M43" s="157">
        <f t="shared" si="27"/>
        <v>14.458</v>
      </c>
      <c r="N43" s="158">
        <f t="shared" si="28"/>
        <v>3.4000000000000002E-2</v>
      </c>
      <c r="O43" s="158">
        <f t="shared" si="29"/>
        <v>12.532999999999999</v>
      </c>
      <c r="P43" s="159">
        <f t="shared" si="30"/>
        <v>0</v>
      </c>
      <c r="Q43" s="160">
        <f t="shared" si="31"/>
        <v>83</v>
      </c>
      <c r="R43" s="161">
        <f t="shared" si="32"/>
        <v>26.064626821930805</v>
      </c>
      <c r="S43" s="146">
        <f t="shared" si="33"/>
        <v>1</v>
      </c>
      <c r="T43" s="146">
        <f t="shared" si="34"/>
        <v>370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216</v>
      </c>
      <c r="Z43" s="4" t="s">
        <v>170</v>
      </c>
      <c r="AA43" s="4" t="s">
        <v>48</v>
      </c>
      <c r="AB43" s="4">
        <v>529</v>
      </c>
      <c r="AC43" s="4">
        <v>2952.3119999999999</v>
      </c>
      <c r="AD43" s="4">
        <v>1620.1869999999999</v>
      </c>
      <c r="AE43" s="4">
        <v>1.8220000000000001</v>
      </c>
      <c r="AF43" s="4">
        <v>2.2999999999999998</v>
      </c>
      <c r="AG43" s="4">
        <v>14.458</v>
      </c>
      <c r="AH43" s="4">
        <v>191.56884299999999</v>
      </c>
      <c r="AI43" s="4">
        <v>6.9283020000000004</v>
      </c>
      <c r="AJ43" s="4">
        <v>71.371626000000006</v>
      </c>
      <c r="AK43" s="4">
        <v>405</v>
      </c>
      <c r="AL43" s="4">
        <v>1</v>
      </c>
      <c r="AM43" s="4">
        <v>370</v>
      </c>
      <c r="AN43" s="4">
        <v>83</v>
      </c>
      <c r="AO43" s="4">
        <v>15.411232</v>
      </c>
      <c r="AP43" s="4">
        <v>467.4</v>
      </c>
      <c r="AQ43" s="4">
        <v>0</v>
      </c>
      <c r="AR43" s="4">
        <v>16</v>
      </c>
      <c r="AS43" s="4">
        <v>7493</v>
      </c>
      <c r="AT43" s="4">
        <v>3.4000000000000002E-2</v>
      </c>
      <c r="AU43" s="4">
        <v>12.532999999999999</v>
      </c>
      <c r="AV43" s="4">
        <v>25200</v>
      </c>
      <c r="AW43" s="4">
        <v>0</v>
      </c>
      <c r="AX43" s="4">
        <v>0.5</v>
      </c>
      <c r="AY43">
        <v>0.79217391304347839</v>
      </c>
      <c r="AZ43" t="s">
        <v>70</v>
      </c>
      <c r="BA43" t="s">
        <v>217</v>
      </c>
      <c r="BB43">
        <v>1</v>
      </c>
      <c r="BC43" t="s">
        <v>463</v>
      </c>
      <c r="BD43">
        <v>7</v>
      </c>
      <c r="BE43">
        <v>50978.409999999996</v>
      </c>
      <c r="BF43">
        <v>5.7912987086101743E-2</v>
      </c>
      <c r="BG43">
        <v>4.5877157596033648E-2</v>
      </c>
      <c r="BH43">
        <v>290805.70300000004</v>
      </c>
      <c r="BI43">
        <v>1.0152180543722003E-2</v>
      </c>
      <c r="BJ43">
        <v>8.0422925872441278E-3</v>
      </c>
      <c r="BK43">
        <v>1</v>
      </c>
      <c r="BL43" t="s">
        <v>67</v>
      </c>
      <c r="BM43">
        <v>-1</v>
      </c>
      <c r="BN43" t="s">
        <v>379</v>
      </c>
    </row>
    <row r="44" spans="1:66">
      <c r="A44" s="141" t="str">
        <f t="shared" si="20"/>
        <v>인천스마트</v>
      </c>
      <c r="B44" s="141" t="str">
        <f t="shared" si="1"/>
        <v>38</v>
      </c>
      <c r="C44" s="142" t="str">
        <f t="shared" si="21"/>
        <v>70바3546</v>
      </c>
      <c r="D44" s="116" t="str">
        <f t="shared" si="22"/>
        <v>대형</v>
      </c>
      <c r="E44" s="112" t="str">
        <f t="shared" si="16"/>
        <v>D</v>
      </c>
      <c r="F44" s="162">
        <f t="shared" si="17"/>
        <v>0.83739130434782616</v>
      </c>
      <c r="G44" s="163">
        <f t="shared" si="18"/>
        <v>1.9259999999999999</v>
      </c>
      <c r="H44" s="164">
        <f t="shared" si="19"/>
        <v>2.2999999999999998</v>
      </c>
      <c r="I44" s="165">
        <f t="shared" si="23"/>
        <v>4255.1239999999998</v>
      </c>
      <c r="J44" s="166">
        <f t="shared" si="24"/>
        <v>1.766309095833795E-2</v>
      </c>
      <c r="K44" s="166">
        <f t="shared" si="25"/>
        <v>0.35455492250961496</v>
      </c>
      <c r="L44" s="166">
        <f t="shared" si="26"/>
        <v>0.13254607856316292</v>
      </c>
      <c r="M44" s="167">
        <f t="shared" si="27"/>
        <v>11.612</v>
      </c>
      <c r="N44" s="168">
        <f t="shared" si="28"/>
        <v>1.363</v>
      </c>
      <c r="O44" s="168">
        <f t="shared" si="29"/>
        <v>10.364000000000001</v>
      </c>
      <c r="P44" s="169">
        <f t="shared" si="30"/>
        <v>2.3333333333333331E-2</v>
      </c>
      <c r="Q44" s="170">
        <f t="shared" si="31"/>
        <v>86</v>
      </c>
      <c r="R44" s="171">
        <f t="shared" si="32"/>
        <v>24.378394130541256</v>
      </c>
      <c r="S44" s="143">
        <f t="shared" si="33"/>
        <v>58</v>
      </c>
      <c r="T44" s="143">
        <f t="shared" si="34"/>
        <v>441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218</v>
      </c>
      <c r="Z44" s="4" t="s">
        <v>170</v>
      </c>
      <c r="AA44" s="4" t="s">
        <v>48</v>
      </c>
      <c r="AB44" s="4">
        <v>529</v>
      </c>
      <c r="AC44" s="4">
        <v>4255.1239999999998</v>
      </c>
      <c r="AD44" s="4">
        <v>2209.8150000000001</v>
      </c>
      <c r="AE44" s="4">
        <v>1.9259999999999999</v>
      </c>
      <c r="AF44" s="4">
        <v>2.2999999999999998</v>
      </c>
      <c r="AG44" s="4">
        <v>11.612</v>
      </c>
      <c r="AH44" s="4">
        <v>278.03423600000002</v>
      </c>
      <c r="AI44" s="4">
        <v>4.9109439999999998</v>
      </c>
      <c r="AJ44" s="4">
        <v>98.578406999999999</v>
      </c>
      <c r="AK44" s="4">
        <v>564</v>
      </c>
      <c r="AL44" s="4">
        <v>58</v>
      </c>
      <c r="AM44" s="4">
        <v>441</v>
      </c>
      <c r="AN44" s="4">
        <v>86</v>
      </c>
      <c r="AO44" s="4">
        <v>15.304316</v>
      </c>
      <c r="AP44" s="4">
        <v>2092.5</v>
      </c>
      <c r="AQ44" s="4">
        <v>1.4</v>
      </c>
      <c r="AR44" s="4">
        <v>31</v>
      </c>
      <c r="AS44" s="4">
        <v>16538</v>
      </c>
      <c r="AT44" s="4">
        <v>1.363</v>
      </c>
      <c r="AU44" s="4">
        <v>10.364000000000001</v>
      </c>
      <c r="AV44" s="4">
        <v>37262</v>
      </c>
      <c r="AW44" s="4">
        <v>0</v>
      </c>
      <c r="AX44" s="4">
        <v>0.49</v>
      </c>
      <c r="AY44">
        <v>0.83739130434782616</v>
      </c>
      <c r="AZ44" t="s">
        <v>67</v>
      </c>
      <c r="BA44" t="s">
        <v>217</v>
      </c>
      <c r="BB44">
        <v>3</v>
      </c>
      <c r="BC44" t="s">
        <v>396</v>
      </c>
      <c r="BD44">
        <v>9</v>
      </c>
      <c r="BE44">
        <v>50978.409999999996</v>
      </c>
      <c r="BF44">
        <v>8.3469139190492606E-2</v>
      </c>
      <c r="BG44">
        <v>6.9896331339516851E-2</v>
      </c>
      <c r="BH44">
        <v>290805.70300000004</v>
      </c>
      <c r="BI44">
        <v>1.4632188970516852E-2</v>
      </c>
      <c r="BJ44">
        <v>1.2252867807484982E-2</v>
      </c>
      <c r="BK44">
        <v>1</v>
      </c>
      <c r="BL44" t="s">
        <v>67</v>
      </c>
      <c r="BM44">
        <v>0</v>
      </c>
      <c r="BN44" t="s">
        <v>380</v>
      </c>
    </row>
    <row r="45" spans="1:66">
      <c r="A45" s="144" t="str">
        <f t="shared" si="20"/>
        <v>인천스마트</v>
      </c>
      <c r="B45" s="144" t="str">
        <f t="shared" si="1"/>
        <v>38</v>
      </c>
      <c r="C45" s="145" t="str">
        <f t="shared" si="21"/>
        <v>70바3547</v>
      </c>
      <c r="D45" s="133" t="str">
        <f t="shared" si="22"/>
        <v>대형</v>
      </c>
      <c r="E45" s="129" t="str">
        <f t="shared" si="16"/>
        <v>D</v>
      </c>
      <c r="F45" s="152">
        <f t="shared" si="17"/>
        <v>0.84739130434782617</v>
      </c>
      <c r="G45" s="153">
        <f t="shared" si="18"/>
        <v>1.9490000000000001</v>
      </c>
      <c r="H45" s="154">
        <f t="shared" si="19"/>
        <v>2.2999999999999998</v>
      </c>
      <c r="I45" s="155">
        <f t="shared" si="23"/>
        <v>4494.7129999999997</v>
      </c>
      <c r="J45" s="156">
        <f t="shared" si="24"/>
        <v>1.3249400278180633E-2</v>
      </c>
      <c r="K45" s="156">
        <f t="shared" si="25"/>
        <v>0.37888493456996608</v>
      </c>
      <c r="L45" s="156">
        <f t="shared" si="26"/>
        <v>0.15284624402047473</v>
      </c>
      <c r="M45" s="157">
        <f t="shared" si="27"/>
        <v>14.157999999999999</v>
      </c>
      <c r="N45" s="158">
        <f t="shared" si="28"/>
        <v>2.1999999999999999E-2</v>
      </c>
      <c r="O45" s="158">
        <f t="shared" si="29"/>
        <v>26.898</v>
      </c>
      <c r="P45" s="159">
        <f t="shared" si="30"/>
        <v>0.13166666666666668</v>
      </c>
      <c r="Q45" s="160">
        <f t="shared" si="31"/>
        <v>85</v>
      </c>
      <c r="R45" s="161">
        <f t="shared" si="32"/>
        <v>24.994266938877452</v>
      </c>
      <c r="S45" s="146">
        <f t="shared" si="33"/>
        <v>1</v>
      </c>
      <c r="T45" s="146">
        <f t="shared" si="34"/>
        <v>1209</v>
      </c>
      <c r="U45" t="s">
        <v>117</v>
      </c>
      <c r="V45" t="s">
        <v>121</v>
      </c>
      <c r="W45" t="s">
        <v>117</v>
      </c>
      <c r="X45" s="4" t="s">
        <v>121</v>
      </c>
      <c r="Y45" s="4" t="s">
        <v>219</v>
      </c>
      <c r="Z45" s="4" t="s">
        <v>170</v>
      </c>
      <c r="AA45" s="4" t="s">
        <v>48</v>
      </c>
      <c r="AB45" s="4">
        <v>529</v>
      </c>
      <c r="AC45" s="4">
        <v>4494.7129999999997</v>
      </c>
      <c r="AD45" s="4">
        <v>2305.598</v>
      </c>
      <c r="AE45" s="4">
        <v>1.9490000000000001</v>
      </c>
      <c r="AF45" s="4">
        <v>2.2999999999999998</v>
      </c>
      <c r="AG45" s="4">
        <v>14.157999999999999</v>
      </c>
      <c r="AH45" s="4">
        <v>295.83799399999998</v>
      </c>
      <c r="AI45" s="4">
        <v>3.9196759999999999</v>
      </c>
      <c r="AJ45" s="4">
        <v>112.088559</v>
      </c>
      <c r="AK45" s="4">
        <v>687</v>
      </c>
      <c r="AL45" s="4">
        <v>1</v>
      </c>
      <c r="AM45" s="4">
        <v>1209</v>
      </c>
      <c r="AN45" s="4">
        <v>85</v>
      </c>
      <c r="AO45" s="4">
        <v>15.193156</v>
      </c>
      <c r="AP45" s="4">
        <v>2361.8000000000002</v>
      </c>
      <c r="AQ45" s="4">
        <v>7.9</v>
      </c>
      <c r="AR45" s="4">
        <v>26</v>
      </c>
      <c r="AS45" s="4">
        <v>7866</v>
      </c>
      <c r="AT45" s="4">
        <v>2.1999999999999999E-2</v>
      </c>
      <c r="AU45" s="4">
        <v>26.898</v>
      </c>
      <c r="AV45" s="4">
        <v>35518</v>
      </c>
      <c r="AW45" s="4">
        <v>0</v>
      </c>
      <c r="AX45" s="4">
        <v>0.55000000000000004</v>
      </c>
      <c r="AY45">
        <v>0.84739130434782617</v>
      </c>
      <c r="AZ45" t="s">
        <v>67</v>
      </c>
      <c r="BA45" t="s">
        <v>217</v>
      </c>
      <c r="BB45">
        <v>1</v>
      </c>
      <c r="BC45" t="s">
        <v>369</v>
      </c>
      <c r="BD45">
        <v>12</v>
      </c>
      <c r="BE45">
        <v>50978.409999999996</v>
      </c>
      <c r="BF45">
        <v>8.8168952307457221E-2</v>
      </c>
      <c r="BG45">
        <v>7.4713603498797451E-2</v>
      </c>
      <c r="BH45">
        <v>290805.70300000004</v>
      </c>
      <c r="BI45">
        <v>1.5456068961618677E-2</v>
      </c>
      <c r="BJ45">
        <v>1.3097338437476002E-2</v>
      </c>
      <c r="BK45">
        <v>1</v>
      </c>
      <c r="BL45" t="s">
        <v>69</v>
      </c>
      <c r="BM45">
        <v>-1</v>
      </c>
      <c r="BN45" t="s">
        <v>379</v>
      </c>
    </row>
    <row r="46" spans="1:66">
      <c r="A46" s="141" t="str">
        <f t="shared" ref="A46:A51" si="35">W46</f>
        <v>인천스마트</v>
      </c>
      <c r="B46" s="141" t="str">
        <f t="shared" si="1"/>
        <v>38</v>
      </c>
      <c r="C46" s="142" t="str">
        <f t="shared" ref="C46:C51" si="36">Y46</f>
        <v>70바3548</v>
      </c>
      <c r="D46" s="116" t="str">
        <f t="shared" ref="D46:D51" si="37">Z46</f>
        <v>대형</v>
      </c>
      <c r="E46" s="112" t="str">
        <f t="shared" ref="E46:E51" si="38">AZ46</f>
        <v>F</v>
      </c>
      <c r="F46" s="162">
        <f t="shared" ref="F46:F51" si="39">G46/H46</f>
        <v>0.77043478260869569</v>
      </c>
      <c r="G46" s="163">
        <f t="shared" ref="G46:G51" si="40">AE46</f>
        <v>1.772</v>
      </c>
      <c r="H46" s="164">
        <f t="shared" ref="H46:H51" si="41">AF46</f>
        <v>2.2999999999999998</v>
      </c>
      <c r="I46" s="165">
        <f t="shared" ref="I46:I51" si="42">AC46</f>
        <v>3946.38</v>
      </c>
      <c r="J46" s="166">
        <f t="shared" ref="J46:J51" si="43">AI46/AH46</f>
        <v>2.2991763775988015E-2</v>
      </c>
      <c r="K46" s="166">
        <f t="shared" ref="K46:K51" si="44">AJ46/AH46</f>
        <v>0.39992567474145535</v>
      </c>
      <c r="L46" s="166">
        <f t="shared" ref="L46:L51" si="45">AK46/AC46</f>
        <v>0.2080387595720635</v>
      </c>
      <c r="M46" s="167">
        <f t="shared" ref="M46:M51" si="46">AG46</f>
        <v>15.526999999999999</v>
      </c>
      <c r="N46" s="168">
        <f t="shared" ref="N46:N51" si="47">IF(AW46=0,AT46,"속도계이상")</f>
        <v>5.0999999999999997E-2</v>
      </c>
      <c r="O46" s="168">
        <f t="shared" ref="O46:O51" si="48">IF(AW46=0,AU46,"속도계이상")</f>
        <v>17.434000000000001</v>
      </c>
      <c r="P46" s="169">
        <f t="shared" ref="P46:P51" si="49">AQ46/60</f>
        <v>0.27166666666666667</v>
      </c>
      <c r="Q46" s="170">
        <f t="shared" ref="Q46:Q51" si="50">AN46</f>
        <v>88</v>
      </c>
      <c r="R46" s="171">
        <f t="shared" ref="R46:R51" si="51">AC46/(AH46-AI46-AJ46)</f>
        <v>25.102152136898006</v>
      </c>
      <c r="S46" s="143">
        <f t="shared" ref="S46:S51" si="52">IF(AW46=0,AL46,"속도계이상")</f>
        <v>2</v>
      </c>
      <c r="T46" s="143">
        <f t="shared" ref="T46:T51" si="53">IF(AW46=0,AM46,"속도계이상")</f>
        <v>688</v>
      </c>
      <c r="U46" t="s">
        <v>117</v>
      </c>
      <c r="V46" t="s">
        <v>121</v>
      </c>
      <c r="W46" t="s">
        <v>117</v>
      </c>
      <c r="X46" s="4" t="s">
        <v>121</v>
      </c>
      <c r="Y46" s="4" t="s">
        <v>220</v>
      </c>
      <c r="Z46" s="4" t="s">
        <v>170</v>
      </c>
      <c r="AA46" s="4" t="s">
        <v>48</v>
      </c>
      <c r="AB46" s="4">
        <v>529</v>
      </c>
      <c r="AC46" s="4">
        <v>3946.38</v>
      </c>
      <c r="AD46" s="4">
        <v>2226.92</v>
      </c>
      <c r="AE46" s="4">
        <v>1.772</v>
      </c>
      <c r="AF46" s="4">
        <v>2.2999999999999998</v>
      </c>
      <c r="AG46" s="4">
        <v>15.526999999999999</v>
      </c>
      <c r="AH46" s="4">
        <v>272.42690299999998</v>
      </c>
      <c r="AI46" s="4">
        <v>6.2635750000000003</v>
      </c>
      <c r="AJ46" s="4">
        <v>108.950513</v>
      </c>
      <c r="AK46" s="4">
        <v>821</v>
      </c>
      <c r="AL46" s="4">
        <v>2</v>
      </c>
      <c r="AM46" s="4">
        <v>688</v>
      </c>
      <c r="AN46" s="4">
        <v>88</v>
      </c>
      <c r="AO46" s="4">
        <v>14.486014000000001</v>
      </c>
      <c r="AP46" s="4">
        <v>2881.5</v>
      </c>
      <c r="AQ46" s="4">
        <v>16.3</v>
      </c>
      <c r="AR46" s="4">
        <v>69</v>
      </c>
      <c r="AS46" s="4">
        <v>28398</v>
      </c>
      <c r="AT46" s="4">
        <v>5.0999999999999997E-2</v>
      </c>
      <c r="AU46" s="4">
        <v>17.434000000000001</v>
      </c>
      <c r="AV46" s="4">
        <v>32216</v>
      </c>
      <c r="AW46" s="4">
        <v>0</v>
      </c>
      <c r="AX46" s="4">
        <v>0.53</v>
      </c>
      <c r="AY46">
        <v>0.77043478260869569</v>
      </c>
      <c r="AZ46" t="s">
        <v>70</v>
      </c>
      <c r="BA46" t="s">
        <v>217</v>
      </c>
      <c r="BB46">
        <v>2</v>
      </c>
      <c r="BC46" t="s">
        <v>462</v>
      </c>
      <c r="BD46">
        <v>11</v>
      </c>
      <c r="BE46">
        <v>50978.409999999996</v>
      </c>
      <c r="BF46">
        <v>7.7412771406562123E-2</v>
      </c>
      <c r="BG46">
        <v>5.9641491709751346E-2</v>
      </c>
      <c r="BH46">
        <v>290805.70300000004</v>
      </c>
      <c r="BI46">
        <v>1.3570504152045462E-2</v>
      </c>
      <c r="BJ46">
        <v>1.0455188416271547E-2</v>
      </c>
      <c r="BK46">
        <v>1</v>
      </c>
      <c r="BL46" t="s">
        <v>70</v>
      </c>
      <c r="BM46">
        <v>0</v>
      </c>
      <c r="BN46" t="s">
        <v>380</v>
      </c>
    </row>
    <row r="47" spans="1:66">
      <c r="A47" s="144" t="str">
        <f t="shared" si="35"/>
        <v>인천스마트</v>
      </c>
      <c r="B47" s="144" t="str">
        <f t="shared" si="1"/>
        <v>38</v>
      </c>
      <c r="C47" s="145" t="str">
        <f t="shared" si="36"/>
        <v>70바3549</v>
      </c>
      <c r="D47" s="133" t="str">
        <f t="shared" si="37"/>
        <v>대형</v>
      </c>
      <c r="E47" s="129" t="str">
        <f t="shared" si="38"/>
        <v>C</v>
      </c>
      <c r="F47" s="152">
        <f t="shared" si="39"/>
        <v>0.87</v>
      </c>
      <c r="G47" s="153">
        <f t="shared" si="40"/>
        <v>2.0009999999999999</v>
      </c>
      <c r="H47" s="154">
        <f t="shared" si="41"/>
        <v>2.2999999999999998</v>
      </c>
      <c r="I47" s="155">
        <f t="shared" si="42"/>
        <v>4769.99</v>
      </c>
      <c r="J47" s="156">
        <f t="shared" si="43"/>
        <v>1.8021482997616571E-2</v>
      </c>
      <c r="K47" s="156">
        <f t="shared" si="44"/>
        <v>0.39237800707317333</v>
      </c>
      <c r="L47" s="156">
        <f t="shared" si="45"/>
        <v>0.21362728223748897</v>
      </c>
      <c r="M47" s="157">
        <f t="shared" si="46"/>
        <v>15.005000000000001</v>
      </c>
      <c r="N47" s="158">
        <f t="shared" si="47"/>
        <v>8.4000000000000005E-2</v>
      </c>
      <c r="O47" s="158">
        <f t="shared" si="48"/>
        <v>15.535</v>
      </c>
      <c r="P47" s="159">
        <f t="shared" si="49"/>
        <v>0.3716666666666667</v>
      </c>
      <c r="Q47" s="160">
        <f t="shared" si="50"/>
        <v>91</v>
      </c>
      <c r="R47" s="161">
        <f t="shared" si="51"/>
        <v>25.306173912445139</v>
      </c>
      <c r="S47" s="146">
        <f t="shared" si="52"/>
        <v>4</v>
      </c>
      <c r="T47" s="146">
        <f t="shared" si="53"/>
        <v>741</v>
      </c>
      <c r="U47" t="s">
        <v>117</v>
      </c>
      <c r="V47" t="s">
        <v>121</v>
      </c>
      <c r="W47" t="s">
        <v>117</v>
      </c>
      <c r="X47" s="4" t="s">
        <v>121</v>
      </c>
      <c r="Y47" s="4" t="s">
        <v>221</v>
      </c>
      <c r="Z47" s="4" t="s">
        <v>170</v>
      </c>
      <c r="AA47" s="4" t="s">
        <v>48</v>
      </c>
      <c r="AB47" s="4">
        <v>529</v>
      </c>
      <c r="AC47" s="4">
        <v>4769.99</v>
      </c>
      <c r="AD47" s="4">
        <v>2383.9940000000001</v>
      </c>
      <c r="AE47" s="4">
        <v>2.0009999999999999</v>
      </c>
      <c r="AF47" s="4">
        <v>2.2999999999999998</v>
      </c>
      <c r="AG47" s="4">
        <v>15.005000000000001</v>
      </c>
      <c r="AH47" s="4">
        <v>319.69300199999998</v>
      </c>
      <c r="AI47" s="4">
        <v>5.761342</v>
      </c>
      <c r="AJ47" s="4">
        <v>125.44050300000001</v>
      </c>
      <c r="AK47" s="4">
        <v>1019</v>
      </c>
      <c r="AL47" s="4">
        <v>4</v>
      </c>
      <c r="AM47" s="4">
        <v>741</v>
      </c>
      <c r="AN47" s="4">
        <v>91</v>
      </c>
      <c r="AO47" s="4">
        <v>14.920533000000001</v>
      </c>
      <c r="AP47" s="4">
        <v>2544.8000000000002</v>
      </c>
      <c r="AQ47" s="4">
        <v>22.3</v>
      </c>
      <c r="AR47" s="4">
        <v>33</v>
      </c>
      <c r="AS47" s="4">
        <v>14438</v>
      </c>
      <c r="AT47" s="4">
        <v>8.4000000000000005E-2</v>
      </c>
      <c r="AU47" s="4">
        <v>15.535</v>
      </c>
      <c r="AV47" s="4">
        <v>41697</v>
      </c>
      <c r="AW47" s="4">
        <v>0</v>
      </c>
      <c r="AX47" s="4">
        <v>0.57999999999999996</v>
      </c>
      <c r="AY47">
        <v>0.87</v>
      </c>
      <c r="AZ47" t="s">
        <v>69</v>
      </c>
      <c r="BA47" t="s">
        <v>217</v>
      </c>
      <c r="BB47">
        <v>1</v>
      </c>
      <c r="BC47" t="s">
        <v>461</v>
      </c>
      <c r="BD47">
        <v>11</v>
      </c>
      <c r="BE47">
        <v>50978.409999999996</v>
      </c>
      <c r="BF47">
        <v>9.3568826489488402E-2</v>
      </c>
      <c r="BG47">
        <v>8.1404879045854903E-2</v>
      </c>
      <c r="BH47">
        <v>290805.70300000004</v>
      </c>
      <c r="BI47">
        <v>1.6402670067306072E-2</v>
      </c>
      <c r="BJ47">
        <v>1.4270322958556281E-2</v>
      </c>
      <c r="BK47">
        <v>1</v>
      </c>
      <c r="BL47" t="s">
        <v>69</v>
      </c>
      <c r="BM47">
        <v>0</v>
      </c>
      <c r="BN47" t="s">
        <v>380</v>
      </c>
    </row>
    <row r="48" spans="1:66">
      <c r="A48" s="141" t="str">
        <f t="shared" si="35"/>
        <v>인천스마트</v>
      </c>
      <c r="B48" s="141" t="str">
        <f t="shared" si="1"/>
        <v>38</v>
      </c>
      <c r="C48" s="142" t="str">
        <f t="shared" si="36"/>
        <v>70바3550</v>
      </c>
      <c r="D48" s="116" t="str">
        <f t="shared" si="37"/>
        <v>대형</v>
      </c>
      <c r="E48" s="112" t="str">
        <f t="shared" si="38"/>
        <v>D</v>
      </c>
      <c r="F48" s="162">
        <f t="shared" si="39"/>
        <v>0.81913043478260872</v>
      </c>
      <c r="G48" s="163">
        <f t="shared" si="40"/>
        <v>1.8839999999999999</v>
      </c>
      <c r="H48" s="164">
        <f t="shared" si="41"/>
        <v>2.2999999999999998</v>
      </c>
      <c r="I48" s="165">
        <f t="shared" si="42"/>
        <v>3985.8319999999999</v>
      </c>
      <c r="J48" s="166">
        <f t="shared" si="43"/>
        <v>3.0071924005711136E-2</v>
      </c>
      <c r="K48" s="166">
        <f t="shared" si="44"/>
        <v>0.39553863289859781</v>
      </c>
      <c r="L48" s="166">
        <f t="shared" si="45"/>
        <v>0.17637471925560336</v>
      </c>
      <c r="M48" s="167">
        <f t="shared" si="46"/>
        <v>13.042</v>
      </c>
      <c r="N48" s="168">
        <f t="shared" si="47"/>
        <v>1.054</v>
      </c>
      <c r="O48" s="168">
        <f t="shared" si="48"/>
        <v>37.433</v>
      </c>
      <c r="P48" s="169">
        <f t="shared" si="49"/>
        <v>0.42666666666666669</v>
      </c>
      <c r="Q48" s="170">
        <f t="shared" si="50"/>
        <v>88</v>
      </c>
      <c r="R48" s="171">
        <f t="shared" si="51"/>
        <v>25.67813210090112</v>
      </c>
      <c r="S48" s="143">
        <f t="shared" si="52"/>
        <v>42</v>
      </c>
      <c r="T48" s="143">
        <f t="shared" si="53"/>
        <v>1492</v>
      </c>
      <c r="U48" t="s">
        <v>117</v>
      </c>
      <c r="V48" t="s">
        <v>121</v>
      </c>
      <c r="W48" t="s">
        <v>117</v>
      </c>
      <c r="X48" s="4" t="s">
        <v>121</v>
      </c>
      <c r="Y48" s="4" t="s">
        <v>222</v>
      </c>
      <c r="Z48" s="4" t="s">
        <v>170</v>
      </c>
      <c r="AA48" s="4" t="s">
        <v>48</v>
      </c>
      <c r="AB48" s="4">
        <v>529</v>
      </c>
      <c r="AC48" s="4">
        <v>3985.8319999999999</v>
      </c>
      <c r="AD48" s="4">
        <v>2116.172</v>
      </c>
      <c r="AE48" s="4">
        <v>1.8839999999999999</v>
      </c>
      <c r="AF48" s="4">
        <v>2.2999999999999998</v>
      </c>
      <c r="AG48" s="4">
        <v>13.042</v>
      </c>
      <c r="AH48" s="4">
        <v>270.23967599999997</v>
      </c>
      <c r="AI48" s="4">
        <v>8.1266269999999992</v>
      </c>
      <c r="AJ48" s="4">
        <v>106.890232</v>
      </c>
      <c r="AK48" s="4">
        <v>703</v>
      </c>
      <c r="AL48" s="4">
        <v>42</v>
      </c>
      <c r="AM48" s="4">
        <v>1492</v>
      </c>
      <c r="AN48" s="4">
        <v>88</v>
      </c>
      <c r="AO48" s="4">
        <v>14.749247</v>
      </c>
      <c r="AP48" s="4">
        <v>3478</v>
      </c>
      <c r="AQ48" s="4">
        <v>25.6</v>
      </c>
      <c r="AR48" s="4">
        <v>48</v>
      </c>
      <c r="AS48" s="4">
        <v>27993</v>
      </c>
      <c r="AT48" s="4">
        <v>1.054</v>
      </c>
      <c r="AU48" s="4">
        <v>37.433</v>
      </c>
      <c r="AV48" s="4">
        <v>6762</v>
      </c>
      <c r="AW48" s="4">
        <v>0</v>
      </c>
      <c r="AX48" s="4">
        <v>0.49</v>
      </c>
      <c r="AY48">
        <v>0.81913043478260872</v>
      </c>
      <c r="AZ48" t="s">
        <v>67</v>
      </c>
      <c r="BA48" t="s">
        <v>217</v>
      </c>
      <c r="BB48">
        <v>6</v>
      </c>
      <c r="BC48" t="s">
        <v>395</v>
      </c>
      <c r="BD48">
        <v>6</v>
      </c>
      <c r="BE48">
        <v>50978.409999999996</v>
      </c>
      <c r="BF48">
        <v>7.8186667650089525E-2</v>
      </c>
      <c r="BG48">
        <v>6.4045079066421165E-2</v>
      </c>
      <c r="BH48">
        <v>290805.70300000004</v>
      </c>
      <c r="BI48">
        <v>1.3706168616645044E-2</v>
      </c>
      <c r="BJ48">
        <v>1.1227139858156201E-2</v>
      </c>
      <c r="BK48">
        <v>1</v>
      </c>
      <c r="BL48" t="s">
        <v>67</v>
      </c>
      <c r="BM48">
        <v>0</v>
      </c>
      <c r="BN48" t="s">
        <v>380</v>
      </c>
    </row>
    <row r="49" spans="1:66">
      <c r="A49" s="144" t="str">
        <f t="shared" si="35"/>
        <v>인천스마트</v>
      </c>
      <c r="B49" s="144" t="str">
        <f t="shared" si="1"/>
        <v>38</v>
      </c>
      <c r="C49" s="145" t="str">
        <f t="shared" si="36"/>
        <v>70바3551</v>
      </c>
      <c r="D49" s="133" t="str">
        <f t="shared" si="37"/>
        <v>대형</v>
      </c>
      <c r="E49" s="129" t="str">
        <f t="shared" si="38"/>
        <v>D</v>
      </c>
      <c r="F49" s="152">
        <f t="shared" si="39"/>
        <v>0.8252173913043479</v>
      </c>
      <c r="G49" s="153">
        <f t="shared" si="40"/>
        <v>1.8979999999999999</v>
      </c>
      <c r="H49" s="154">
        <f t="shared" si="41"/>
        <v>2.2999999999999998</v>
      </c>
      <c r="I49" s="155">
        <f t="shared" si="42"/>
        <v>4585.6980000000003</v>
      </c>
      <c r="J49" s="156">
        <f t="shared" si="43"/>
        <v>1.0440380041766581E-2</v>
      </c>
      <c r="K49" s="156">
        <f t="shared" si="44"/>
        <v>0.38700540513432158</v>
      </c>
      <c r="L49" s="156">
        <f t="shared" si="45"/>
        <v>0.20236831993733559</v>
      </c>
      <c r="M49" s="157">
        <f t="shared" si="46"/>
        <v>10.757</v>
      </c>
      <c r="N49" s="158">
        <f t="shared" si="47"/>
        <v>2.1999999999999999E-2</v>
      </c>
      <c r="O49" s="158">
        <f t="shared" si="48"/>
        <v>22.527000000000001</v>
      </c>
      <c r="P49" s="159">
        <f t="shared" si="49"/>
        <v>0.15666666666666668</v>
      </c>
      <c r="Q49" s="160">
        <f t="shared" si="50"/>
        <v>84</v>
      </c>
      <c r="R49" s="161">
        <f t="shared" si="51"/>
        <v>25.532989770808459</v>
      </c>
      <c r="S49" s="146">
        <f t="shared" si="52"/>
        <v>1</v>
      </c>
      <c r="T49" s="146">
        <f t="shared" si="53"/>
        <v>1033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223</v>
      </c>
      <c r="Z49" s="4" t="s">
        <v>170</v>
      </c>
      <c r="AA49" s="4" t="s">
        <v>48</v>
      </c>
      <c r="AB49" s="4">
        <v>529</v>
      </c>
      <c r="AC49" s="4">
        <v>4585.6980000000003</v>
      </c>
      <c r="AD49" s="4">
        <v>2416.0529999999999</v>
      </c>
      <c r="AE49" s="4">
        <v>1.8979999999999999</v>
      </c>
      <c r="AF49" s="4">
        <v>2.2999999999999998</v>
      </c>
      <c r="AG49" s="4">
        <v>10.757</v>
      </c>
      <c r="AH49" s="4">
        <v>298.06271299999997</v>
      </c>
      <c r="AI49" s="4">
        <v>3.111888</v>
      </c>
      <c r="AJ49" s="4">
        <v>115.35188100000001</v>
      </c>
      <c r="AK49" s="4">
        <v>928</v>
      </c>
      <c r="AL49" s="4">
        <v>1</v>
      </c>
      <c r="AM49" s="4">
        <v>1033</v>
      </c>
      <c r="AN49" s="4">
        <v>84</v>
      </c>
      <c r="AO49" s="4">
        <v>15.385009999999999</v>
      </c>
      <c r="AP49" s="4">
        <v>784.8</v>
      </c>
      <c r="AQ49" s="4">
        <v>9.4</v>
      </c>
      <c r="AR49" s="4">
        <v>21</v>
      </c>
      <c r="AS49" s="4">
        <v>8585</v>
      </c>
      <c r="AT49" s="4">
        <v>2.1999999999999999E-2</v>
      </c>
      <c r="AU49" s="4">
        <v>22.527000000000001</v>
      </c>
      <c r="AV49" s="4">
        <v>37094</v>
      </c>
      <c r="AW49" s="4">
        <v>0</v>
      </c>
      <c r="AX49" s="4">
        <v>0.44</v>
      </c>
      <c r="AY49">
        <v>0.8252173913043479</v>
      </c>
      <c r="AZ49" t="s">
        <v>67</v>
      </c>
      <c r="BA49" t="s">
        <v>217</v>
      </c>
      <c r="BB49">
        <v>5</v>
      </c>
      <c r="BC49" t="s">
        <v>394</v>
      </c>
      <c r="BD49">
        <v>11</v>
      </c>
      <c r="BE49">
        <v>50978.409999999996</v>
      </c>
      <c r="BF49">
        <v>8.9953727470119232E-2</v>
      </c>
      <c r="BG49">
        <v>7.423138032099405E-2</v>
      </c>
      <c r="BH49">
        <v>290805.70300000004</v>
      </c>
      <c r="BI49">
        <v>1.5768941092602986E-2</v>
      </c>
      <c r="BJ49">
        <v>1.301280443206977E-2</v>
      </c>
      <c r="BK49">
        <v>1</v>
      </c>
      <c r="BL49" t="s">
        <v>67</v>
      </c>
      <c r="BM49">
        <v>0</v>
      </c>
      <c r="BN49" t="s">
        <v>380</v>
      </c>
    </row>
    <row r="50" spans="1:66">
      <c r="A50" s="141" t="str">
        <f t="shared" si="35"/>
        <v>인천스마트</v>
      </c>
      <c r="B50" s="141" t="str">
        <f t="shared" si="1"/>
        <v>38</v>
      </c>
      <c r="C50" s="142" t="str">
        <f t="shared" si="36"/>
        <v>70바3552</v>
      </c>
      <c r="D50" s="116" t="str">
        <f t="shared" si="37"/>
        <v>대형</v>
      </c>
      <c r="E50" s="112" t="str">
        <f t="shared" si="38"/>
        <v>D</v>
      </c>
      <c r="F50" s="162">
        <f t="shared" si="39"/>
        <v>0.84521739130434792</v>
      </c>
      <c r="G50" s="163">
        <f t="shared" si="40"/>
        <v>1.944</v>
      </c>
      <c r="H50" s="164">
        <f t="shared" si="41"/>
        <v>2.2999999999999998</v>
      </c>
      <c r="I50" s="165">
        <f t="shared" si="42"/>
        <v>4340.7139999999999</v>
      </c>
      <c r="J50" s="166">
        <f t="shared" si="43"/>
        <v>1.7794913809342131E-2</v>
      </c>
      <c r="K50" s="166">
        <f t="shared" si="44"/>
        <v>0.37352571234883925</v>
      </c>
      <c r="L50" s="166">
        <f t="shared" si="45"/>
        <v>0.20157974010727267</v>
      </c>
      <c r="M50" s="167">
        <f t="shared" si="46"/>
        <v>10.497</v>
      </c>
      <c r="N50" s="168">
        <f t="shared" si="47"/>
        <v>4.5999999999999999E-2</v>
      </c>
      <c r="O50" s="168">
        <f t="shared" si="48"/>
        <v>9.0310000000000006</v>
      </c>
      <c r="P50" s="169">
        <f t="shared" si="49"/>
        <v>0.60499999999999998</v>
      </c>
      <c r="Q50" s="170">
        <f t="shared" si="50"/>
        <v>86</v>
      </c>
      <c r="R50" s="171">
        <f t="shared" si="51"/>
        <v>24.641400011666978</v>
      </c>
      <c r="S50" s="143">
        <f t="shared" si="52"/>
        <v>2</v>
      </c>
      <c r="T50" s="143">
        <f t="shared" si="53"/>
        <v>392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224</v>
      </c>
      <c r="Z50" s="4" t="s">
        <v>170</v>
      </c>
      <c r="AA50" s="4" t="s">
        <v>48</v>
      </c>
      <c r="AB50" s="4">
        <v>529</v>
      </c>
      <c r="AC50" s="4">
        <v>4340.7139999999999</v>
      </c>
      <c r="AD50" s="4">
        <v>2233.1819999999998</v>
      </c>
      <c r="AE50" s="4">
        <v>1.944</v>
      </c>
      <c r="AF50" s="4">
        <v>2.2999999999999998</v>
      </c>
      <c r="AG50" s="4">
        <v>10.497</v>
      </c>
      <c r="AH50" s="4">
        <v>289.40578499999998</v>
      </c>
      <c r="AI50" s="4">
        <v>5.1499509999999997</v>
      </c>
      <c r="AJ50" s="4">
        <v>108.10050200000001</v>
      </c>
      <c r="AK50" s="4">
        <v>875</v>
      </c>
      <c r="AL50" s="4">
        <v>2</v>
      </c>
      <c r="AM50" s="4">
        <v>392</v>
      </c>
      <c r="AN50" s="4">
        <v>86</v>
      </c>
      <c r="AO50" s="4">
        <v>14.998711</v>
      </c>
      <c r="AP50" s="4">
        <v>1029.5</v>
      </c>
      <c r="AQ50" s="4">
        <v>36.299999999999997</v>
      </c>
      <c r="AR50" s="4">
        <v>29</v>
      </c>
      <c r="AS50" s="4">
        <v>9092</v>
      </c>
      <c r="AT50" s="4">
        <v>4.5999999999999999E-2</v>
      </c>
      <c r="AU50" s="4">
        <v>9.0310000000000006</v>
      </c>
      <c r="AV50" s="4">
        <v>36588</v>
      </c>
      <c r="AW50" s="4">
        <v>0</v>
      </c>
      <c r="AX50" s="4">
        <v>0.46</v>
      </c>
      <c r="AY50">
        <v>0.84521739130434792</v>
      </c>
      <c r="AZ50" t="s">
        <v>67</v>
      </c>
      <c r="BA50" t="s">
        <v>217</v>
      </c>
      <c r="BB50">
        <v>2</v>
      </c>
      <c r="BC50" t="s">
        <v>459</v>
      </c>
      <c r="BD50">
        <v>11</v>
      </c>
      <c r="BE50">
        <v>50978.409999999996</v>
      </c>
      <c r="BF50">
        <v>8.5148085238437213E-2</v>
      </c>
      <c r="BG50">
        <v>7.196864247979215E-2</v>
      </c>
      <c r="BH50">
        <v>290805.70300000004</v>
      </c>
      <c r="BI50">
        <v>1.4926509195729217E-2</v>
      </c>
      <c r="BJ50">
        <v>1.2616145163694609E-2</v>
      </c>
      <c r="BK50">
        <v>1</v>
      </c>
      <c r="BL50" t="s">
        <v>67</v>
      </c>
      <c r="BM50">
        <v>0</v>
      </c>
      <c r="BN50" t="s">
        <v>380</v>
      </c>
    </row>
    <row r="51" spans="1:66">
      <c r="A51" s="144" t="str">
        <f t="shared" si="35"/>
        <v>인천스마트</v>
      </c>
      <c r="B51" s="144" t="str">
        <f t="shared" si="1"/>
        <v>38</v>
      </c>
      <c r="C51" s="145" t="str">
        <f t="shared" si="36"/>
        <v>70바3553</v>
      </c>
      <c r="D51" s="133" t="str">
        <f t="shared" si="37"/>
        <v>대형</v>
      </c>
      <c r="E51" s="129" t="str">
        <f t="shared" si="38"/>
        <v>B</v>
      </c>
      <c r="F51" s="152">
        <f t="shared" si="39"/>
        <v>0.90260869565217405</v>
      </c>
      <c r="G51" s="153">
        <f t="shared" si="40"/>
        <v>2.0760000000000001</v>
      </c>
      <c r="H51" s="154">
        <f t="shared" si="41"/>
        <v>2.2999999999999998</v>
      </c>
      <c r="I51" s="155">
        <f t="shared" si="42"/>
        <v>4360.1170000000002</v>
      </c>
      <c r="J51" s="156">
        <f t="shared" si="43"/>
        <v>1.1546760871488985E-2</v>
      </c>
      <c r="K51" s="156">
        <f t="shared" si="44"/>
        <v>0.38304176402124668</v>
      </c>
      <c r="L51" s="156">
        <f t="shared" si="45"/>
        <v>0.199306578240905</v>
      </c>
      <c r="M51" s="157">
        <f t="shared" si="46"/>
        <v>12.131</v>
      </c>
      <c r="N51" s="158">
        <f t="shared" si="47"/>
        <v>2.3E-2</v>
      </c>
      <c r="O51" s="158">
        <f t="shared" si="48"/>
        <v>18.027000000000001</v>
      </c>
      <c r="P51" s="159">
        <f t="shared" si="49"/>
        <v>0.23666666666666666</v>
      </c>
      <c r="Q51" s="160">
        <f t="shared" si="50"/>
        <v>92</v>
      </c>
      <c r="R51" s="161">
        <f t="shared" si="51"/>
        <v>25.457185053880501</v>
      </c>
      <c r="S51" s="146">
        <f t="shared" si="52"/>
        <v>1</v>
      </c>
      <c r="T51" s="146">
        <f t="shared" si="53"/>
        <v>786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225</v>
      </c>
      <c r="Z51" s="4" t="s">
        <v>170</v>
      </c>
      <c r="AA51" s="4" t="s">
        <v>48</v>
      </c>
      <c r="AB51" s="4">
        <v>529</v>
      </c>
      <c r="AC51" s="4">
        <v>4360.1170000000002</v>
      </c>
      <c r="AD51" s="4">
        <v>2100.127</v>
      </c>
      <c r="AE51" s="4">
        <v>2.0760000000000001</v>
      </c>
      <c r="AF51" s="4">
        <v>2.2999999999999998</v>
      </c>
      <c r="AG51" s="4">
        <v>12.131</v>
      </c>
      <c r="AH51" s="4">
        <v>282.902715</v>
      </c>
      <c r="AI51" s="4">
        <v>3.26661</v>
      </c>
      <c r="AJ51" s="4">
        <v>108.36355500000001</v>
      </c>
      <c r="AK51" s="4">
        <v>869</v>
      </c>
      <c r="AL51" s="4">
        <v>1</v>
      </c>
      <c r="AM51" s="4">
        <v>786</v>
      </c>
      <c r="AN51" s="4">
        <v>92</v>
      </c>
      <c r="AO51" s="4">
        <v>15.412070999999999</v>
      </c>
      <c r="AP51" s="4">
        <v>1243.3</v>
      </c>
      <c r="AQ51" s="4">
        <v>14.2</v>
      </c>
      <c r="AR51" s="4">
        <v>15</v>
      </c>
      <c r="AS51" s="4">
        <v>3810</v>
      </c>
      <c r="AT51" s="4">
        <v>2.3E-2</v>
      </c>
      <c r="AU51" s="4">
        <v>18.027000000000001</v>
      </c>
      <c r="AV51" s="4">
        <v>37079</v>
      </c>
      <c r="AW51" s="4">
        <v>0</v>
      </c>
      <c r="AX51" s="4">
        <v>0.52</v>
      </c>
      <c r="AY51">
        <v>0.90260869565217405</v>
      </c>
      <c r="AZ51" t="s">
        <v>68</v>
      </c>
      <c r="BA51" t="s">
        <v>217</v>
      </c>
      <c r="BB51">
        <v>1</v>
      </c>
      <c r="BC51" t="s">
        <v>482</v>
      </c>
      <c r="BD51">
        <v>8</v>
      </c>
      <c r="BE51">
        <v>50978.409999999996</v>
      </c>
      <c r="BF51">
        <v>8.5528697344620999E-2</v>
      </c>
      <c r="BG51">
        <v>7.7198945951057918E-2</v>
      </c>
      <c r="BH51">
        <v>290805.70300000004</v>
      </c>
      <c r="BI51">
        <v>1.4993230720788167E-2</v>
      </c>
      <c r="BJ51">
        <v>1.3533020424502712E-2</v>
      </c>
      <c r="BK51">
        <v>1</v>
      </c>
      <c r="BL51" t="s">
        <v>69</v>
      </c>
      <c r="BM51">
        <v>1</v>
      </c>
      <c r="BN51" t="s">
        <v>412</v>
      </c>
    </row>
    <row r="52" spans="1:66">
      <c r="A52" s="141" t="str">
        <f t="shared" ref="A52:A53" si="54">W52</f>
        <v>인천스마트</v>
      </c>
      <c r="B52" s="141" t="str">
        <f t="shared" si="1"/>
        <v>38</v>
      </c>
      <c r="C52" s="142" t="str">
        <f t="shared" ref="C52:C53" si="55">Y52</f>
        <v>70바3554</v>
      </c>
      <c r="D52" s="116" t="str">
        <f t="shared" ref="D52:D53" si="56">Z52</f>
        <v>대형</v>
      </c>
      <c r="E52" s="112" t="str">
        <f t="shared" ref="E52:E53" si="57">AZ52</f>
        <v>D</v>
      </c>
      <c r="F52" s="162">
        <f t="shared" ref="F52:F53" si="58">G52/H52</f>
        <v>0.81173913043478263</v>
      </c>
      <c r="G52" s="163">
        <f t="shared" ref="G52:G53" si="59">AE52</f>
        <v>1.867</v>
      </c>
      <c r="H52" s="164">
        <f t="shared" ref="H52:H53" si="60">AF52</f>
        <v>2.2999999999999998</v>
      </c>
      <c r="I52" s="165">
        <f t="shared" ref="I52:I53" si="61">AC52</f>
        <v>4002.0929999999998</v>
      </c>
      <c r="J52" s="166">
        <f t="shared" ref="J52:J53" si="62">AI52/AH52</f>
        <v>1.3572754807895012E-2</v>
      </c>
      <c r="K52" s="166">
        <f t="shared" ref="K52:K53" si="63">AJ52/AH52</f>
        <v>0.38883440517171369</v>
      </c>
      <c r="L52" s="166">
        <f t="shared" ref="L52:L53" si="64">AK52/AC52</f>
        <v>0.16091580080722762</v>
      </c>
      <c r="M52" s="167">
        <f t="shared" ref="M52:M53" si="65">AG52</f>
        <v>13.113</v>
      </c>
      <c r="N52" s="168">
        <f t="shared" ref="N52:N53" si="66">IF(AW52=0,AT52,"속도계이상")</f>
        <v>7.4999999999999997E-2</v>
      </c>
      <c r="O52" s="168">
        <f t="shared" ref="O52:O53" si="67">IF(AW52=0,AU52,"속도계이상")</f>
        <v>17.315999999999999</v>
      </c>
      <c r="P52" s="169">
        <f t="shared" ref="P52:P53" si="68">AQ52/60</f>
        <v>0.76333333333333331</v>
      </c>
      <c r="Q52" s="170">
        <f t="shared" ref="Q52:Q53" si="69">AN52</f>
        <v>89</v>
      </c>
      <c r="R52" s="171">
        <f t="shared" ref="R52:R53" si="70">AC52/(AH52-AI52-AJ52)</f>
        <v>25.038854525427226</v>
      </c>
      <c r="S52" s="143">
        <f t="shared" ref="S52:S53" si="71">IF(AW52=0,AL52,"속도계이상")</f>
        <v>3</v>
      </c>
      <c r="T52" s="143">
        <f t="shared" ref="T52:T53" si="72">IF(AW52=0,AM52,"속도계이상")</f>
        <v>693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226</v>
      </c>
      <c r="Z52" s="4" t="s">
        <v>170</v>
      </c>
      <c r="AA52" s="4" t="s">
        <v>48</v>
      </c>
      <c r="AB52" s="4">
        <v>529</v>
      </c>
      <c r="AC52" s="4">
        <v>4002.0929999999998</v>
      </c>
      <c r="AD52" s="4">
        <v>2143.1210000000001</v>
      </c>
      <c r="AE52" s="4">
        <v>1.867</v>
      </c>
      <c r="AF52" s="4">
        <v>2.2999999999999998</v>
      </c>
      <c r="AG52" s="4">
        <v>13.113</v>
      </c>
      <c r="AH52" s="4">
        <v>267.46523100000002</v>
      </c>
      <c r="AI52" s="4">
        <v>3.6302400000000001</v>
      </c>
      <c r="AJ52" s="4">
        <v>103.999684</v>
      </c>
      <c r="AK52" s="4">
        <v>644</v>
      </c>
      <c r="AL52" s="4">
        <v>3</v>
      </c>
      <c r="AM52" s="4">
        <v>693</v>
      </c>
      <c r="AN52" s="4">
        <v>89</v>
      </c>
      <c r="AO52" s="4">
        <v>14.963039999999999</v>
      </c>
      <c r="AP52" s="4">
        <v>1925.6</v>
      </c>
      <c r="AQ52" s="4">
        <v>45.8</v>
      </c>
      <c r="AR52" s="4">
        <v>45</v>
      </c>
      <c r="AS52" s="4">
        <v>16630</v>
      </c>
      <c r="AT52" s="4">
        <v>7.4999999999999997E-2</v>
      </c>
      <c r="AU52" s="4">
        <v>17.315999999999999</v>
      </c>
      <c r="AV52" s="4">
        <v>35766</v>
      </c>
      <c r="AW52" s="4">
        <v>0</v>
      </c>
      <c r="AX52" s="4">
        <v>0.5</v>
      </c>
      <c r="AY52">
        <v>0.81173913043478263</v>
      </c>
      <c r="AZ52" t="s">
        <v>67</v>
      </c>
      <c r="BA52" t="s">
        <v>217</v>
      </c>
      <c r="BB52">
        <v>7</v>
      </c>
      <c r="BC52" t="s">
        <v>483</v>
      </c>
      <c r="BD52">
        <v>10</v>
      </c>
      <c r="BE52">
        <v>50978.409999999996</v>
      </c>
      <c r="BF52">
        <v>7.8505645821436959E-2</v>
      </c>
      <c r="BG52">
        <v>6.3726104673314257E-2</v>
      </c>
      <c r="BH52">
        <v>290805.70300000004</v>
      </c>
      <c r="BI52">
        <v>1.3762085676841075E-2</v>
      </c>
      <c r="BJ52">
        <v>1.1171223460287951E-2</v>
      </c>
      <c r="BK52">
        <v>1</v>
      </c>
      <c r="BL52" t="s">
        <v>67</v>
      </c>
      <c r="BM52">
        <v>0</v>
      </c>
      <c r="BN52" t="s">
        <v>380</v>
      </c>
    </row>
    <row r="53" spans="1:66">
      <c r="A53" s="144" t="str">
        <f t="shared" si="54"/>
        <v>인천스마트</v>
      </c>
      <c r="B53" s="144" t="str">
        <f t="shared" si="1"/>
        <v>38</v>
      </c>
      <c r="C53" s="145" t="str">
        <f t="shared" si="55"/>
        <v>70바3575</v>
      </c>
      <c r="D53" s="133" t="str">
        <f t="shared" si="56"/>
        <v>대형</v>
      </c>
      <c r="E53" s="129" t="str">
        <f t="shared" si="57"/>
        <v>F</v>
      </c>
      <c r="F53" s="152">
        <f t="shared" si="58"/>
        <v>0.76521739130434785</v>
      </c>
      <c r="G53" s="153">
        <f t="shared" si="59"/>
        <v>1.76</v>
      </c>
      <c r="H53" s="154">
        <f t="shared" si="60"/>
        <v>2.2999999999999998</v>
      </c>
      <c r="I53" s="155">
        <f t="shared" si="61"/>
        <v>2773.8519999999999</v>
      </c>
      <c r="J53" s="156">
        <f t="shared" si="62"/>
        <v>2.3159988765162953E-2</v>
      </c>
      <c r="K53" s="156">
        <f t="shared" si="63"/>
        <v>0.39023424496676612</v>
      </c>
      <c r="L53" s="156">
        <f t="shared" si="64"/>
        <v>0.15069297136256729</v>
      </c>
      <c r="M53" s="157">
        <f t="shared" si="65"/>
        <v>19.145</v>
      </c>
      <c r="N53" s="158">
        <f t="shared" si="66"/>
        <v>3.5999999999999997E-2</v>
      </c>
      <c r="O53" s="158">
        <f t="shared" si="67"/>
        <v>19.359000000000002</v>
      </c>
      <c r="P53" s="159">
        <f t="shared" si="68"/>
        <v>0</v>
      </c>
      <c r="Q53" s="160">
        <f t="shared" si="69"/>
        <v>78</v>
      </c>
      <c r="R53" s="161">
        <f t="shared" si="70"/>
        <v>25.99964087837396</v>
      </c>
      <c r="S53" s="146">
        <f t="shared" si="71"/>
        <v>1</v>
      </c>
      <c r="T53" s="146">
        <f t="shared" si="72"/>
        <v>537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227</v>
      </c>
      <c r="Z53" s="4" t="s">
        <v>170</v>
      </c>
      <c r="AA53" s="4" t="s">
        <v>48</v>
      </c>
      <c r="AB53" s="4">
        <v>529</v>
      </c>
      <c r="AC53" s="4">
        <v>2773.8519999999999</v>
      </c>
      <c r="AD53" s="4">
        <v>1576.258</v>
      </c>
      <c r="AE53" s="4">
        <v>1.76</v>
      </c>
      <c r="AF53" s="4">
        <v>2.2999999999999998</v>
      </c>
      <c r="AG53" s="4">
        <v>19.145</v>
      </c>
      <c r="AH53" s="4">
        <v>181.87357700000001</v>
      </c>
      <c r="AI53" s="4">
        <v>4.2121899999999997</v>
      </c>
      <c r="AJ53" s="4">
        <v>70.973298</v>
      </c>
      <c r="AK53" s="4">
        <v>418</v>
      </c>
      <c r="AL53" s="4">
        <v>1</v>
      </c>
      <c r="AM53" s="4">
        <v>537</v>
      </c>
      <c r="AN53" s="4">
        <v>78</v>
      </c>
      <c r="AO53" s="4">
        <v>15.251538999999999</v>
      </c>
      <c r="AP53" s="4">
        <v>2705.4</v>
      </c>
      <c r="AQ53" s="4">
        <v>0</v>
      </c>
      <c r="AR53" s="4">
        <v>19</v>
      </c>
      <c r="AS53" s="4">
        <v>4863</v>
      </c>
      <c r="AT53" s="4">
        <v>3.5999999999999997E-2</v>
      </c>
      <c r="AU53" s="4">
        <v>19.359000000000002</v>
      </c>
      <c r="AV53" s="4">
        <v>24203</v>
      </c>
      <c r="AW53" s="4">
        <v>0</v>
      </c>
      <c r="AX53" s="4">
        <v>0.59</v>
      </c>
      <c r="AY53">
        <v>0.76521739130434785</v>
      </c>
      <c r="AZ53" t="s">
        <v>70</v>
      </c>
      <c r="BA53" t="s">
        <v>217</v>
      </c>
      <c r="BB53">
        <v>3</v>
      </c>
      <c r="BC53" t="s">
        <v>460</v>
      </c>
      <c r="BD53">
        <v>12</v>
      </c>
      <c r="BE53">
        <v>50978.409999999996</v>
      </c>
      <c r="BF53">
        <v>5.4412289437822794E-2</v>
      </c>
      <c r="BG53">
        <v>4.1637230178507879E-2</v>
      </c>
      <c r="BH53">
        <v>290805.70300000004</v>
      </c>
      <c r="BI53">
        <v>9.538506196352001E-3</v>
      </c>
      <c r="BJ53">
        <v>7.2990308285128362E-3</v>
      </c>
      <c r="BK53">
        <v>1</v>
      </c>
      <c r="BL53" t="s">
        <v>70</v>
      </c>
      <c r="BM53">
        <v>0</v>
      </c>
      <c r="BN53" t="s">
        <v>380</v>
      </c>
    </row>
    <row r="54" spans="1:66">
      <c r="A54" s="141" t="str">
        <f t="shared" ref="A54:A64" si="73">W54</f>
        <v>인천스마트</v>
      </c>
      <c r="B54" s="141" t="str">
        <f t="shared" si="1"/>
        <v>38</v>
      </c>
      <c r="C54" s="142" t="str">
        <f t="shared" ref="C54:C64" si="74">Y54</f>
        <v>70바3576</v>
      </c>
      <c r="D54" s="116" t="str">
        <f t="shared" ref="D54:D64" si="75">Z54</f>
        <v>대형</v>
      </c>
      <c r="E54" s="112" t="str">
        <f t="shared" ref="E54:E64" si="76">AZ54</f>
        <v>D</v>
      </c>
      <c r="F54" s="162">
        <f t="shared" ref="F54:F64" si="77">G54/H54</f>
        <v>0.8295652173913044</v>
      </c>
      <c r="G54" s="163">
        <f t="shared" ref="G54:G64" si="78">AE54</f>
        <v>1.9079999999999999</v>
      </c>
      <c r="H54" s="164">
        <f t="shared" ref="H54:H64" si="79">AF54</f>
        <v>2.2999999999999998</v>
      </c>
      <c r="I54" s="165">
        <f t="shared" ref="I54:I64" si="80">AC54</f>
        <v>2569.7919999999999</v>
      </c>
      <c r="J54" s="166">
        <f t="shared" ref="J54:J64" si="81">AI54/AH54</f>
        <v>1.7133525235703839E-2</v>
      </c>
      <c r="K54" s="166">
        <f t="shared" ref="K54:K64" si="82">AJ54/AH54</f>
        <v>0.39802158112203384</v>
      </c>
      <c r="L54" s="166">
        <f t="shared" ref="L54:L64" si="83">AK54/AC54</f>
        <v>0.20507496326550945</v>
      </c>
      <c r="M54" s="167">
        <f t="shared" ref="M54:M64" si="84">AG54</f>
        <v>12.65</v>
      </c>
      <c r="N54" s="168">
        <f t="shared" ref="N54:N64" si="85">IF(AW54=0,AT54,"속도계이상")</f>
        <v>7.8E-2</v>
      </c>
      <c r="O54" s="168">
        <f t="shared" ref="O54:O64" si="86">IF(AW54=0,AU54,"속도계이상")</f>
        <v>21.675000000000001</v>
      </c>
      <c r="P54" s="169">
        <f t="shared" ref="P54:P64" si="87">AQ54/60</f>
        <v>3.1666666666666662E-2</v>
      </c>
      <c r="Q54" s="170">
        <f t="shared" ref="Q54:Q64" si="88">AN54</f>
        <v>92</v>
      </c>
      <c r="R54" s="171">
        <f t="shared" ref="R54:R64" si="89">AC54/(AH54-AI54-AJ54)</f>
        <v>26.042687683458734</v>
      </c>
      <c r="S54" s="143">
        <f t="shared" ref="S54:S64" si="90">IF(AW54=0,AL54,"속도계이상")</f>
        <v>2</v>
      </c>
      <c r="T54" s="143">
        <f t="shared" ref="T54:T64" si="91">IF(AW54=0,AM54,"속도계이상")</f>
        <v>557</v>
      </c>
      <c r="U54" t="s">
        <v>117</v>
      </c>
      <c r="V54" t="s">
        <v>121</v>
      </c>
      <c r="W54" t="s">
        <v>117</v>
      </c>
      <c r="X54" s="4" t="s">
        <v>121</v>
      </c>
      <c r="Y54" s="4" t="s">
        <v>429</v>
      </c>
      <c r="Z54" s="4" t="s">
        <v>170</v>
      </c>
      <c r="AA54" s="4" t="s">
        <v>48</v>
      </c>
      <c r="AB54" s="4">
        <v>529</v>
      </c>
      <c r="AC54" s="4">
        <v>2569.7919999999999</v>
      </c>
      <c r="AD54" s="4">
        <v>1346.5419999999999</v>
      </c>
      <c r="AE54" s="4">
        <v>1.9079999999999999</v>
      </c>
      <c r="AF54" s="4">
        <v>2.2999999999999998</v>
      </c>
      <c r="AG54" s="4">
        <v>12.65</v>
      </c>
      <c r="AH54" s="4">
        <v>168.72190399999999</v>
      </c>
      <c r="AI54" s="4">
        <v>2.8908010000000002</v>
      </c>
      <c r="AJ54" s="4">
        <v>67.154959000000005</v>
      </c>
      <c r="AK54" s="4">
        <v>527</v>
      </c>
      <c r="AL54" s="4">
        <v>2</v>
      </c>
      <c r="AM54" s="4">
        <v>557</v>
      </c>
      <c r="AN54" s="4">
        <v>92</v>
      </c>
      <c r="AO54" s="4">
        <v>15.230931999999999</v>
      </c>
      <c r="AP54" s="4">
        <v>500.5</v>
      </c>
      <c r="AQ54" s="4">
        <v>1.9</v>
      </c>
      <c r="AR54" s="4">
        <v>17</v>
      </c>
      <c r="AS54" s="4">
        <v>4711</v>
      </c>
      <c r="AT54" s="4">
        <v>7.8E-2</v>
      </c>
      <c r="AU54" s="4">
        <v>21.675000000000001</v>
      </c>
      <c r="AV54" s="4">
        <v>21836</v>
      </c>
      <c r="AW54" s="4">
        <v>0</v>
      </c>
      <c r="AX54" s="4">
        <v>0.48</v>
      </c>
      <c r="AY54">
        <v>0.8295652173913044</v>
      </c>
      <c r="AZ54" t="s">
        <v>67</v>
      </c>
      <c r="BA54" t="s">
        <v>217</v>
      </c>
      <c r="BB54">
        <v>4</v>
      </c>
      <c r="BC54" t="s">
        <v>397</v>
      </c>
      <c r="BD54">
        <v>10</v>
      </c>
      <c r="BE54">
        <v>50978.409999999996</v>
      </c>
      <c r="BF54">
        <v>5.0409418418503049E-2</v>
      </c>
      <c r="BG54">
        <v>4.1817900148914705E-2</v>
      </c>
      <c r="BH54">
        <v>290805.70300000004</v>
      </c>
      <c r="BI54">
        <v>8.8368005630205942E-3</v>
      </c>
      <c r="BJ54">
        <v>7.3307023801057808E-3</v>
      </c>
      <c r="BK54">
        <v>1</v>
      </c>
      <c r="BL54" t="s">
        <v>69</v>
      </c>
      <c r="BM54">
        <v>-1</v>
      </c>
      <c r="BN54" t="s">
        <v>379</v>
      </c>
    </row>
    <row r="55" spans="1:66">
      <c r="A55" s="144" t="str">
        <f t="shared" si="73"/>
        <v>인천스마트</v>
      </c>
      <c r="B55" s="144" t="str">
        <f t="shared" si="1"/>
        <v>38</v>
      </c>
      <c r="C55" s="145" t="str">
        <f t="shared" si="74"/>
        <v>70바3660</v>
      </c>
      <c r="D55" s="133" t="str">
        <f t="shared" si="75"/>
        <v>대형</v>
      </c>
      <c r="E55" s="129" t="str">
        <f t="shared" si="76"/>
        <v>D</v>
      </c>
      <c r="F55" s="152">
        <f t="shared" si="77"/>
        <v>0.8</v>
      </c>
      <c r="G55" s="153">
        <f t="shared" si="78"/>
        <v>1.84</v>
      </c>
      <c r="H55" s="154">
        <f t="shared" si="79"/>
        <v>2.2999999999999998</v>
      </c>
      <c r="I55" s="155">
        <f t="shared" si="80"/>
        <v>3941.7930000000001</v>
      </c>
      <c r="J55" s="156">
        <f t="shared" si="81"/>
        <v>2.283623888670477E-2</v>
      </c>
      <c r="K55" s="156">
        <f t="shared" si="82"/>
        <v>0.39218699678327273</v>
      </c>
      <c r="L55" s="156">
        <f t="shared" si="83"/>
        <v>0.22477080861425244</v>
      </c>
      <c r="M55" s="157">
        <f t="shared" si="84"/>
        <v>12.741</v>
      </c>
      <c r="N55" s="158">
        <f t="shared" si="85"/>
        <v>5.0999999999999997E-2</v>
      </c>
      <c r="O55" s="158">
        <f t="shared" si="86"/>
        <v>20.524000000000001</v>
      </c>
      <c r="P55" s="159">
        <f t="shared" si="87"/>
        <v>0.12333333333333334</v>
      </c>
      <c r="Q55" s="160">
        <f t="shared" si="88"/>
        <v>86</v>
      </c>
      <c r="R55" s="161">
        <f t="shared" si="89"/>
        <v>24.699837663039546</v>
      </c>
      <c r="S55" s="146">
        <f t="shared" si="90"/>
        <v>2</v>
      </c>
      <c r="T55" s="146">
        <f t="shared" si="91"/>
        <v>809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228</v>
      </c>
      <c r="Z55" s="4" t="s">
        <v>170</v>
      </c>
      <c r="AA55" s="4" t="s">
        <v>48</v>
      </c>
      <c r="AB55" s="4">
        <v>529</v>
      </c>
      <c r="AC55" s="4">
        <v>3941.7930000000001</v>
      </c>
      <c r="AD55" s="4">
        <v>2142.7719999999999</v>
      </c>
      <c r="AE55" s="4">
        <v>1.84</v>
      </c>
      <c r="AF55" s="4">
        <v>2.2999999999999998</v>
      </c>
      <c r="AG55" s="4">
        <v>12.741</v>
      </c>
      <c r="AH55" s="4">
        <v>272.81051100000002</v>
      </c>
      <c r="AI55" s="4">
        <v>6.2299660000000001</v>
      </c>
      <c r="AJ55" s="4">
        <v>106.992735</v>
      </c>
      <c r="AK55" s="4">
        <v>886</v>
      </c>
      <c r="AL55" s="4">
        <v>2</v>
      </c>
      <c r="AM55" s="4">
        <v>809</v>
      </c>
      <c r="AN55" s="4">
        <v>86</v>
      </c>
      <c r="AO55" s="4">
        <v>14.448831</v>
      </c>
      <c r="AP55" s="4">
        <v>3005.9</v>
      </c>
      <c r="AQ55" s="4">
        <v>7.4</v>
      </c>
      <c r="AR55" s="4">
        <v>44</v>
      </c>
      <c r="AS55" s="4">
        <v>14947</v>
      </c>
      <c r="AT55" s="4">
        <v>5.0999999999999997E-2</v>
      </c>
      <c r="AU55" s="4">
        <v>20.524000000000001</v>
      </c>
      <c r="AV55" s="4">
        <v>33443</v>
      </c>
      <c r="AW55" s="4">
        <v>0</v>
      </c>
      <c r="AX55" s="4">
        <v>0.49</v>
      </c>
      <c r="AY55">
        <v>0.8</v>
      </c>
      <c r="AZ55" t="s">
        <v>67</v>
      </c>
      <c r="BA55" t="s">
        <v>217</v>
      </c>
      <c r="BB55">
        <v>8</v>
      </c>
      <c r="BC55" t="s">
        <v>484</v>
      </c>
      <c r="BD55">
        <v>9</v>
      </c>
      <c r="BE55">
        <v>50978.409999999996</v>
      </c>
      <c r="BF55">
        <v>7.732279213886821E-2</v>
      </c>
      <c r="BG55">
        <v>6.1858233711094571E-2</v>
      </c>
      <c r="BH55">
        <v>290805.70300000004</v>
      </c>
      <c r="BI55">
        <v>1.3554730733736675E-2</v>
      </c>
      <c r="BJ55">
        <v>1.0843784586989341E-2</v>
      </c>
      <c r="BK55">
        <v>1</v>
      </c>
      <c r="BL55" t="s">
        <v>70</v>
      </c>
      <c r="BM55">
        <v>1</v>
      </c>
      <c r="BN55" t="s">
        <v>412</v>
      </c>
    </row>
    <row r="56" spans="1:66">
      <c r="A56" s="141" t="str">
        <f t="shared" si="73"/>
        <v>인천스마트</v>
      </c>
      <c r="B56" s="141" t="str">
        <f t="shared" si="1"/>
        <v>5</v>
      </c>
      <c r="C56" s="142" t="str">
        <f t="shared" si="74"/>
        <v>70바3508</v>
      </c>
      <c r="D56" s="116" t="str">
        <f t="shared" si="75"/>
        <v>대형</v>
      </c>
      <c r="E56" s="112" t="str">
        <f t="shared" si="76"/>
        <v>D</v>
      </c>
      <c r="F56" s="162">
        <f t="shared" si="77"/>
        <v>0.80380952380952375</v>
      </c>
      <c r="G56" s="163">
        <f t="shared" si="78"/>
        <v>1.6879999999999999</v>
      </c>
      <c r="H56" s="164">
        <f t="shared" si="79"/>
        <v>2.1</v>
      </c>
      <c r="I56" s="165">
        <f t="shared" si="80"/>
        <v>1476.9459999999999</v>
      </c>
      <c r="J56" s="166">
        <f t="shared" si="81"/>
        <v>4.8870355076295648E-2</v>
      </c>
      <c r="K56" s="166">
        <f t="shared" si="82"/>
        <v>0.3745806659167939</v>
      </c>
      <c r="L56" s="166">
        <f t="shared" si="83"/>
        <v>0.14083114751656459</v>
      </c>
      <c r="M56" s="167">
        <f t="shared" si="84"/>
        <v>11.178000000000001</v>
      </c>
      <c r="N56" s="168">
        <f t="shared" si="85"/>
        <v>0.745</v>
      </c>
      <c r="O56" s="168">
        <f t="shared" si="86"/>
        <v>23.765000000000001</v>
      </c>
      <c r="P56" s="169">
        <f t="shared" si="87"/>
        <v>0.28000000000000003</v>
      </c>
      <c r="Q56" s="170">
        <f t="shared" si="88"/>
        <v>85</v>
      </c>
      <c r="R56" s="171">
        <f t="shared" si="89"/>
        <v>26.918132895871857</v>
      </c>
      <c r="S56" s="143">
        <f t="shared" si="90"/>
        <v>11</v>
      </c>
      <c r="T56" s="143">
        <f t="shared" si="91"/>
        <v>351</v>
      </c>
      <c r="U56" t="s">
        <v>117</v>
      </c>
      <c r="V56" t="s">
        <v>122</v>
      </c>
      <c r="W56" t="s">
        <v>117</v>
      </c>
      <c r="X56" s="4" t="s">
        <v>122</v>
      </c>
      <c r="Y56" s="4" t="s">
        <v>427</v>
      </c>
      <c r="Z56" s="4" t="s">
        <v>170</v>
      </c>
      <c r="AA56" s="4" t="s">
        <v>48</v>
      </c>
      <c r="AB56" s="4">
        <v>529</v>
      </c>
      <c r="AC56" s="4">
        <v>1476.9459999999999</v>
      </c>
      <c r="AD56" s="4">
        <v>874.89200000000005</v>
      </c>
      <c r="AE56" s="4">
        <v>1.6879999999999999</v>
      </c>
      <c r="AF56" s="4">
        <v>2.1</v>
      </c>
      <c r="AG56" s="4">
        <v>11.178000000000001</v>
      </c>
      <c r="AH56" s="4">
        <v>95.166364000000002</v>
      </c>
      <c r="AI56" s="4">
        <v>4.6508139999999996</v>
      </c>
      <c r="AJ56" s="4">
        <v>35.647480000000002</v>
      </c>
      <c r="AK56" s="4">
        <v>208</v>
      </c>
      <c r="AL56" s="4">
        <v>11</v>
      </c>
      <c r="AM56" s="4">
        <v>351</v>
      </c>
      <c r="AN56" s="4">
        <v>85</v>
      </c>
      <c r="AO56" s="4">
        <v>15.519622</v>
      </c>
      <c r="AP56" s="4">
        <v>1656.6</v>
      </c>
      <c r="AQ56" s="4">
        <v>16.8</v>
      </c>
      <c r="AR56" s="4">
        <v>29</v>
      </c>
      <c r="AS56" s="4">
        <v>14006</v>
      </c>
      <c r="AT56" s="4">
        <v>0.745</v>
      </c>
      <c r="AU56" s="4">
        <v>23.765000000000001</v>
      </c>
      <c r="AV56" s="4">
        <v>0</v>
      </c>
      <c r="AW56" s="4">
        <v>0</v>
      </c>
      <c r="AX56" s="4">
        <v>0.38</v>
      </c>
      <c r="AY56">
        <v>0.80380952380952375</v>
      </c>
      <c r="AZ56" t="s">
        <v>67</v>
      </c>
      <c r="BA56" t="s">
        <v>398</v>
      </c>
      <c r="BB56">
        <v>2</v>
      </c>
      <c r="BC56" t="s">
        <v>485</v>
      </c>
      <c r="BD56">
        <v>1</v>
      </c>
      <c r="BE56">
        <v>62214.278999999995</v>
      </c>
      <c r="BF56">
        <v>2.3739662722764978E-2</v>
      </c>
      <c r="BG56">
        <v>1.908216698858442E-2</v>
      </c>
      <c r="BH56">
        <v>290805.70300000004</v>
      </c>
      <c r="BI56">
        <v>5.0788068623262173E-3</v>
      </c>
      <c r="BJ56">
        <v>4.0823933255269779E-3</v>
      </c>
      <c r="BK56">
        <v>1</v>
      </c>
      <c r="BL56" t="s">
        <v>69</v>
      </c>
      <c r="BM56">
        <v>-1</v>
      </c>
      <c r="BN56" t="s">
        <v>379</v>
      </c>
    </row>
    <row r="57" spans="1:66">
      <c r="A57" s="144" t="str">
        <f t="shared" si="73"/>
        <v>인천스마트</v>
      </c>
      <c r="B57" s="144" t="str">
        <f t="shared" si="1"/>
        <v>5</v>
      </c>
      <c r="C57" s="145" t="str">
        <f t="shared" si="74"/>
        <v>70바3509</v>
      </c>
      <c r="D57" s="133" t="str">
        <f t="shared" si="75"/>
        <v>대형</v>
      </c>
      <c r="E57" s="129" t="str">
        <f t="shared" si="76"/>
        <v>A</v>
      </c>
      <c r="F57" s="152">
        <f t="shared" si="77"/>
        <v>0.98523809523809514</v>
      </c>
      <c r="G57" s="153">
        <f t="shared" si="78"/>
        <v>2.069</v>
      </c>
      <c r="H57" s="154">
        <f t="shared" si="79"/>
        <v>2.1</v>
      </c>
      <c r="I57" s="155">
        <f t="shared" si="80"/>
        <v>6531.9809999999998</v>
      </c>
      <c r="J57" s="156">
        <f t="shared" si="81"/>
        <v>2.4446551030578832E-2</v>
      </c>
      <c r="K57" s="156">
        <f t="shared" si="82"/>
        <v>0.35741414854631609</v>
      </c>
      <c r="L57" s="156">
        <f t="shared" si="83"/>
        <v>0.14482589584997263</v>
      </c>
      <c r="M57" s="157">
        <f t="shared" si="84"/>
        <v>11</v>
      </c>
      <c r="N57" s="158">
        <f t="shared" si="85"/>
        <v>0.35199999999999998</v>
      </c>
      <c r="O57" s="158">
        <f t="shared" si="86"/>
        <v>10.119</v>
      </c>
      <c r="P57" s="159">
        <f t="shared" si="87"/>
        <v>0.995</v>
      </c>
      <c r="Q57" s="160">
        <f t="shared" si="88"/>
        <v>89</v>
      </c>
      <c r="R57" s="161">
        <f t="shared" si="89"/>
        <v>25.865691924814012</v>
      </c>
      <c r="S57" s="146">
        <f t="shared" si="90"/>
        <v>23</v>
      </c>
      <c r="T57" s="146">
        <f t="shared" si="91"/>
        <v>661</v>
      </c>
      <c r="U57" t="s">
        <v>117</v>
      </c>
      <c r="V57" t="s">
        <v>122</v>
      </c>
      <c r="W57" t="s">
        <v>117</v>
      </c>
      <c r="X57" s="4" t="s">
        <v>122</v>
      </c>
      <c r="Y57" s="4" t="s">
        <v>229</v>
      </c>
      <c r="Z57" s="4" t="s">
        <v>170</v>
      </c>
      <c r="AA57" s="4" t="s">
        <v>48</v>
      </c>
      <c r="AB57" s="4">
        <v>529</v>
      </c>
      <c r="AC57" s="4">
        <v>6531.9809999999998</v>
      </c>
      <c r="AD57" s="4">
        <v>3156.79</v>
      </c>
      <c r="AE57" s="4">
        <v>2.069</v>
      </c>
      <c r="AF57" s="4">
        <v>2.1</v>
      </c>
      <c r="AG57" s="4">
        <v>11</v>
      </c>
      <c r="AH57" s="4">
        <v>408.53987899999998</v>
      </c>
      <c r="AI57" s="4">
        <v>9.9873910000000006</v>
      </c>
      <c r="AJ57" s="4">
        <v>146.017933</v>
      </c>
      <c r="AK57" s="4">
        <v>946</v>
      </c>
      <c r="AL57" s="4">
        <v>23</v>
      </c>
      <c r="AM57" s="4">
        <v>661</v>
      </c>
      <c r="AN57" s="4">
        <v>89</v>
      </c>
      <c r="AO57" s="4">
        <v>15.9886</v>
      </c>
      <c r="AP57" s="4">
        <v>5096.7</v>
      </c>
      <c r="AQ57" s="4">
        <v>59.7</v>
      </c>
      <c r="AR57" s="4">
        <v>59</v>
      </c>
      <c r="AS57" s="4">
        <v>31318</v>
      </c>
      <c r="AT57" s="4">
        <v>0.35199999999999998</v>
      </c>
      <c r="AU57" s="4">
        <v>10.119</v>
      </c>
      <c r="AV57" s="4">
        <v>53328</v>
      </c>
      <c r="AW57" s="4">
        <v>0</v>
      </c>
      <c r="AX57" s="4">
        <v>0.48</v>
      </c>
      <c r="AY57">
        <v>0.98523809523809514</v>
      </c>
      <c r="AZ57" t="s">
        <v>66</v>
      </c>
      <c r="BA57" t="s">
        <v>398</v>
      </c>
      <c r="BB57">
        <v>1</v>
      </c>
      <c r="BC57" t="s">
        <v>404</v>
      </c>
      <c r="BD57">
        <v>15</v>
      </c>
      <c r="BE57">
        <v>62214.278999999995</v>
      </c>
      <c r="BF57">
        <v>0.10499166919542699</v>
      </c>
      <c r="BG57">
        <v>0.10344179217397068</v>
      </c>
      <c r="BH57">
        <v>290805.70300000004</v>
      </c>
      <c r="BI57">
        <v>2.2461667472869332E-2</v>
      </c>
      <c r="BJ57">
        <v>2.2130090476841259E-2</v>
      </c>
      <c r="BK57">
        <v>1</v>
      </c>
      <c r="BL57" t="s">
        <v>68</v>
      </c>
      <c r="BM57">
        <v>1</v>
      </c>
      <c r="BN57" t="s">
        <v>412</v>
      </c>
    </row>
    <row r="58" spans="1:66">
      <c r="A58" s="141" t="str">
        <f t="shared" si="73"/>
        <v>인천스마트</v>
      </c>
      <c r="B58" s="141" t="str">
        <f t="shared" si="1"/>
        <v>5</v>
      </c>
      <c r="C58" s="142" t="str">
        <f t="shared" si="74"/>
        <v>70바3619</v>
      </c>
      <c r="D58" s="116" t="str">
        <f t="shared" si="75"/>
        <v>대형</v>
      </c>
      <c r="E58" s="112" t="str">
        <f t="shared" si="76"/>
        <v>C</v>
      </c>
      <c r="F58" s="162">
        <f t="shared" si="77"/>
        <v>0.87619047619047619</v>
      </c>
      <c r="G58" s="163">
        <f t="shared" si="78"/>
        <v>1.84</v>
      </c>
      <c r="H58" s="164">
        <f t="shared" si="79"/>
        <v>2.1</v>
      </c>
      <c r="I58" s="165">
        <f t="shared" si="80"/>
        <v>4614.6750000000002</v>
      </c>
      <c r="J58" s="166">
        <f t="shared" si="81"/>
        <v>3.5398679404664041E-2</v>
      </c>
      <c r="K58" s="166">
        <f t="shared" si="82"/>
        <v>0.35351076026822725</v>
      </c>
      <c r="L58" s="166">
        <f t="shared" si="83"/>
        <v>0.14995638912816178</v>
      </c>
      <c r="M58" s="167">
        <f t="shared" si="84"/>
        <v>14.129</v>
      </c>
      <c r="N58" s="168">
        <f t="shared" si="85"/>
        <v>2.1999999999999999E-2</v>
      </c>
      <c r="O58" s="168">
        <f t="shared" si="86"/>
        <v>8.7330000000000005</v>
      </c>
      <c r="P58" s="169">
        <f t="shared" si="87"/>
        <v>0</v>
      </c>
      <c r="Q58" s="170">
        <f t="shared" si="88"/>
        <v>79</v>
      </c>
      <c r="R58" s="171">
        <f t="shared" si="89"/>
        <v>25.913239721306194</v>
      </c>
      <c r="S58" s="143">
        <f t="shared" si="90"/>
        <v>1</v>
      </c>
      <c r="T58" s="143">
        <f t="shared" si="91"/>
        <v>403</v>
      </c>
      <c r="U58" t="s">
        <v>117</v>
      </c>
      <c r="V58" t="s">
        <v>122</v>
      </c>
      <c r="W58" t="s">
        <v>117</v>
      </c>
      <c r="X58" s="4" t="s">
        <v>122</v>
      </c>
      <c r="Y58" s="4" t="s">
        <v>230</v>
      </c>
      <c r="Z58" s="4" t="s">
        <v>170</v>
      </c>
      <c r="AA58" s="4" t="s">
        <v>48</v>
      </c>
      <c r="AB58" s="4">
        <v>529</v>
      </c>
      <c r="AC58" s="4">
        <v>4614.6750000000002</v>
      </c>
      <c r="AD58" s="4">
        <v>2508.3380000000002</v>
      </c>
      <c r="AE58" s="4">
        <v>1.84</v>
      </c>
      <c r="AF58" s="4">
        <v>2.1</v>
      </c>
      <c r="AG58" s="4">
        <v>14.129</v>
      </c>
      <c r="AH58" s="4">
        <v>291.41629499999999</v>
      </c>
      <c r="AI58" s="4">
        <v>10.315752</v>
      </c>
      <c r="AJ58" s="4">
        <v>103.01879599999999</v>
      </c>
      <c r="AK58" s="4">
        <v>692</v>
      </c>
      <c r="AL58" s="4">
        <v>1</v>
      </c>
      <c r="AM58" s="4">
        <v>403</v>
      </c>
      <c r="AN58" s="4">
        <v>79</v>
      </c>
      <c r="AO58" s="4">
        <v>15.835336</v>
      </c>
      <c r="AP58" s="4">
        <v>1633.8</v>
      </c>
      <c r="AQ58" s="4">
        <v>0</v>
      </c>
      <c r="AR58" s="4">
        <v>41</v>
      </c>
      <c r="AS58" s="4">
        <v>19077</v>
      </c>
      <c r="AT58" s="4">
        <v>2.1999999999999999E-2</v>
      </c>
      <c r="AU58" s="4">
        <v>8.7330000000000005</v>
      </c>
      <c r="AV58" s="4">
        <v>39452</v>
      </c>
      <c r="AW58" s="4">
        <v>0</v>
      </c>
      <c r="AX58" s="4">
        <v>0.5</v>
      </c>
      <c r="AY58">
        <v>0.87619047619047619</v>
      </c>
      <c r="AZ58" t="s">
        <v>69</v>
      </c>
      <c r="BA58" t="s">
        <v>398</v>
      </c>
      <c r="BB58">
        <v>2</v>
      </c>
      <c r="BC58" t="s">
        <v>403</v>
      </c>
      <c r="BD58">
        <v>10</v>
      </c>
      <c r="BE58">
        <v>62214.278999999995</v>
      </c>
      <c r="BF58">
        <v>7.4173888602004065E-2</v>
      </c>
      <c r="BG58">
        <v>6.4990454775089274E-2</v>
      </c>
      <c r="BH58">
        <v>290805.70300000004</v>
      </c>
      <c r="BI58">
        <v>1.5868584943122658E-2</v>
      </c>
      <c r="BJ58">
        <v>1.3903902997783662E-2</v>
      </c>
      <c r="BK58">
        <v>1</v>
      </c>
      <c r="BL58" t="s">
        <v>69</v>
      </c>
      <c r="BM58">
        <v>0</v>
      </c>
      <c r="BN58" t="s">
        <v>380</v>
      </c>
    </row>
    <row r="59" spans="1:66">
      <c r="A59" s="144" t="str">
        <f t="shared" si="73"/>
        <v>인천스마트</v>
      </c>
      <c r="B59" s="144" t="str">
        <f t="shared" si="1"/>
        <v>5</v>
      </c>
      <c r="C59" s="145" t="str">
        <f t="shared" si="74"/>
        <v>70바3620</v>
      </c>
      <c r="D59" s="133" t="str">
        <f t="shared" si="75"/>
        <v>대형</v>
      </c>
      <c r="E59" s="129" t="str">
        <f t="shared" si="76"/>
        <v>B</v>
      </c>
      <c r="F59" s="152">
        <f t="shared" si="77"/>
        <v>0.93619047619047613</v>
      </c>
      <c r="G59" s="153">
        <f t="shared" si="78"/>
        <v>1.966</v>
      </c>
      <c r="H59" s="154">
        <f t="shared" si="79"/>
        <v>2.1</v>
      </c>
      <c r="I59" s="155">
        <f t="shared" si="80"/>
        <v>5678.3230000000003</v>
      </c>
      <c r="J59" s="156">
        <f t="shared" si="81"/>
        <v>4.1340038896087131E-2</v>
      </c>
      <c r="K59" s="156">
        <f t="shared" si="82"/>
        <v>0.36535590879136776</v>
      </c>
      <c r="L59" s="156">
        <f t="shared" si="83"/>
        <v>0.24355782508321558</v>
      </c>
      <c r="M59" s="157">
        <f t="shared" si="84"/>
        <v>11.224</v>
      </c>
      <c r="N59" s="158">
        <f t="shared" si="85"/>
        <v>8.7999999999999995E-2</v>
      </c>
      <c r="O59" s="158">
        <f t="shared" si="86"/>
        <v>18.756</v>
      </c>
      <c r="P59" s="159">
        <f t="shared" si="87"/>
        <v>0</v>
      </c>
      <c r="Q59" s="160">
        <f t="shared" si="88"/>
        <v>79</v>
      </c>
      <c r="R59" s="161">
        <f t="shared" si="89"/>
        <v>25.967732569410185</v>
      </c>
      <c r="S59" s="146">
        <f t="shared" si="90"/>
        <v>5</v>
      </c>
      <c r="T59" s="146">
        <f t="shared" si="91"/>
        <v>1065</v>
      </c>
      <c r="U59" t="s">
        <v>117</v>
      </c>
      <c r="V59" t="s">
        <v>122</v>
      </c>
      <c r="W59" t="s">
        <v>117</v>
      </c>
      <c r="X59" s="4" t="s">
        <v>122</v>
      </c>
      <c r="Y59" s="4" t="s">
        <v>231</v>
      </c>
      <c r="Z59" s="4" t="s">
        <v>170</v>
      </c>
      <c r="AA59" s="4" t="s">
        <v>48</v>
      </c>
      <c r="AB59" s="4">
        <v>529</v>
      </c>
      <c r="AC59" s="4">
        <v>5678.3230000000003</v>
      </c>
      <c r="AD59" s="4">
        <v>2887.654</v>
      </c>
      <c r="AE59" s="4">
        <v>1.966</v>
      </c>
      <c r="AF59" s="4">
        <v>2.1</v>
      </c>
      <c r="AG59" s="4">
        <v>11.224</v>
      </c>
      <c r="AH59" s="4">
        <v>368.56046600000002</v>
      </c>
      <c r="AI59" s="4">
        <v>15.236304000000001</v>
      </c>
      <c r="AJ59" s="4">
        <v>134.655744</v>
      </c>
      <c r="AK59" s="4">
        <v>1383</v>
      </c>
      <c r="AL59" s="4">
        <v>5</v>
      </c>
      <c r="AM59" s="4">
        <v>1065</v>
      </c>
      <c r="AN59" s="4">
        <v>79</v>
      </c>
      <c r="AO59" s="4">
        <v>15.40676</v>
      </c>
      <c r="AP59" s="4">
        <v>5127.8999999999996</v>
      </c>
      <c r="AQ59" s="4">
        <v>0</v>
      </c>
      <c r="AR59" s="4">
        <v>91</v>
      </c>
      <c r="AS59" s="4">
        <v>31281</v>
      </c>
      <c r="AT59" s="4">
        <v>8.7999999999999995E-2</v>
      </c>
      <c r="AU59" s="4">
        <v>18.756</v>
      </c>
      <c r="AV59" s="4">
        <v>36594</v>
      </c>
      <c r="AW59" s="4">
        <v>0</v>
      </c>
      <c r="AX59" s="4">
        <v>0.46</v>
      </c>
      <c r="AY59">
        <v>0.93619047619047613</v>
      </c>
      <c r="AZ59" t="s">
        <v>68</v>
      </c>
      <c r="BA59" t="s">
        <v>398</v>
      </c>
      <c r="BB59">
        <v>1</v>
      </c>
      <c r="BC59" t="s">
        <v>400</v>
      </c>
      <c r="BD59">
        <v>10</v>
      </c>
      <c r="BE59">
        <v>62214.278999999995</v>
      </c>
      <c r="BF59">
        <v>9.1270413983259385E-2</v>
      </c>
      <c r="BG59">
        <v>8.5446492329089491E-2</v>
      </c>
      <c r="BH59">
        <v>290805.70300000004</v>
      </c>
      <c r="BI59">
        <v>1.9526174835711525E-2</v>
      </c>
      <c r="BJ59">
        <v>1.8280218917623263E-2</v>
      </c>
      <c r="BK59">
        <v>1</v>
      </c>
      <c r="BL59" t="s">
        <v>68</v>
      </c>
      <c r="BM59">
        <v>0</v>
      </c>
      <c r="BN59" t="s">
        <v>380</v>
      </c>
    </row>
    <row r="60" spans="1:66">
      <c r="A60" s="141" t="str">
        <f t="shared" si="73"/>
        <v>인천스마트</v>
      </c>
      <c r="B60" s="141" t="str">
        <f t="shared" si="1"/>
        <v>5</v>
      </c>
      <c r="C60" s="142" t="str">
        <f t="shared" si="74"/>
        <v>70바3621</v>
      </c>
      <c r="D60" s="116" t="str">
        <f t="shared" si="75"/>
        <v>대형</v>
      </c>
      <c r="E60" s="112" t="str">
        <f t="shared" si="76"/>
        <v>B</v>
      </c>
      <c r="F60" s="162">
        <f t="shared" si="77"/>
        <v>0.90904761904761899</v>
      </c>
      <c r="G60" s="163">
        <f t="shared" si="78"/>
        <v>1.909</v>
      </c>
      <c r="H60" s="164">
        <f t="shared" si="79"/>
        <v>2.1</v>
      </c>
      <c r="I60" s="165">
        <f t="shared" si="80"/>
        <v>5701.3410000000003</v>
      </c>
      <c r="J60" s="166">
        <f t="shared" si="81"/>
        <v>3.0626264175851469E-2</v>
      </c>
      <c r="K60" s="166">
        <f t="shared" si="82"/>
        <v>0.37005577257483485</v>
      </c>
      <c r="L60" s="166">
        <f t="shared" si="83"/>
        <v>0.22275461159050125</v>
      </c>
      <c r="M60" s="167">
        <f t="shared" si="84"/>
        <v>9.9540000000000006</v>
      </c>
      <c r="N60" s="168">
        <f t="shared" si="85"/>
        <v>7.0000000000000007E-2</v>
      </c>
      <c r="O60" s="168">
        <f t="shared" si="86"/>
        <v>8.7170000000000005</v>
      </c>
      <c r="P60" s="169">
        <f t="shared" si="87"/>
        <v>1.6883333333333332</v>
      </c>
      <c r="Q60" s="170">
        <f t="shared" si="88"/>
        <v>91</v>
      </c>
      <c r="R60" s="171">
        <f t="shared" si="89"/>
        <v>25.689869509621793</v>
      </c>
      <c r="S60" s="143">
        <f t="shared" si="90"/>
        <v>4</v>
      </c>
      <c r="T60" s="143">
        <f t="shared" si="91"/>
        <v>497</v>
      </c>
      <c r="U60" t="s">
        <v>117</v>
      </c>
      <c r="V60" t="s">
        <v>122</v>
      </c>
      <c r="W60" t="s">
        <v>117</v>
      </c>
      <c r="X60" s="4" t="s">
        <v>122</v>
      </c>
      <c r="Y60" s="4" t="s">
        <v>232</v>
      </c>
      <c r="Z60" s="4" t="s">
        <v>170</v>
      </c>
      <c r="AA60" s="4" t="s">
        <v>48</v>
      </c>
      <c r="AB60" s="4">
        <v>529</v>
      </c>
      <c r="AC60" s="4">
        <v>5701.3410000000003</v>
      </c>
      <c r="AD60" s="4">
        <v>2986.0680000000002</v>
      </c>
      <c r="AE60" s="4">
        <v>1.909</v>
      </c>
      <c r="AF60" s="4">
        <v>2.1</v>
      </c>
      <c r="AG60" s="4">
        <v>9.9540000000000006</v>
      </c>
      <c r="AH60" s="4">
        <v>370.30350600000003</v>
      </c>
      <c r="AI60" s="4">
        <v>11.341013</v>
      </c>
      <c r="AJ60" s="4">
        <v>137.03295</v>
      </c>
      <c r="AK60" s="4">
        <v>1270</v>
      </c>
      <c r="AL60" s="4">
        <v>4</v>
      </c>
      <c r="AM60" s="4">
        <v>497</v>
      </c>
      <c r="AN60" s="4">
        <v>91</v>
      </c>
      <c r="AO60" s="4">
        <v>15.3964</v>
      </c>
      <c r="AP60" s="4">
        <v>4461.1000000000004</v>
      </c>
      <c r="AQ60" s="4">
        <v>101.3</v>
      </c>
      <c r="AR60" s="4">
        <v>53</v>
      </c>
      <c r="AS60" s="4">
        <v>59448</v>
      </c>
      <c r="AT60" s="4">
        <v>7.0000000000000007E-2</v>
      </c>
      <c r="AU60" s="4">
        <v>8.7170000000000005</v>
      </c>
      <c r="AV60" s="4">
        <v>34691</v>
      </c>
      <c r="AW60" s="4">
        <v>0</v>
      </c>
      <c r="AX60" s="4">
        <v>0.42</v>
      </c>
      <c r="AY60">
        <v>0.90904761904761899</v>
      </c>
      <c r="AZ60" t="s">
        <v>68</v>
      </c>
      <c r="BA60" t="s">
        <v>398</v>
      </c>
      <c r="BB60">
        <v>6</v>
      </c>
      <c r="BC60" t="s">
        <v>465</v>
      </c>
      <c r="BD60">
        <v>10</v>
      </c>
      <c r="BE60">
        <v>62214.278999999995</v>
      </c>
      <c r="BF60">
        <v>9.1640393357287006E-2</v>
      </c>
      <c r="BG60">
        <v>8.3305481390028996E-2</v>
      </c>
      <c r="BH60">
        <v>290805.70300000004</v>
      </c>
      <c r="BI60">
        <v>1.9605327341190415E-2</v>
      </c>
      <c r="BJ60">
        <v>1.7822176140158335E-2</v>
      </c>
      <c r="BK60">
        <v>1</v>
      </c>
      <c r="BL60" t="s">
        <v>68</v>
      </c>
      <c r="BM60">
        <v>0</v>
      </c>
      <c r="BN60" t="s">
        <v>380</v>
      </c>
    </row>
    <row r="61" spans="1:66">
      <c r="A61" s="144" t="str">
        <f t="shared" si="73"/>
        <v>인천스마트</v>
      </c>
      <c r="B61" s="144" t="str">
        <f t="shared" si="1"/>
        <v>5</v>
      </c>
      <c r="C61" s="145" t="str">
        <f t="shared" si="74"/>
        <v>70바3622</v>
      </c>
      <c r="D61" s="133" t="str">
        <f t="shared" si="75"/>
        <v>대형</v>
      </c>
      <c r="E61" s="129" t="str">
        <f t="shared" si="76"/>
        <v>C</v>
      </c>
      <c r="F61" s="152">
        <f t="shared" si="77"/>
        <v>0.87666666666666659</v>
      </c>
      <c r="G61" s="153">
        <f t="shared" si="78"/>
        <v>1.841</v>
      </c>
      <c r="H61" s="154">
        <f t="shared" si="79"/>
        <v>2.1</v>
      </c>
      <c r="I61" s="155">
        <f t="shared" si="80"/>
        <v>5776.19</v>
      </c>
      <c r="J61" s="156">
        <f t="shared" si="81"/>
        <v>6.5047319009922916E-2</v>
      </c>
      <c r="K61" s="156">
        <f t="shared" si="82"/>
        <v>0.36968845770492681</v>
      </c>
      <c r="L61" s="156">
        <f t="shared" si="83"/>
        <v>0.16516077206601584</v>
      </c>
      <c r="M61" s="157">
        <f t="shared" si="84"/>
        <v>11.343</v>
      </c>
      <c r="N61" s="158">
        <f t="shared" si="85"/>
        <v>6.9000000000000006E-2</v>
      </c>
      <c r="O61" s="158">
        <f t="shared" si="86"/>
        <v>9.2970000000000006</v>
      </c>
      <c r="P61" s="159">
        <f t="shared" si="87"/>
        <v>0.28833333333333333</v>
      </c>
      <c r="Q61" s="160">
        <f t="shared" si="88"/>
        <v>91</v>
      </c>
      <c r="R61" s="161">
        <f t="shared" si="89"/>
        <v>26.17844897266156</v>
      </c>
      <c r="S61" s="146">
        <f t="shared" si="90"/>
        <v>4</v>
      </c>
      <c r="T61" s="146">
        <f t="shared" si="91"/>
        <v>537</v>
      </c>
      <c r="U61" t="s">
        <v>117</v>
      </c>
      <c r="V61" t="s">
        <v>122</v>
      </c>
      <c r="W61" t="s">
        <v>117</v>
      </c>
      <c r="X61" s="4" t="s">
        <v>122</v>
      </c>
      <c r="Y61" s="4" t="s">
        <v>233</v>
      </c>
      <c r="Z61" s="4" t="s">
        <v>170</v>
      </c>
      <c r="AA61" s="4" t="s">
        <v>48</v>
      </c>
      <c r="AB61" s="4">
        <v>529</v>
      </c>
      <c r="AC61" s="4">
        <v>5776.19</v>
      </c>
      <c r="AD61" s="4">
        <v>3137.7559999999999</v>
      </c>
      <c r="AE61" s="4">
        <v>1.841</v>
      </c>
      <c r="AF61" s="4">
        <v>2.1</v>
      </c>
      <c r="AG61" s="4">
        <v>11.343</v>
      </c>
      <c r="AH61" s="4">
        <v>390.34269799999998</v>
      </c>
      <c r="AI61" s="4">
        <v>25.390746</v>
      </c>
      <c r="AJ61" s="4">
        <v>144.30519000000001</v>
      </c>
      <c r="AK61" s="4">
        <v>954</v>
      </c>
      <c r="AL61" s="4">
        <v>4</v>
      </c>
      <c r="AM61" s="4">
        <v>537</v>
      </c>
      <c r="AN61" s="4">
        <v>91</v>
      </c>
      <c r="AO61" s="4">
        <v>14.797739999999999</v>
      </c>
      <c r="AP61" s="4">
        <v>6485.9</v>
      </c>
      <c r="AQ61" s="4">
        <v>17.3</v>
      </c>
      <c r="AR61" s="4">
        <v>143</v>
      </c>
      <c r="AS61" s="4">
        <v>70281</v>
      </c>
      <c r="AT61" s="4">
        <v>6.9000000000000006E-2</v>
      </c>
      <c r="AU61" s="4">
        <v>9.2970000000000006</v>
      </c>
      <c r="AV61" s="4">
        <v>50579</v>
      </c>
      <c r="AW61" s="4">
        <v>0</v>
      </c>
      <c r="AX61" s="4">
        <v>0.43</v>
      </c>
      <c r="AY61">
        <v>0.87666666666666659</v>
      </c>
      <c r="AZ61" t="s">
        <v>69</v>
      </c>
      <c r="BA61" t="s">
        <v>398</v>
      </c>
      <c r="BB61">
        <v>1</v>
      </c>
      <c r="BC61" t="s">
        <v>399</v>
      </c>
      <c r="BD61">
        <v>9</v>
      </c>
      <c r="BE61">
        <v>62214.278999999995</v>
      </c>
      <c r="BF61">
        <v>9.284347729883681E-2</v>
      </c>
      <c r="BG61">
        <v>8.1392781765313602E-2</v>
      </c>
      <c r="BH61">
        <v>290805.70300000004</v>
      </c>
      <c r="BI61">
        <v>1.9862712252242173E-2</v>
      </c>
      <c r="BJ61">
        <v>1.7412977741132304E-2</v>
      </c>
      <c r="BK61">
        <v>1</v>
      </c>
      <c r="BL61" t="s">
        <v>68</v>
      </c>
      <c r="BM61">
        <v>-1</v>
      </c>
      <c r="BN61" t="s">
        <v>379</v>
      </c>
    </row>
    <row r="62" spans="1:66">
      <c r="A62" s="141" t="str">
        <f t="shared" si="73"/>
        <v>인천스마트</v>
      </c>
      <c r="B62" s="141" t="str">
        <f t="shared" si="1"/>
        <v>5</v>
      </c>
      <c r="C62" s="142" t="str">
        <f t="shared" si="74"/>
        <v>70바3629</v>
      </c>
      <c r="D62" s="116" t="str">
        <f t="shared" si="75"/>
        <v>대형</v>
      </c>
      <c r="E62" s="112" t="str">
        <f t="shared" si="76"/>
        <v>B</v>
      </c>
      <c r="F62" s="162">
        <f t="shared" si="77"/>
        <v>0.91761904761904756</v>
      </c>
      <c r="G62" s="163">
        <f t="shared" si="78"/>
        <v>1.927</v>
      </c>
      <c r="H62" s="164">
        <f t="shared" si="79"/>
        <v>2.1</v>
      </c>
      <c r="I62" s="165">
        <f t="shared" si="80"/>
        <v>6111.451</v>
      </c>
      <c r="J62" s="166">
        <f t="shared" si="81"/>
        <v>3.2775112080261862E-2</v>
      </c>
      <c r="K62" s="166">
        <f t="shared" si="82"/>
        <v>0.37046661870705599</v>
      </c>
      <c r="L62" s="166">
        <f t="shared" si="83"/>
        <v>0.14890080931680547</v>
      </c>
      <c r="M62" s="167">
        <f t="shared" si="84"/>
        <v>11.752000000000001</v>
      </c>
      <c r="N62" s="168">
        <f t="shared" si="85"/>
        <v>9.8000000000000004E-2</v>
      </c>
      <c r="O62" s="168">
        <f t="shared" si="86"/>
        <v>9.31</v>
      </c>
      <c r="P62" s="169">
        <f t="shared" si="87"/>
        <v>1.2650000000000001</v>
      </c>
      <c r="Q62" s="170">
        <f t="shared" si="88"/>
        <v>89</v>
      </c>
      <c r="R62" s="171">
        <f t="shared" si="89"/>
        <v>25.62467292011533</v>
      </c>
      <c r="S62" s="143">
        <f t="shared" si="90"/>
        <v>6</v>
      </c>
      <c r="T62" s="143">
        <f t="shared" si="91"/>
        <v>569</v>
      </c>
      <c r="U62" t="s">
        <v>117</v>
      </c>
      <c r="V62" t="s">
        <v>122</v>
      </c>
      <c r="W62" t="s">
        <v>117</v>
      </c>
      <c r="X62" s="4" t="s">
        <v>122</v>
      </c>
      <c r="Y62" s="4" t="s">
        <v>234</v>
      </c>
      <c r="Z62" s="4" t="s">
        <v>170</v>
      </c>
      <c r="AA62" s="4" t="s">
        <v>48</v>
      </c>
      <c r="AB62" s="4">
        <v>529</v>
      </c>
      <c r="AC62" s="4">
        <v>6111.451</v>
      </c>
      <c r="AD62" s="4">
        <v>3171.7890000000002</v>
      </c>
      <c r="AE62" s="4">
        <v>1.927</v>
      </c>
      <c r="AF62" s="4">
        <v>2.1</v>
      </c>
      <c r="AG62" s="4">
        <v>11.752000000000001</v>
      </c>
      <c r="AH62" s="4">
        <v>399.65712300000001</v>
      </c>
      <c r="AI62" s="4">
        <v>13.098807000000001</v>
      </c>
      <c r="AJ62" s="4">
        <v>148.05962299999999</v>
      </c>
      <c r="AK62" s="4">
        <v>910</v>
      </c>
      <c r="AL62" s="4">
        <v>6</v>
      </c>
      <c r="AM62" s="4">
        <v>569</v>
      </c>
      <c r="AN62" s="4">
        <v>89</v>
      </c>
      <c r="AO62" s="4">
        <v>15.291734999999999</v>
      </c>
      <c r="AP62" s="4">
        <v>4575.3999999999996</v>
      </c>
      <c r="AQ62" s="4">
        <v>75.900000000000006</v>
      </c>
      <c r="AR62" s="4">
        <v>111</v>
      </c>
      <c r="AS62" s="4">
        <v>43190</v>
      </c>
      <c r="AT62" s="4">
        <v>9.8000000000000004E-2</v>
      </c>
      <c r="AU62" s="4">
        <v>9.31</v>
      </c>
      <c r="AV62" s="4">
        <v>54000</v>
      </c>
      <c r="AW62" s="4">
        <v>0</v>
      </c>
      <c r="AX62" s="4">
        <v>0.47</v>
      </c>
      <c r="AY62">
        <v>0.91761904761904756</v>
      </c>
      <c r="AZ62" t="s">
        <v>68</v>
      </c>
      <c r="BA62" t="s">
        <v>398</v>
      </c>
      <c r="BB62">
        <v>5</v>
      </c>
      <c r="BC62" t="s">
        <v>413</v>
      </c>
      <c r="BD62">
        <v>11</v>
      </c>
      <c r="BE62">
        <v>62214.278999999995</v>
      </c>
      <c r="BF62">
        <v>9.8232288442979473E-2</v>
      </c>
      <c r="BG62">
        <v>9.0139818966486401E-2</v>
      </c>
      <c r="BH62">
        <v>290805.70300000004</v>
      </c>
      <c r="BI62">
        <v>2.1015581664847884E-2</v>
      </c>
      <c r="BJ62">
        <v>1.9284298032458031E-2</v>
      </c>
      <c r="BK62">
        <v>1</v>
      </c>
      <c r="BL62" t="s">
        <v>68</v>
      </c>
      <c r="BM62">
        <v>0</v>
      </c>
      <c r="BN62" t="s">
        <v>380</v>
      </c>
    </row>
    <row r="63" spans="1:66">
      <c r="A63" s="144" t="str">
        <f t="shared" si="73"/>
        <v>인천스마트</v>
      </c>
      <c r="B63" s="144" t="str">
        <f t="shared" si="1"/>
        <v>5</v>
      </c>
      <c r="C63" s="145" t="str">
        <f t="shared" si="74"/>
        <v>70바3630</v>
      </c>
      <c r="D63" s="133" t="str">
        <f t="shared" si="75"/>
        <v>대형</v>
      </c>
      <c r="E63" s="129" t="str">
        <f t="shared" si="76"/>
        <v>B</v>
      </c>
      <c r="F63" s="152">
        <f t="shared" si="77"/>
        <v>0.92190476190476189</v>
      </c>
      <c r="G63" s="153">
        <f t="shared" si="78"/>
        <v>1.9359999999999999</v>
      </c>
      <c r="H63" s="154">
        <f t="shared" si="79"/>
        <v>2.1</v>
      </c>
      <c r="I63" s="155">
        <f t="shared" si="80"/>
        <v>5044.0379999999996</v>
      </c>
      <c r="J63" s="156">
        <f t="shared" si="81"/>
        <v>2.9333290624201862E-2</v>
      </c>
      <c r="K63" s="156">
        <f t="shared" si="82"/>
        <v>0.37329041900715021</v>
      </c>
      <c r="L63" s="156">
        <f t="shared" si="83"/>
        <v>0.18378132757921334</v>
      </c>
      <c r="M63" s="157">
        <f t="shared" si="84"/>
        <v>13.295999999999999</v>
      </c>
      <c r="N63" s="158">
        <f t="shared" si="85"/>
        <v>0.79300000000000004</v>
      </c>
      <c r="O63" s="158">
        <f t="shared" si="86"/>
        <v>12.49</v>
      </c>
      <c r="P63" s="159">
        <f t="shared" si="87"/>
        <v>0</v>
      </c>
      <c r="Q63" s="160">
        <f t="shared" si="88"/>
        <v>74</v>
      </c>
      <c r="R63" s="161">
        <f t="shared" si="89"/>
        <v>25.183036207531217</v>
      </c>
      <c r="S63" s="146">
        <f t="shared" si="90"/>
        <v>40</v>
      </c>
      <c r="T63" s="146">
        <f t="shared" si="91"/>
        <v>630</v>
      </c>
      <c r="U63" t="s">
        <v>117</v>
      </c>
      <c r="V63" t="s">
        <v>122</v>
      </c>
      <c r="W63" t="s">
        <v>117</v>
      </c>
      <c r="X63" s="4" t="s">
        <v>122</v>
      </c>
      <c r="Y63" s="4" t="s">
        <v>235</v>
      </c>
      <c r="Z63" s="4" t="s">
        <v>170</v>
      </c>
      <c r="AA63" s="4" t="s">
        <v>48</v>
      </c>
      <c r="AB63" s="4">
        <v>529</v>
      </c>
      <c r="AC63" s="4">
        <v>5044.0379999999996</v>
      </c>
      <c r="AD63" s="4">
        <v>2605.8910000000001</v>
      </c>
      <c r="AE63" s="4">
        <v>1.9359999999999999</v>
      </c>
      <c r="AF63" s="4">
        <v>2.1</v>
      </c>
      <c r="AG63" s="4">
        <v>13.295999999999999</v>
      </c>
      <c r="AH63" s="4">
        <v>335.29129499999999</v>
      </c>
      <c r="AI63" s="4">
        <v>9.8351970000000009</v>
      </c>
      <c r="AJ63" s="4">
        <v>125.161028</v>
      </c>
      <c r="AK63" s="4">
        <v>927</v>
      </c>
      <c r="AL63" s="4">
        <v>40</v>
      </c>
      <c r="AM63" s="4">
        <v>630</v>
      </c>
      <c r="AN63" s="4">
        <v>74</v>
      </c>
      <c r="AO63" s="4">
        <v>15.043748000000001</v>
      </c>
      <c r="AP63" s="4">
        <v>5290.8</v>
      </c>
      <c r="AQ63" s="4">
        <v>0</v>
      </c>
      <c r="AR63" s="4">
        <v>69</v>
      </c>
      <c r="AS63" s="4">
        <v>56124</v>
      </c>
      <c r="AT63" s="4">
        <v>0.79300000000000004</v>
      </c>
      <c r="AU63" s="4">
        <v>12.49</v>
      </c>
      <c r="AV63" s="4">
        <v>44770</v>
      </c>
      <c r="AW63" s="4">
        <v>0</v>
      </c>
      <c r="AX63" s="4">
        <v>0.52</v>
      </c>
      <c r="AY63">
        <v>0.92190476190476189</v>
      </c>
      <c r="AZ63" t="s">
        <v>68</v>
      </c>
      <c r="BA63" t="s">
        <v>398</v>
      </c>
      <c r="BB63">
        <v>4</v>
      </c>
      <c r="BC63" t="s">
        <v>401</v>
      </c>
      <c r="BD63">
        <v>10</v>
      </c>
      <c r="BE63">
        <v>62214.278999999995</v>
      </c>
      <c r="BF63">
        <v>8.1075246407661491E-2</v>
      </c>
      <c r="BG63">
        <v>7.4743655735825074E-2</v>
      </c>
      <c r="BH63">
        <v>290805.70300000004</v>
      </c>
      <c r="BI63">
        <v>1.7345044983522896E-2</v>
      </c>
      <c r="BJ63">
        <v>1.5990479565762061E-2</v>
      </c>
      <c r="BK63">
        <v>1</v>
      </c>
      <c r="BL63" t="s">
        <v>66</v>
      </c>
      <c r="BM63">
        <v>-1</v>
      </c>
      <c r="BN63" t="s">
        <v>379</v>
      </c>
    </row>
    <row r="64" spans="1:66">
      <c r="A64" s="141" t="str">
        <f t="shared" si="73"/>
        <v>인천스마트</v>
      </c>
      <c r="B64" s="141" t="str">
        <f t="shared" si="1"/>
        <v>5</v>
      </c>
      <c r="C64" s="142" t="str">
        <f t="shared" si="74"/>
        <v>70바3631</v>
      </c>
      <c r="D64" s="116" t="str">
        <f t="shared" si="75"/>
        <v>대형</v>
      </c>
      <c r="E64" s="112" t="str">
        <f t="shared" si="76"/>
        <v>B</v>
      </c>
      <c r="F64" s="162">
        <f t="shared" si="77"/>
        <v>0.93142857142857138</v>
      </c>
      <c r="G64" s="163">
        <f t="shared" si="78"/>
        <v>1.956</v>
      </c>
      <c r="H64" s="164">
        <f t="shared" si="79"/>
        <v>2.1</v>
      </c>
      <c r="I64" s="165">
        <f t="shared" si="80"/>
        <v>5532.5950000000003</v>
      </c>
      <c r="J64" s="166">
        <f t="shared" si="81"/>
        <v>2.7192335883189603E-2</v>
      </c>
      <c r="K64" s="166">
        <f t="shared" si="82"/>
        <v>0.33078847194694017</v>
      </c>
      <c r="L64" s="166">
        <f t="shared" si="83"/>
        <v>0.21996911033610808</v>
      </c>
      <c r="M64" s="167">
        <f t="shared" si="84"/>
        <v>9.3979999999999997</v>
      </c>
      <c r="N64" s="168">
        <f t="shared" si="85"/>
        <v>5.3999999999999999E-2</v>
      </c>
      <c r="O64" s="168">
        <f t="shared" si="86"/>
        <v>5.3140000000000001</v>
      </c>
      <c r="P64" s="169">
        <f t="shared" si="87"/>
        <v>0.17166666666666669</v>
      </c>
      <c r="Q64" s="170">
        <f t="shared" si="88"/>
        <v>91</v>
      </c>
      <c r="R64" s="171">
        <f t="shared" si="89"/>
        <v>25.459411974760528</v>
      </c>
      <c r="S64" s="143">
        <f t="shared" si="90"/>
        <v>3</v>
      </c>
      <c r="T64" s="143">
        <f t="shared" si="91"/>
        <v>294</v>
      </c>
      <c r="U64" t="s">
        <v>117</v>
      </c>
      <c r="V64" t="s">
        <v>122</v>
      </c>
      <c r="W64" t="s">
        <v>117</v>
      </c>
      <c r="X64" s="4" t="s">
        <v>122</v>
      </c>
      <c r="Y64" s="4" t="s">
        <v>236</v>
      </c>
      <c r="Z64" s="4" t="s">
        <v>170</v>
      </c>
      <c r="AA64" s="4" t="s">
        <v>48</v>
      </c>
      <c r="AB64" s="4">
        <v>529</v>
      </c>
      <c r="AC64" s="4">
        <v>5532.5950000000003</v>
      </c>
      <c r="AD64" s="4">
        <v>2828.1019999999999</v>
      </c>
      <c r="AE64" s="4">
        <v>1.956</v>
      </c>
      <c r="AF64" s="4">
        <v>2.1</v>
      </c>
      <c r="AG64" s="4">
        <v>9.3979999999999997</v>
      </c>
      <c r="AH64" s="4">
        <v>338.479601</v>
      </c>
      <c r="AI64" s="4">
        <v>9.2040509999999998</v>
      </c>
      <c r="AJ64" s="4">
        <v>111.96514999999999</v>
      </c>
      <c r="AK64" s="4">
        <v>1217</v>
      </c>
      <c r="AL64" s="4">
        <v>3</v>
      </c>
      <c r="AM64" s="4">
        <v>294</v>
      </c>
      <c r="AN64" s="4">
        <v>91</v>
      </c>
      <c r="AO64" s="4">
        <v>16.345431000000001</v>
      </c>
      <c r="AP64" s="4">
        <v>3248.9</v>
      </c>
      <c r="AQ64" s="4">
        <v>10.3</v>
      </c>
      <c r="AR64" s="4">
        <v>33</v>
      </c>
      <c r="AS64" s="4">
        <v>8027</v>
      </c>
      <c r="AT64" s="4">
        <v>5.3999999999999999E-2</v>
      </c>
      <c r="AU64" s="4">
        <v>5.3140000000000001</v>
      </c>
      <c r="AV64" s="4">
        <v>49618</v>
      </c>
      <c r="AW64" s="4">
        <v>0</v>
      </c>
      <c r="AX64" s="4">
        <v>0.42</v>
      </c>
      <c r="AY64">
        <v>0.93142857142857138</v>
      </c>
      <c r="AZ64" t="s">
        <v>68</v>
      </c>
      <c r="BA64" t="s">
        <v>398</v>
      </c>
      <c r="BB64">
        <v>3</v>
      </c>
      <c r="BC64" t="s">
        <v>402</v>
      </c>
      <c r="BD64">
        <v>14</v>
      </c>
      <c r="BE64">
        <v>62214.278999999995</v>
      </c>
      <c r="BF64">
        <v>8.892805781772381E-2</v>
      </c>
      <c r="BG64">
        <v>8.2830133853079885E-2</v>
      </c>
      <c r="BH64">
        <v>290805.70300000004</v>
      </c>
      <c r="BI64">
        <v>1.9025056740376235E-2</v>
      </c>
      <c r="BJ64">
        <v>1.772048142103615E-2</v>
      </c>
      <c r="BK64">
        <v>1</v>
      </c>
      <c r="BL64" t="s">
        <v>66</v>
      </c>
      <c r="BM64">
        <v>-1</v>
      </c>
      <c r="BN64" t="s">
        <v>379</v>
      </c>
    </row>
    <row r="65" spans="1:66">
      <c r="A65" s="144" t="str">
        <f t="shared" ref="A65:A74" si="92">W65</f>
        <v>인천스마트</v>
      </c>
      <c r="B65" s="144" t="str">
        <f t="shared" si="1"/>
        <v>5</v>
      </c>
      <c r="C65" s="145" t="str">
        <f t="shared" ref="C65:C74" si="93">Y65</f>
        <v>70바3632</v>
      </c>
      <c r="D65" s="133" t="str">
        <f t="shared" ref="D65:D74" si="94">Z65</f>
        <v>대형</v>
      </c>
      <c r="E65" s="129" t="str">
        <f t="shared" ref="E65:E74" si="95">AZ65</f>
        <v>B</v>
      </c>
      <c r="F65" s="152">
        <f t="shared" ref="F65:F74" si="96">G65/H65</f>
        <v>0.93476190476190479</v>
      </c>
      <c r="G65" s="153">
        <f t="shared" ref="G65:G74" si="97">AE65</f>
        <v>1.9630000000000001</v>
      </c>
      <c r="H65" s="154">
        <f t="shared" ref="H65:H74" si="98">AF65</f>
        <v>2.1</v>
      </c>
      <c r="I65" s="155">
        <f t="shared" ref="I65:I74" si="99">AC65</f>
        <v>5470.1930000000002</v>
      </c>
      <c r="J65" s="156">
        <f t="shared" ref="J65:J74" si="100">AI65/AH65</f>
        <v>3.1620277163114739E-2</v>
      </c>
      <c r="K65" s="156">
        <f t="shared" ref="K65:K74" si="101">AJ65/AH65</f>
        <v>0.27269455040173307</v>
      </c>
      <c r="L65" s="156">
        <f t="shared" ref="L65:L74" si="102">AK65/AC65</f>
        <v>0.11827736242578643</v>
      </c>
      <c r="M65" s="157">
        <f t="shared" ref="M65:M74" si="103">AG65</f>
        <v>8.4809999999999999</v>
      </c>
      <c r="N65" s="158">
        <f t="shared" ref="N65:N74" si="104">IF(AW65=0,AT65,"속도계이상")</f>
        <v>0.11</v>
      </c>
      <c r="O65" s="158">
        <f t="shared" ref="O65:O74" si="105">IF(AW65=0,AU65,"속도계이상")</f>
        <v>0.73099999999999998</v>
      </c>
      <c r="P65" s="159">
        <f t="shared" ref="P65:P74" si="106">AQ65/60</f>
        <v>0.74</v>
      </c>
      <c r="Q65" s="160">
        <f t="shared" ref="Q65:Q74" si="107">AN65</f>
        <v>89</v>
      </c>
      <c r="R65" s="161">
        <f t="shared" ref="R65:R74" si="108">AC65/(AH65-AI65-AJ65)</f>
        <v>26.656834101836878</v>
      </c>
      <c r="S65" s="146">
        <f t="shared" ref="S65:S74" si="109">IF(AW65=0,AL65,"속도계이상")</f>
        <v>6</v>
      </c>
      <c r="T65" s="146">
        <f t="shared" ref="T65:T74" si="110">IF(AW65=0,AM65,"속도계이상")</f>
        <v>40</v>
      </c>
      <c r="U65" t="s">
        <v>117</v>
      </c>
      <c r="V65" t="s">
        <v>122</v>
      </c>
      <c r="W65" t="s">
        <v>117</v>
      </c>
      <c r="X65" s="4" t="s">
        <v>122</v>
      </c>
      <c r="Y65" s="4" t="s">
        <v>237</v>
      </c>
      <c r="Z65" s="4" t="s">
        <v>170</v>
      </c>
      <c r="AA65" s="4" t="s">
        <v>48</v>
      </c>
      <c r="AB65" s="4">
        <v>529</v>
      </c>
      <c r="AC65" s="4">
        <v>5470.1930000000002</v>
      </c>
      <c r="AD65" s="4">
        <v>2786.4110000000001</v>
      </c>
      <c r="AE65" s="4">
        <v>1.9630000000000001</v>
      </c>
      <c r="AF65" s="4">
        <v>2.1</v>
      </c>
      <c r="AG65" s="4">
        <v>8.4809999999999999</v>
      </c>
      <c r="AH65" s="4">
        <v>294.97236700000002</v>
      </c>
      <c r="AI65" s="4">
        <v>9.3271080000000008</v>
      </c>
      <c r="AJ65" s="4">
        <v>80.437357000000006</v>
      </c>
      <c r="AK65" s="4">
        <v>647</v>
      </c>
      <c r="AL65" s="4">
        <v>6</v>
      </c>
      <c r="AM65" s="4">
        <v>40</v>
      </c>
      <c r="AN65" s="4">
        <v>89</v>
      </c>
      <c r="AO65" s="4">
        <v>18.544764000000001</v>
      </c>
      <c r="AP65" s="4">
        <v>3630.4</v>
      </c>
      <c r="AQ65" s="4">
        <v>44.4</v>
      </c>
      <c r="AR65" s="4">
        <v>6937</v>
      </c>
      <c r="AS65" s="4">
        <v>0</v>
      </c>
      <c r="AT65" s="4">
        <v>0.11</v>
      </c>
      <c r="AU65" s="4">
        <v>0.73099999999999998</v>
      </c>
      <c r="AV65" s="4">
        <v>0</v>
      </c>
      <c r="AW65" s="4">
        <v>0</v>
      </c>
      <c r="AX65" s="4">
        <v>0.38</v>
      </c>
      <c r="AY65">
        <v>0.93476190476190479</v>
      </c>
      <c r="AZ65" t="s">
        <v>68</v>
      </c>
      <c r="BA65" t="s">
        <v>398</v>
      </c>
      <c r="BB65">
        <v>2</v>
      </c>
      <c r="BC65" t="s">
        <v>464</v>
      </c>
      <c r="BD65">
        <v>12</v>
      </c>
      <c r="BE65">
        <v>62214.278999999995</v>
      </c>
      <c r="BF65">
        <v>8.7925040487891862E-2</v>
      </c>
      <c r="BG65">
        <v>8.2188978322729395E-2</v>
      </c>
      <c r="BH65">
        <v>290805.70300000004</v>
      </c>
      <c r="BI65">
        <v>1.8810473603401098E-2</v>
      </c>
      <c r="BJ65">
        <v>1.7583314134988742E-2</v>
      </c>
      <c r="BK65">
        <v>1</v>
      </c>
      <c r="BL65" t="s">
        <v>68</v>
      </c>
      <c r="BM65">
        <v>0</v>
      </c>
      <c r="BN65" t="s">
        <v>380</v>
      </c>
    </row>
    <row r="66" spans="1:66">
      <c r="A66" s="141" t="str">
        <f t="shared" si="92"/>
        <v>인천스마트</v>
      </c>
      <c r="B66" s="141" t="str">
        <f t="shared" si="1"/>
        <v>5</v>
      </c>
      <c r="C66" s="142" t="str">
        <f t="shared" si="93"/>
        <v>70바3661</v>
      </c>
      <c r="D66" s="116" t="str">
        <f t="shared" si="94"/>
        <v>대형</v>
      </c>
      <c r="E66" s="112" t="str">
        <f t="shared" si="95"/>
        <v>S</v>
      </c>
      <c r="F66" s="162">
        <f t="shared" si="96"/>
        <v>1.0585714285714285</v>
      </c>
      <c r="G66" s="163">
        <f t="shared" si="97"/>
        <v>2.2229999999999999</v>
      </c>
      <c r="H66" s="164">
        <f t="shared" si="98"/>
        <v>2.1</v>
      </c>
      <c r="I66" s="165">
        <f t="shared" si="99"/>
        <v>5005.683</v>
      </c>
      <c r="J66" s="166">
        <f t="shared" si="100"/>
        <v>1.4615066438676209E-2</v>
      </c>
      <c r="K66" s="166">
        <f t="shared" si="101"/>
        <v>0.32884503546846072</v>
      </c>
      <c r="L66" s="166">
        <f t="shared" si="102"/>
        <v>0.23273547286154556</v>
      </c>
      <c r="M66" s="167">
        <f t="shared" si="103"/>
        <v>10.401</v>
      </c>
      <c r="N66" s="168">
        <f t="shared" si="104"/>
        <v>0.499</v>
      </c>
      <c r="O66" s="168">
        <f t="shared" si="105"/>
        <v>21.196000000000002</v>
      </c>
      <c r="P66" s="169">
        <f t="shared" si="106"/>
        <v>0</v>
      </c>
      <c r="Q66" s="170">
        <f t="shared" si="107"/>
        <v>81</v>
      </c>
      <c r="R66" s="171">
        <f t="shared" si="108"/>
        <v>24.80106143770503</v>
      </c>
      <c r="S66" s="143">
        <f t="shared" si="109"/>
        <v>25</v>
      </c>
      <c r="T66" s="143">
        <f t="shared" si="110"/>
        <v>1061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238</v>
      </c>
      <c r="Z66" s="4" t="s">
        <v>170</v>
      </c>
      <c r="AA66" s="4" t="s">
        <v>48</v>
      </c>
      <c r="AB66" s="4">
        <v>529</v>
      </c>
      <c r="AC66" s="4">
        <v>5005.683</v>
      </c>
      <c r="AD66" s="4">
        <v>2251.41</v>
      </c>
      <c r="AE66" s="4">
        <v>2.2229999999999999</v>
      </c>
      <c r="AF66" s="4">
        <v>2.1</v>
      </c>
      <c r="AG66" s="4">
        <v>10.401</v>
      </c>
      <c r="AH66" s="4">
        <v>307.41988199999997</v>
      </c>
      <c r="AI66" s="4">
        <v>4.4929620000000003</v>
      </c>
      <c r="AJ66" s="4">
        <v>101.093502</v>
      </c>
      <c r="AK66" s="4">
        <v>1165</v>
      </c>
      <c r="AL66" s="4">
        <v>25</v>
      </c>
      <c r="AM66" s="4">
        <v>1061</v>
      </c>
      <c r="AN66" s="4">
        <v>81</v>
      </c>
      <c r="AO66" s="4">
        <v>16.282886000000001</v>
      </c>
      <c r="AP66" s="4">
        <v>2782.7</v>
      </c>
      <c r="AQ66" s="4">
        <v>0</v>
      </c>
      <c r="AR66" s="4">
        <v>18</v>
      </c>
      <c r="AS66" s="4">
        <v>7055</v>
      </c>
      <c r="AT66" s="4">
        <v>0.499</v>
      </c>
      <c r="AU66" s="4">
        <v>21.196000000000002</v>
      </c>
      <c r="AV66" s="4">
        <v>46952</v>
      </c>
      <c r="AW66" s="4">
        <v>0</v>
      </c>
      <c r="AX66" s="4">
        <v>0.52</v>
      </c>
      <c r="AY66">
        <v>1.0585714285714285</v>
      </c>
      <c r="AZ66" t="s">
        <v>71</v>
      </c>
      <c r="BA66" t="s">
        <v>398</v>
      </c>
      <c r="BB66">
        <v>1</v>
      </c>
      <c r="BC66" t="s">
        <v>405</v>
      </c>
      <c r="BD66">
        <v>9</v>
      </c>
      <c r="BE66">
        <v>62214.278999999995</v>
      </c>
      <c r="BF66">
        <v>8.0458748063286248E-2</v>
      </c>
      <c r="BG66">
        <v>8.5171331878421574E-2</v>
      </c>
      <c r="BH66">
        <v>290805.70300000004</v>
      </c>
      <c r="BI66">
        <v>1.7213152797075644E-2</v>
      </c>
      <c r="BJ66">
        <v>1.8221351746618646E-2</v>
      </c>
      <c r="BK66">
        <v>1</v>
      </c>
      <c r="BL66" t="s">
        <v>71</v>
      </c>
      <c r="BM66">
        <v>0</v>
      </c>
      <c r="BN66" t="s">
        <v>380</v>
      </c>
    </row>
    <row r="67" spans="1:66">
      <c r="A67" s="144" t="str">
        <f t="shared" si="92"/>
        <v>인천스마트</v>
      </c>
      <c r="B67" s="144" t="str">
        <f t="shared" si="1"/>
        <v>5</v>
      </c>
      <c r="C67" s="145" t="str">
        <f t="shared" si="93"/>
        <v>70바3662</v>
      </c>
      <c r="D67" s="133" t="str">
        <f t="shared" si="94"/>
        <v>대형</v>
      </c>
      <c r="E67" s="129" t="str">
        <f t="shared" si="95"/>
        <v>D</v>
      </c>
      <c r="F67" s="152">
        <f t="shared" si="96"/>
        <v>0.84714285714285709</v>
      </c>
      <c r="G67" s="153">
        <f t="shared" si="97"/>
        <v>1.7789999999999999</v>
      </c>
      <c r="H67" s="154">
        <f t="shared" si="98"/>
        <v>2.1</v>
      </c>
      <c r="I67" s="155">
        <f t="shared" si="99"/>
        <v>5270.8630000000003</v>
      </c>
      <c r="J67" s="156">
        <f t="shared" si="100"/>
        <v>3.9324940996263533E-2</v>
      </c>
      <c r="K67" s="156">
        <f t="shared" si="101"/>
        <v>0.34364789904917337</v>
      </c>
      <c r="L67" s="156">
        <f t="shared" si="102"/>
        <v>0.12825224256445292</v>
      </c>
      <c r="M67" s="157">
        <f t="shared" si="103"/>
        <v>9.641</v>
      </c>
      <c r="N67" s="158">
        <f t="shared" si="104"/>
        <v>0.152</v>
      </c>
      <c r="O67" s="158">
        <f t="shared" si="105"/>
        <v>10.131</v>
      </c>
      <c r="P67" s="159">
        <f t="shared" si="106"/>
        <v>0</v>
      </c>
      <c r="Q67" s="160">
        <f t="shared" si="107"/>
        <v>81</v>
      </c>
      <c r="R67" s="161">
        <f t="shared" si="108"/>
        <v>24.675513132814686</v>
      </c>
      <c r="S67" s="146">
        <f t="shared" si="109"/>
        <v>8</v>
      </c>
      <c r="T67" s="146">
        <f t="shared" si="110"/>
        <v>534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239</v>
      </c>
      <c r="Z67" s="4" t="s">
        <v>170</v>
      </c>
      <c r="AA67" s="4" t="s">
        <v>48</v>
      </c>
      <c r="AB67" s="4">
        <v>529</v>
      </c>
      <c r="AC67" s="4">
        <v>5270.8630000000003</v>
      </c>
      <c r="AD67" s="4">
        <v>2962.2669999999998</v>
      </c>
      <c r="AE67" s="4">
        <v>1.7789999999999999</v>
      </c>
      <c r="AF67" s="4">
        <v>2.1</v>
      </c>
      <c r="AG67" s="4">
        <v>9.641</v>
      </c>
      <c r="AH67" s="4">
        <v>346.18739799999997</v>
      </c>
      <c r="AI67" s="4">
        <v>13.613799</v>
      </c>
      <c r="AJ67" s="4">
        <v>118.966572</v>
      </c>
      <c r="AK67" s="4">
        <v>676</v>
      </c>
      <c r="AL67" s="4">
        <v>8</v>
      </c>
      <c r="AM67" s="4">
        <v>534</v>
      </c>
      <c r="AN67" s="4">
        <v>81</v>
      </c>
      <c r="AO67" s="4">
        <v>15.225460999999999</v>
      </c>
      <c r="AP67" s="4">
        <v>2821.9</v>
      </c>
      <c r="AQ67" s="4">
        <v>0</v>
      </c>
      <c r="AR67" s="4">
        <v>82</v>
      </c>
      <c r="AS67" s="4">
        <v>36729</v>
      </c>
      <c r="AT67" s="4">
        <v>0.152</v>
      </c>
      <c r="AU67" s="4">
        <v>10.131</v>
      </c>
      <c r="AV67" s="4">
        <v>32729</v>
      </c>
      <c r="AW67" s="4">
        <v>0</v>
      </c>
      <c r="AX67" s="4">
        <v>0.4</v>
      </c>
      <c r="AY67">
        <v>0.84714285714285709</v>
      </c>
      <c r="AZ67" t="s">
        <v>67</v>
      </c>
      <c r="BA67" t="s">
        <v>398</v>
      </c>
      <c r="BB67">
        <v>1</v>
      </c>
      <c r="BC67" t="s">
        <v>486</v>
      </c>
      <c r="BD67">
        <v>11</v>
      </c>
      <c r="BE67">
        <v>62214.278999999995</v>
      </c>
      <c r="BF67">
        <v>8.4721113620877947E-2</v>
      </c>
      <c r="BG67">
        <v>7.1770886253115174E-2</v>
      </c>
      <c r="BH67">
        <v>290805.70300000004</v>
      </c>
      <c r="BI67">
        <v>1.8125033125639903E-2</v>
      </c>
      <c r="BJ67">
        <v>1.5354492347863517E-2</v>
      </c>
      <c r="BK67">
        <v>1</v>
      </c>
      <c r="BL67" t="s">
        <v>69</v>
      </c>
      <c r="BM67">
        <v>-1</v>
      </c>
      <c r="BN67" t="s">
        <v>379</v>
      </c>
    </row>
    <row r="68" spans="1:66">
      <c r="A68" s="141" t="str">
        <f t="shared" si="92"/>
        <v>인천스마트</v>
      </c>
      <c r="B68" s="141" t="str">
        <f t="shared" si="1"/>
        <v>5-1</v>
      </c>
      <c r="C68" s="142" t="str">
        <f t="shared" si="93"/>
        <v>70바3643</v>
      </c>
      <c r="D68" s="116" t="str">
        <f t="shared" si="94"/>
        <v>대형</v>
      </c>
      <c r="E68" s="112" t="str">
        <f t="shared" si="95"/>
        <v>C</v>
      </c>
      <c r="F68" s="162">
        <f t="shared" si="96"/>
        <v>0.87684210526315787</v>
      </c>
      <c r="G68" s="163">
        <f t="shared" si="97"/>
        <v>1.6659999999999999</v>
      </c>
      <c r="H68" s="164">
        <f t="shared" si="98"/>
        <v>1.9</v>
      </c>
      <c r="I68" s="165">
        <f t="shared" si="99"/>
        <v>1421.12</v>
      </c>
      <c r="J68" s="166">
        <f t="shared" si="100"/>
        <v>4.7395051911201247E-2</v>
      </c>
      <c r="K68" s="166">
        <f t="shared" si="101"/>
        <v>0.36168522066728154</v>
      </c>
      <c r="L68" s="166">
        <f t="shared" si="102"/>
        <v>0.14425242062598514</v>
      </c>
      <c r="M68" s="167">
        <f t="shared" si="103"/>
        <v>12.988</v>
      </c>
      <c r="N68" s="168">
        <f t="shared" si="104"/>
        <v>0.63300000000000001</v>
      </c>
      <c r="O68" s="168">
        <f t="shared" si="105"/>
        <v>23.643000000000001</v>
      </c>
      <c r="P68" s="169">
        <f t="shared" si="106"/>
        <v>0</v>
      </c>
      <c r="Q68" s="170">
        <f t="shared" si="107"/>
        <v>70</v>
      </c>
      <c r="R68" s="171">
        <f t="shared" si="108"/>
        <v>24.664121599784295</v>
      </c>
      <c r="S68" s="143">
        <f t="shared" si="109"/>
        <v>9</v>
      </c>
      <c r="T68" s="143">
        <f t="shared" si="110"/>
        <v>336</v>
      </c>
      <c r="U68" t="s">
        <v>117</v>
      </c>
      <c r="V68" t="s">
        <v>123</v>
      </c>
      <c r="W68" t="s">
        <v>117</v>
      </c>
      <c r="X68" s="4" t="s">
        <v>123</v>
      </c>
      <c r="Y68" s="4" t="s">
        <v>359</v>
      </c>
      <c r="Z68" s="4" t="s">
        <v>170</v>
      </c>
      <c r="AA68" s="4" t="s">
        <v>48</v>
      </c>
      <c r="AB68" s="4">
        <v>529</v>
      </c>
      <c r="AC68" s="4">
        <v>1421.12</v>
      </c>
      <c r="AD68" s="4">
        <v>852.94100000000003</v>
      </c>
      <c r="AE68" s="4">
        <v>1.6659999999999999</v>
      </c>
      <c r="AF68" s="4">
        <v>1.9</v>
      </c>
      <c r="AG68" s="4">
        <v>12.988</v>
      </c>
      <c r="AH68" s="4">
        <v>97.507182999999998</v>
      </c>
      <c r="AI68" s="4">
        <v>4.6213579999999999</v>
      </c>
      <c r="AJ68" s="4">
        <v>35.266907000000003</v>
      </c>
      <c r="AK68" s="4">
        <v>205</v>
      </c>
      <c r="AL68" s="4">
        <v>9</v>
      </c>
      <c r="AM68" s="4">
        <v>336</v>
      </c>
      <c r="AN68" s="4">
        <v>70</v>
      </c>
      <c r="AO68" s="4">
        <v>14.574515999999999</v>
      </c>
      <c r="AP68" s="4">
        <v>101.3</v>
      </c>
      <c r="AQ68" s="4">
        <v>0</v>
      </c>
      <c r="AR68" s="4">
        <v>34</v>
      </c>
      <c r="AS68" s="4">
        <v>15179</v>
      </c>
      <c r="AT68" s="4">
        <v>0.63300000000000001</v>
      </c>
      <c r="AU68" s="4">
        <v>23.643000000000001</v>
      </c>
      <c r="AV68" s="4">
        <v>827</v>
      </c>
      <c r="AW68" s="4">
        <v>0</v>
      </c>
      <c r="AX68" s="4">
        <v>0.45</v>
      </c>
      <c r="AY68">
        <v>0.87684210526315787</v>
      </c>
      <c r="AZ68" t="s">
        <v>69</v>
      </c>
      <c r="BA68" t="s">
        <v>406</v>
      </c>
      <c r="BB68">
        <v>2</v>
      </c>
      <c r="BC68" t="s">
        <v>487</v>
      </c>
      <c r="BD68">
        <v>2</v>
      </c>
      <c r="BE68">
        <v>14882.334999999999</v>
      </c>
      <c r="BF68">
        <v>9.549039179671738E-2</v>
      </c>
      <c r="BG68">
        <v>8.3729996175437443E-2</v>
      </c>
      <c r="BH68">
        <v>290805.70300000004</v>
      </c>
      <c r="BI68">
        <v>4.886836761932415E-3</v>
      </c>
      <c r="BJ68">
        <v>4.2849842344102121E-3</v>
      </c>
      <c r="BK68">
        <v>1</v>
      </c>
      <c r="BL68" t="s">
        <v>68</v>
      </c>
      <c r="BM68">
        <v>-1</v>
      </c>
      <c r="BN68" t="s">
        <v>379</v>
      </c>
    </row>
    <row r="69" spans="1:66">
      <c r="A69" s="144" t="str">
        <f t="shared" si="92"/>
        <v>인천스마트</v>
      </c>
      <c r="B69" s="144" t="str">
        <f t="shared" si="1"/>
        <v>5-1</v>
      </c>
      <c r="C69" s="145" t="str">
        <f t="shared" si="93"/>
        <v>70바3644</v>
      </c>
      <c r="D69" s="133" t="str">
        <f t="shared" si="94"/>
        <v>대형</v>
      </c>
      <c r="E69" s="129" t="str">
        <f t="shared" si="95"/>
        <v>C</v>
      </c>
      <c r="F69" s="152">
        <f t="shared" si="96"/>
        <v>0.89315789473684215</v>
      </c>
      <c r="G69" s="153">
        <f t="shared" si="97"/>
        <v>1.6970000000000001</v>
      </c>
      <c r="H69" s="154">
        <f t="shared" si="98"/>
        <v>1.9</v>
      </c>
      <c r="I69" s="155">
        <f t="shared" si="99"/>
        <v>1605.9490000000001</v>
      </c>
      <c r="J69" s="156">
        <f t="shared" si="100"/>
        <v>5.766401780749926E-2</v>
      </c>
      <c r="K69" s="156">
        <f t="shared" si="101"/>
        <v>0.33569252530476262</v>
      </c>
      <c r="L69" s="156">
        <f t="shared" si="102"/>
        <v>0.1282730647112704</v>
      </c>
      <c r="M69" s="157">
        <f t="shared" si="103"/>
        <v>13.531000000000001</v>
      </c>
      <c r="N69" s="158">
        <f t="shared" si="104"/>
        <v>0.187</v>
      </c>
      <c r="O69" s="158">
        <f t="shared" si="105"/>
        <v>18.867000000000001</v>
      </c>
      <c r="P69" s="159">
        <f t="shared" si="106"/>
        <v>0</v>
      </c>
      <c r="Q69" s="160">
        <f t="shared" si="107"/>
        <v>66</v>
      </c>
      <c r="R69" s="161">
        <f t="shared" si="108"/>
        <v>24.710059175239422</v>
      </c>
      <c r="S69" s="146">
        <f t="shared" si="109"/>
        <v>3</v>
      </c>
      <c r="T69" s="146">
        <f t="shared" si="110"/>
        <v>303</v>
      </c>
      <c r="U69" t="s">
        <v>117</v>
      </c>
      <c r="V69" t="s">
        <v>123</v>
      </c>
      <c r="W69" t="s">
        <v>117</v>
      </c>
      <c r="X69" s="4" t="s">
        <v>123</v>
      </c>
      <c r="Y69" s="4" t="s">
        <v>240</v>
      </c>
      <c r="Z69" s="4" t="s">
        <v>170</v>
      </c>
      <c r="AA69" s="4" t="s">
        <v>48</v>
      </c>
      <c r="AB69" s="4">
        <v>529</v>
      </c>
      <c r="AC69" s="4">
        <v>1605.9490000000001</v>
      </c>
      <c r="AD69" s="4">
        <v>946.40800000000002</v>
      </c>
      <c r="AE69" s="4">
        <v>1.6970000000000001</v>
      </c>
      <c r="AF69" s="4">
        <v>1.9</v>
      </c>
      <c r="AG69" s="4">
        <v>13.531000000000001</v>
      </c>
      <c r="AH69" s="4">
        <v>107.133291</v>
      </c>
      <c r="AI69" s="4">
        <v>6.1777360000000003</v>
      </c>
      <c r="AJ69" s="4">
        <v>35.963844999999999</v>
      </c>
      <c r="AK69" s="4">
        <v>206</v>
      </c>
      <c r="AL69" s="4">
        <v>3</v>
      </c>
      <c r="AM69" s="4">
        <v>303</v>
      </c>
      <c r="AN69" s="4">
        <v>66</v>
      </c>
      <c r="AO69" s="4">
        <v>14.990195</v>
      </c>
      <c r="AP69" s="4">
        <v>196</v>
      </c>
      <c r="AQ69" s="4">
        <v>0</v>
      </c>
      <c r="AR69" s="4">
        <v>21</v>
      </c>
      <c r="AS69" s="4">
        <v>5735</v>
      </c>
      <c r="AT69" s="4">
        <v>0.187</v>
      </c>
      <c r="AU69" s="4">
        <v>18.867000000000001</v>
      </c>
      <c r="AV69" s="4">
        <v>10146</v>
      </c>
      <c r="AW69" s="4">
        <v>0</v>
      </c>
      <c r="AX69" s="4">
        <v>0.47</v>
      </c>
      <c r="AY69">
        <v>0.89315789473684215</v>
      </c>
      <c r="AZ69" t="s">
        <v>69</v>
      </c>
      <c r="BA69" t="s">
        <v>406</v>
      </c>
      <c r="BB69">
        <v>1</v>
      </c>
      <c r="BC69" t="s">
        <v>488</v>
      </c>
      <c r="BD69">
        <v>7</v>
      </c>
      <c r="BE69">
        <v>14882.334999999999</v>
      </c>
      <c r="BF69">
        <v>0.10790974668961559</v>
      </c>
      <c r="BG69">
        <v>9.638044217488298E-2</v>
      </c>
      <c r="BH69">
        <v>290805.70300000004</v>
      </c>
      <c r="BI69">
        <v>5.5224123304074262E-3</v>
      </c>
      <c r="BJ69">
        <v>4.9323861708954753E-3</v>
      </c>
      <c r="BK69">
        <v>1</v>
      </c>
      <c r="BL69" t="s">
        <v>68</v>
      </c>
      <c r="BM69">
        <v>-1</v>
      </c>
      <c r="BN69" t="s">
        <v>379</v>
      </c>
    </row>
    <row r="70" spans="1:66">
      <c r="A70" s="141" t="str">
        <f t="shared" si="92"/>
        <v>인천스마트</v>
      </c>
      <c r="B70" s="141" t="str">
        <f t="shared" ref="B70:B74" si="111">X70</f>
        <v>5-1</v>
      </c>
      <c r="C70" s="142" t="str">
        <f t="shared" si="93"/>
        <v>70바3645</v>
      </c>
      <c r="D70" s="116" t="str">
        <f t="shared" si="94"/>
        <v>대형</v>
      </c>
      <c r="E70" s="112" t="str">
        <f t="shared" si="95"/>
        <v>B</v>
      </c>
      <c r="F70" s="162">
        <f t="shared" si="96"/>
        <v>0.90473684210526328</v>
      </c>
      <c r="G70" s="163">
        <f t="shared" si="97"/>
        <v>1.7190000000000001</v>
      </c>
      <c r="H70" s="164">
        <f t="shared" si="98"/>
        <v>1.9</v>
      </c>
      <c r="I70" s="165">
        <f t="shared" si="99"/>
        <v>1668.2280000000001</v>
      </c>
      <c r="J70" s="166">
        <f t="shared" si="100"/>
        <v>5.8272121244215734E-2</v>
      </c>
      <c r="K70" s="166">
        <f t="shared" si="101"/>
        <v>0.35276797807897564</v>
      </c>
      <c r="L70" s="166">
        <f t="shared" si="102"/>
        <v>0.16364669577539759</v>
      </c>
      <c r="M70" s="167">
        <f t="shared" si="103"/>
        <v>12.933</v>
      </c>
      <c r="N70" s="168">
        <f t="shared" si="104"/>
        <v>0.24</v>
      </c>
      <c r="O70" s="168">
        <f t="shared" si="105"/>
        <v>30.870999999999999</v>
      </c>
      <c r="P70" s="169">
        <f t="shared" si="106"/>
        <v>0</v>
      </c>
      <c r="Q70" s="170">
        <f t="shared" si="107"/>
        <v>66</v>
      </c>
      <c r="R70" s="171">
        <f t="shared" si="108"/>
        <v>25.37602146773558</v>
      </c>
      <c r="S70" s="143">
        <f t="shared" si="109"/>
        <v>4</v>
      </c>
      <c r="T70" s="143">
        <f t="shared" si="110"/>
        <v>515</v>
      </c>
      <c r="U70" t="s">
        <v>117</v>
      </c>
      <c r="V70" t="s">
        <v>123</v>
      </c>
      <c r="W70" t="s">
        <v>117</v>
      </c>
      <c r="X70" s="4" t="s">
        <v>123</v>
      </c>
      <c r="Y70" s="4" t="s">
        <v>241</v>
      </c>
      <c r="Z70" s="4" t="s">
        <v>170</v>
      </c>
      <c r="AA70" s="4" t="s">
        <v>48</v>
      </c>
      <c r="AB70" s="4">
        <v>529</v>
      </c>
      <c r="AC70" s="4">
        <v>1668.2280000000001</v>
      </c>
      <c r="AD70" s="4">
        <v>970.68499999999995</v>
      </c>
      <c r="AE70" s="4">
        <v>1.7190000000000001</v>
      </c>
      <c r="AF70" s="4">
        <v>1.9</v>
      </c>
      <c r="AG70" s="4">
        <v>12.933</v>
      </c>
      <c r="AH70" s="4">
        <v>111.621061</v>
      </c>
      <c r="AI70" s="4">
        <v>6.5043959999999998</v>
      </c>
      <c r="AJ70" s="4">
        <v>39.376336000000002</v>
      </c>
      <c r="AK70" s="4">
        <v>273</v>
      </c>
      <c r="AL70" s="4">
        <v>4</v>
      </c>
      <c r="AM70" s="4">
        <v>515</v>
      </c>
      <c r="AN70" s="4">
        <v>66</v>
      </c>
      <c r="AO70" s="4">
        <v>14.945459</v>
      </c>
      <c r="AP70" s="4">
        <v>476.2</v>
      </c>
      <c r="AQ70" s="4">
        <v>0</v>
      </c>
      <c r="AR70" s="4">
        <v>15</v>
      </c>
      <c r="AS70" s="4">
        <v>5918</v>
      </c>
      <c r="AT70" s="4">
        <v>0.24</v>
      </c>
      <c r="AU70" s="4">
        <v>30.870999999999999</v>
      </c>
      <c r="AV70" s="4">
        <v>14558</v>
      </c>
      <c r="AW70" s="4">
        <v>0</v>
      </c>
      <c r="AX70" s="4">
        <v>0.45</v>
      </c>
      <c r="AY70">
        <v>0.90473684210526328</v>
      </c>
      <c r="AZ70" t="s">
        <v>68</v>
      </c>
      <c r="BA70" t="s">
        <v>406</v>
      </c>
      <c r="BB70">
        <v>3</v>
      </c>
      <c r="BC70" t="s">
        <v>468</v>
      </c>
      <c r="BD70">
        <v>5</v>
      </c>
      <c r="BE70">
        <v>14882.334999999999</v>
      </c>
      <c r="BF70">
        <v>0.1120945066751958</v>
      </c>
      <c r="BG70">
        <v>0.10141602998666401</v>
      </c>
      <c r="BH70">
        <v>290805.70300000004</v>
      </c>
      <c r="BI70">
        <v>5.7365725045632953E-3</v>
      </c>
      <c r="BJ70">
        <v>5.190088492286477E-3</v>
      </c>
      <c r="BK70">
        <v>1</v>
      </c>
      <c r="BL70" t="s">
        <v>68</v>
      </c>
      <c r="BM70">
        <v>0</v>
      </c>
      <c r="BN70" t="s">
        <v>380</v>
      </c>
    </row>
    <row r="71" spans="1:66">
      <c r="A71" s="144" t="str">
        <f t="shared" si="92"/>
        <v>인천스마트</v>
      </c>
      <c r="B71" s="144" t="str">
        <f t="shared" si="111"/>
        <v>5-1</v>
      </c>
      <c r="C71" s="145" t="str">
        <f t="shared" si="93"/>
        <v>70바3646</v>
      </c>
      <c r="D71" s="133" t="str">
        <f t="shared" si="94"/>
        <v>대형</v>
      </c>
      <c r="E71" s="129" t="str">
        <f t="shared" si="95"/>
        <v>A</v>
      </c>
      <c r="F71" s="152">
        <f t="shared" si="96"/>
        <v>0.95210526315789479</v>
      </c>
      <c r="G71" s="153">
        <f t="shared" si="97"/>
        <v>1.8089999999999999</v>
      </c>
      <c r="H71" s="154">
        <f t="shared" si="98"/>
        <v>1.9</v>
      </c>
      <c r="I71" s="155">
        <f t="shared" si="99"/>
        <v>3475.9009999999998</v>
      </c>
      <c r="J71" s="156">
        <f t="shared" si="100"/>
        <v>3.273616082129388E-2</v>
      </c>
      <c r="K71" s="156">
        <f t="shared" si="101"/>
        <v>0.36449166188397158</v>
      </c>
      <c r="L71" s="156">
        <f t="shared" si="102"/>
        <v>0.17491867576205422</v>
      </c>
      <c r="M71" s="157">
        <f t="shared" si="103"/>
        <v>10.622999999999999</v>
      </c>
      <c r="N71" s="158">
        <f t="shared" si="104"/>
        <v>0.17299999999999999</v>
      </c>
      <c r="O71" s="158">
        <f t="shared" si="105"/>
        <v>27.388999999999999</v>
      </c>
      <c r="P71" s="159">
        <f t="shared" si="106"/>
        <v>0</v>
      </c>
      <c r="Q71" s="160">
        <f t="shared" si="107"/>
        <v>66</v>
      </c>
      <c r="R71" s="161">
        <f t="shared" si="108"/>
        <v>23.605202794636799</v>
      </c>
      <c r="S71" s="146">
        <f t="shared" si="109"/>
        <v>6</v>
      </c>
      <c r="T71" s="146">
        <f t="shared" si="110"/>
        <v>952</v>
      </c>
      <c r="U71" t="s">
        <v>117</v>
      </c>
      <c r="V71" t="s">
        <v>123</v>
      </c>
      <c r="W71" t="s">
        <v>117</v>
      </c>
      <c r="X71" s="4" t="s">
        <v>123</v>
      </c>
      <c r="Y71" s="4" t="s">
        <v>242</v>
      </c>
      <c r="Z71" s="4" t="s">
        <v>170</v>
      </c>
      <c r="AA71" s="4" t="s">
        <v>48</v>
      </c>
      <c r="AB71" s="4">
        <v>529</v>
      </c>
      <c r="AC71" s="4">
        <v>3475.9009999999998</v>
      </c>
      <c r="AD71" s="4">
        <v>1921.902</v>
      </c>
      <c r="AE71" s="4">
        <v>1.8089999999999999</v>
      </c>
      <c r="AF71" s="4">
        <v>1.9</v>
      </c>
      <c r="AG71" s="4">
        <v>10.622999999999999</v>
      </c>
      <c r="AH71" s="4">
        <v>244.290436</v>
      </c>
      <c r="AI71" s="4">
        <v>7.9971310000000004</v>
      </c>
      <c r="AJ71" s="4">
        <v>89.041826999999998</v>
      </c>
      <c r="AK71" s="4">
        <v>608</v>
      </c>
      <c r="AL71" s="4">
        <v>6</v>
      </c>
      <c r="AM71" s="4">
        <v>952</v>
      </c>
      <c r="AN71" s="4">
        <v>66</v>
      </c>
      <c r="AO71" s="4">
        <v>14.228559000000001</v>
      </c>
      <c r="AP71" s="4">
        <v>166.5</v>
      </c>
      <c r="AQ71" s="4">
        <v>0</v>
      </c>
      <c r="AR71" s="4">
        <v>12</v>
      </c>
      <c r="AS71" s="4">
        <v>5406</v>
      </c>
      <c r="AT71" s="4">
        <v>0.17299999999999999</v>
      </c>
      <c r="AU71" s="4">
        <v>27.388999999999999</v>
      </c>
      <c r="AV71" s="4">
        <v>24588</v>
      </c>
      <c r="AW71" s="4">
        <v>0</v>
      </c>
      <c r="AX71" s="4">
        <v>0.45</v>
      </c>
      <c r="AY71">
        <v>0.95210526315789479</v>
      </c>
      <c r="AZ71" t="s">
        <v>66</v>
      </c>
      <c r="BA71" t="s">
        <v>406</v>
      </c>
      <c r="BB71">
        <v>1</v>
      </c>
      <c r="BC71" t="s">
        <v>489</v>
      </c>
      <c r="BD71">
        <v>7</v>
      </c>
      <c r="BE71">
        <v>14882.334999999999</v>
      </c>
      <c r="BF71">
        <v>0.23355884678042793</v>
      </c>
      <c r="BG71">
        <v>0.22237260727673377</v>
      </c>
      <c r="BH71">
        <v>290805.70300000004</v>
      </c>
      <c r="BI71">
        <v>1.1952657613458149E-2</v>
      </c>
      <c r="BJ71">
        <v>1.1380188222497785E-2</v>
      </c>
      <c r="BK71">
        <v>1</v>
      </c>
      <c r="BL71" t="s">
        <v>68</v>
      </c>
      <c r="BM71">
        <v>1</v>
      </c>
      <c r="BN71" t="s">
        <v>412</v>
      </c>
    </row>
    <row r="72" spans="1:66">
      <c r="A72" s="141" t="str">
        <f t="shared" si="92"/>
        <v>인천스마트</v>
      </c>
      <c r="B72" s="141" t="str">
        <f t="shared" si="111"/>
        <v>5-1</v>
      </c>
      <c r="C72" s="142" t="str">
        <f t="shared" si="93"/>
        <v>70바3647</v>
      </c>
      <c r="D72" s="116" t="str">
        <f t="shared" si="94"/>
        <v>대형</v>
      </c>
      <c r="E72" s="112" t="str">
        <f t="shared" si="95"/>
        <v>B</v>
      </c>
      <c r="F72" s="162">
        <f t="shared" si="96"/>
        <v>0.91789473684210532</v>
      </c>
      <c r="G72" s="163">
        <f t="shared" si="97"/>
        <v>1.744</v>
      </c>
      <c r="H72" s="164">
        <f t="shared" si="98"/>
        <v>1.9</v>
      </c>
      <c r="I72" s="165">
        <f t="shared" si="99"/>
        <v>3384.0430000000001</v>
      </c>
      <c r="J72" s="166">
        <f t="shared" si="100"/>
        <v>4.1996672838921709E-2</v>
      </c>
      <c r="K72" s="166">
        <f t="shared" si="101"/>
        <v>0.37458676527343648</v>
      </c>
      <c r="L72" s="166">
        <f t="shared" si="102"/>
        <v>0.16607353984568163</v>
      </c>
      <c r="M72" s="167">
        <f t="shared" si="103"/>
        <v>12.789</v>
      </c>
      <c r="N72" s="168">
        <f t="shared" si="104"/>
        <v>0.11799999999999999</v>
      </c>
      <c r="O72" s="168">
        <f t="shared" si="105"/>
        <v>21.335000000000001</v>
      </c>
      <c r="P72" s="169">
        <f t="shared" si="106"/>
        <v>0</v>
      </c>
      <c r="Q72" s="170">
        <f t="shared" si="107"/>
        <v>66</v>
      </c>
      <c r="R72" s="171">
        <f t="shared" si="108"/>
        <v>23.483207239342228</v>
      </c>
      <c r="S72" s="143">
        <f t="shared" si="109"/>
        <v>4</v>
      </c>
      <c r="T72" s="143">
        <f t="shared" si="110"/>
        <v>722</v>
      </c>
      <c r="U72" t="s">
        <v>117</v>
      </c>
      <c r="V72" t="s">
        <v>123</v>
      </c>
      <c r="W72" t="s">
        <v>117</v>
      </c>
      <c r="X72" s="4" t="s">
        <v>123</v>
      </c>
      <c r="Y72" s="4" t="s">
        <v>243</v>
      </c>
      <c r="Z72" s="4" t="s">
        <v>170</v>
      </c>
      <c r="AA72" s="4" t="s">
        <v>48</v>
      </c>
      <c r="AB72" s="4">
        <v>529</v>
      </c>
      <c r="AC72" s="4">
        <v>3384.0430000000001</v>
      </c>
      <c r="AD72" s="4">
        <v>1939.934</v>
      </c>
      <c r="AE72" s="4">
        <v>1.744</v>
      </c>
      <c r="AF72" s="4">
        <v>1.9</v>
      </c>
      <c r="AG72" s="4">
        <v>12.789</v>
      </c>
      <c r="AH72" s="4">
        <v>247.00156699999999</v>
      </c>
      <c r="AI72" s="4">
        <v>10.373244</v>
      </c>
      <c r="AJ72" s="4">
        <v>92.523517999999996</v>
      </c>
      <c r="AK72" s="4">
        <v>562</v>
      </c>
      <c r="AL72" s="4">
        <v>4</v>
      </c>
      <c r="AM72" s="4">
        <v>722</v>
      </c>
      <c r="AN72" s="4">
        <v>66</v>
      </c>
      <c r="AO72" s="4">
        <v>13.700492000000001</v>
      </c>
      <c r="AP72" s="4">
        <v>269.5</v>
      </c>
      <c r="AQ72" s="4">
        <v>0</v>
      </c>
      <c r="AR72" s="4">
        <v>15</v>
      </c>
      <c r="AS72" s="4">
        <v>5511</v>
      </c>
      <c r="AT72" s="4">
        <v>0.11799999999999999</v>
      </c>
      <c r="AU72" s="4">
        <v>21.335000000000001</v>
      </c>
      <c r="AV72" s="4">
        <v>26239</v>
      </c>
      <c r="AW72" s="4">
        <v>0</v>
      </c>
      <c r="AX72" s="4">
        <v>0.49</v>
      </c>
      <c r="AY72">
        <v>0.91789473684210532</v>
      </c>
      <c r="AZ72" t="s">
        <v>68</v>
      </c>
      <c r="BA72" t="s">
        <v>406</v>
      </c>
      <c r="BB72">
        <v>2</v>
      </c>
      <c r="BC72" t="s">
        <v>466</v>
      </c>
      <c r="BD72">
        <v>7</v>
      </c>
      <c r="BE72">
        <v>14882.334999999999</v>
      </c>
      <c r="BF72">
        <v>0.22738656265969018</v>
      </c>
      <c r="BG72">
        <v>0.20871692909394721</v>
      </c>
      <c r="BH72">
        <v>290805.70300000004</v>
      </c>
      <c r="BI72">
        <v>1.1636783478073674E-2</v>
      </c>
      <c r="BJ72">
        <v>1.0681342308294994E-2</v>
      </c>
      <c r="BK72">
        <v>1</v>
      </c>
      <c r="BL72" t="s">
        <v>68</v>
      </c>
      <c r="BM72">
        <v>0</v>
      </c>
      <c r="BN72" t="s">
        <v>380</v>
      </c>
    </row>
    <row r="73" spans="1:66">
      <c r="A73" s="144" t="str">
        <f t="shared" si="92"/>
        <v>인천스마트</v>
      </c>
      <c r="B73" s="144" t="str">
        <f t="shared" si="111"/>
        <v>5-1</v>
      </c>
      <c r="C73" s="145" t="str">
        <f t="shared" si="93"/>
        <v>70바3648</v>
      </c>
      <c r="D73" s="133" t="str">
        <f t="shared" si="94"/>
        <v>대형</v>
      </c>
      <c r="E73" s="129" t="str">
        <f t="shared" si="95"/>
        <v>B</v>
      </c>
      <c r="F73" s="152">
        <f t="shared" si="96"/>
        <v>0.92157894736842105</v>
      </c>
      <c r="G73" s="153">
        <f t="shared" si="97"/>
        <v>1.7509999999999999</v>
      </c>
      <c r="H73" s="154">
        <f t="shared" si="98"/>
        <v>1.9</v>
      </c>
      <c r="I73" s="155">
        <f t="shared" si="99"/>
        <v>3327.0940000000001</v>
      </c>
      <c r="J73" s="156">
        <f t="shared" si="100"/>
        <v>5.2554883665820187E-2</v>
      </c>
      <c r="K73" s="156">
        <f t="shared" si="101"/>
        <v>0.36912995816397187</v>
      </c>
      <c r="L73" s="156">
        <f t="shared" si="102"/>
        <v>0.16771392692842463</v>
      </c>
      <c r="M73" s="157">
        <f t="shared" si="103"/>
        <v>11.241</v>
      </c>
      <c r="N73" s="158">
        <f t="shared" si="104"/>
        <v>0.09</v>
      </c>
      <c r="O73" s="158">
        <f t="shared" si="105"/>
        <v>25.306999999999999</v>
      </c>
      <c r="P73" s="159">
        <f t="shared" si="106"/>
        <v>0</v>
      </c>
      <c r="Q73" s="160">
        <f t="shared" si="107"/>
        <v>69</v>
      </c>
      <c r="R73" s="161">
        <f t="shared" si="108"/>
        <v>21.722157081531297</v>
      </c>
      <c r="S73" s="146">
        <f t="shared" si="109"/>
        <v>3</v>
      </c>
      <c r="T73" s="146">
        <f t="shared" si="110"/>
        <v>842</v>
      </c>
      <c r="U73" t="s">
        <v>117</v>
      </c>
      <c r="V73" t="s">
        <v>123</v>
      </c>
      <c r="W73" t="s">
        <v>117</v>
      </c>
      <c r="X73" s="4" t="s">
        <v>123</v>
      </c>
      <c r="Y73" s="4" t="s">
        <v>244</v>
      </c>
      <c r="Z73" s="4" t="s">
        <v>170</v>
      </c>
      <c r="AA73" s="4" t="s">
        <v>48</v>
      </c>
      <c r="AB73" s="4">
        <v>529</v>
      </c>
      <c r="AC73" s="4">
        <v>3327.0940000000001</v>
      </c>
      <c r="AD73" s="4">
        <v>1900.4280000000001</v>
      </c>
      <c r="AE73" s="4">
        <v>1.7509999999999999</v>
      </c>
      <c r="AF73" s="4">
        <v>1.9</v>
      </c>
      <c r="AG73" s="4">
        <v>11.241</v>
      </c>
      <c r="AH73" s="4">
        <v>264.84851700000002</v>
      </c>
      <c r="AI73" s="4">
        <v>13.919083000000001</v>
      </c>
      <c r="AJ73" s="4">
        <v>97.763521999999995</v>
      </c>
      <c r="AK73" s="4">
        <v>558</v>
      </c>
      <c r="AL73" s="4">
        <v>3</v>
      </c>
      <c r="AM73" s="4">
        <v>842</v>
      </c>
      <c r="AN73" s="4">
        <v>69</v>
      </c>
      <c r="AO73" s="4">
        <v>12.562252000000001</v>
      </c>
      <c r="AP73" s="4">
        <v>761.7</v>
      </c>
      <c r="AQ73" s="4">
        <v>0</v>
      </c>
      <c r="AR73" s="4">
        <v>56</v>
      </c>
      <c r="AS73" s="4">
        <v>27062</v>
      </c>
      <c r="AT73" s="4">
        <v>0.09</v>
      </c>
      <c r="AU73" s="4">
        <v>25.306999999999999</v>
      </c>
      <c r="AV73" s="4">
        <v>39</v>
      </c>
      <c r="AW73" s="4">
        <v>0</v>
      </c>
      <c r="AX73" s="4">
        <v>0.49</v>
      </c>
      <c r="AY73">
        <v>0.92157894736842105</v>
      </c>
      <c r="AZ73" t="s">
        <v>68</v>
      </c>
      <c r="BA73" t="s">
        <v>406</v>
      </c>
      <c r="BB73">
        <v>1</v>
      </c>
      <c r="BC73" t="s">
        <v>467</v>
      </c>
      <c r="BD73">
        <v>9</v>
      </c>
      <c r="BE73">
        <v>14882.334999999999</v>
      </c>
      <c r="BF73">
        <v>0.22355994539835317</v>
      </c>
      <c r="BG73">
        <v>0.20602813915395599</v>
      </c>
      <c r="BH73">
        <v>290805.70300000004</v>
      </c>
      <c r="BI73">
        <v>1.1440951692752737E-2</v>
      </c>
      <c r="BJ73">
        <v>1.0543740217900022E-2</v>
      </c>
      <c r="BK73">
        <v>1</v>
      </c>
      <c r="BL73" t="s">
        <v>68</v>
      </c>
      <c r="BM73">
        <v>0</v>
      </c>
      <c r="BN73" t="s">
        <v>380</v>
      </c>
    </row>
    <row r="74" spans="1:66">
      <c r="A74" s="141" t="str">
        <f t="shared" si="92"/>
        <v>인천스마트</v>
      </c>
      <c r="B74" s="141" t="str">
        <f t="shared" si="111"/>
        <v>예비</v>
      </c>
      <c r="C74" s="142" t="str">
        <f t="shared" si="93"/>
        <v>71바7121</v>
      </c>
      <c r="D74" s="116" t="str">
        <f t="shared" si="94"/>
        <v>대형</v>
      </c>
      <c r="E74" s="112" t="str">
        <f t="shared" si="95"/>
        <v>C</v>
      </c>
      <c r="F74" s="162">
        <f t="shared" si="96"/>
        <v>0.88428571428571423</v>
      </c>
      <c r="G74" s="163">
        <f t="shared" si="97"/>
        <v>1.857</v>
      </c>
      <c r="H74" s="164">
        <f t="shared" si="98"/>
        <v>2.1</v>
      </c>
      <c r="I74" s="165">
        <f t="shared" si="99"/>
        <v>2781.5120000000002</v>
      </c>
      <c r="J74" s="166">
        <f t="shared" si="100"/>
        <v>3.1528770798097877E-2</v>
      </c>
      <c r="K74" s="166">
        <f t="shared" si="101"/>
        <v>0.36770129060020651</v>
      </c>
      <c r="L74" s="166">
        <f t="shared" si="102"/>
        <v>0.1988127320680263</v>
      </c>
      <c r="M74" s="167">
        <f t="shared" si="103"/>
        <v>10.195</v>
      </c>
      <c r="N74" s="168">
        <f t="shared" si="104"/>
        <v>0.108</v>
      </c>
      <c r="O74" s="168">
        <f t="shared" si="105"/>
        <v>25.849</v>
      </c>
      <c r="P74" s="169">
        <f t="shared" si="106"/>
        <v>1.1116666666666668</v>
      </c>
      <c r="Q74" s="170">
        <f t="shared" si="107"/>
        <v>93</v>
      </c>
      <c r="R74" s="171">
        <f t="shared" si="108"/>
        <v>25.962940202598922</v>
      </c>
      <c r="S74" s="143">
        <f t="shared" si="109"/>
        <v>3</v>
      </c>
      <c r="T74" s="143">
        <f t="shared" si="110"/>
        <v>719</v>
      </c>
      <c r="U74" t="s">
        <v>117</v>
      </c>
      <c r="V74" t="s">
        <v>91</v>
      </c>
      <c r="W74" t="s">
        <v>117</v>
      </c>
      <c r="X74" s="4" t="s">
        <v>91</v>
      </c>
      <c r="Y74" s="4" t="s">
        <v>245</v>
      </c>
      <c r="Z74" s="4" t="s">
        <v>170</v>
      </c>
      <c r="AA74" s="4" t="s">
        <v>48</v>
      </c>
      <c r="AB74" s="4">
        <v>529</v>
      </c>
      <c r="AC74" s="4">
        <v>2781.5120000000002</v>
      </c>
      <c r="AD74" s="4">
        <v>1497.5029999999999</v>
      </c>
      <c r="AE74" s="4">
        <v>1.857</v>
      </c>
      <c r="AF74" s="4">
        <v>2.1</v>
      </c>
      <c r="AG74" s="4">
        <v>10.195</v>
      </c>
      <c r="AH74" s="4">
        <v>178.32772600000001</v>
      </c>
      <c r="AI74" s="4">
        <v>5.6224540000000003</v>
      </c>
      <c r="AJ74" s="4">
        <v>65.571335000000005</v>
      </c>
      <c r="AK74" s="4">
        <v>553</v>
      </c>
      <c r="AL74" s="4">
        <v>3</v>
      </c>
      <c r="AM74" s="4">
        <v>719</v>
      </c>
      <c r="AN74" s="4">
        <v>93</v>
      </c>
      <c r="AO74" s="4">
        <v>15.597753000000001</v>
      </c>
      <c r="AP74" s="4">
        <v>2363.4</v>
      </c>
      <c r="AQ74" s="4">
        <v>66.7</v>
      </c>
      <c r="AR74" s="4">
        <v>30</v>
      </c>
      <c r="AS74" s="4">
        <v>15042</v>
      </c>
      <c r="AT74" s="4">
        <v>0.108</v>
      </c>
      <c r="AU74" s="4">
        <v>25.849</v>
      </c>
      <c r="AV74" s="4">
        <v>17081</v>
      </c>
      <c r="AW74" s="4">
        <v>0</v>
      </c>
      <c r="AX74" s="4">
        <v>0.41</v>
      </c>
      <c r="AY74">
        <v>0.88428571428571423</v>
      </c>
      <c r="AZ74" t="s">
        <v>69</v>
      </c>
      <c r="BA74" t="s">
        <v>246</v>
      </c>
      <c r="BB74">
        <v>3</v>
      </c>
      <c r="BC74" t="s">
        <v>490</v>
      </c>
      <c r="BD74">
        <v>19</v>
      </c>
      <c r="BE74">
        <v>11461.424000000001</v>
      </c>
      <c r="BF74">
        <v>0.2426846786228308</v>
      </c>
      <c r="BG74">
        <v>0.21460259438218893</v>
      </c>
      <c r="BH74">
        <v>290805.70300000004</v>
      </c>
      <c r="BI74">
        <v>9.564846807698266E-3</v>
      </c>
      <c r="BJ74">
        <v>8.4580573913788943E-3</v>
      </c>
      <c r="BK74">
        <v>1</v>
      </c>
      <c r="BL74" t="s">
        <v>69</v>
      </c>
      <c r="BM74">
        <v>0</v>
      </c>
      <c r="BN74" t="s">
        <v>380</v>
      </c>
    </row>
    <row r="75" spans="1:66">
      <c r="A75" s="144" t="str">
        <f t="shared" ref="A75:A76" si="112">W75</f>
        <v>인천스마트</v>
      </c>
      <c r="B75" s="144" t="str">
        <f t="shared" ref="B75:B76" si="113">X75</f>
        <v>예비</v>
      </c>
      <c r="C75" s="145" t="str">
        <f t="shared" ref="C75:C76" si="114">Y75</f>
        <v>71바7122</v>
      </c>
      <c r="D75" s="133" t="str">
        <f t="shared" ref="D75:D76" si="115">Z75</f>
        <v>대형</v>
      </c>
      <c r="E75" s="129" t="str">
        <f t="shared" ref="E75:E76" si="116">AZ75</f>
        <v>D</v>
      </c>
      <c r="F75" s="152">
        <f t="shared" ref="F75:F76" si="117">G75/H75</f>
        <v>0.84190476190476182</v>
      </c>
      <c r="G75" s="153">
        <f t="shared" ref="G75:G76" si="118">AE75</f>
        <v>1.768</v>
      </c>
      <c r="H75" s="154">
        <f t="shared" ref="H75:H76" si="119">AF75</f>
        <v>2.1</v>
      </c>
      <c r="I75" s="155">
        <f t="shared" ref="I75:I76" si="120">AC75</f>
        <v>2586.4740000000002</v>
      </c>
      <c r="J75" s="156">
        <f t="shared" ref="J75:J76" si="121">AI75/AH75</f>
        <v>4.3057975246893622E-2</v>
      </c>
      <c r="K75" s="156">
        <f t="shared" ref="K75:K76" si="122">AJ75/AH75</f>
        <v>0.38271861288379072</v>
      </c>
      <c r="L75" s="156">
        <f t="shared" ref="L75:L76" si="123">AK75/AC75</f>
        <v>0.21341795819327777</v>
      </c>
      <c r="M75" s="157">
        <f t="shared" ref="M75:M76" si="124">AG75</f>
        <v>14.528</v>
      </c>
      <c r="N75" s="158">
        <f t="shared" ref="N75:N76" si="125">IF(AW75=0,AT75,"속도계이상")</f>
        <v>0.46400000000000002</v>
      </c>
      <c r="O75" s="158">
        <f t="shared" ref="O75:O76" si="126">IF(AW75=0,AU75,"속도계이상")</f>
        <v>34.409999999999997</v>
      </c>
      <c r="P75" s="159">
        <f t="shared" ref="P75:P76" si="127">AQ75/60</f>
        <v>2.5000000000000001E-2</v>
      </c>
      <c r="Q75" s="160">
        <f t="shared" ref="Q75:Q76" si="128">AN75</f>
        <v>95</v>
      </c>
      <c r="R75" s="161">
        <f t="shared" ref="R75:R76" si="129">AC75/(AH75-AI75-AJ75)</f>
        <v>26.436270760461877</v>
      </c>
      <c r="S75" s="146">
        <f t="shared" ref="S75:S76" si="130">IF(AW75=0,AL75,"속도계이상")</f>
        <v>12</v>
      </c>
      <c r="T75" s="146">
        <f t="shared" ref="T75:T76" si="131">IF(AW75=0,AM75,"속도계이상")</f>
        <v>890</v>
      </c>
      <c r="U75" t="s">
        <v>117</v>
      </c>
      <c r="V75" t="s">
        <v>91</v>
      </c>
      <c r="W75" t="s">
        <v>117</v>
      </c>
      <c r="X75" s="4" t="s">
        <v>91</v>
      </c>
      <c r="Y75" s="4" t="s">
        <v>247</v>
      </c>
      <c r="Z75" s="4" t="s">
        <v>170</v>
      </c>
      <c r="AA75" s="4" t="s">
        <v>48</v>
      </c>
      <c r="AB75" s="4">
        <v>529</v>
      </c>
      <c r="AC75" s="4">
        <v>2586.4740000000002</v>
      </c>
      <c r="AD75" s="4">
        <v>1463.066</v>
      </c>
      <c r="AE75" s="4">
        <v>1.768</v>
      </c>
      <c r="AF75" s="4">
        <v>2.1</v>
      </c>
      <c r="AG75" s="4">
        <v>14.528</v>
      </c>
      <c r="AH75" s="4">
        <v>170.38330199999999</v>
      </c>
      <c r="AI75" s="4">
        <v>7.33636</v>
      </c>
      <c r="AJ75" s="4">
        <v>65.208860999999999</v>
      </c>
      <c r="AK75" s="4">
        <v>552</v>
      </c>
      <c r="AL75" s="4">
        <v>12</v>
      </c>
      <c r="AM75" s="4">
        <v>890</v>
      </c>
      <c r="AN75" s="4">
        <v>95</v>
      </c>
      <c r="AO75" s="4">
        <v>15.180325</v>
      </c>
      <c r="AP75" s="4">
        <v>5360.9</v>
      </c>
      <c r="AQ75" s="4">
        <v>1.5</v>
      </c>
      <c r="AR75" s="4">
        <v>33</v>
      </c>
      <c r="AS75" s="4">
        <v>14996</v>
      </c>
      <c r="AT75" s="4">
        <v>0.46400000000000002</v>
      </c>
      <c r="AU75" s="4">
        <v>34.409999999999997</v>
      </c>
      <c r="AV75" s="4">
        <v>10316</v>
      </c>
      <c r="AW75" s="4">
        <v>0</v>
      </c>
      <c r="AX75" s="4">
        <v>0.48</v>
      </c>
      <c r="AY75">
        <v>0.84190476190476182</v>
      </c>
      <c r="AZ75" t="s">
        <v>67</v>
      </c>
      <c r="BA75" t="s">
        <v>246</v>
      </c>
      <c r="BB75">
        <v>4</v>
      </c>
      <c r="BC75" t="s">
        <v>491</v>
      </c>
      <c r="BD75">
        <v>13</v>
      </c>
      <c r="BE75">
        <v>11461.424000000001</v>
      </c>
      <c r="BF75">
        <v>0.22566777042713015</v>
      </c>
      <c r="BG75">
        <v>0.18999077053103147</v>
      </c>
      <c r="BH75">
        <v>290805.70300000004</v>
      </c>
      <c r="BI75">
        <v>8.8941653252240377E-3</v>
      </c>
      <c r="BJ75">
        <v>7.4880401404743323E-3</v>
      </c>
      <c r="BK75">
        <v>1</v>
      </c>
      <c r="BL75" t="s">
        <v>69</v>
      </c>
      <c r="BM75">
        <v>-1</v>
      </c>
      <c r="BN75" t="s">
        <v>379</v>
      </c>
    </row>
    <row r="76" spans="1:66">
      <c r="A76" s="141" t="str">
        <f t="shared" si="112"/>
        <v>인천스마트</v>
      </c>
      <c r="B76" s="141" t="str">
        <f t="shared" si="113"/>
        <v>예비</v>
      </c>
      <c r="C76" s="142" t="str">
        <f t="shared" si="114"/>
        <v>71바7123</v>
      </c>
      <c r="D76" s="116" t="str">
        <f t="shared" si="115"/>
        <v>대형</v>
      </c>
      <c r="E76" s="112" t="str">
        <f t="shared" si="116"/>
        <v>B</v>
      </c>
      <c r="F76" s="162">
        <f t="shared" si="117"/>
        <v>0.89999999999999991</v>
      </c>
      <c r="G76" s="163">
        <f t="shared" si="118"/>
        <v>1.89</v>
      </c>
      <c r="H76" s="164">
        <f t="shared" si="119"/>
        <v>2.1</v>
      </c>
      <c r="I76" s="165">
        <f t="shared" si="120"/>
        <v>2271.1010000000001</v>
      </c>
      <c r="J76" s="166">
        <f t="shared" si="121"/>
        <v>3.3744240430411271E-2</v>
      </c>
      <c r="K76" s="166">
        <f t="shared" si="122"/>
        <v>0.39056833091507265</v>
      </c>
      <c r="L76" s="166">
        <f t="shared" si="123"/>
        <v>0.19329831654338578</v>
      </c>
      <c r="M76" s="167">
        <f t="shared" si="124"/>
        <v>13.201000000000001</v>
      </c>
      <c r="N76" s="168">
        <f t="shared" si="125"/>
        <v>0.66</v>
      </c>
      <c r="O76" s="168">
        <f t="shared" si="126"/>
        <v>14.662000000000001</v>
      </c>
      <c r="P76" s="169">
        <f t="shared" si="127"/>
        <v>0.80666666666666664</v>
      </c>
      <c r="Q76" s="170">
        <f t="shared" si="128"/>
        <v>89</v>
      </c>
      <c r="R76" s="171">
        <f t="shared" si="129"/>
        <v>25.977946104942074</v>
      </c>
      <c r="S76" s="143">
        <f t="shared" si="130"/>
        <v>15</v>
      </c>
      <c r="T76" s="143">
        <f t="shared" si="131"/>
        <v>333</v>
      </c>
      <c r="U76" t="s">
        <v>117</v>
      </c>
      <c r="V76" t="s">
        <v>91</v>
      </c>
      <c r="W76" t="s">
        <v>117</v>
      </c>
      <c r="X76" s="4" t="s">
        <v>91</v>
      </c>
      <c r="Y76" s="4" t="s">
        <v>248</v>
      </c>
      <c r="Z76" s="4" t="s">
        <v>170</v>
      </c>
      <c r="AA76" s="4" t="s">
        <v>48</v>
      </c>
      <c r="AB76" s="4">
        <v>529</v>
      </c>
      <c r="AC76" s="4">
        <v>2271.1010000000001</v>
      </c>
      <c r="AD76" s="4">
        <v>1201.3969999999999</v>
      </c>
      <c r="AE76" s="4">
        <v>1.89</v>
      </c>
      <c r="AF76" s="4">
        <v>2.1</v>
      </c>
      <c r="AG76" s="4">
        <v>13.201000000000001</v>
      </c>
      <c r="AH76" s="4">
        <v>151.860523</v>
      </c>
      <c r="AI76" s="4">
        <v>5.1244180000000004</v>
      </c>
      <c r="AJ76" s="4">
        <v>59.311911000000002</v>
      </c>
      <c r="AK76" s="4">
        <v>439</v>
      </c>
      <c r="AL76" s="4">
        <v>15</v>
      </c>
      <c r="AM76" s="4">
        <v>333</v>
      </c>
      <c r="AN76" s="4">
        <v>89</v>
      </c>
      <c r="AO76" s="4">
        <v>14.955176</v>
      </c>
      <c r="AP76" s="4">
        <v>2314.5</v>
      </c>
      <c r="AQ76" s="4">
        <v>48.4</v>
      </c>
      <c r="AR76" s="4">
        <v>43</v>
      </c>
      <c r="AS76" s="4">
        <v>20645</v>
      </c>
      <c r="AT76" s="4">
        <v>0.66</v>
      </c>
      <c r="AU76" s="4">
        <v>14.662000000000001</v>
      </c>
      <c r="AV76" s="4">
        <v>0</v>
      </c>
      <c r="AW76" s="4">
        <v>0</v>
      </c>
      <c r="AX76" s="4">
        <v>0.49</v>
      </c>
      <c r="AY76">
        <v>0.89999999999999991</v>
      </c>
      <c r="AZ76" t="s">
        <v>68</v>
      </c>
      <c r="BA76" t="s">
        <v>246</v>
      </c>
      <c r="BB76">
        <v>9</v>
      </c>
      <c r="BC76" t="s">
        <v>492</v>
      </c>
      <c r="BD76">
        <v>1</v>
      </c>
      <c r="BE76">
        <v>11461.424000000001</v>
      </c>
      <c r="BF76">
        <v>0.19815173053540291</v>
      </c>
      <c r="BG76">
        <v>0.17833655748186261</v>
      </c>
      <c r="BH76">
        <v>290805.70300000004</v>
      </c>
      <c r="BI76">
        <v>7.8096852178995944E-3</v>
      </c>
      <c r="BJ76">
        <v>7.0287166961096343E-3</v>
      </c>
      <c r="BK76">
        <v>1</v>
      </c>
      <c r="BL76" t="s">
        <v>67</v>
      </c>
      <c r="BM76">
        <v>2</v>
      </c>
      <c r="BN76" t="s">
        <v>412</v>
      </c>
    </row>
    <row r="77" spans="1:66">
      <c r="A77" s="144" t="str">
        <f t="shared" ref="A77" si="132">W77</f>
        <v>인천스마트</v>
      </c>
      <c r="B77" s="144" t="str">
        <f t="shared" ref="B77" si="133">X77</f>
        <v>예비</v>
      </c>
      <c r="C77" s="145" t="str">
        <f t="shared" ref="C77" si="134">Y77</f>
        <v>71바7124</v>
      </c>
      <c r="D77" s="133" t="str">
        <f t="shared" ref="D77" si="135">Z77</f>
        <v>대형</v>
      </c>
      <c r="E77" s="129" t="str">
        <f t="shared" ref="E77" si="136">AZ77</f>
        <v>C</v>
      </c>
      <c r="F77" s="152">
        <f t="shared" ref="F77" si="137">G77/H77</f>
        <v>0.89476190476190476</v>
      </c>
      <c r="G77" s="153">
        <f t="shared" ref="G77" si="138">AE77</f>
        <v>1.879</v>
      </c>
      <c r="H77" s="154">
        <f t="shared" ref="H77" si="139">AF77</f>
        <v>2.1</v>
      </c>
      <c r="I77" s="155">
        <f t="shared" ref="I77" si="140">AC77</f>
        <v>3822.337</v>
      </c>
      <c r="J77" s="156">
        <f t="shared" ref="J77" si="141">AI77/AH77</f>
        <v>4.0869361689981586E-2</v>
      </c>
      <c r="K77" s="156">
        <f t="shared" ref="K77" si="142">AJ77/AH77</f>
        <v>0.35545985742058589</v>
      </c>
      <c r="L77" s="156">
        <f t="shared" ref="L77" si="143">AK77/AC77</f>
        <v>0.21034252081906959</v>
      </c>
      <c r="M77" s="157">
        <f t="shared" ref="M77" si="144">AG77</f>
        <v>10.446</v>
      </c>
      <c r="N77" s="158">
        <f t="shared" ref="N77" si="145">IF(AW77=0,AT77,"속도계이상")</f>
        <v>0</v>
      </c>
      <c r="O77" s="158">
        <f t="shared" ref="O77" si="146">IF(AW77=0,AU77,"속도계이상")</f>
        <v>14.441000000000001</v>
      </c>
      <c r="P77" s="159">
        <f t="shared" ref="P77" si="147">AQ77/60</f>
        <v>0.67666666666666664</v>
      </c>
      <c r="Q77" s="160">
        <f t="shared" ref="Q77" si="148">AN77</f>
        <v>91</v>
      </c>
      <c r="R77" s="161">
        <f t="shared" ref="R77" si="149">AC77/(AH77-AI77-AJ77)</f>
        <v>25.408552547808753</v>
      </c>
      <c r="S77" s="146">
        <f t="shared" ref="S77" si="150">IF(AW77=0,AL77,"속도계이상")</f>
        <v>0</v>
      </c>
      <c r="T77" s="146">
        <f t="shared" ref="T77" si="151">IF(AW77=0,AM77,"속도계이상")</f>
        <v>552</v>
      </c>
      <c r="U77" t="s">
        <v>117</v>
      </c>
      <c r="V77" t="s">
        <v>91</v>
      </c>
      <c r="W77" t="s">
        <v>117</v>
      </c>
      <c r="X77" s="4" t="s">
        <v>91</v>
      </c>
      <c r="Y77" s="4" t="s">
        <v>249</v>
      </c>
      <c r="Z77" s="4" t="s">
        <v>170</v>
      </c>
      <c r="AA77" s="4" t="s">
        <v>48</v>
      </c>
      <c r="AB77" s="4">
        <v>529</v>
      </c>
      <c r="AC77" s="4">
        <v>3822.337</v>
      </c>
      <c r="AD77" s="4">
        <v>2034.4880000000001</v>
      </c>
      <c r="AE77" s="4">
        <v>1.879</v>
      </c>
      <c r="AF77" s="4">
        <v>2.1</v>
      </c>
      <c r="AG77" s="4">
        <v>10.446</v>
      </c>
      <c r="AH77" s="4">
        <v>249.200491</v>
      </c>
      <c r="AI77" s="4">
        <v>10.184665000000001</v>
      </c>
      <c r="AJ77" s="4">
        <v>88.580770999999999</v>
      </c>
      <c r="AK77" s="4">
        <v>804</v>
      </c>
      <c r="AL77" s="4">
        <v>0</v>
      </c>
      <c r="AM77" s="4">
        <v>552</v>
      </c>
      <c r="AN77" s="4">
        <v>91</v>
      </c>
      <c r="AO77" s="4">
        <v>15.3384</v>
      </c>
      <c r="AP77" s="4">
        <v>3583.2</v>
      </c>
      <c r="AQ77" s="4">
        <v>40.6</v>
      </c>
      <c r="AR77" s="4">
        <v>49</v>
      </c>
      <c r="AS77" s="4">
        <v>20269</v>
      </c>
      <c r="AT77" s="4">
        <v>0</v>
      </c>
      <c r="AU77" s="4">
        <v>14.441000000000001</v>
      </c>
      <c r="AV77" s="4">
        <v>29139</v>
      </c>
      <c r="AW77" s="4">
        <v>0</v>
      </c>
      <c r="AX77" s="4">
        <v>0.43</v>
      </c>
      <c r="AY77">
        <v>0.89476190476190476</v>
      </c>
      <c r="AZ77" t="s">
        <v>69</v>
      </c>
      <c r="BA77" t="s">
        <v>246</v>
      </c>
      <c r="BB77">
        <v>1</v>
      </c>
      <c r="BC77" t="s">
        <v>493</v>
      </c>
      <c r="BD77">
        <v>24</v>
      </c>
      <c r="BE77">
        <v>11461.424000000001</v>
      </c>
      <c r="BF77">
        <v>0.33349582041463605</v>
      </c>
      <c r="BG77">
        <v>0.29839935550433389</v>
      </c>
      <c r="BH77">
        <v>290805.70300000004</v>
      </c>
      <c r="BI77">
        <v>1.3143954745619276E-2</v>
      </c>
      <c r="BJ77">
        <v>1.1760709984294581E-2</v>
      </c>
      <c r="BK77">
        <v>1</v>
      </c>
      <c r="BL77" t="s">
        <v>69</v>
      </c>
      <c r="BM77">
        <v>0</v>
      </c>
      <c r="BN77" t="s">
        <v>380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7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2" t="s">
        <v>38</v>
      </c>
      <c r="B4" s="123" t="s">
        <v>49</v>
      </c>
      <c r="C4" s="124" t="s">
        <v>141</v>
      </c>
      <c r="D4" s="124" t="s">
        <v>156</v>
      </c>
      <c r="E4" s="125" t="s">
        <v>145</v>
      </c>
      <c r="F4" s="123" t="s">
        <v>149</v>
      </c>
      <c r="G4" s="125" t="s">
        <v>147</v>
      </c>
      <c r="H4" s="125" t="s">
        <v>151</v>
      </c>
      <c r="I4" s="126" t="s">
        <v>153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161</v>
      </c>
      <c r="Q4" s="219" t="s">
        <v>43</v>
      </c>
      <c r="R4" s="219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668</v>
      </c>
      <c r="AN4" s="13"/>
      <c r="AO4" t="s">
        <v>168</v>
      </c>
      <c r="AP4" t="s">
        <v>669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670</v>
      </c>
      <c r="AY4" t="s">
        <v>126</v>
      </c>
      <c r="AZ4" t="s">
        <v>671</v>
      </c>
      <c r="BA4" t="s">
        <v>672</v>
      </c>
      <c r="BB4" t="s">
        <v>673</v>
      </c>
      <c r="BC4" t="s">
        <v>674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7" t="str">
        <f>BI5</f>
        <v>인천스마트</v>
      </c>
      <c r="B5" s="128">
        <f>IF(BJ5="NULL", E5, BJ5)</f>
        <v>4315</v>
      </c>
      <c r="C5" s="129" t="str">
        <f>BK5</f>
        <v>C</v>
      </c>
      <c r="D5" s="130">
        <f>BL5</f>
        <v>0.86706312077896597</v>
      </c>
      <c r="E5" s="131">
        <f>U5</f>
        <v>4315</v>
      </c>
      <c r="F5" s="132" t="str">
        <f t="shared" ref="F5:I6" si="0">BN5</f>
        <v>예비</v>
      </c>
      <c r="G5" s="133" t="str">
        <f t="shared" si="0"/>
        <v>71바7121</v>
      </c>
      <c r="H5" s="134">
        <f t="shared" si="0"/>
        <v>10</v>
      </c>
      <c r="I5" s="135">
        <f t="shared" si="0"/>
        <v>2009.1980000000001</v>
      </c>
      <c r="J5" s="136">
        <f>AB5/AA5</f>
        <v>2.6132713886969253E-2</v>
      </c>
      <c r="K5" s="136">
        <f>AC5/AA5</f>
        <v>0.38215854614542327</v>
      </c>
      <c r="L5" s="136">
        <f>AD5/I5</f>
        <v>0.22048598495519106</v>
      </c>
      <c r="M5" s="137">
        <f>Z5</f>
        <v>12.786</v>
      </c>
      <c r="N5" s="138">
        <f>BV5</f>
        <v>0.44793992428819857</v>
      </c>
      <c r="O5" s="138">
        <f>BW5</f>
        <v>21.700200776628286</v>
      </c>
      <c r="P5" s="220">
        <f>AK5</f>
        <v>44</v>
      </c>
      <c r="Q5" s="221">
        <f>AE5</f>
        <v>9</v>
      </c>
      <c r="R5" s="221">
        <f>AF5</f>
        <v>441</v>
      </c>
      <c r="T5">
        <v>529</v>
      </c>
      <c r="U5">
        <v>4315</v>
      </c>
      <c r="V5" t="s">
        <v>407</v>
      </c>
      <c r="W5">
        <v>2056.625</v>
      </c>
      <c r="X5">
        <v>1165.8330000000001</v>
      </c>
      <c r="Y5">
        <v>1.764</v>
      </c>
      <c r="Z5">
        <v>12.786</v>
      </c>
      <c r="AA5">
        <v>130.84802500000001</v>
      </c>
      <c r="AB5">
        <v>3.4194140000000002</v>
      </c>
      <c r="AC5">
        <v>50.004691000000001</v>
      </c>
      <c r="AD5" s="1">
        <v>443</v>
      </c>
      <c r="AE5">
        <v>9</v>
      </c>
      <c r="AF5">
        <v>441</v>
      </c>
      <c r="AG5">
        <v>93</v>
      </c>
      <c r="AH5">
        <v>15.717661</v>
      </c>
      <c r="AI5">
        <v>1605.4</v>
      </c>
      <c r="AJ5">
        <v>65.8</v>
      </c>
      <c r="AK5">
        <v>44</v>
      </c>
      <c r="AL5">
        <v>13311</v>
      </c>
      <c r="AM5">
        <v>0.86706312077896597</v>
      </c>
      <c r="AN5" t="s">
        <v>69</v>
      </c>
      <c r="AO5">
        <v>712.423</v>
      </c>
      <c r="AP5" t="s">
        <v>675</v>
      </c>
      <c r="AQ5" t="s">
        <v>117</v>
      </c>
      <c r="AR5" t="s">
        <v>91</v>
      </c>
      <c r="AS5" t="s">
        <v>117</v>
      </c>
      <c r="AT5" t="s">
        <v>91</v>
      </c>
      <c r="AU5" t="s">
        <v>245</v>
      </c>
      <c r="AV5" t="s">
        <v>407</v>
      </c>
      <c r="AW5" t="s">
        <v>69</v>
      </c>
      <c r="AX5">
        <v>4315</v>
      </c>
      <c r="AY5" t="s">
        <v>676</v>
      </c>
      <c r="AZ5">
        <v>6</v>
      </c>
      <c r="BA5" t="s">
        <v>677</v>
      </c>
      <c r="BB5">
        <v>10</v>
      </c>
      <c r="BC5">
        <v>1</v>
      </c>
      <c r="BE5" t="s">
        <v>68</v>
      </c>
      <c r="BF5">
        <v>-1</v>
      </c>
      <c r="BG5" t="s">
        <v>379</v>
      </c>
      <c r="BI5" t="s">
        <v>117</v>
      </c>
      <c r="BJ5" t="s">
        <v>407</v>
      </c>
      <c r="BK5" t="s">
        <v>69</v>
      </c>
      <c r="BL5">
        <v>0.86706312077896597</v>
      </c>
      <c r="BM5">
        <v>4315</v>
      </c>
      <c r="BN5" t="s">
        <v>91</v>
      </c>
      <c r="BO5" t="s">
        <v>245</v>
      </c>
      <c r="BP5">
        <v>10</v>
      </c>
      <c r="BQ5">
        <v>2009.1980000000001</v>
      </c>
      <c r="BR5">
        <v>2.6132713886969253E-2</v>
      </c>
      <c r="BS5">
        <v>0.38215854614542327</v>
      </c>
      <c r="BT5">
        <v>0.21540144654470308</v>
      </c>
      <c r="BU5">
        <v>12.786</v>
      </c>
      <c r="BV5">
        <v>0.44793992428819857</v>
      </c>
      <c r="BW5">
        <v>21.700200776628286</v>
      </c>
      <c r="BX5">
        <v>44</v>
      </c>
      <c r="BY5">
        <v>9</v>
      </c>
      <c r="BZ5">
        <v>441</v>
      </c>
    </row>
    <row r="6" spans="1:78" ht="16.5">
      <c r="A6" s="110" t="str">
        <f>BI6</f>
        <v>인천스마트</v>
      </c>
      <c r="B6" s="111">
        <f>IF(BJ6="NULL", E6, BJ6)</f>
        <v>5194</v>
      </c>
      <c r="C6" s="112" t="str">
        <f>BK6</f>
        <v>B</v>
      </c>
      <c r="D6" s="113">
        <f>BL6</f>
        <v>0.90985969381728515</v>
      </c>
      <c r="E6" s="114">
        <f>U6</f>
        <v>5194</v>
      </c>
      <c r="F6" s="115" t="str">
        <f t="shared" si="0"/>
        <v>27</v>
      </c>
      <c r="G6" s="116" t="str">
        <f t="shared" si="0"/>
        <v>70바3635</v>
      </c>
      <c r="H6" s="117">
        <f t="shared" si="0"/>
        <v>3</v>
      </c>
      <c r="I6" s="118">
        <f t="shared" si="0"/>
        <v>412.15499999999997</v>
      </c>
      <c r="J6" s="119">
        <f>AB6/AA6</f>
        <v>5.0540521560310518E-2</v>
      </c>
      <c r="K6" s="119">
        <f>AC6/AA6</f>
        <v>0.31258221629269617</v>
      </c>
      <c r="L6" s="119">
        <f>AD6/I6</f>
        <v>0.21108563525857993</v>
      </c>
      <c r="M6" s="120">
        <f>Z6</f>
        <v>16.298999999999999</v>
      </c>
      <c r="N6" s="121">
        <f>BV6</f>
        <v>0.9705086678555398</v>
      </c>
      <c r="O6" s="121">
        <f>BW6</f>
        <v>39.062973881185478</v>
      </c>
      <c r="P6" s="222">
        <f>AK6</f>
        <v>2</v>
      </c>
      <c r="Q6" s="223">
        <f>AE6</f>
        <v>4</v>
      </c>
      <c r="R6" s="223">
        <f>AF6</f>
        <v>185</v>
      </c>
      <c r="T6">
        <v>529</v>
      </c>
      <c r="U6">
        <v>5194</v>
      </c>
      <c r="V6" t="s">
        <v>407</v>
      </c>
      <c r="W6">
        <v>461.95499999999998</v>
      </c>
      <c r="X6">
        <v>258.14499999999998</v>
      </c>
      <c r="Y6">
        <v>1.79</v>
      </c>
      <c r="Z6">
        <v>16.298999999999999</v>
      </c>
      <c r="AA6">
        <v>23.979431999999999</v>
      </c>
      <c r="AB6">
        <v>1.2119329999999999</v>
      </c>
      <c r="AC6">
        <v>7.4955439999999998</v>
      </c>
      <c r="AD6" s="1">
        <v>87</v>
      </c>
      <c r="AE6">
        <v>4</v>
      </c>
      <c r="AF6">
        <v>185</v>
      </c>
      <c r="AG6">
        <v>79</v>
      </c>
      <c r="AH6">
        <v>19.264634000000001</v>
      </c>
      <c r="AI6">
        <v>1470.5</v>
      </c>
      <c r="AJ6">
        <v>0</v>
      </c>
      <c r="AK6">
        <v>2</v>
      </c>
      <c r="AL6">
        <v>38</v>
      </c>
      <c r="AM6">
        <v>0.90985969381728515</v>
      </c>
      <c r="AN6" t="s">
        <v>68</v>
      </c>
      <c r="AO6">
        <v>180.69800000000001</v>
      </c>
      <c r="AP6" t="s">
        <v>678</v>
      </c>
      <c r="AQ6" t="s">
        <v>117</v>
      </c>
      <c r="AR6" t="s">
        <v>120</v>
      </c>
      <c r="AS6" t="s">
        <v>117</v>
      </c>
      <c r="AT6" t="s">
        <v>120</v>
      </c>
      <c r="AU6" t="s">
        <v>204</v>
      </c>
      <c r="AV6" t="s">
        <v>407</v>
      </c>
      <c r="AW6" t="s">
        <v>68</v>
      </c>
      <c r="AX6">
        <v>5194</v>
      </c>
      <c r="AY6" t="s">
        <v>679</v>
      </c>
      <c r="AZ6">
        <v>6</v>
      </c>
      <c r="BA6" t="s">
        <v>680</v>
      </c>
      <c r="BB6">
        <v>3</v>
      </c>
      <c r="BC6">
        <v>1</v>
      </c>
      <c r="BE6" t="s">
        <v>67</v>
      </c>
      <c r="BF6">
        <v>2</v>
      </c>
      <c r="BG6" t="s">
        <v>412</v>
      </c>
      <c r="BI6" t="s">
        <v>117</v>
      </c>
      <c r="BJ6" t="s">
        <v>407</v>
      </c>
      <c r="BK6" t="s">
        <v>68</v>
      </c>
      <c r="BL6">
        <v>0.90985969381728515</v>
      </c>
      <c r="BM6">
        <v>5194</v>
      </c>
      <c r="BN6" t="s">
        <v>120</v>
      </c>
      <c r="BO6" t="s">
        <v>204</v>
      </c>
      <c r="BP6">
        <v>3</v>
      </c>
      <c r="BQ6">
        <v>412.15499999999997</v>
      </c>
      <c r="BR6">
        <v>5.0540521560310518E-2</v>
      </c>
      <c r="BS6">
        <v>0.31258221629269617</v>
      </c>
      <c r="BT6">
        <v>0.18833003214598826</v>
      </c>
      <c r="BU6">
        <v>16.298999999999999</v>
      </c>
      <c r="BV6">
        <v>0.9705086678555398</v>
      </c>
      <c r="BW6">
        <v>39.062973881185478</v>
      </c>
      <c r="BX6">
        <v>2</v>
      </c>
      <c r="BY6">
        <v>4</v>
      </c>
      <c r="BZ6">
        <v>185</v>
      </c>
    </row>
    <row r="7" spans="1:78" ht="16.5">
      <c r="A7" s="127" t="str">
        <f t="shared" ref="A7:A70" si="1">BI7</f>
        <v>인천스마트</v>
      </c>
      <c r="B7" s="128" t="str">
        <f t="shared" ref="B7:B70" si="2">IF(BJ7="NULL", E7, BJ7)</f>
        <v>강병석</v>
      </c>
      <c r="C7" s="129" t="str">
        <f t="shared" ref="C7:C70" si="3">BK7</f>
        <v>B</v>
      </c>
      <c r="D7" s="130">
        <f t="shared" ref="D7:D70" si="4">BL7</f>
        <v>0.91481511788316006</v>
      </c>
      <c r="E7" s="131">
        <f t="shared" ref="E7:E70" si="5">U7</f>
        <v>8367</v>
      </c>
      <c r="F7" s="132" t="str">
        <f t="shared" ref="F7:F70" si="6">BN7</f>
        <v>5</v>
      </c>
      <c r="G7" s="133" t="str">
        <f t="shared" ref="G7:G70" si="7">BO7</f>
        <v>70바3631</v>
      </c>
      <c r="H7" s="134">
        <f t="shared" ref="H7:H70" si="8">BP7</f>
        <v>2</v>
      </c>
      <c r="I7" s="135">
        <f t="shared" ref="I7:I70" si="9">BQ7</f>
        <v>2243.02</v>
      </c>
      <c r="J7" s="136">
        <f t="shared" ref="J7:J70" si="10">AB7/AA7</f>
        <v>2.4105491123898318E-2</v>
      </c>
      <c r="K7" s="136">
        <f t="shared" ref="K7:K70" si="11">AC7/AA7</f>
        <v>0.33263042846081936</v>
      </c>
      <c r="L7" s="136">
        <f t="shared" ref="L7:L70" si="12">AD7/I7</f>
        <v>0.20820144269779137</v>
      </c>
      <c r="M7" s="137">
        <f t="shared" ref="M7:M70" si="13">Z7</f>
        <v>9.8580000000000005</v>
      </c>
      <c r="N7" s="138">
        <f t="shared" ref="N7:N70" si="14">BV7</f>
        <v>0</v>
      </c>
      <c r="O7" s="138">
        <f t="shared" ref="O7:O70" si="15">BW7</f>
        <v>4.5028577542777146</v>
      </c>
      <c r="P7" s="220">
        <f t="shared" ref="P7:P70" si="16">AK7</f>
        <v>13</v>
      </c>
      <c r="Q7" s="221">
        <f t="shared" ref="Q7:Q70" si="17">AE7</f>
        <v>0</v>
      </c>
      <c r="R7" s="221">
        <f t="shared" ref="R7:R70" si="18">AF7</f>
        <v>101</v>
      </c>
      <c r="T7">
        <v>529</v>
      </c>
      <c r="U7">
        <v>8367</v>
      </c>
      <c r="V7" t="s">
        <v>250</v>
      </c>
      <c r="W7">
        <v>2243.02</v>
      </c>
      <c r="X7">
        <v>1168.0840000000001</v>
      </c>
      <c r="Y7">
        <v>1.92</v>
      </c>
      <c r="Z7">
        <v>9.8580000000000005</v>
      </c>
      <c r="AA7">
        <v>135.721068</v>
      </c>
      <c r="AB7">
        <v>3.2716229999999999</v>
      </c>
      <c r="AC7">
        <v>45.144956999999998</v>
      </c>
      <c r="AD7" s="1">
        <v>467</v>
      </c>
      <c r="AE7">
        <v>0</v>
      </c>
      <c r="AF7">
        <v>101</v>
      </c>
      <c r="AG7">
        <v>80</v>
      </c>
      <c r="AH7">
        <v>16.526689000000001</v>
      </c>
      <c r="AI7">
        <v>938.6</v>
      </c>
      <c r="AJ7">
        <v>0</v>
      </c>
      <c r="AK7">
        <v>13</v>
      </c>
      <c r="AL7">
        <v>2879</v>
      </c>
      <c r="AM7">
        <v>0.91481511788316006</v>
      </c>
      <c r="AN7" t="s">
        <v>68</v>
      </c>
      <c r="AO7">
        <v>1970.7059999999999</v>
      </c>
      <c r="AP7" t="s">
        <v>494</v>
      </c>
      <c r="AQ7" t="s">
        <v>117</v>
      </c>
      <c r="AR7" t="s">
        <v>122</v>
      </c>
      <c r="AS7" t="s">
        <v>117</v>
      </c>
      <c r="AT7" t="s">
        <v>122</v>
      </c>
      <c r="AU7" t="s">
        <v>236</v>
      </c>
      <c r="AV7" t="s">
        <v>250</v>
      </c>
      <c r="AW7" t="s">
        <v>68</v>
      </c>
      <c r="AX7">
        <v>8367</v>
      </c>
      <c r="AY7" t="s">
        <v>681</v>
      </c>
      <c r="AZ7">
        <v>6</v>
      </c>
      <c r="BA7" t="s">
        <v>465</v>
      </c>
      <c r="BB7">
        <v>2</v>
      </c>
      <c r="BC7">
        <v>1</v>
      </c>
      <c r="BE7" t="s">
        <v>66</v>
      </c>
      <c r="BF7">
        <v>-1</v>
      </c>
      <c r="BG7" t="s">
        <v>379</v>
      </c>
      <c r="BI7" t="s">
        <v>117</v>
      </c>
      <c r="BJ7" t="s">
        <v>250</v>
      </c>
      <c r="BK7" t="s">
        <v>68</v>
      </c>
      <c r="BL7">
        <v>0.91481511788316006</v>
      </c>
      <c r="BM7">
        <v>8367</v>
      </c>
      <c r="BN7" t="s">
        <v>122</v>
      </c>
      <c r="BO7" t="s">
        <v>236</v>
      </c>
      <c r="BP7">
        <v>2</v>
      </c>
      <c r="BQ7">
        <v>2243.02</v>
      </c>
      <c r="BR7">
        <v>2.4105491123898318E-2</v>
      </c>
      <c r="BS7">
        <v>0.33263042846081936</v>
      </c>
      <c r="BT7">
        <v>0.20820144269779137</v>
      </c>
      <c r="BU7">
        <v>9.8580000000000005</v>
      </c>
      <c r="BV7">
        <v>0</v>
      </c>
      <c r="BW7">
        <v>4.5028577542777146</v>
      </c>
      <c r="BX7">
        <v>13</v>
      </c>
      <c r="BY7">
        <v>0</v>
      </c>
      <c r="BZ7">
        <v>101</v>
      </c>
    </row>
    <row r="8" spans="1:78" ht="16.5">
      <c r="A8" s="110" t="str">
        <f t="shared" si="1"/>
        <v>인천스마트</v>
      </c>
      <c r="B8" s="111" t="str">
        <f t="shared" si="2"/>
        <v>고상욱</v>
      </c>
      <c r="C8" s="112" t="str">
        <f t="shared" si="3"/>
        <v>F</v>
      </c>
      <c r="D8" s="113">
        <f t="shared" si="4"/>
        <v>0.78797473788095684</v>
      </c>
      <c r="E8" s="114">
        <f t="shared" si="5"/>
        <v>3792</v>
      </c>
      <c r="F8" s="115" t="str">
        <f t="shared" si="6"/>
        <v>38</v>
      </c>
      <c r="G8" s="116" t="str">
        <f t="shared" si="7"/>
        <v>70바3549</v>
      </c>
      <c r="H8" s="117">
        <f t="shared" si="8"/>
        <v>5</v>
      </c>
      <c r="I8" s="118">
        <f t="shared" si="9"/>
        <v>1775.7429999999999</v>
      </c>
      <c r="J8" s="119">
        <f t="shared" si="10"/>
        <v>2.3743110997387618E-2</v>
      </c>
      <c r="K8" s="119">
        <f t="shared" si="11"/>
        <v>0.41879034525776226</v>
      </c>
      <c r="L8" s="119">
        <f t="shared" si="12"/>
        <v>0.13459154843916041</v>
      </c>
      <c r="M8" s="120">
        <f t="shared" si="13"/>
        <v>17.062000000000001</v>
      </c>
      <c r="N8" s="121">
        <f t="shared" si="14"/>
        <v>5.6314455413874642E-2</v>
      </c>
      <c r="O8" s="121">
        <f t="shared" si="15"/>
        <v>17.682738999956637</v>
      </c>
      <c r="P8" s="222">
        <f t="shared" si="16"/>
        <v>26</v>
      </c>
      <c r="Q8" s="223">
        <f t="shared" si="17"/>
        <v>1</v>
      </c>
      <c r="R8" s="223">
        <f t="shared" si="18"/>
        <v>314</v>
      </c>
      <c r="T8">
        <v>529</v>
      </c>
      <c r="U8">
        <v>3792</v>
      </c>
      <c r="V8" t="s">
        <v>251</v>
      </c>
      <c r="W8">
        <v>1775.7429999999999</v>
      </c>
      <c r="X8">
        <v>998.29899999999998</v>
      </c>
      <c r="Y8">
        <v>1.7789999999999999</v>
      </c>
      <c r="Z8">
        <v>17.062000000000001</v>
      </c>
      <c r="AA8">
        <v>120.268317</v>
      </c>
      <c r="AB8">
        <v>2.8555440000000001</v>
      </c>
      <c r="AC8">
        <v>50.36721</v>
      </c>
      <c r="AD8" s="1">
        <v>239</v>
      </c>
      <c r="AE8">
        <v>1</v>
      </c>
      <c r="AF8">
        <v>314</v>
      </c>
      <c r="AG8">
        <v>70</v>
      </c>
      <c r="AH8">
        <v>14.764844</v>
      </c>
      <c r="AI8">
        <v>1678.5</v>
      </c>
      <c r="AJ8">
        <v>0</v>
      </c>
      <c r="AK8">
        <v>26</v>
      </c>
      <c r="AL8">
        <v>15841</v>
      </c>
      <c r="AM8">
        <v>0.78797473788095684</v>
      </c>
      <c r="AN8" t="s">
        <v>70</v>
      </c>
      <c r="AO8">
        <v>1230.509</v>
      </c>
      <c r="AP8" t="s">
        <v>495</v>
      </c>
      <c r="AQ8" t="s">
        <v>117</v>
      </c>
      <c r="AR8" t="s">
        <v>121</v>
      </c>
      <c r="AS8" t="s">
        <v>117</v>
      </c>
      <c r="AT8" t="s">
        <v>121</v>
      </c>
      <c r="AU8" t="s">
        <v>221</v>
      </c>
      <c r="AV8" t="s">
        <v>251</v>
      </c>
      <c r="AW8" t="s">
        <v>70</v>
      </c>
      <c r="AX8">
        <v>3792</v>
      </c>
      <c r="AY8" t="s">
        <v>682</v>
      </c>
      <c r="AZ8">
        <v>2</v>
      </c>
      <c r="BA8" t="s">
        <v>462</v>
      </c>
      <c r="BB8">
        <v>5</v>
      </c>
      <c r="BC8">
        <v>1</v>
      </c>
      <c r="BE8" t="s">
        <v>67</v>
      </c>
      <c r="BF8">
        <v>-1</v>
      </c>
      <c r="BG8" t="s">
        <v>379</v>
      </c>
      <c r="BI8" t="s">
        <v>117</v>
      </c>
      <c r="BJ8" t="s">
        <v>251</v>
      </c>
      <c r="BK8" t="s">
        <v>70</v>
      </c>
      <c r="BL8">
        <v>0.78797473788095684</v>
      </c>
      <c r="BM8">
        <v>3792</v>
      </c>
      <c r="BN8" t="s">
        <v>121</v>
      </c>
      <c r="BO8" t="s">
        <v>221</v>
      </c>
      <c r="BP8">
        <v>5</v>
      </c>
      <c r="BQ8">
        <v>1775.7429999999999</v>
      </c>
      <c r="BR8">
        <v>2.3743110997387618E-2</v>
      </c>
      <c r="BS8">
        <v>0.41879034525776226</v>
      </c>
      <c r="BT8">
        <v>0.13459154843916041</v>
      </c>
      <c r="BU8">
        <v>17.062000000000001</v>
      </c>
      <c r="BV8">
        <v>5.6314455413874642E-2</v>
      </c>
      <c r="BW8">
        <v>17.682738999956637</v>
      </c>
      <c r="BX8">
        <v>26</v>
      </c>
      <c r="BY8">
        <v>1</v>
      </c>
      <c r="BZ8">
        <v>314</v>
      </c>
    </row>
    <row r="9" spans="1:78" ht="16.5">
      <c r="A9" s="127" t="str">
        <f t="shared" si="1"/>
        <v>인천스마트</v>
      </c>
      <c r="B9" s="128" t="str">
        <f t="shared" si="2"/>
        <v>구진영</v>
      </c>
      <c r="C9" s="129" t="str">
        <f t="shared" si="3"/>
        <v>D</v>
      </c>
      <c r="D9" s="130">
        <f t="shared" si="4"/>
        <v>0.832815913035581</v>
      </c>
      <c r="E9" s="131">
        <f t="shared" si="5"/>
        <v>7766</v>
      </c>
      <c r="F9" s="132" t="str">
        <f t="shared" si="6"/>
        <v>21</v>
      </c>
      <c r="G9" s="133" t="str">
        <f t="shared" si="7"/>
        <v>70바3626</v>
      </c>
      <c r="H9" s="134">
        <f t="shared" si="8"/>
        <v>7</v>
      </c>
      <c r="I9" s="135">
        <f t="shared" si="9"/>
        <v>1206.6179999999999</v>
      </c>
      <c r="J9" s="136">
        <f t="shared" si="10"/>
        <v>3.1918194332160726E-2</v>
      </c>
      <c r="K9" s="136">
        <f t="shared" si="11"/>
        <v>0.40171498945704592</v>
      </c>
      <c r="L9" s="136">
        <f t="shared" si="12"/>
        <v>0.22873850713316063</v>
      </c>
      <c r="M9" s="137">
        <f t="shared" si="13"/>
        <v>14.49</v>
      </c>
      <c r="N9" s="138">
        <f t="shared" si="14"/>
        <v>0.66301016560336412</v>
      </c>
      <c r="O9" s="138">
        <f t="shared" si="15"/>
        <v>20.967696487206393</v>
      </c>
      <c r="P9" s="220">
        <f t="shared" si="16"/>
        <v>31</v>
      </c>
      <c r="Q9" s="221">
        <f t="shared" si="17"/>
        <v>8</v>
      </c>
      <c r="R9" s="221">
        <f t="shared" si="18"/>
        <v>253</v>
      </c>
      <c r="T9">
        <v>529</v>
      </c>
      <c r="U9">
        <v>7766</v>
      </c>
      <c r="V9" t="s">
        <v>252</v>
      </c>
      <c r="W9">
        <v>1206.6179999999999</v>
      </c>
      <c r="X9">
        <v>659.33399999999995</v>
      </c>
      <c r="Y9">
        <v>1.83</v>
      </c>
      <c r="Z9">
        <v>14.49</v>
      </c>
      <c r="AA9">
        <v>88.559145000000001</v>
      </c>
      <c r="AB9">
        <v>2.826648</v>
      </c>
      <c r="AC9">
        <v>35.575536</v>
      </c>
      <c r="AD9" s="1">
        <v>276</v>
      </c>
      <c r="AE9">
        <v>8</v>
      </c>
      <c r="AF9">
        <v>253</v>
      </c>
      <c r="AG9">
        <v>77</v>
      </c>
      <c r="AH9">
        <v>13.624995999999999</v>
      </c>
      <c r="AI9">
        <v>845.8</v>
      </c>
      <c r="AJ9">
        <v>0</v>
      </c>
      <c r="AK9">
        <v>31</v>
      </c>
      <c r="AL9">
        <v>15059</v>
      </c>
      <c r="AM9">
        <v>0.832815913035581</v>
      </c>
      <c r="AN9" t="s">
        <v>67</v>
      </c>
      <c r="AO9">
        <v>227.43899999999999</v>
      </c>
      <c r="AP9" t="s">
        <v>496</v>
      </c>
      <c r="AQ9" t="s">
        <v>117</v>
      </c>
      <c r="AR9" t="s">
        <v>119</v>
      </c>
      <c r="AS9" t="s">
        <v>117</v>
      </c>
      <c r="AT9" t="s">
        <v>119</v>
      </c>
      <c r="AU9" t="s">
        <v>195</v>
      </c>
      <c r="AV9" t="s">
        <v>252</v>
      </c>
      <c r="AW9" t="s">
        <v>67</v>
      </c>
      <c r="AX9">
        <v>7766</v>
      </c>
      <c r="AY9" t="s">
        <v>683</v>
      </c>
      <c r="AZ9">
        <v>4</v>
      </c>
      <c r="BA9" t="s">
        <v>684</v>
      </c>
      <c r="BB9">
        <v>7</v>
      </c>
      <c r="BC9">
        <v>1</v>
      </c>
      <c r="BE9" t="s">
        <v>67</v>
      </c>
      <c r="BF9">
        <v>0</v>
      </c>
      <c r="BG9" t="s">
        <v>380</v>
      </c>
      <c r="BI9" t="s">
        <v>117</v>
      </c>
      <c r="BJ9" t="s">
        <v>252</v>
      </c>
      <c r="BK9" t="s">
        <v>67</v>
      </c>
      <c r="BL9">
        <v>0.832815913035581</v>
      </c>
      <c r="BM9">
        <v>7766</v>
      </c>
      <c r="BN9" t="s">
        <v>119</v>
      </c>
      <c r="BO9" t="s">
        <v>195</v>
      </c>
      <c r="BP9">
        <v>7</v>
      </c>
      <c r="BQ9">
        <v>1206.6179999999999</v>
      </c>
      <c r="BR9">
        <v>3.1918194332160726E-2</v>
      </c>
      <c r="BS9">
        <v>0.40171498945704592</v>
      </c>
      <c r="BT9">
        <v>0.22873850713316063</v>
      </c>
      <c r="BU9">
        <v>14.49</v>
      </c>
      <c r="BV9">
        <v>0.66301016560336412</v>
      </c>
      <c r="BW9">
        <v>20.967696487206393</v>
      </c>
      <c r="BX9">
        <v>31</v>
      </c>
      <c r="BY9">
        <v>8</v>
      </c>
      <c r="BZ9">
        <v>253</v>
      </c>
    </row>
    <row r="10" spans="1:78" ht="16.5">
      <c r="A10" s="110" t="str">
        <f t="shared" si="1"/>
        <v>인천스마트</v>
      </c>
      <c r="B10" s="111" t="str">
        <f t="shared" si="2"/>
        <v>권병묵</v>
      </c>
      <c r="C10" s="112" t="str">
        <f t="shared" si="3"/>
        <v>B</v>
      </c>
      <c r="D10" s="113">
        <f t="shared" si="4"/>
        <v>0.91949999999999998</v>
      </c>
      <c r="E10" s="114">
        <f t="shared" si="5"/>
        <v>9570</v>
      </c>
      <c r="F10" s="115" t="str">
        <f t="shared" si="6"/>
        <v>27</v>
      </c>
      <c r="G10" s="116" t="str">
        <f t="shared" si="7"/>
        <v>70바3638</v>
      </c>
      <c r="H10" s="117">
        <f t="shared" si="8"/>
        <v>1</v>
      </c>
      <c r="I10" s="118">
        <f t="shared" si="9"/>
        <v>2342.7959999999998</v>
      </c>
      <c r="J10" s="119">
        <f t="shared" si="10"/>
        <v>9.2025486063830007E-3</v>
      </c>
      <c r="K10" s="119">
        <f t="shared" si="11"/>
        <v>0.34862691171575722</v>
      </c>
      <c r="L10" s="119">
        <f t="shared" si="12"/>
        <v>0.24073798999144613</v>
      </c>
      <c r="M10" s="120">
        <f t="shared" si="13"/>
        <v>9.4740000000000002</v>
      </c>
      <c r="N10" s="121">
        <f t="shared" si="14"/>
        <v>4.2684040778625199E-2</v>
      </c>
      <c r="O10" s="121">
        <f t="shared" si="15"/>
        <v>3.5427753846258918</v>
      </c>
      <c r="P10" s="222">
        <f t="shared" si="16"/>
        <v>0</v>
      </c>
      <c r="Q10" s="223">
        <f t="shared" si="17"/>
        <v>1</v>
      </c>
      <c r="R10" s="223">
        <f t="shared" si="18"/>
        <v>83</v>
      </c>
      <c r="T10">
        <v>529</v>
      </c>
      <c r="U10">
        <v>9570</v>
      </c>
      <c r="V10" t="s">
        <v>253</v>
      </c>
      <c r="W10">
        <v>2342.7959999999998</v>
      </c>
      <c r="X10">
        <v>1273.682</v>
      </c>
      <c r="Y10">
        <v>1.839</v>
      </c>
      <c r="Z10">
        <v>9.4740000000000002</v>
      </c>
      <c r="AA10">
        <v>144.46106800000001</v>
      </c>
      <c r="AB10">
        <v>1.32941</v>
      </c>
      <c r="AC10">
        <v>50.363016000000002</v>
      </c>
      <c r="AD10" s="1">
        <v>564</v>
      </c>
      <c r="AE10">
        <v>1</v>
      </c>
      <c r="AF10">
        <v>83</v>
      </c>
      <c r="AG10">
        <v>82</v>
      </c>
      <c r="AH10">
        <v>16.217490000000002</v>
      </c>
      <c r="AI10">
        <v>796.5</v>
      </c>
      <c r="AJ10">
        <v>0</v>
      </c>
      <c r="AK10">
        <v>0</v>
      </c>
      <c r="AL10">
        <v>0</v>
      </c>
      <c r="AM10">
        <v>0.91949999999999998</v>
      </c>
      <c r="AN10" t="s">
        <v>68</v>
      </c>
      <c r="AO10">
        <v>2342.7959999999998</v>
      </c>
      <c r="AP10" t="s">
        <v>497</v>
      </c>
      <c r="AQ10" t="s">
        <v>117</v>
      </c>
      <c r="AR10" t="s">
        <v>120</v>
      </c>
      <c r="AS10" t="s">
        <v>117</v>
      </c>
      <c r="AT10" t="s">
        <v>120</v>
      </c>
      <c r="AU10" t="s">
        <v>208</v>
      </c>
      <c r="AV10" t="s">
        <v>253</v>
      </c>
      <c r="AW10" t="s">
        <v>68</v>
      </c>
      <c r="AX10">
        <v>9570</v>
      </c>
      <c r="AY10" t="s">
        <v>679</v>
      </c>
      <c r="AZ10">
        <v>4</v>
      </c>
      <c r="BA10" t="s">
        <v>385</v>
      </c>
      <c r="BB10">
        <v>1</v>
      </c>
      <c r="BC10">
        <v>1</v>
      </c>
      <c r="BE10" t="s">
        <v>68</v>
      </c>
      <c r="BF10">
        <v>0</v>
      </c>
      <c r="BG10" t="s">
        <v>380</v>
      </c>
      <c r="BI10" t="s">
        <v>117</v>
      </c>
      <c r="BJ10" t="s">
        <v>253</v>
      </c>
      <c r="BK10" t="s">
        <v>68</v>
      </c>
      <c r="BL10">
        <v>0.91949999999999998</v>
      </c>
      <c r="BM10">
        <v>9570</v>
      </c>
      <c r="BN10" t="s">
        <v>120</v>
      </c>
      <c r="BO10" t="s">
        <v>208</v>
      </c>
      <c r="BP10">
        <v>1</v>
      </c>
      <c r="BQ10">
        <v>2342.7959999999998</v>
      </c>
      <c r="BR10">
        <v>9.2025486063830007E-3</v>
      </c>
      <c r="BS10">
        <v>0.34862691171575722</v>
      </c>
      <c r="BT10">
        <v>0.24073798999144613</v>
      </c>
      <c r="BU10">
        <v>9.4740000000000002</v>
      </c>
      <c r="BV10">
        <v>4.2684040778625199E-2</v>
      </c>
      <c r="BW10">
        <v>3.5427753846258918</v>
      </c>
      <c r="BX10">
        <v>0</v>
      </c>
      <c r="BY10">
        <v>1</v>
      </c>
      <c r="BZ10">
        <v>83</v>
      </c>
    </row>
    <row r="11" spans="1:78" ht="16.5">
      <c r="A11" s="127" t="str">
        <f t="shared" si="1"/>
        <v>인천스마트</v>
      </c>
      <c r="B11" s="128" t="str">
        <f t="shared" si="2"/>
        <v>권오현</v>
      </c>
      <c r="C11" s="129" t="str">
        <f t="shared" si="3"/>
        <v>C</v>
      </c>
      <c r="D11" s="130">
        <f t="shared" si="4"/>
        <v>0.8814721765427973</v>
      </c>
      <c r="E11" s="131">
        <f t="shared" si="5"/>
        <v>4954</v>
      </c>
      <c r="F11" s="132" t="str">
        <f t="shared" si="6"/>
        <v>20</v>
      </c>
      <c r="G11" s="133" t="str">
        <f t="shared" si="7"/>
        <v>70바3506</v>
      </c>
      <c r="H11" s="134">
        <f t="shared" si="8"/>
        <v>2</v>
      </c>
      <c r="I11" s="135">
        <f t="shared" si="9"/>
        <v>604.45399999999995</v>
      </c>
      <c r="J11" s="136">
        <f t="shared" si="10"/>
        <v>3.4542598287180031E-2</v>
      </c>
      <c r="K11" s="136">
        <f t="shared" si="11"/>
        <v>0.35064780812338553</v>
      </c>
      <c r="L11" s="136">
        <f t="shared" si="12"/>
        <v>0.12573330642199407</v>
      </c>
      <c r="M11" s="137">
        <f t="shared" si="13"/>
        <v>13.292</v>
      </c>
      <c r="N11" s="138">
        <f t="shared" si="14"/>
        <v>0.16543856108157115</v>
      </c>
      <c r="O11" s="138">
        <f t="shared" si="15"/>
        <v>4.3014025881208502</v>
      </c>
      <c r="P11" s="220">
        <f t="shared" si="16"/>
        <v>6</v>
      </c>
      <c r="Q11" s="221">
        <f t="shared" si="17"/>
        <v>1</v>
      </c>
      <c r="R11" s="221">
        <f t="shared" si="18"/>
        <v>26</v>
      </c>
      <c r="T11">
        <v>529</v>
      </c>
      <c r="U11">
        <v>4954</v>
      </c>
      <c r="V11" t="s">
        <v>254</v>
      </c>
      <c r="W11">
        <v>604.45399999999995</v>
      </c>
      <c r="X11">
        <v>342.88900000000001</v>
      </c>
      <c r="Y11">
        <v>1.7629999999999999</v>
      </c>
      <c r="Z11">
        <v>13.292</v>
      </c>
      <c r="AA11">
        <v>33.155265</v>
      </c>
      <c r="AB11">
        <v>1.1452690000000001</v>
      </c>
      <c r="AC11">
        <v>11.625821</v>
      </c>
      <c r="AD11" s="1">
        <v>76</v>
      </c>
      <c r="AE11">
        <v>1</v>
      </c>
      <c r="AF11">
        <v>26</v>
      </c>
      <c r="AG11">
        <v>76</v>
      </c>
      <c r="AH11">
        <v>18.231010000000001</v>
      </c>
      <c r="AI11">
        <v>2002.1</v>
      </c>
      <c r="AJ11">
        <v>0</v>
      </c>
      <c r="AK11">
        <v>6</v>
      </c>
      <c r="AL11">
        <v>1614</v>
      </c>
      <c r="AM11">
        <v>0.8814721765427973</v>
      </c>
      <c r="AN11" t="s">
        <v>69</v>
      </c>
      <c r="AO11">
        <v>543.44799999999998</v>
      </c>
      <c r="AP11" t="s">
        <v>498</v>
      </c>
      <c r="AQ11" t="s">
        <v>117</v>
      </c>
      <c r="AR11" t="s">
        <v>118</v>
      </c>
      <c r="AS11" t="s">
        <v>117</v>
      </c>
      <c r="AT11" t="s">
        <v>118</v>
      </c>
      <c r="AU11" t="s">
        <v>178</v>
      </c>
      <c r="AV11" t="s">
        <v>254</v>
      </c>
      <c r="AW11" t="s">
        <v>69</v>
      </c>
      <c r="AX11">
        <v>4954</v>
      </c>
      <c r="AY11" t="s">
        <v>685</v>
      </c>
      <c r="AZ11">
        <v>5</v>
      </c>
      <c r="BA11" t="s">
        <v>686</v>
      </c>
      <c r="BB11">
        <v>2</v>
      </c>
      <c r="BC11">
        <v>1</v>
      </c>
      <c r="BE11" t="s">
        <v>69</v>
      </c>
      <c r="BF11">
        <v>0</v>
      </c>
      <c r="BG11" t="s">
        <v>380</v>
      </c>
      <c r="BI11" t="s">
        <v>117</v>
      </c>
      <c r="BJ11" t="s">
        <v>254</v>
      </c>
      <c r="BK11" t="s">
        <v>69</v>
      </c>
      <c r="BL11">
        <v>0.8814721765427973</v>
      </c>
      <c r="BM11">
        <v>4954</v>
      </c>
      <c r="BN11" t="s">
        <v>118</v>
      </c>
      <c r="BO11" t="s">
        <v>178</v>
      </c>
      <c r="BP11">
        <v>2</v>
      </c>
      <c r="BQ11">
        <v>604.45399999999995</v>
      </c>
      <c r="BR11">
        <v>3.4542598287180031E-2</v>
      </c>
      <c r="BS11">
        <v>0.35064780812338553</v>
      </c>
      <c r="BT11">
        <v>0.12573330642199407</v>
      </c>
      <c r="BU11">
        <v>13.292</v>
      </c>
      <c r="BV11">
        <v>0.16543856108157115</v>
      </c>
      <c r="BW11">
        <v>4.3014025881208502</v>
      </c>
      <c r="BX11">
        <v>6</v>
      </c>
      <c r="BY11">
        <v>1</v>
      </c>
      <c r="BZ11">
        <v>26</v>
      </c>
    </row>
    <row r="12" spans="1:78" ht="16.5">
      <c r="A12" s="110" t="str">
        <f t="shared" si="1"/>
        <v>인천스마트</v>
      </c>
      <c r="B12" s="111" t="str">
        <f t="shared" si="2"/>
        <v>권태종</v>
      </c>
      <c r="C12" s="112" t="str">
        <f t="shared" si="3"/>
        <v>C</v>
      </c>
      <c r="D12" s="113">
        <f t="shared" si="4"/>
        <v>0.89631578947368429</v>
      </c>
      <c r="E12" s="114">
        <f t="shared" si="5"/>
        <v>6373</v>
      </c>
      <c r="F12" s="115" t="str">
        <f t="shared" si="6"/>
        <v>5-1</v>
      </c>
      <c r="G12" s="116" t="str">
        <f t="shared" si="7"/>
        <v>70바3647</v>
      </c>
      <c r="H12" s="117">
        <f t="shared" si="8"/>
        <v>1</v>
      </c>
      <c r="I12" s="118">
        <f t="shared" si="9"/>
        <v>1299.694</v>
      </c>
      <c r="J12" s="119">
        <f t="shared" si="10"/>
        <v>3.5232724131883837E-2</v>
      </c>
      <c r="K12" s="119">
        <f t="shared" si="11"/>
        <v>0.39693207501196465</v>
      </c>
      <c r="L12" s="119">
        <f t="shared" si="12"/>
        <v>0.21851297305365724</v>
      </c>
      <c r="M12" s="120">
        <f t="shared" si="13"/>
        <v>13.365</v>
      </c>
      <c r="N12" s="121">
        <f t="shared" si="14"/>
        <v>7.6941187694949731E-2</v>
      </c>
      <c r="O12" s="121">
        <f t="shared" si="15"/>
        <v>23.467062246959671</v>
      </c>
      <c r="P12" s="222">
        <f t="shared" si="16"/>
        <v>4</v>
      </c>
      <c r="Q12" s="223">
        <f t="shared" si="17"/>
        <v>1</v>
      </c>
      <c r="R12" s="223">
        <f t="shared" si="18"/>
        <v>305</v>
      </c>
      <c r="T12">
        <v>529</v>
      </c>
      <c r="U12">
        <v>6373</v>
      </c>
      <c r="V12" t="s">
        <v>255</v>
      </c>
      <c r="W12">
        <v>1299.694</v>
      </c>
      <c r="X12">
        <v>763.178</v>
      </c>
      <c r="Y12">
        <v>1.7030000000000001</v>
      </c>
      <c r="Z12">
        <v>13.365</v>
      </c>
      <c r="AA12">
        <v>97.012737000000001</v>
      </c>
      <c r="AB12">
        <v>3.4180229999999998</v>
      </c>
      <c r="AC12">
        <v>38.507466999999998</v>
      </c>
      <c r="AD12" s="1">
        <v>284</v>
      </c>
      <c r="AE12">
        <v>1</v>
      </c>
      <c r="AF12">
        <v>305</v>
      </c>
      <c r="AG12">
        <v>65</v>
      </c>
      <c r="AH12">
        <v>13.397148</v>
      </c>
      <c r="AI12">
        <v>172.8</v>
      </c>
      <c r="AJ12">
        <v>0</v>
      </c>
      <c r="AK12">
        <v>4</v>
      </c>
      <c r="AL12">
        <v>704</v>
      </c>
      <c r="AM12">
        <v>0.89631578947368429</v>
      </c>
      <c r="AN12" t="s">
        <v>69</v>
      </c>
      <c r="AO12">
        <v>1299.694</v>
      </c>
      <c r="AP12" t="s">
        <v>499</v>
      </c>
      <c r="AQ12" t="s">
        <v>117</v>
      </c>
      <c r="AR12" t="s">
        <v>123</v>
      </c>
      <c r="AS12" t="s">
        <v>117</v>
      </c>
      <c r="AT12" t="s">
        <v>123</v>
      </c>
      <c r="AU12" t="s">
        <v>243</v>
      </c>
      <c r="AV12" t="s">
        <v>255</v>
      </c>
      <c r="AW12" t="s">
        <v>69</v>
      </c>
      <c r="AX12">
        <v>6373</v>
      </c>
      <c r="AY12" t="s">
        <v>687</v>
      </c>
      <c r="AZ12">
        <v>2</v>
      </c>
      <c r="BA12" t="s">
        <v>487</v>
      </c>
      <c r="BB12">
        <v>1</v>
      </c>
      <c r="BC12">
        <v>1</v>
      </c>
      <c r="BE12" t="s">
        <v>68</v>
      </c>
      <c r="BF12">
        <v>-1</v>
      </c>
      <c r="BG12" t="s">
        <v>379</v>
      </c>
      <c r="BI12" t="s">
        <v>117</v>
      </c>
      <c r="BJ12" t="s">
        <v>255</v>
      </c>
      <c r="BK12" t="s">
        <v>69</v>
      </c>
      <c r="BL12">
        <v>0.89631578947368429</v>
      </c>
      <c r="BM12">
        <v>6373</v>
      </c>
      <c r="BN12" t="s">
        <v>123</v>
      </c>
      <c r="BO12" t="s">
        <v>243</v>
      </c>
      <c r="BP12">
        <v>1</v>
      </c>
      <c r="BQ12">
        <v>1299.694</v>
      </c>
      <c r="BR12">
        <v>3.5232724131883837E-2</v>
      </c>
      <c r="BS12">
        <v>0.39693207501196465</v>
      </c>
      <c r="BT12">
        <v>0.21851297305365724</v>
      </c>
      <c r="BU12">
        <v>13.365</v>
      </c>
      <c r="BV12">
        <v>7.6941187694949731E-2</v>
      </c>
      <c r="BW12">
        <v>23.467062246959671</v>
      </c>
      <c r="BX12">
        <v>4</v>
      </c>
      <c r="BY12">
        <v>1</v>
      </c>
      <c r="BZ12">
        <v>305</v>
      </c>
    </row>
    <row r="13" spans="1:78" ht="16.5">
      <c r="A13" s="127" t="str">
        <f t="shared" si="1"/>
        <v>인천스마트</v>
      </c>
      <c r="B13" s="128" t="str">
        <f t="shared" si="2"/>
        <v>김경배</v>
      </c>
      <c r="C13" s="129" t="str">
        <f t="shared" si="3"/>
        <v>D</v>
      </c>
      <c r="D13" s="130">
        <f t="shared" si="4"/>
        <v>0.80499999999999994</v>
      </c>
      <c r="E13" s="131">
        <f t="shared" si="5"/>
        <v>9497</v>
      </c>
      <c r="F13" s="132" t="str">
        <f t="shared" si="6"/>
        <v>21</v>
      </c>
      <c r="G13" s="133" t="str">
        <f t="shared" si="7"/>
        <v>70바3563</v>
      </c>
      <c r="H13" s="134">
        <f t="shared" si="8"/>
        <v>1</v>
      </c>
      <c r="I13" s="135">
        <f t="shared" si="9"/>
        <v>1925.0940000000001</v>
      </c>
      <c r="J13" s="136">
        <f t="shared" si="10"/>
        <v>2.5396056386849837E-2</v>
      </c>
      <c r="K13" s="136">
        <f t="shared" si="11"/>
        <v>0.400560031498225</v>
      </c>
      <c r="L13" s="136">
        <f t="shared" si="12"/>
        <v>0.21713225432108768</v>
      </c>
      <c r="M13" s="137">
        <f t="shared" si="13"/>
        <v>12.657</v>
      </c>
      <c r="N13" s="138">
        <f t="shared" si="14"/>
        <v>5.1945515387820024E-2</v>
      </c>
      <c r="O13" s="138">
        <f t="shared" si="15"/>
        <v>15.064199462467807</v>
      </c>
      <c r="P13" s="220">
        <f t="shared" si="16"/>
        <v>32</v>
      </c>
      <c r="Q13" s="221">
        <f t="shared" si="17"/>
        <v>1</v>
      </c>
      <c r="R13" s="221">
        <f t="shared" si="18"/>
        <v>290</v>
      </c>
      <c r="T13">
        <v>529</v>
      </c>
      <c r="U13">
        <v>9497</v>
      </c>
      <c r="V13" t="s">
        <v>256</v>
      </c>
      <c r="W13">
        <v>1925.0940000000001</v>
      </c>
      <c r="X13">
        <v>1087.076</v>
      </c>
      <c r="Y13">
        <v>1.7709999999999999</v>
      </c>
      <c r="Z13">
        <v>12.657</v>
      </c>
      <c r="AA13">
        <v>144.498301</v>
      </c>
      <c r="AB13">
        <v>3.6696870000000001</v>
      </c>
      <c r="AC13">
        <v>57.880243999999998</v>
      </c>
      <c r="AD13" s="1">
        <v>418</v>
      </c>
      <c r="AE13">
        <v>1</v>
      </c>
      <c r="AF13">
        <v>290</v>
      </c>
      <c r="AG13">
        <v>86</v>
      </c>
      <c r="AH13">
        <v>13.322606</v>
      </c>
      <c r="AI13">
        <v>412</v>
      </c>
      <c r="AJ13">
        <v>1.9</v>
      </c>
      <c r="AK13">
        <v>32</v>
      </c>
      <c r="AL13">
        <v>12642</v>
      </c>
      <c r="AM13">
        <v>0.80499999999999994</v>
      </c>
      <c r="AN13" t="s">
        <v>67</v>
      </c>
      <c r="AO13">
        <v>1925.0940000000001</v>
      </c>
      <c r="AP13" t="s">
        <v>500</v>
      </c>
      <c r="AQ13" t="s">
        <v>117</v>
      </c>
      <c r="AR13" t="s">
        <v>119</v>
      </c>
      <c r="AS13" t="s">
        <v>117</v>
      </c>
      <c r="AT13" t="s">
        <v>119</v>
      </c>
      <c r="AU13" t="s">
        <v>191</v>
      </c>
      <c r="AV13" t="s">
        <v>256</v>
      </c>
      <c r="AW13" t="s">
        <v>67</v>
      </c>
      <c r="AX13">
        <v>9497</v>
      </c>
      <c r="AY13" t="s">
        <v>683</v>
      </c>
      <c r="AZ13">
        <v>7</v>
      </c>
      <c r="BA13" t="s">
        <v>688</v>
      </c>
      <c r="BB13">
        <v>1</v>
      </c>
      <c r="BC13">
        <v>1</v>
      </c>
      <c r="BE13" t="s">
        <v>67</v>
      </c>
      <c r="BF13">
        <v>0</v>
      </c>
      <c r="BG13" t="s">
        <v>380</v>
      </c>
      <c r="BI13" t="s">
        <v>117</v>
      </c>
      <c r="BJ13" t="s">
        <v>256</v>
      </c>
      <c r="BK13" t="s">
        <v>67</v>
      </c>
      <c r="BL13">
        <v>0.80499999999999994</v>
      </c>
      <c r="BM13">
        <v>9497</v>
      </c>
      <c r="BN13" t="s">
        <v>119</v>
      </c>
      <c r="BO13" t="s">
        <v>191</v>
      </c>
      <c r="BP13">
        <v>1</v>
      </c>
      <c r="BQ13">
        <v>1925.0940000000001</v>
      </c>
      <c r="BR13">
        <v>2.5396056386849837E-2</v>
      </c>
      <c r="BS13">
        <v>0.400560031498225</v>
      </c>
      <c r="BT13">
        <v>0.21713225432108768</v>
      </c>
      <c r="BU13">
        <v>12.657</v>
      </c>
      <c r="BV13">
        <v>5.1945515387820024E-2</v>
      </c>
      <c r="BW13">
        <v>15.064199462467807</v>
      </c>
      <c r="BX13">
        <v>32</v>
      </c>
      <c r="BY13">
        <v>1</v>
      </c>
      <c r="BZ13">
        <v>290</v>
      </c>
    </row>
    <row r="14" spans="1:78" ht="16.5">
      <c r="A14" s="110" t="str">
        <f t="shared" si="1"/>
        <v>인천스마트</v>
      </c>
      <c r="B14" s="111" t="str">
        <f t="shared" si="2"/>
        <v>김경석</v>
      </c>
      <c r="C14" s="112" t="str">
        <f t="shared" si="3"/>
        <v>S</v>
      </c>
      <c r="D14" s="113">
        <f t="shared" si="4"/>
        <v>1.0390992939443902</v>
      </c>
      <c r="E14" s="114">
        <f t="shared" si="5"/>
        <v>258</v>
      </c>
      <c r="F14" s="115" t="str">
        <f t="shared" si="6"/>
        <v>21</v>
      </c>
      <c r="G14" s="116" t="str">
        <f t="shared" si="7"/>
        <v>70바3624</v>
      </c>
      <c r="H14" s="117">
        <f t="shared" si="8"/>
        <v>3</v>
      </c>
      <c r="I14" s="118">
        <f t="shared" si="9"/>
        <v>1490.748</v>
      </c>
      <c r="J14" s="119">
        <f t="shared" si="10"/>
        <v>2.203361291080198E-2</v>
      </c>
      <c r="K14" s="119">
        <f t="shared" si="11"/>
        <v>0.32167637140514271</v>
      </c>
      <c r="L14" s="119">
        <f t="shared" si="12"/>
        <v>0.2394770947202344</v>
      </c>
      <c r="M14" s="120">
        <f t="shared" si="13"/>
        <v>6.5919999999999996</v>
      </c>
      <c r="N14" s="121">
        <f t="shared" si="14"/>
        <v>0</v>
      </c>
      <c r="O14" s="121">
        <f t="shared" si="15"/>
        <v>3.2198600970787816</v>
      </c>
      <c r="P14" s="222">
        <f t="shared" si="16"/>
        <v>0</v>
      </c>
      <c r="Q14" s="223">
        <f t="shared" si="17"/>
        <v>0</v>
      </c>
      <c r="R14" s="223">
        <f t="shared" si="18"/>
        <v>48</v>
      </c>
      <c r="T14">
        <v>529</v>
      </c>
      <c r="U14">
        <v>258</v>
      </c>
      <c r="V14" t="s">
        <v>414</v>
      </c>
      <c r="W14">
        <v>1490.748</v>
      </c>
      <c r="X14">
        <v>626.68799999999999</v>
      </c>
      <c r="Y14">
        <v>2.379</v>
      </c>
      <c r="Z14">
        <v>6.5919999999999996</v>
      </c>
      <c r="AA14">
        <v>99.505515000000003</v>
      </c>
      <c r="AB14">
        <v>2.192466</v>
      </c>
      <c r="AC14">
        <v>32.008572999999998</v>
      </c>
      <c r="AD14" s="1">
        <v>357</v>
      </c>
      <c r="AE14">
        <v>0</v>
      </c>
      <c r="AF14">
        <v>48</v>
      </c>
      <c r="AG14">
        <v>68</v>
      </c>
      <c r="AH14">
        <v>14.981560999999999</v>
      </c>
      <c r="AI14">
        <v>353.2</v>
      </c>
      <c r="AJ14">
        <v>0</v>
      </c>
      <c r="AK14">
        <v>0</v>
      </c>
      <c r="AL14">
        <v>0</v>
      </c>
      <c r="AM14">
        <v>1.0390992939443902</v>
      </c>
      <c r="AN14" t="s">
        <v>71</v>
      </c>
      <c r="AO14">
        <v>1305.0319999999999</v>
      </c>
      <c r="AP14" t="s">
        <v>501</v>
      </c>
      <c r="AQ14" t="s">
        <v>117</v>
      </c>
      <c r="AR14" t="s">
        <v>119</v>
      </c>
      <c r="AS14" t="s">
        <v>117</v>
      </c>
      <c r="AT14" t="s">
        <v>119</v>
      </c>
      <c r="AU14" t="s">
        <v>193</v>
      </c>
      <c r="AV14" t="s">
        <v>414</v>
      </c>
      <c r="AW14" t="s">
        <v>71</v>
      </c>
      <c r="AX14">
        <v>258</v>
      </c>
      <c r="AY14" t="s">
        <v>689</v>
      </c>
      <c r="AZ14">
        <v>1</v>
      </c>
      <c r="BA14" t="s">
        <v>690</v>
      </c>
      <c r="BB14">
        <v>3</v>
      </c>
      <c r="BC14">
        <v>1</v>
      </c>
      <c r="BE14" t="s">
        <v>71</v>
      </c>
      <c r="BF14">
        <v>0</v>
      </c>
      <c r="BG14" t="s">
        <v>380</v>
      </c>
      <c r="BI14" t="s">
        <v>117</v>
      </c>
      <c r="BJ14" t="s">
        <v>414</v>
      </c>
      <c r="BK14" t="s">
        <v>71</v>
      </c>
      <c r="BL14">
        <v>1.0390992939443902</v>
      </c>
      <c r="BM14">
        <v>258</v>
      </c>
      <c r="BN14" t="s">
        <v>119</v>
      </c>
      <c r="BO14" t="s">
        <v>193</v>
      </c>
      <c r="BP14">
        <v>3</v>
      </c>
      <c r="BQ14">
        <v>1490.748</v>
      </c>
      <c r="BR14">
        <v>2.203361291080198E-2</v>
      </c>
      <c r="BS14">
        <v>0.32167637140514271</v>
      </c>
      <c r="BT14">
        <v>0.2394770947202344</v>
      </c>
      <c r="BU14">
        <v>6.5919999999999996</v>
      </c>
      <c r="BV14">
        <v>0</v>
      </c>
      <c r="BW14">
        <v>3.2198600970787816</v>
      </c>
      <c r="BX14">
        <v>0</v>
      </c>
      <c r="BY14">
        <v>0</v>
      </c>
      <c r="BZ14">
        <v>48</v>
      </c>
    </row>
    <row r="15" spans="1:78" ht="16.5">
      <c r="A15" s="127" t="str">
        <f t="shared" si="1"/>
        <v>인천스마트</v>
      </c>
      <c r="B15" s="128" t="str">
        <f t="shared" si="2"/>
        <v>김경연</v>
      </c>
      <c r="C15" s="129" t="str">
        <f t="shared" si="3"/>
        <v>D</v>
      </c>
      <c r="D15" s="130">
        <f t="shared" si="4"/>
        <v>0.82690159741339619</v>
      </c>
      <c r="E15" s="131">
        <f t="shared" si="5"/>
        <v>101</v>
      </c>
      <c r="F15" s="132" t="str">
        <f t="shared" si="6"/>
        <v>38</v>
      </c>
      <c r="G15" s="133" t="str">
        <f t="shared" si="7"/>
        <v>70바3660</v>
      </c>
      <c r="H15" s="134">
        <f t="shared" si="8"/>
        <v>3</v>
      </c>
      <c r="I15" s="135">
        <f t="shared" si="9"/>
        <v>1657.4379999999999</v>
      </c>
      <c r="J15" s="136">
        <f t="shared" si="10"/>
        <v>2.3175439806515222E-2</v>
      </c>
      <c r="K15" s="136">
        <f t="shared" si="11"/>
        <v>0.38762407573489194</v>
      </c>
      <c r="L15" s="136">
        <f t="shared" si="12"/>
        <v>0.25159312143199325</v>
      </c>
      <c r="M15" s="137">
        <f t="shared" si="13"/>
        <v>12.409000000000001</v>
      </c>
      <c r="N15" s="138">
        <f t="shared" si="14"/>
        <v>0</v>
      </c>
      <c r="O15" s="138">
        <f t="shared" si="15"/>
        <v>14.661181896396728</v>
      </c>
      <c r="P15" s="220">
        <f t="shared" si="16"/>
        <v>16</v>
      </c>
      <c r="Q15" s="221">
        <f t="shared" si="17"/>
        <v>0</v>
      </c>
      <c r="R15" s="221">
        <f t="shared" si="18"/>
        <v>243</v>
      </c>
      <c r="T15">
        <v>529</v>
      </c>
      <c r="U15">
        <v>101</v>
      </c>
      <c r="V15" t="s">
        <v>257</v>
      </c>
      <c r="W15">
        <v>1657.4380000000001</v>
      </c>
      <c r="X15">
        <v>878.23800000000006</v>
      </c>
      <c r="Y15">
        <v>1.887</v>
      </c>
      <c r="Z15">
        <v>12.409000000000001</v>
      </c>
      <c r="AA15">
        <v>112.234979</v>
      </c>
      <c r="AB15">
        <v>2.6010949999999999</v>
      </c>
      <c r="AC15">
        <v>43.504980000000003</v>
      </c>
      <c r="AD15" s="1">
        <v>417</v>
      </c>
      <c r="AE15">
        <v>0</v>
      </c>
      <c r="AF15">
        <v>243</v>
      </c>
      <c r="AG15">
        <v>67</v>
      </c>
      <c r="AH15">
        <v>14.767569999999999</v>
      </c>
      <c r="AI15">
        <v>1099</v>
      </c>
      <c r="AJ15">
        <v>0</v>
      </c>
      <c r="AK15">
        <v>16</v>
      </c>
      <c r="AL15">
        <v>7059</v>
      </c>
      <c r="AM15">
        <v>0.82690159741339619</v>
      </c>
      <c r="AN15" t="s">
        <v>67</v>
      </c>
      <c r="AO15">
        <v>1434.9639999999999</v>
      </c>
      <c r="AP15" t="s">
        <v>502</v>
      </c>
      <c r="AQ15" t="s">
        <v>117</v>
      </c>
      <c r="AR15" t="s">
        <v>121</v>
      </c>
      <c r="AS15" t="s">
        <v>117</v>
      </c>
      <c r="AT15" t="s">
        <v>121</v>
      </c>
      <c r="AU15" t="s">
        <v>228</v>
      </c>
      <c r="AV15" t="s">
        <v>257</v>
      </c>
      <c r="AW15" t="s">
        <v>67</v>
      </c>
      <c r="AX15">
        <v>101</v>
      </c>
      <c r="AY15" t="s">
        <v>691</v>
      </c>
      <c r="AZ15">
        <v>5</v>
      </c>
      <c r="BA15" t="s">
        <v>394</v>
      </c>
      <c r="BB15">
        <v>3</v>
      </c>
      <c r="BC15">
        <v>1</v>
      </c>
      <c r="BE15" t="s">
        <v>67</v>
      </c>
      <c r="BF15">
        <v>0</v>
      </c>
      <c r="BG15" t="s">
        <v>380</v>
      </c>
      <c r="BI15" t="s">
        <v>117</v>
      </c>
      <c r="BJ15" t="s">
        <v>257</v>
      </c>
      <c r="BK15" t="s">
        <v>67</v>
      </c>
      <c r="BL15">
        <v>0.82690159741339619</v>
      </c>
      <c r="BM15">
        <v>101</v>
      </c>
      <c r="BN15" t="s">
        <v>121</v>
      </c>
      <c r="BO15" t="s">
        <v>228</v>
      </c>
      <c r="BP15">
        <v>3</v>
      </c>
      <c r="BQ15">
        <v>1657.4379999999999</v>
      </c>
      <c r="BR15">
        <v>2.3175439806515222E-2</v>
      </c>
      <c r="BS15">
        <v>0.38762407573489194</v>
      </c>
      <c r="BT15">
        <v>0.25159312143199319</v>
      </c>
      <c r="BU15">
        <v>12.409000000000001</v>
      </c>
      <c r="BV15">
        <v>0</v>
      </c>
      <c r="BW15">
        <v>14.661181896396728</v>
      </c>
      <c r="BX15">
        <v>16</v>
      </c>
      <c r="BY15">
        <v>0</v>
      </c>
      <c r="BZ15">
        <v>243</v>
      </c>
    </row>
    <row r="16" spans="1:78" ht="16.5">
      <c r="A16" s="110" t="str">
        <f t="shared" si="1"/>
        <v>인천스마트</v>
      </c>
      <c r="B16" s="111" t="str">
        <f t="shared" si="2"/>
        <v>김경호</v>
      </c>
      <c r="C16" s="112" t="str">
        <f t="shared" si="3"/>
        <v>A</v>
      </c>
      <c r="D16" s="113">
        <f t="shared" si="4"/>
        <v>0.96477627363201335</v>
      </c>
      <c r="E16" s="114">
        <f t="shared" si="5"/>
        <v>774</v>
      </c>
      <c r="F16" s="115" t="str">
        <f t="shared" si="6"/>
        <v>5-1</v>
      </c>
      <c r="G16" s="116" t="str">
        <f t="shared" si="7"/>
        <v>70바3648</v>
      </c>
      <c r="H16" s="117">
        <f t="shared" si="8"/>
        <v>3</v>
      </c>
      <c r="I16" s="118">
        <f t="shared" si="9"/>
        <v>634.83799999999997</v>
      </c>
      <c r="J16" s="119">
        <f t="shared" si="10"/>
        <v>6.1819585972228426E-2</v>
      </c>
      <c r="K16" s="119">
        <f t="shared" si="11"/>
        <v>0.36760051580597985</v>
      </c>
      <c r="L16" s="119">
        <f t="shared" si="12"/>
        <v>0.23785595695279743</v>
      </c>
      <c r="M16" s="120">
        <f t="shared" si="13"/>
        <v>9.3840000000000003</v>
      </c>
      <c r="N16" s="121">
        <f t="shared" si="14"/>
        <v>0.15752050129324333</v>
      </c>
      <c r="O16" s="121">
        <f t="shared" si="15"/>
        <v>6.14329955043649</v>
      </c>
      <c r="P16" s="222">
        <f t="shared" si="16"/>
        <v>6</v>
      </c>
      <c r="Q16" s="223">
        <f t="shared" si="17"/>
        <v>1</v>
      </c>
      <c r="R16" s="223">
        <f t="shared" si="18"/>
        <v>43</v>
      </c>
      <c r="T16">
        <v>529</v>
      </c>
      <c r="U16">
        <v>774</v>
      </c>
      <c r="V16" t="s">
        <v>503</v>
      </c>
      <c r="W16">
        <v>675.74599999999998</v>
      </c>
      <c r="X16">
        <v>370.23200000000003</v>
      </c>
      <c r="Y16">
        <v>1.825</v>
      </c>
      <c r="Z16">
        <v>9.3840000000000003</v>
      </c>
      <c r="AA16">
        <v>55.748868999999999</v>
      </c>
      <c r="AB16">
        <v>3.4463720000000002</v>
      </c>
      <c r="AC16">
        <v>20.493313000000001</v>
      </c>
      <c r="AD16" s="1">
        <v>151</v>
      </c>
      <c r="AE16">
        <v>1</v>
      </c>
      <c r="AF16">
        <v>43</v>
      </c>
      <c r="AG16">
        <v>62</v>
      </c>
      <c r="AH16">
        <v>12.12125</v>
      </c>
      <c r="AI16">
        <v>5.2</v>
      </c>
      <c r="AJ16">
        <v>0</v>
      </c>
      <c r="AK16">
        <v>6</v>
      </c>
      <c r="AL16">
        <v>2431</v>
      </c>
      <c r="AM16">
        <v>0.96477627363201335</v>
      </c>
      <c r="AN16" t="s">
        <v>66</v>
      </c>
      <c r="AO16">
        <v>285.48200000000003</v>
      </c>
      <c r="AP16" t="s">
        <v>504</v>
      </c>
      <c r="AQ16" t="s">
        <v>117</v>
      </c>
      <c r="AR16" t="s">
        <v>123</v>
      </c>
      <c r="AS16" t="s">
        <v>117</v>
      </c>
      <c r="AT16" t="s">
        <v>123</v>
      </c>
      <c r="AU16" t="s">
        <v>244</v>
      </c>
      <c r="AV16" t="s">
        <v>503</v>
      </c>
      <c r="AW16" t="s">
        <v>66</v>
      </c>
      <c r="AX16">
        <v>774</v>
      </c>
      <c r="AY16" t="s">
        <v>692</v>
      </c>
      <c r="AZ16">
        <v>2</v>
      </c>
      <c r="BA16" t="s">
        <v>693</v>
      </c>
      <c r="BB16">
        <v>3</v>
      </c>
      <c r="BC16">
        <v>1</v>
      </c>
      <c r="BE16" t="s">
        <v>694</v>
      </c>
      <c r="BF16" t="s">
        <v>695</v>
      </c>
      <c r="BG16" t="s">
        <v>694</v>
      </c>
      <c r="BI16" t="s">
        <v>117</v>
      </c>
      <c r="BJ16" t="s">
        <v>503</v>
      </c>
      <c r="BK16" t="s">
        <v>66</v>
      </c>
      <c r="BL16">
        <v>0.96477627363201335</v>
      </c>
      <c r="BM16">
        <v>774</v>
      </c>
      <c r="BN16" t="s">
        <v>123</v>
      </c>
      <c r="BO16" t="s">
        <v>244</v>
      </c>
      <c r="BP16">
        <v>3</v>
      </c>
      <c r="BQ16">
        <v>634.83799999999997</v>
      </c>
      <c r="BR16">
        <v>6.1819585972228426E-2</v>
      </c>
      <c r="BS16">
        <v>0.36760051580597985</v>
      </c>
      <c r="BT16">
        <v>0.22345674262222789</v>
      </c>
      <c r="BU16">
        <v>9.3840000000000003</v>
      </c>
      <c r="BV16">
        <v>0.15752050129324333</v>
      </c>
      <c r="BW16">
        <v>6.14329955043649</v>
      </c>
      <c r="BX16">
        <v>6</v>
      </c>
      <c r="BY16">
        <v>1</v>
      </c>
      <c r="BZ16">
        <v>43</v>
      </c>
    </row>
    <row r="17" spans="1:78" ht="16.5">
      <c r="A17" s="127" t="str">
        <f t="shared" si="1"/>
        <v>인천스마트</v>
      </c>
      <c r="B17" s="128" t="str">
        <f t="shared" si="2"/>
        <v>김기영</v>
      </c>
      <c r="C17" s="129" t="str">
        <f t="shared" si="3"/>
        <v>A</v>
      </c>
      <c r="D17" s="130">
        <f t="shared" si="4"/>
        <v>0.97878908502036976</v>
      </c>
      <c r="E17" s="131">
        <f t="shared" si="5"/>
        <v>3459</v>
      </c>
      <c r="F17" s="132" t="str">
        <f t="shared" si="6"/>
        <v>20</v>
      </c>
      <c r="G17" s="133" t="str">
        <f t="shared" si="7"/>
        <v>70바3556</v>
      </c>
      <c r="H17" s="134">
        <f t="shared" si="8"/>
        <v>2</v>
      </c>
      <c r="I17" s="135">
        <f t="shared" si="9"/>
        <v>1662.0369999999998</v>
      </c>
      <c r="J17" s="136">
        <f t="shared" si="10"/>
        <v>1.4018829542863967E-2</v>
      </c>
      <c r="K17" s="136">
        <f t="shared" si="11"/>
        <v>0.39417821614802279</v>
      </c>
      <c r="L17" s="136">
        <f t="shared" si="12"/>
        <v>0.16666295636017733</v>
      </c>
      <c r="M17" s="137">
        <f t="shared" si="13"/>
        <v>11.644</v>
      </c>
      <c r="N17" s="138">
        <f t="shared" si="14"/>
        <v>0</v>
      </c>
      <c r="O17" s="138">
        <f t="shared" si="15"/>
        <v>13.898607552058108</v>
      </c>
      <c r="P17" s="220">
        <f t="shared" si="16"/>
        <v>6</v>
      </c>
      <c r="Q17" s="221">
        <f t="shared" si="17"/>
        <v>0</v>
      </c>
      <c r="R17" s="221">
        <f t="shared" si="18"/>
        <v>231</v>
      </c>
      <c r="T17">
        <v>529</v>
      </c>
      <c r="U17">
        <v>3459</v>
      </c>
      <c r="V17" t="s">
        <v>258</v>
      </c>
      <c r="W17">
        <v>1662.037</v>
      </c>
      <c r="X17">
        <v>849.40300000000002</v>
      </c>
      <c r="Y17">
        <v>1.9570000000000001</v>
      </c>
      <c r="Z17">
        <v>11.644</v>
      </c>
      <c r="AA17">
        <v>105.649405</v>
      </c>
      <c r="AB17">
        <v>1.4810810000000001</v>
      </c>
      <c r="AC17">
        <v>41.644694000000001</v>
      </c>
      <c r="AD17" s="1">
        <v>277</v>
      </c>
      <c r="AE17">
        <v>0</v>
      </c>
      <c r="AF17">
        <v>231</v>
      </c>
      <c r="AG17">
        <v>74</v>
      </c>
      <c r="AH17">
        <v>15.731626</v>
      </c>
      <c r="AI17">
        <v>826</v>
      </c>
      <c r="AJ17">
        <v>0</v>
      </c>
      <c r="AK17">
        <v>6</v>
      </c>
      <c r="AL17">
        <v>957</v>
      </c>
      <c r="AM17">
        <v>0.97878908502036976</v>
      </c>
      <c r="AN17" t="s">
        <v>66</v>
      </c>
      <c r="AO17">
        <v>1532.0129999999999</v>
      </c>
      <c r="AP17" t="s">
        <v>505</v>
      </c>
      <c r="AQ17" t="s">
        <v>117</v>
      </c>
      <c r="AR17" t="s">
        <v>118</v>
      </c>
      <c r="AS17" t="s">
        <v>117</v>
      </c>
      <c r="AT17" t="s">
        <v>118</v>
      </c>
      <c r="AU17" t="s">
        <v>180</v>
      </c>
      <c r="AV17" t="s">
        <v>258</v>
      </c>
      <c r="AW17" t="s">
        <v>66</v>
      </c>
      <c r="AX17">
        <v>3459</v>
      </c>
      <c r="AY17" t="s">
        <v>696</v>
      </c>
      <c r="AZ17">
        <v>2</v>
      </c>
      <c r="BA17" t="s">
        <v>382</v>
      </c>
      <c r="BB17">
        <v>2</v>
      </c>
      <c r="BC17">
        <v>1</v>
      </c>
      <c r="BE17" t="s">
        <v>66</v>
      </c>
      <c r="BF17">
        <v>0</v>
      </c>
      <c r="BG17" t="s">
        <v>380</v>
      </c>
      <c r="BI17" t="s">
        <v>117</v>
      </c>
      <c r="BJ17" t="s">
        <v>258</v>
      </c>
      <c r="BK17" t="s">
        <v>66</v>
      </c>
      <c r="BL17">
        <v>0.97878908502036976</v>
      </c>
      <c r="BM17">
        <v>3459</v>
      </c>
      <c r="BN17" t="s">
        <v>118</v>
      </c>
      <c r="BO17" t="s">
        <v>180</v>
      </c>
      <c r="BP17">
        <v>2</v>
      </c>
      <c r="BQ17">
        <v>1662.0369999999998</v>
      </c>
      <c r="BR17">
        <v>1.4018829542863967E-2</v>
      </c>
      <c r="BS17">
        <v>0.39417821614802279</v>
      </c>
      <c r="BT17">
        <v>0.16666295636017731</v>
      </c>
      <c r="BU17">
        <v>11.644</v>
      </c>
      <c r="BV17">
        <v>0</v>
      </c>
      <c r="BW17">
        <v>13.898607552058108</v>
      </c>
      <c r="BX17">
        <v>6</v>
      </c>
      <c r="BY17">
        <v>0</v>
      </c>
      <c r="BZ17">
        <v>231</v>
      </c>
    </row>
    <row r="18" spans="1:78" ht="16.5">
      <c r="A18" s="110" t="str">
        <f t="shared" si="1"/>
        <v>인천스마트</v>
      </c>
      <c r="B18" s="111" t="str">
        <f t="shared" si="2"/>
        <v>김대수</v>
      </c>
      <c r="C18" s="112" t="str">
        <f t="shared" si="3"/>
        <v>B</v>
      </c>
      <c r="D18" s="113">
        <f t="shared" si="4"/>
        <v>0.94478268238425955</v>
      </c>
      <c r="E18" s="114">
        <f t="shared" si="5"/>
        <v>3247</v>
      </c>
      <c r="F18" s="115" t="str">
        <f t="shared" si="6"/>
        <v>5</v>
      </c>
      <c r="G18" s="116" t="str">
        <f t="shared" si="7"/>
        <v>70바3509</v>
      </c>
      <c r="H18" s="117">
        <f t="shared" si="8"/>
        <v>10</v>
      </c>
      <c r="I18" s="118">
        <f t="shared" si="9"/>
        <v>2329.9459999999999</v>
      </c>
      <c r="J18" s="119">
        <f t="shared" si="10"/>
        <v>3.6388404555107057E-2</v>
      </c>
      <c r="K18" s="119">
        <f t="shared" si="11"/>
        <v>0.34258200077791118</v>
      </c>
      <c r="L18" s="119">
        <f t="shared" si="12"/>
        <v>0.2210351656218642</v>
      </c>
      <c r="M18" s="120">
        <f t="shared" si="13"/>
        <v>10.536</v>
      </c>
      <c r="N18" s="121">
        <f t="shared" si="14"/>
        <v>0.25751669781188063</v>
      </c>
      <c r="O18" s="121">
        <f t="shared" si="15"/>
        <v>11.201976354816807</v>
      </c>
      <c r="P18" s="222">
        <f t="shared" si="16"/>
        <v>13</v>
      </c>
      <c r="Q18" s="223">
        <f t="shared" si="17"/>
        <v>6</v>
      </c>
      <c r="R18" s="223">
        <f t="shared" si="18"/>
        <v>261</v>
      </c>
      <c r="T18">
        <v>529</v>
      </c>
      <c r="U18">
        <v>3247</v>
      </c>
      <c r="V18" t="s">
        <v>259</v>
      </c>
      <c r="W18">
        <v>2329.9459999999999</v>
      </c>
      <c r="X18">
        <v>1186.069</v>
      </c>
      <c r="Y18">
        <v>1.964</v>
      </c>
      <c r="Z18">
        <v>10.536</v>
      </c>
      <c r="AA18">
        <v>145.70300800000001</v>
      </c>
      <c r="AB18">
        <v>5.3018999999999998</v>
      </c>
      <c r="AC18">
        <v>49.915227999999999</v>
      </c>
      <c r="AD18" s="1">
        <v>515</v>
      </c>
      <c r="AE18">
        <v>6</v>
      </c>
      <c r="AF18">
        <v>261</v>
      </c>
      <c r="AG18">
        <v>71</v>
      </c>
      <c r="AH18">
        <v>15.991063</v>
      </c>
      <c r="AI18">
        <v>920.2</v>
      </c>
      <c r="AJ18">
        <v>0</v>
      </c>
      <c r="AK18">
        <v>13</v>
      </c>
      <c r="AL18">
        <v>2116</v>
      </c>
      <c r="AM18">
        <v>0.94478268238425955</v>
      </c>
      <c r="AN18" t="s">
        <v>68</v>
      </c>
      <c r="AO18">
        <v>411.21699999999998</v>
      </c>
      <c r="AP18" t="s">
        <v>506</v>
      </c>
      <c r="AQ18" t="s">
        <v>117</v>
      </c>
      <c r="AR18" t="s">
        <v>122</v>
      </c>
      <c r="AS18" t="s">
        <v>117</v>
      </c>
      <c r="AT18" t="s">
        <v>122</v>
      </c>
      <c r="AU18" t="s">
        <v>229</v>
      </c>
      <c r="AV18" t="s">
        <v>259</v>
      </c>
      <c r="AW18" t="s">
        <v>68</v>
      </c>
      <c r="AX18">
        <v>3247</v>
      </c>
      <c r="AY18" t="s">
        <v>681</v>
      </c>
      <c r="AZ18">
        <v>2</v>
      </c>
      <c r="BA18" t="s">
        <v>464</v>
      </c>
      <c r="BB18">
        <v>10</v>
      </c>
      <c r="BC18">
        <v>1</v>
      </c>
      <c r="BE18" t="s">
        <v>68</v>
      </c>
      <c r="BF18">
        <v>0</v>
      </c>
      <c r="BG18" t="s">
        <v>380</v>
      </c>
      <c r="BI18" t="s">
        <v>117</v>
      </c>
      <c r="BJ18" t="s">
        <v>259</v>
      </c>
      <c r="BK18" t="s">
        <v>68</v>
      </c>
      <c r="BL18">
        <v>0.94478268238425955</v>
      </c>
      <c r="BM18">
        <v>3247</v>
      </c>
      <c r="BN18" t="s">
        <v>122</v>
      </c>
      <c r="BO18" t="s">
        <v>229</v>
      </c>
      <c r="BP18">
        <v>10</v>
      </c>
      <c r="BQ18">
        <v>2329.9459999999999</v>
      </c>
      <c r="BR18">
        <v>3.6388404555107057E-2</v>
      </c>
      <c r="BS18">
        <v>0.34258200077791118</v>
      </c>
      <c r="BT18">
        <v>0.2210351656218642</v>
      </c>
      <c r="BU18">
        <v>10.536</v>
      </c>
      <c r="BV18">
        <v>0.25751669781188063</v>
      </c>
      <c r="BW18">
        <v>11.201976354816807</v>
      </c>
      <c r="BX18">
        <v>13</v>
      </c>
      <c r="BY18">
        <v>6</v>
      </c>
      <c r="BZ18">
        <v>261</v>
      </c>
    </row>
    <row r="19" spans="1:78" ht="16.5">
      <c r="A19" s="127" t="str">
        <f t="shared" si="1"/>
        <v>인천스마트</v>
      </c>
      <c r="B19" s="128" t="str">
        <f t="shared" si="2"/>
        <v>김도근</v>
      </c>
      <c r="C19" s="129" t="str">
        <f t="shared" si="3"/>
        <v>B</v>
      </c>
      <c r="D19" s="130">
        <f t="shared" si="4"/>
        <v>0.92534266696523904</v>
      </c>
      <c r="E19" s="131">
        <f t="shared" si="5"/>
        <v>7267</v>
      </c>
      <c r="F19" s="132" t="str">
        <f t="shared" si="6"/>
        <v>5</v>
      </c>
      <c r="G19" s="133" t="str">
        <f t="shared" si="7"/>
        <v>70바3621</v>
      </c>
      <c r="H19" s="134">
        <f t="shared" si="8"/>
        <v>4</v>
      </c>
      <c r="I19" s="135">
        <f t="shared" si="9"/>
        <v>2494.4100000000003</v>
      </c>
      <c r="J19" s="136">
        <f t="shared" si="10"/>
        <v>8.8738624947660473E-3</v>
      </c>
      <c r="K19" s="136">
        <f t="shared" si="11"/>
        <v>0.35040352516050388</v>
      </c>
      <c r="L19" s="136">
        <f t="shared" si="12"/>
        <v>0.24093873902044968</v>
      </c>
      <c r="M19" s="137">
        <f t="shared" si="13"/>
        <v>10.284000000000001</v>
      </c>
      <c r="N19" s="138">
        <f t="shared" si="14"/>
        <v>8.0179280872029843E-2</v>
      </c>
      <c r="O19" s="138">
        <f t="shared" si="15"/>
        <v>9.1404380194114019</v>
      </c>
      <c r="P19" s="220">
        <f t="shared" si="16"/>
        <v>128</v>
      </c>
      <c r="Q19" s="221">
        <f t="shared" si="17"/>
        <v>2</v>
      </c>
      <c r="R19" s="221">
        <f t="shared" si="18"/>
        <v>228</v>
      </c>
      <c r="T19">
        <v>529</v>
      </c>
      <c r="U19">
        <v>7267</v>
      </c>
      <c r="V19" t="s">
        <v>260</v>
      </c>
      <c r="W19">
        <v>2494.41</v>
      </c>
      <c r="X19">
        <v>1285.2570000000001</v>
      </c>
      <c r="Y19">
        <v>1.9410000000000001</v>
      </c>
      <c r="Z19">
        <v>10.284000000000001</v>
      </c>
      <c r="AA19">
        <v>146.27328299999999</v>
      </c>
      <c r="AB19">
        <v>1.298009</v>
      </c>
      <c r="AC19">
        <v>51.254674000000001</v>
      </c>
      <c r="AD19" s="1">
        <v>601</v>
      </c>
      <c r="AE19">
        <v>2</v>
      </c>
      <c r="AF19">
        <v>228</v>
      </c>
      <c r="AG19">
        <v>95</v>
      </c>
      <c r="AH19">
        <v>17.053080000000001</v>
      </c>
      <c r="AI19">
        <v>1630</v>
      </c>
      <c r="AJ19">
        <v>27.4</v>
      </c>
      <c r="AK19">
        <v>128</v>
      </c>
      <c r="AL19">
        <v>328</v>
      </c>
      <c r="AM19">
        <v>0.92534266696523904</v>
      </c>
      <c r="AN19" t="s">
        <v>68</v>
      </c>
      <c r="AO19">
        <v>2216.9090000000001</v>
      </c>
      <c r="AP19" t="s">
        <v>507</v>
      </c>
      <c r="AQ19" t="s">
        <v>117</v>
      </c>
      <c r="AR19" t="s">
        <v>122</v>
      </c>
      <c r="AS19" t="s">
        <v>117</v>
      </c>
      <c r="AT19" t="s">
        <v>122</v>
      </c>
      <c r="AU19" t="s">
        <v>232</v>
      </c>
      <c r="AV19" t="s">
        <v>260</v>
      </c>
      <c r="AW19" t="s">
        <v>68</v>
      </c>
      <c r="AX19">
        <v>7267</v>
      </c>
      <c r="AY19" t="s">
        <v>681</v>
      </c>
      <c r="AZ19">
        <v>4</v>
      </c>
      <c r="BA19" t="s">
        <v>401</v>
      </c>
      <c r="BB19">
        <v>4</v>
      </c>
      <c r="BC19">
        <v>1</v>
      </c>
      <c r="BE19" t="s">
        <v>68</v>
      </c>
      <c r="BF19">
        <v>0</v>
      </c>
      <c r="BG19" t="s">
        <v>380</v>
      </c>
      <c r="BI19" t="s">
        <v>117</v>
      </c>
      <c r="BJ19" t="s">
        <v>260</v>
      </c>
      <c r="BK19" t="s">
        <v>68</v>
      </c>
      <c r="BL19">
        <v>0.92534266696523904</v>
      </c>
      <c r="BM19">
        <v>7267</v>
      </c>
      <c r="BN19" t="s">
        <v>122</v>
      </c>
      <c r="BO19" t="s">
        <v>232</v>
      </c>
      <c r="BP19">
        <v>4</v>
      </c>
      <c r="BQ19">
        <v>2494.4100000000003</v>
      </c>
      <c r="BR19">
        <v>8.8738624947660473E-3</v>
      </c>
      <c r="BS19">
        <v>0.35040352516050388</v>
      </c>
      <c r="BT19">
        <v>0.24093873902044974</v>
      </c>
      <c r="BU19">
        <v>10.284000000000001</v>
      </c>
      <c r="BV19">
        <v>8.0179280872029843E-2</v>
      </c>
      <c r="BW19">
        <v>9.1404380194114019</v>
      </c>
      <c r="BX19">
        <v>128</v>
      </c>
      <c r="BY19">
        <v>2</v>
      </c>
      <c r="BZ19">
        <v>228</v>
      </c>
    </row>
    <row r="20" spans="1:78" ht="16.5">
      <c r="A20" s="110" t="str">
        <f t="shared" si="1"/>
        <v>인천스마트</v>
      </c>
      <c r="B20" s="111" t="str">
        <f t="shared" si="2"/>
        <v>김동회</v>
      </c>
      <c r="C20" s="112" t="str">
        <f t="shared" si="3"/>
        <v>C</v>
      </c>
      <c r="D20" s="113">
        <f t="shared" si="4"/>
        <v>0.86735954709649066</v>
      </c>
      <c r="E20" s="114">
        <f t="shared" si="5"/>
        <v>5537</v>
      </c>
      <c r="F20" s="115" t="str">
        <f t="shared" si="6"/>
        <v>20</v>
      </c>
      <c r="G20" s="116" t="str">
        <f t="shared" si="7"/>
        <v>70바3504</v>
      </c>
      <c r="H20" s="117">
        <f t="shared" si="8"/>
        <v>2</v>
      </c>
      <c r="I20" s="118">
        <f t="shared" si="9"/>
        <v>778.17899999999997</v>
      </c>
      <c r="J20" s="119">
        <f t="shared" si="10"/>
        <v>3.5624811840859361E-2</v>
      </c>
      <c r="K20" s="119">
        <f t="shared" si="11"/>
        <v>0.4325496691039189</v>
      </c>
      <c r="L20" s="119">
        <f t="shared" si="12"/>
        <v>0.18890255326859245</v>
      </c>
      <c r="M20" s="120">
        <f t="shared" si="13"/>
        <v>17.527999999999999</v>
      </c>
      <c r="N20" s="121">
        <f t="shared" si="14"/>
        <v>0</v>
      </c>
      <c r="O20" s="121">
        <f t="shared" si="15"/>
        <v>35.533158897826013</v>
      </c>
      <c r="P20" s="222">
        <f t="shared" si="16"/>
        <v>30</v>
      </c>
      <c r="Q20" s="223">
        <f t="shared" si="17"/>
        <v>2</v>
      </c>
      <c r="R20" s="223">
        <f t="shared" si="18"/>
        <v>859</v>
      </c>
      <c r="T20">
        <v>529</v>
      </c>
      <c r="U20">
        <v>5537</v>
      </c>
      <c r="V20" t="s">
        <v>432</v>
      </c>
      <c r="W20">
        <v>821.31600000000003</v>
      </c>
      <c r="X20">
        <v>470.00700000000001</v>
      </c>
      <c r="Y20">
        <v>1.7470000000000001</v>
      </c>
      <c r="Z20">
        <v>17.527999999999999</v>
      </c>
      <c r="AA20">
        <v>45.832214</v>
      </c>
      <c r="AB20">
        <v>1.6327640000000001</v>
      </c>
      <c r="AC20">
        <v>19.824708999999999</v>
      </c>
      <c r="AD20" s="1">
        <v>147</v>
      </c>
      <c r="AE20">
        <v>2</v>
      </c>
      <c r="AF20">
        <v>859</v>
      </c>
      <c r="AG20">
        <v>74</v>
      </c>
      <c r="AH20">
        <v>17.920058999999998</v>
      </c>
      <c r="AI20">
        <v>2307.6</v>
      </c>
      <c r="AJ20">
        <v>0</v>
      </c>
      <c r="AK20">
        <v>30</v>
      </c>
      <c r="AL20">
        <v>12404</v>
      </c>
      <c r="AM20">
        <v>0.86735954709649066</v>
      </c>
      <c r="AN20" t="s">
        <v>69</v>
      </c>
      <c r="AO20">
        <v>716.26499999999999</v>
      </c>
      <c r="AP20" t="s">
        <v>508</v>
      </c>
      <c r="AQ20" t="s">
        <v>117</v>
      </c>
      <c r="AR20" t="s">
        <v>118</v>
      </c>
      <c r="AS20" t="s">
        <v>117</v>
      </c>
      <c r="AT20" t="s">
        <v>118</v>
      </c>
      <c r="AU20" t="s">
        <v>177</v>
      </c>
      <c r="AV20" t="s">
        <v>432</v>
      </c>
      <c r="AW20" t="s">
        <v>69</v>
      </c>
      <c r="AX20">
        <v>5537</v>
      </c>
      <c r="AY20" t="s">
        <v>685</v>
      </c>
      <c r="AZ20">
        <v>8</v>
      </c>
      <c r="BA20" t="s">
        <v>697</v>
      </c>
      <c r="BB20">
        <v>2</v>
      </c>
      <c r="BC20">
        <v>1</v>
      </c>
      <c r="BE20" t="s">
        <v>68</v>
      </c>
      <c r="BF20">
        <v>-1</v>
      </c>
      <c r="BG20" t="s">
        <v>379</v>
      </c>
      <c r="BI20" t="s">
        <v>117</v>
      </c>
      <c r="BJ20" t="s">
        <v>432</v>
      </c>
      <c r="BK20" t="s">
        <v>69</v>
      </c>
      <c r="BL20">
        <v>0.86735954709649066</v>
      </c>
      <c r="BM20">
        <v>5537</v>
      </c>
      <c r="BN20" t="s">
        <v>118</v>
      </c>
      <c r="BO20" t="s">
        <v>177</v>
      </c>
      <c r="BP20">
        <v>2</v>
      </c>
      <c r="BQ20">
        <v>778.17899999999997</v>
      </c>
      <c r="BR20">
        <v>3.5624811840859361E-2</v>
      </c>
      <c r="BS20">
        <v>0.4325496691039189</v>
      </c>
      <c r="BT20">
        <v>0.17898104992475489</v>
      </c>
      <c r="BU20">
        <v>17.527999999999999</v>
      </c>
      <c r="BV20">
        <v>0</v>
      </c>
      <c r="BW20">
        <v>35.533158897826013</v>
      </c>
      <c r="BX20">
        <v>30</v>
      </c>
      <c r="BY20">
        <v>2</v>
      </c>
      <c r="BZ20">
        <v>859</v>
      </c>
    </row>
    <row r="21" spans="1:78" ht="16.5">
      <c r="A21" s="127" t="str">
        <f t="shared" si="1"/>
        <v>인천스마트</v>
      </c>
      <c r="B21" s="128" t="str">
        <f t="shared" si="2"/>
        <v>김만철</v>
      </c>
      <c r="C21" s="129" t="str">
        <f t="shared" si="3"/>
        <v>D</v>
      </c>
      <c r="D21" s="130">
        <f t="shared" si="4"/>
        <v>0.82980739858990937</v>
      </c>
      <c r="E21" s="131">
        <f t="shared" si="5"/>
        <v>9866</v>
      </c>
      <c r="F21" s="132" t="str">
        <f t="shared" si="6"/>
        <v>예비</v>
      </c>
      <c r="G21" s="133" t="str">
        <f t="shared" si="7"/>
        <v>71바7122</v>
      </c>
      <c r="H21" s="134">
        <f t="shared" si="8"/>
        <v>2</v>
      </c>
      <c r="I21" s="135">
        <f t="shared" si="9"/>
        <v>668.70399999999995</v>
      </c>
      <c r="J21" s="136">
        <f t="shared" si="10"/>
        <v>6.3148839110864122E-2</v>
      </c>
      <c r="K21" s="136">
        <f t="shared" si="11"/>
        <v>0.36999424455351393</v>
      </c>
      <c r="L21" s="136">
        <f t="shared" si="12"/>
        <v>0.23179164473369385</v>
      </c>
      <c r="M21" s="137">
        <f t="shared" si="13"/>
        <v>16.713000000000001</v>
      </c>
      <c r="N21" s="138">
        <f t="shared" si="14"/>
        <v>1.3604856026611098</v>
      </c>
      <c r="O21" s="138">
        <f t="shared" si="15"/>
        <v>51.244957700235133</v>
      </c>
      <c r="P21" s="220">
        <f t="shared" si="16"/>
        <v>10</v>
      </c>
      <c r="Q21" s="221">
        <f t="shared" si="17"/>
        <v>9</v>
      </c>
      <c r="R21" s="221">
        <f t="shared" si="18"/>
        <v>612</v>
      </c>
      <c r="T21">
        <v>529</v>
      </c>
      <c r="U21">
        <v>9866</v>
      </c>
      <c r="V21" t="s">
        <v>433</v>
      </c>
      <c r="W21">
        <v>714.31200000000001</v>
      </c>
      <c r="X21">
        <v>415.298</v>
      </c>
      <c r="Y21">
        <v>1.72</v>
      </c>
      <c r="Z21">
        <v>16.713000000000001</v>
      </c>
      <c r="AA21">
        <v>44.352770999999997</v>
      </c>
      <c r="AB21">
        <v>2.8008259999999998</v>
      </c>
      <c r="AC21">
        <v>16.410270000000001</v>
      </c>
      <c r="AD21" s="1">
        <v>155</v>
      </c>
      <c r="AE21">
        <v>9</v>
      </c>
      <c r="AF21">
        <v>612</v>
      </c>
      <c r="AG21">
        <v>94</v>
      </c>
      <c r="AH21">
        <v>16.105239000000001</v>
      </c>
      <c r="AI21">
        <v>2894.7</v>
      </c>
      <c r="AJ21">
        <v>94.1</v>
      </c>
      <c r="AK21">
        <v>10</v>
      </c>
      <c r="AL21">
        <v>3980</v>
      </c>
      <c r="AM21">
        <v>0.82980739858990937</v>
      </c>
      <c r="AN21" t="s">
        <v>67</v>
      </c>
      <c r="AO21">
        <v>441.01900000000001</v>
      </c>
      <c r="AP21" t="s">
        <v>509</v>
      </c>
      <c r="AQ21" t="s">
        <v>117</v>
      </c>
      <c r="AR21" t="s">
        <v>91</v>
      </c>
      <c r="AS21" t="s">
        <v>117</v>
      </c>
      <c r="AT21" t="s">
        <v>91</v>
      </c>
      <c r="AU21" t="s">
        <v>247</v>
      </c>
      <c r="AV21" t="s">
        <v>433</v>
      </c>
      <c r="AW21" t="s">
        <v>67</v>
      </c>
      <c r="AX21">
        <v>9866</v>
      </c>
      <c r="AY21" t="s">
        <v>698</v>
      </c>
      <c r="AZ21">
        <v>1</v>
      </c>
      <c r="BA21" t="s">
        <v>699</v>
      </c>
      <c r="BB21">
        <v>2</v>
      </c>
      <c r="BC21">
        <v>1</v>
      </c>
      <c r="BE21" t="s">
        <v>69</v>
      </c>
      <c r="BF21">
        <v>-1</v>
      </c>
      <c r="BG21" t="s">
        <v>379</v>
      </c>
      <c r="BI21" t="s">
        <v>117</v>
      </c>
      <c r="BJ21" t="s">
        <v>433</v>
      </c>
      <c r="BK21" t="s">
        <v>67</v>
      </c>
      <c r="BL21">
        <v>0.82980739858990937</v>
      </c>
      <c r="BM21">
        <v>9866</v>
      </c>
      <c r="BN21" t="s">
        <v>91</v>
      </c>
      <c r="BO21" t="s">
        <v>247</v>
      </c>
      <c r="BP21">
        <v>2</v>
      </c>
      <c r="BQ21">
        <v>668.70399999999995</v>
      </c>
      <c r="BR21">
        <v>6.3148839110864122E-2</v>
      </c>
      <c r="BS21">
        <v>0.36999424455351393</v>
      </c>
      <c r="BT21">
        <v>0.21699201469385926</v>
      </c>
      <c r="BU21">
        <v>16.713000000000001</v>
      </c>
      <c r="BV21">
        <v>1.3604856026611098</v>
      </c>
      <c r="BW21">
        <v>51.244957700235133</v>
      </c>
      <c r="BX21">
        <v>10</v>
      </c>
      <c r="BY21">
        <v>9</v>
      </c>
      <c r="BZ21">
        <v>612</v>
      </c>
    </row>
    <row r="22" spans="1:78" ht="16.5">
      <c r="A22" s="110" t="str">
        <f t="shared" si="1"/>
        <v>인천스마트</v>
      </c>
      <c r="B22" s="111" t="str">
        <f t="shared" si="2"/>
        <v>김명현</v>
      </c>
      <c r="C22" s="112" t="str">
        <f t="shared" si="3"/>
        <v>B</v>
      </c>
      <c r="D22" s="113">
        <f t="shared" si="4"/>
        <v>0.91713105160522024</v>
      </c>
      <c r="E22" s="114">
        <f t="shared" si="5"/>
        <v>1287</v>
      </c>
      <c r="F22" s="115" t="str">
        <f t="shared" si="6"/>
        <v>20</v>
      </c>
      <c r="G22" s="116" t="str">
        <f t="shared" si="7"/>
        <v>70바3567</v>
      </c>
      <c r="H22" s="117">
        <f t="shared" si="8"/>
        <v>8</v>
      </c>
      <c r="I22" s="118">
        <f t="shared" si="9"/>
        <v>1633.2650000000001</v>
      </c>
      <c r="J22" s="119">
        <f t="shared" si="10"/>
        <v>4.6409326813659849E-2</v>
      </c>
      <c r="K22" s="119">
        <f t="shared" si="11"/>
        <v>0.31635005334722244</v>
      </c>
      <c r="L22" s="119">
        <f t="shared" si="12"/>
        <v>0.13776086550559768</v>
      </c>
      <c r="M22" s="120">
        <f t="shared" si="13"/>
        <v>12.9</v>
      </c>
      <c r="N22" s="121">
        <f t="shared" si="14"/>
        <v>2.8776714127835961</v>
      </c>
      <c r="O22" s="121">
        <f t="shared" si="15"/>
        <v>43.593660551104684</v>
      </c>
      <c r="P22" s="222">
        <f t="shared" si="16"/>
        <v>5</v>
      </c>
      <c r="Q22" s="223">
        <f t="shared" si="17"/>
        <v>47</v>
      </c>
      <c r="R22" s="223">
        <f t="shared" si="18"/>
        <v>712</v>
      </c>
      <c r="T22">
        <v>529</v>
      </c>
      <c r="U22">
        <v>1287</v>
      </c>
      <c r="V22" t="s">
        <v>261</v>
      </c>
      <c r="W22">
        <v>1633.2650000000001</v>
      </c>
      <c r="X22">
        <v>891.226</v>
      </c>
      <c r="Y22">
        <v>1.833</v>
      </c>
      <c r="Z22">
        <v>12.9</v>
      </c>
      <c r="AA22">
        <v>95.220515000000006</v>
      </c>
      <c r="AB22">
        <v>4.4191200000000004</v>
      </c>
      <c r="AC22">
        <v>30.123014999999999</v>
      </c>
      <c r="AD22" s="1">
        <v>225</v>
      </c>
      <c r="AE22">
        <v>47</v>
      </c>
      <c r="AF22">
        <v>712</v>
      </c>
      <c r="AG22">
        <v>75</v>
      </c>
      <c r="AH22">
        <v>17.152448</v>
      </c>
      <c r="AI22">
        <v>1161.9000000000001</v>
      </c>
      <c r="AJ22">
        <v>0</v>
      </c>
      <c r="AK22">
        <v>5</v>
      </c>
      <c r="AL22">
        <v>3144</v>
      </c>
      <c r="AM22">
        <v>0.91713105160522024</v>
      </c>
      <c r="AN22" t="s">
        <v>68</v>
      </c>
      <c r="AO22">
        <v>648.98800000000006</v>
      </c>
      <c r="AP22" t="s">
        <v>510</v>
      </c>
      <c r="AQ22" t="s">
        <v>117</v>
      </c>
      <c r="AR22" t="s">
        <v>118</v>
      </c>
      <c r="AS22" t="s">
        <v>117</v>
      </c>
      <c r="AT22" t="s">
        <v>118</v>
      </c>
      <c r="AU22" t="s">
        <v>183</v>
      </c>
      <c r="AV22" t="s">
        <v>261</v>
      </c>
      <c r="AW22" t="s">
        <v>68</v>
      </c>
      <c r="AX22">
        <v>1287</v>
      </c>
      <c r="AY22" t="s">
        <v>700</v>
      </c>
      <c r="AZ22">
        <v>10</v>
      </c>
      <c r="BA22" t="s">
        <v>701</v>
      </c>
      <c r="BB22">
        <v>8</v>
      </c>
      <c r="BC22">
        <v>1</v>
      </c>
      <c r="BE22" t="s">
        <v>68</v>
      </c>
      <c r="BF22">
        <v>0</v>
      </c>
      <c r="BG22" t="s">
        <v>380</v>
      </c>
      <c r="BI22" t="s">
        <v>117</v>
      </c>
      <c r="BJ22" t="s">
        <v>261</v>
      </c>
      <c r="BK22" t="s">
        <v>68</v>
      </c>
      <c r="BL22">
        <v>0.91713105160522024</v>
      </c>
      <c r="BM22">
        <v>1287</v>
      </c>
      <c r="BN22" t="s">
        <v>118</v>
      </c>
      <c r="BO22" t="s">
        <v>183</v>
      </c>
      <c r="BP22">
        <v>8</v>
      </c>
      <c r="BQ22">
        <v>1633.2650000000001</v>
      </c>
      <c r="BR22">
        <v>4.6409326813659849E-2</v>
      </c>
      <c r="BS22">
        <v>0.31635005334722244</v>
      </c>
      <c r="BT22">
        <v>0.13776086550559768</v>
      </c>
      <c r="BU22">
        <v>12.9</v>
      </c>
      <c r="BV22">
        <v>2.8776714127835961</v>
      </c>
      <c r="BW22">
        <v>43.593660551104684</v>
      </c>
      <c r="BX22">
        <v>5</v>
      </c>
      <c r="BY22">
        <v>47</v>
      </c>
      <c r="BZ22">
        <v>712</v>
      </c>
    </row>
    <row r="23" spans="1:78" ht="16.5">
      <c r="A23" s="127" t="str">
        <f t="shared" si="1"/>
        <v>인천스마트</v>
      </c>
      <c r="B23" s="128" t="str">
        <f t="shared" si="2"/>
        <v>김민규</v>
      </c>
      <c r="C23" s="129" t="str">
        <f t="shared" si="3"/>
        <v>C</v>
      </c>
      <c r="D23" s="130">
        <f t="shared" si="4"/>
        <v>0.86508338711934174</v>
      </c>
      <c r="E23" s="131">
        <f t="shared" si="5"/>
        <v>6947</v>
      </c>
      <c r="F23" s="132" t="str">
        <f t="shared" si="6"/>
        <v>5</v>
      </c>
      <c r="G23" s="133" t="str">
        <f t="shared" si="7"/>
        <v>70바3629</v>
      </c>
      <c r="H23" s="134">
        <f t="shared" si="8"/>
        <v>2</v>
      </c>
      <c r="I23" s="135">
        <f t="shared" si="9"/>
        <v>2215.5700000000002</v>
      </c>
      <c r="J23" s="136">
        <f t="shared" si="10"/>
        <v>4.6773307261470914E-2</v>
      </c>
      <c r="K23" s="136">
        <f t="shared" si="11"/>
        <v>0.38571949853872944</v>
      </c>
      <c r="L23" s="136">
        <f t="shared" si="12"/>
        <v>0.17422153215651051</v>
      </c>
      <c r="M23" s="137">
        <f t="shared" si="13"/>
        <v>12.666</v>
      </c>
      <c r="N23" s="138">
        <f t="shared" si="14"/>
        <v>4.5135111957645205E-2</v>
      </c>
      <c r="O23" s="138">
        <f t="shared" si="15"/>
        <v>8.9818872795713958</v>
      </c>
      <c r="P23" s="220">
        <f t="shared" si="16"/>
        <v>57</v>
      </c>
      <c r="Q23" s="221">
        <f t="shared" si="17"/>
        <v>1</v>
      </c>
      <c r="R23" s="221">
        <f t="shared" si="18"/>
        <v>199</v>
      </c>
      <c r="T23">
        <v>529</v>
      </c>
      <c r="U23">
        <v>6947</v>
      </c>
      <c r="V23" t="s">
        <v>171</v>
      </c>
      <c r="W23">
        <v>2215.5700000000002</v>
      </c>
      <c r="X23">
        <v>1219.403</v>
      </c>
      <c r="Y23">
        <v>1.8169999999999999</v>
      </c>
      <c r="Z23">
        <v>12.666</v>
      </c>
      <c r="AA23">
        <v>154.78858399999999</v>
      </c>
      <c r="AB23">
        <v>7.2399740000000001</v>
      </c>
      <c r="AC23">
        <v>59.704974999999997</v>
      </c>
      <c r="AD23" s="1">
        <v>386</v>
      </c>
      <c r="AE23">
        <v>1</v>
      </c>
      <c r="AF23">
        <v>199</v>
      </c>
      <c r="AG23">
        <v>73</v>
      </c>
      <c r="AH23">
        <v>14.313523</v>
      </c>
      <c r="AI23">
        <v>2010.6</v>
      </c>
      <c r="AJ23">
        <v>0</v>
      </c>
      <c r="AK23">
        <v>57</v>
      </c>
      <c r="AL23">
        <v>25501</v>
      </c>
      <c r="AM23">
        <v>0.86508338711934174</v>
      </c>
      <c r="AN23" t="s">
        <v>69</v>
      </c>
      <c r="AO23">
        <v>2117.7240000000002</v>
      </c>
      <c r="AP23" t="s">
        <v>511</v>
      </c>
      <c r="AQ23" t="s">
        <v>117</v>
      </c>
      <c r="AR23" t="s">
        <v>122</v>
      </c>
      <c r="AS23" t="s">
        <v>117</v>
      </c>
      <c r="AT23" t="s">
        <v>122</v>
      </c>
      <c r="AU23" t="s">
        <v>234</v>
      </c>
      <c r="AV23" t="s">
        <v>171</v>
      </c>
      <c r="AW23" t="s">
        <v>69</v>
      </c>
      <c r="AX23">
        <v>6947</v>
      </c>
      <c r="AY23" t="s">
        <v>702</v>
      </c>
      <c r="AZ23">
        <v>7</v>
      </c>
      <c r="BA23" t="s">
        <v>703</v>
      </c>
      <c r="BB23">
        <v>2</v>
      </c>
      <c r="BC23">
        <v>1</v>
      </c>
      <c r="BE23" t="s">
        <v>69</v>
      </c>
      <c r="BF23">
        <v>0</v>
      </c>
      <c r="BG23" t="s">
        <v>380</v>
      </c>
      <c r="BI23" t="s">
        <v>117</v>
      </c>
      <c r="BJ23" t="s">
        <v>171</v>
      </c>
      <c r="BK23" t="s">
        <v>69</v>
      </c>
      <c r="BL23">
        <v>0.86508338711934174</v>
      </c>
      <c r="BM23">
        <v>6947</v>
      </c>
      <c r="BN23" t="s">
        <v>122</v>
      </c>
      <c r="BO23" t="s">
        <v>234</v>
      </c>
      <c r="BP23">
        <v>2</v>
      </c>
      <c r="BQ23">
        <v>2215.5700000000002</v>
      </c>
      <c r="BR23">
        <v>4.6773307261470914E-2</v>
      </c>
      <c r="BS23">
        <v>0.38571949853872944</v>
      </c>
      <c r="BT23">
        <v>0.17422153215651051</v>
      </c>
      <c r="BU23">
        <v>12.666</v>
      </c>
      <c r="BV23">
        <v>4.5135111957645205E-2</v>
      </c>
      <c r="BW23">
        <v>8.9818872795713958</v>
      </c>
      <c r="BX23">
        <v>57</v>
      </c>
      <c r="BY23">
        <v>1</v>
      </c>
      <c r="BZ23">
        <v>199</v>
      </c>
    </row>
    <row r="24" spans="1:78" ht="16.5">
      <c r="A24" s="110" t="str">
        <f t="shared" si="1"/>
        <v>인천스마트</v>
      </c>
      <c r="B24" s="111" t="str">
        <f t="shared" si="2"/>
        <v>김병일</v>
      </c>
      <c r="C24" s="112" t="str">
        <f t="shared" si="3"/>
        <v>B</v>
      </c>
      <c r="D24" s="113">
        <f t="shared" si="4"/>
        <v>0.92388753155351711</v>
      </c>
      <c r="E24" s="114">
        <f t="shared" si="5"/>
        <v>8649</v>
      </c>
      <c r="F24" s="115" t="str">
        <f t="shared" si="6"/>
        <v>20</v>
      </c>
      <c r="G24" s="116" t="str">
        <f t="shared" si="7"/>
        <v>70바3502</v>
      </c>
      <c r="H24" s="117">
        <f t="shared" si="8"/>
        <v>4</v>
      </c>
      <c r="I24" s="118">
        <f t="shared" si="9"/>
        <v>1915.623</v>
      </c>
      <c r="J24" s="119">
        <f t="shared" si="10"/>
        <v>3.9527671409266225E-2</v>
      </c>
      <c r="K24" s="119">
        <f t="shared" si="11"/>
        <v>0.34694351312870908</v>
      </c>
      <c r="L24" s="119">
        <f t="shared" si="12"/>
        <v>0.22812421859624779</v>
      </c>
      <c r="M24" s="120">
        <f t="shared" si="13"/>
        <v>12.622999999999999</v>
      </c>
      <c r="N24" s="121">
        <f t="shared" si="14"/>
        <v>0.93964209032779411</v>
      </c>
      <c r="O24" s="121">
        <f t="shared" si="15"/>
        <v>19.158258175016691</v>
      </c>
      <c r="P24" s="222">
        <f t="shared" si="16"/>
        <v>14</v>
      </c>
      <c r="Q24" s="223">
        <f t="shared" si="17"/>
        <v>18</v>
      </c>
      <c r="R24" s="223">
        <f t="shared" si="18"/>
        <v>367</v>
      </c>
      <c r="T24">
        <v>529</v>
      </c>
      <c r="U24">
        <v>8649</v>
      </c>
      <c r="V24" t="s">
        <v>262</v>
      </c>
      <c r="W24">
        <v>1915.623</v>
      </c>
      <c r="X24">
        <v>1035.3499999999999</v>
      </c>
      <c r="Y24">
        <v>1.85</v>
      </c>
      <c r="Z24">
        <v>12.622999999999999</v>
      </c>
      <c r="AA24">
        <v>106.99856200000001</v>
      </c>
      <c r="AB24">
        <v>4.2294039999999997</v>
      </c>
      <c r="AC24">
        <v>37.122456999999997</v>
      </c>
      <c r="AD24" s="1">
        <v>437</v>
      </c>
      <c r="AE24">
        <v>18</v>
      </c>
      <c r="AF24">
        <v>367</v>
      </c>
      <c r="AG24">
        <v>93</v>
      </c>
      <c r="AH24">
        <v>17.903258999999998</v>
      </c>
      <c r="AI24">
        <v>2919.1</v>
      </c>
      <c r="AJ24">
        <v>2.8</v>
      </c>
      <c r="AK24">
        <v>14</v>
      </c>
      <c r="AL24">
        <v>3842</v>
      </c>
      <c r="AM24">
        <v>0.92388753155351711</v>
      </c>
      <c r="AN24" t="s">
        <v>68</v>
      </c>
      <c r="AO24">
        <v>1624.9259999999999</v>
      </c>
      <c r="AP24" t="s">
        <v>512</v>
      </c>
      <c r="AQ24" t="s">
        <v>117</v>
      </c>
      <c r="AR24" t="s">
        <v>118</v>
      </c>
      <c r="AS24" t="s">
        <v>117</v>
      </c>
      <c r="AT24" t="s">
        <v>118</v>
      </c>
      <c r="AU24" t="s">
        <v>411</v>
      </c>
      <c r="AV24" t="s">
        <v>262</v>
      </c>
      <c r="AW24" t="s">
        <v>68</v>
      </c>
      <c r="AX24">
        <v>8649</v>
      </c>
      <c r="AY24" t="s">
        <v>700</v>
      </c>
      <c r="AZ24">
        <v>7</v>
      </c>
      <c r="BA24" t="s">
        <v>449</v>
      </c>
      <c r="BB24">
        <v>4</v>
      </c>
      <c r="BC24">
        <v>1</v>
      </c>
      <c r="BE24" t="s">
        <v>68</v>
      </c>
      <c r="BF24">
        <v>0</v>
      </c>
      <c r="BG24" t="s">
        <v>380</v>
      </c>
      <c r="BI24" t="s">
        <v>117</v>
      </c>
      <c r="BJ24" t="s">
        <v>262</v>
      </c>
      <c r="BK24" t="s">
        <v>68</v>
      </c>
      <c r="BL24">
        <v>0.92388753155351711</v>
      </c>
      <c r="BM24">
        <v>8649</v>
      </c>
      <c r="BN24" t="s">
        <v>118</v>
      </c>
      <c r="BO24" t="s">
        <v>411</v>
      </c>
      <c r="BP24">
        <v>4</v>
      </c>
      <c r="BQ24">
        <v>1915.623</v>
      </c>
      <c r="BR24">
        <v>3.9527671409266225E-2</v>
      </c>
      <c r="BS24">
        <v>0.34694351312870908</v>
      </c>
      <c r="BT24">
        <v>0.22812421859624779</v>
      </c>
      <c r="BU24">
        <v>12.622999999999999</v>
      </c>
      <c r="BV24">
        <v>0.93964209032779411</v>
      </c>
      <c r="BW24">
        <v>19.158258175016691</v>
      </c>
      <c r="BX24">
        <v>14</v>
      </c>
      <c r="BY24">
        <v>18</v>
      </c>
      <c r="BZ24">
        <v>367</v>
      </c>
    </row>
    <row r="25" spans="1:78" ht="16.5">
      <c r="A25" s="127" t="str">
        <f t="shared" si="1"/>
        <v>인천스마트</v>
      </c>
      <c r="B25" s="128" t="str">
        <f t="shared" si="2"/>
        <v>김상덕</v>
      </c>
      <c r="C25" s="129" t="str">
        <f t="shared" si="3"/>
        <v>C</v>
      </c>
      <c r="D25" s="130">
        <f t="shared" si="4"/>
        <v>0.88534587705605838</v>
      </c>
      <c r="E25" s="131">
        <f t="shared" si="5"/>
        <v>4478</v>
      </c>
      <c r="F25" s="132" t="str">
        <f t="shared" si="6"/>
        <v>38</v>
      </c>
      <c r="G25" s="133" t="str">
        <f t="shared" si="7"/>
        <v>70바3576</v>
      </c>
      <c r="H25" s="134">
        <f t="shared" si="8"/>
        <v>3</v>
      </c>
      <c r="I25" s="135">
        <f t="shared" si="9"/>
        <v>1246.8850000000002</v>
      </c>
      <c r="J25" s="136">
        <f t="shared" si="10"/>
        <v>1.264028254283555E-2</v>
      </c>
      <c r="K25" s="136">
        <f t="shared" si="11"/>
        <v>0.40772160703152027</v>
      </c>
      <c r="L25" s="136">
        <f t="shared" si="12"/>
        <v>0.23418358549505364</v>
      </c>
      <c r="M25" s="137">
        <f t="shared" si="13"/>
        <v>12.093</v>
      </c>
      <c r="N25" s="138">
        <f t="shared" si="14"/>
        <v>8.0199858046251238E-2</v>
      </c>
      <c r="O25" s="138">
        <f t="shared" si="15"/>
        <v>16.761770331666511</v>
      </c>
      <c r="P25" s="220">
        <f t="shared" si="16"/>
        <v>5</v>
      </c>
      <c r="Q25" s="221">
        <f t="shared" si="17"/>
        <v>1</v>
      </c>
      <c r="R25" s="221">
        <f t="shared" si="18"/>
        <v>209</v>
      </c>
      <c r="T25">
        <v>529</v>
      </c>
      <c r="U25">
        <v>4478</v>
      </c>
      <c r="V25" t="s">
        <v>428</v>
      </c>
      <c r="W25">
        <v>1246.885</v>
      </c>
      <c r="X25">
        <v>614.51599999999996</v>
      </c>
      <c r="Y25">
        <v>2.0289999999999999</v>
      </c>
      <c r="Z25">
        <v>12.093</v>
      </c>
      <c r="AA25">
        <v>80.846926999999994</v>
      </c>
      <c r="AB25">
        <v>1.0219279999999999</v>
      </c>
      <c r="AC25">
        <v>32.963039000000002</v>
      </c>
      <c r="AD25" s="1">
        <v>292</v>
      </c>
      <c r="AE25">
        <v>1</v>
      </c>
      <c r="AF25">
        <v>209</v>
      </c>
      <c r="AG25">
        <v>84</v>
      </c>
      <c r="AH25">
        <v>15.422787</v>
      </c>
      <c r="AI25">
        <v>40.799999999999997</v>
      </c>
      <c r="AJ25">
        <v>0</v>
      </c>
      <c r="AK25">
        <v>5</v>
      </c>
      <c r="AL25">
        <v>958</v>
      </c>
      <c r="AM25">
        <v>0.88534587705605838</v>
      </c>
      <c r="AN25" t="s">
        <v>69</v>
      </c>
      <c r="AO25">
        <v>1027.9280000000001</v>
      </c>
      <c r="AP25" t="s">
        <v>513</v>
      </c>
      <c r="AQ25" t="s">
        <v>117</v>
      </c>
      <c r="AR25" t="s">
        <v>121</v>
      </c>
      <c r="AS25" t="s">
        <v>117</v>
      </c>
      <c r="AT25" t="s">
        <v>121</v>
      </c>
      <c r="AU25" t="s">
        <v>429</v>
      </c>
      <c r="AV25" t="s">
        <v>428</v>
      </c>
      <c r="AW25" t="s">
        <v>69</v>
      </c>
      <c r="AX25">
        <v>4478</v>
      </c>
      <c r="AY25" t="s">
        <v>704</v>
      </c>
      <c r="AZ25">
        <v>3</v>
      </c>
      <c r="BA25" t="s">
        <v>705</v>
      </c>
      <c r="BB25">
        <v>3</v>
      </c>
      <c r="BC25">
        <v>1</v>
      </c>
      <c r="BE25" t="s">
        <v>67</v>
      </c>
      <c r="BF25">
        <v>1</v>
      </c>
      <c r="BG25" t="s">
        <v>412</v>
      </c>
      <c r="BI25" t="s">
        <v>117</v>
      </c>
      <c r="BJ25" t="s">
        <v>428</v>
      </c>
      <c r="BK25" t="s">
        <v>69</v>
      </c>
      <c r="BL25">
        <v>0.88534587705605838</v>
      </c>
      <c r="BM25">
        <v>4478</v>
      </c>
      <c r="BN25" t="s">
        <v>121</v>
      </c>
      <c r="BO25" t="s">
        <v>429</v>
      </c>
      <c r="BP25">
        <v>3</v>
      </c>
      <c r="BQ25">
        <v>1246.8850000000002</v>
      </c>
      <c r="BR25">
        <v>1.264028254283555E-2</v>
      </c>
      <c r="BS25">
        <v>0.40772160703152027</v>
      </c>
      <c r="BT25">
        <v>0.23418358549505366</v>
      </c>
      <c r="BU25">
        <v>12.093</v>
      </c>
      <c r="BV25">
        <v>8.0199858046251238E-2</v>
      </c>
      <c r="BW25">
        <v>16.761770331666511</v>
      </c>
      <c r="BX25">
        <v>5</v>
      </c>
      <c r="BY25">
        <v>1</v>
      </c>
      <c r="BZ25">
        <v>209</v>
      </c>
    </row>
    <row r="26" spans="1:78" ht="16.5">
      <c r="A26" s="110" t="str">
        <f t="shared" si="1"/>
        <v>인천스마트</v>
      </c>
      <c r="B26" s="111" t="str">
        <f t="shared" si="2"/>
        <v>김상신</v>
      </c>
      <c r="C26" s="112" t="str">
        <f t="shared" si="3"/>
        <v>B</v>
      </c>
      <c r="D26" s="113">
        <f t="shared" si="4"/>
        <v>0.94761904761904758</v>
      </c>
      <c r="E26" s="114">
        <f t="shared" si="5"/>
        <v>6301</v>
      </c>
      <c r="F26" s="115" t="str">
        <f t="shared" si="6"/>
        <v>5</v>
      </c>
      <c r="G26" s="116" t="str">
        <f t="shared" si="7"/>
        <v>70바3509</v>
      </c>
      <c r="H26" s="117">
        <f t="shared" si="8"/>
        <v>1</v>
      </c>
      <c r="I26" s="118">
        <f t="shared" si="9"/>
        <v>1894.818</v>
      </c>
      <c r="J26" s="119">
        <f t="shared" si="10"/>
        <v>1.6791112153647526E-2</v>
      </c>
      <c r="K26" s="119">
        <f t="shared" si="11"/>
        <v>0.38972059824805882</v>
      </c>
      <c r="L26" s="119">
        <f t="shared" si="12"/>
        <v>0.13563307927199342</v>
      </c>
      <c r="M26" s="120">
        <f t="shared" si="13"/>
        <v>12.712999999999999</v>
      </c>
      <c r="N26" s="121">
        <f t="shared" si="14"/>
        <v>0.36942862058519604</v>
      </c>
      <c r="O26" s="121">
        <f t="shared" si="15"/>
        <v>7.4941234461568342</v>
      </c>
      <c r="P26" s="222">
        <f t="shared" si="16"/>
        <v>32</v>
      </c>
      <c r="Q26" s="223">
        <f t="shared" si="17"/>
        <v>7</v>
      </c>
      <c r="R26" s="223">
        <f t="shared" si="18"/>
        <v>142</v>
      </c>
      <c r="T26">
        <v>529</v>
      </c>
      <c r="U26">
        <v>6301</v>
      </c>
      <c r="V26" t="s">
        <v>360</v>
      </c>
      <c r="W26">
        <v>1923.519</v>
      </c>
      <c r="X26">
        <v>966.45299999999997</v>
      </c>
      <c r="Y26">
        <v>1.99</v>
      </c>
      <c r="Z26">
        <v>12.712999999999999</v>
      </c>
      <c r="AA26">
        <v>118.761639</v>
      </c>
      <c r="AB26">
        <v>1.99414</v>
      </c>
      <c r="AC26">
        <v>46.283856999999998</v>
      </c>
      <c r="AD26" s="1">
        <v>257</v>
      </c>
      <c r="AE26">
        <v>7</v>
      </c>
      <c r="AF26">
        <v>142</v>
      </c>
      <c r="AG26">
        <v>89</v>
      </c>
      <c r="AH26">
        <v>16.196466999999998</v>
      </c>
      <c r="AI26">
        <v>1367.4</v>
      </c>
      <c r="AJ26">
        <v>8.6</v>
      </c>
      <c r="AK26">
        <v>32</v>
      </c>
      <c r="AL26">
        <v>19203</v>
      </c>
      <c r="AM26">
        <v>0.94761904761904758</v>
      </c>
      <c r="AN26" t="s">
        <v>68</v>
      </c>
      <c r="AO26">
        <v>1894.818</v>
      </c>
      <c r="AP26" t="s">
        <v>514</v>
      </c>
      <c r="AQ26" t="s">
        <v>117</v>
      </c>
      <c r="AR26" t="s">
        <v>122</v>
      </c>
      <c r="AS26" t="s">
        <v>117</v>
      </c>
      <c r="AT26" t="s">
        <v>122</v>
      </c>
      <c r="AU26" t="s">
        <v>229</v>
      </c>
      <c r="AV26" t="s">
        <v>360</v>
      </c>
      <c r="AW26" t="s">
        <v>68</v>
      </c>
      <c r="AX26">
        <v>6301</v>
      </c>
      <c r="AY26" t="s">
        <v>681</v>
      </c>
      <c r="AZ26">
        <v>1</v>
      </c>
      <c r="BA26" t="s">
        <v>400</v>
      </c>
      <c r="BB26">
        <v>1</v>
      </c>
      <c r="BC26">
        <v>1</v>
      </c>
      <c r="BE26" t="s">
        <v>69</v>
      </c>
      <c r="BF26">
        <v>1</v>
      </c>
      <c r="BG26" t="s">
        <v>412</v>
      </c>
      <c r="BI26" t="s">
        <v>117</v>
      </c>
      <c r="BJ26" t="s">
        <v>360</v>
      </c>
      <c r="BK26" t="s">
        <v>68</v>
      </c>
      <c r="BL26">
        <v>0.94761904761904758</v>
      </c>
      <c r="BM26">
        <v>6301</v>
      </c>
      <c r="BN26" t="s">
        <v>122</v>
      </c>
      <c r="BO26" t="s">
        <v>229</v>
      </c>
      <c r="BP26">
        <v>1</v>
      </c>
      <c r="BQ26">
        <v>1894.818</v>
      </c>
      <c r="BR26">
        <v>1.6791112153647526E-2</v>
      </c>
      <c r="BS26">
        <v>0.38972059824805882</v>
      </c>
      <c r="BT26">
        <v>0.1336092858973579</v>
      </c>
      <c r="BU26">
        <v>12.712999999999999</v>
      </c>
      <c r="BV26">
        <v>0.36942862058519604</v>
      </c>
      <c r="BW26">
        <v>7.4941234461568342</v>
      </c>
      <c r="BX26">
        <v>32</v>
      </c>
      <c r="BY26">
        <v>7</v>
      </c>
      <c r="BZ26">
        <v>142</v>
      </c>
    </row>
    <row r="27" spans="1:78" ht="16.5">
      <c r="A27" s="127" t="str">
        <f t="shared" si="1"/>
        <v>인천스마트</v>
      </c>
      <c r="B27" s="128" t="str">
        <f t="shared" si="2"/>
        <v>김선호</v>
      </c>
      <c r="C27" s="129" t="str">
        <f t="shared" si="3"/>
        <v>A</v>
      </c>
      <c r="D27" s="130">
        <f t="shared" si="4"/>
        <v>0.97380262409418972</v>
      </c>
      <c r="E27" s="131">
        <f t="shared" si="5"/>
        <v>8151</v>
      </c>
      <c r="F27" s="132" t="str">
        <f t="shared" si="6"/>
        <v>5</v>
      </c>
      <c r="G27" s="133" t="str">
        <f t="shared" si="7"/>
        <v>70바3629</v>
      </c>
      <c r="H27" s="134">
        <f t="shared" si="8"/>
        <v>2</v>
      </c>
      <c r="I27" s="135">
        <f t="shared" si="9"/>
        <v>2486.5069999999996</v>
      </c>
      <c r="J27" s="136">
        <f t="shared" si="10"/>
        <v>1.5081523472734526E-2</v>
      </c>
      <c r="K27" s="136">
        <f t="shared" si="11"/>
        <v>0.36701128086634577</v>
      </c>
      <c r="L27" s="136">
        <f t="shared" si="12"/>
        <v>0.11260776663809917</v>
      </c>
      <c r="M27" s="137">
        <f t="shared" si="13"/>
        <v>10.625</v>
      </c>
      <c r="N27" s="138">
        <f t="shared" si="14"/>
        <v>0</v>
      </c>
      <c r="O27" s="138">
        <f t="shared" si="15"/>
        <v>6.6358148197451294</v>
      </c>
      <c r="P27" s="220">
        <f t="shared" si="16"/>
        <v>38</v>
      </c>
      <c r="Q27" s="221">
        <f t="shared" si="17"/>
        <v>0</v>
      </c>
      <c r="R27" s="221">
        <f t="shared" si="18"/>
        <v>165</v>
      </c>
      <c r="T27">
        <v>529</v>
      </c>
      <c r="U27">
        <v>8151</v>
      </c>
      <c r="V27" t="s">
        <v>263</v>
      </c>
      <c r="W27">
        <v>2486.5070000000001</v>
      </c>
      <c r="X27">
        <v>1215.8109999999999</v>
      </c>
      <c r="Y27">
        <v>2.0449999999999999</v>
      </c>
      <c r="Z27">
        <v>10.625</v>
      </c>
      <c r="AA27">
        <v>156.591342</v>
      </c>
      <c r="AB27">
        <v>2.3616359999999998</v>
      </c>
      <c r="AC27">
        <v>57.470789000000003</v>
      </c>
      <c r="AD27" s="1">
        <v>280</v>
      </c>
      <c r="AE27">
        <v>0</v>
      </c>
      <c r="AF27">
        <v>165</v>
      </c>
      <c r="AG27">
        <v>89</v>
      </c>
      <c r="AH27">
        <v>15.878954999999999</v>
      </c>
      <c r="AI27">
        <v>1769.5</v>
      </c>
      <c r="AJ27">
        <v>64.2</v>
      </c>
      <c r="AK27">
        <v>38</v>
      </c>
      <c r="AL27">
        <v>11554</v>
      </c>
      <c r="AM27">
        <v>0.97380262409418972</v>
      </c>
      <c r="AN27" t="s">
        <v>66</v>
      </c>
      <c r="AO27">
        <v>2367.6729999999998</v>
      </c>
      <c r="AP27" t="s">
        <v>515</v>
      </c>
      <c r="AQ27" t="s">
        <v>117</v>
      </c>
      <c r="AR27" t="s">
        <v>122</v>
      </c>
      <c r="AS27" t="s">
        <v>117</v>
      </c>
      <c r="AT27" t="s">
        <v>122</v>
      </c>
      <c r="AU27" t="s">
        <v>234</v>
      </c>
      <c r="AV27" t="s">
        <v>263</v>
      </c>
      <c r="AW27" t="s">
        <v>66</v>
      </c>
      <c r="AX27">
        <v>8151</v>
      </c>
      <c r="AY27" t="s">
        <v>706</v>
      </c>
      <c r="AZ27">
        <v>3</v>
      </c>
      <c r="BA27" t="s">
        <v>707</v>
      </c>
      <c r="BB27">
        <v>2</v>
      </c>
      <c r="BC27">
        <v>1</v>
      </c>
      <c r="BE27" t="s">
        <v>66</v>
      </c>
      <c r="BF27">
        <v>0</v>
      </c>
      <c r="BG27" t="s">
        <v>380</v>
      </c>
      <c r="BI27" t="s">
        <v>117</v>
      </c>
      <c r="BJ27" t="s">
        <v>263</v>
      </c>
      <c r="BK27" t="s">
        <v>66</v>
      </c>
      <c r="BL27">
        <v>0.97380262409418972</v>
      </c>
      <c r="BM27">
        <v>8151</v>
      </c>
      <c r="BN27" t="s">
        <v>122</v>
      </c>
      <c r="BO27" t="s">
        <v>234</v>
      </c>
      <c r="BP27">
        <v>2</v>
      </c>
      <c r="BQ27">
        <v>2486.5069999999996</v>
      </c>
      <c r="BR27">
        <v>1.5081523472734526E-2</v>
      </c>
      <c r="BS27">
        <v>0.36701128086634577</v>
      </c>
      <c r="BT27">
        <v>0.11260776663809914</v>
      </c>
      <c r="BU27">
        <v>10.625</v>
      </c>
      <c r="BV27">
        <v>0</v>
      </c>
      <c r="BW27">
        <v>6.6358148197451294</v>
      </c>
      <c r="BX27">
        <v>38</v>
      </c>
      <c r="BY27">
        <v>0</v>
      </c>
      <c r="BZ27">
        <v>165</v>
      </c>
    </row>
    <row r="28" spans="1:78" ht="16.5">
      <c r="A28" s="110" t="str">
        <f t="shared" si="1"/>
        <v>인천스마트</v>
      </c>
      <c r="B28" s="111" t="str">
        <f t="shared" si="2"/>
        <v>김성취</v>
      </c>
      <c r="C28" s="112" t="str">
        <f t="shared" si="3"/>
        <v>B</v>
      </c>
      <c r="D28" s="113">
        <f t="shared" si="4"/>
        <v>0.90113397948073426</v>
      </c>
      <c r="E28" s="114">
        <f t="shared" si="5"/>
        <v>2899</v>
      </c>
      <c r="F28" s="115" t="str">
        <f t="shared" si="6"/>
        <v>5</v>
      </c>
      <c r="G28" s="116" t="str">
        <f t="shared" si="7"/>
        <v>70바3620</v>
      </c>
      <c r="H28" s="117">
        <f t="shared" si="8"/>
        <v>3</v>
      </c>
      <c r="I28" s="118">
        <f t="shared" si="9"/>
        <v>2306.5059999999999</v>
      </c>
      <c r="J28" s="119">
        <f t="shared" si="10"/>
        <v>4.88954671290244E-2</v>
      </c>
      <c r="K28" s="119">
        <f t="shared" si="11"/>
        <v>0.37677244954592914</v>
      </c>
      <c r="L28" s="119">
        <f t="shared" si="12"/>
        <v>0.18035938341370022</v>
      </c>
      <c r="M28" s="120">
        <f t="shared" si="13"/>
        <v>12.675000000000001</v>
      </c>
      <c r="N28" s="121">
        <f t="shared" si="14"/>
        <v>0.17342248405163482</v>
      </c>
      <c r="O28" s="121">
        <f t="shared" si="15"/>
        <v>27.530819343197027</v>
      </c>
      <c r="P28" s="222">
        <f t="shared" si="16"/>
        <v>49</v>
      </c>
      <c r="Q28" s="223">
        <f t="shared" si="17"/>
        <v>4</v>
      </c>
      <c r="R28" s="223">
        <f t="shared" si="18"/>
        <v>635</v>
      </c>
      <c r="T28">
        <v>529</v>
      </c>
      <c r="U28">
        <v>2899</v>
      </c>
      <c r="V28" t="s">
        <v>264</v>
      </c>
      <c r="W28">
        <v>2306.5059999999999</v>
      </c>
      <c r="X28">
        <v>1220.1510000000001</v>
      </c>
      <c r="Y28">
        <v>1.89</v>
      </c>
      <c r="Z28">
        <v>12.675000000000001</v>
      </c>
      <c r="AA28">
        <v>149.382743</v>
      </c>
      <c r="AB28">
        <v>7.3041390000000002</v>
      </c>
      <c r="AC28">
        <v>56.283301999999999</v>
      </c>
      <c r="AD28" s="1">
        <v>416</v>
      </c>
      <c r="AE28">
        <v>4</v>
      </c>
      <c r="AF28">
        <v>635</v>
      </c>
      <c r="AG28">
        <v>72</v>
      </c>
      <c r="AH28">
        <v>15.440243000000001</v>
      </c>
      <c r="AI28">
        <v>2389.5</v>
      </c>
      <c r="AJ28">
        <v>0</v>
      </c>
      <c r="AK28">
        <v>49</v>
      </c>
      <c r="AL28">
        <v>20563</v>
      </c>
      <c r="AM28">
        <v>0.90113397948073426</v>
      </c>
      <c r="AN28" t="s">
        <v>68</v>
      </c>
      <c r="AO28">
        <v>2121.2559999999999</v>
      </c>
      <c r="AP28" t="s">
        <v>516</v>
      </c>
      <c r="AQ28" t="s">
        <v>117</v>
      </c>
      <c r="AR28" t="s">
        <v>122</v>
      </c>
      <c r="AS28" t="s">
        <v>117</v>
      </c>
      <c r="AT28" t="s">
        <v>122</v>
      </c>
      <c r="AU28" t="s">
        <v>231</v>
      </c>
      <c r="AV28" t="s">
        <v>264</v>
      </c>
      <c r="AW28" t="s">
        <v>68</v>
      </c>
      <c r="AX28">
        <v>2899</v>
      </c>
      <c r="AY28" t="s">
        <v>681</v>
      </c>
      <c r="AZ28">
        <v>10</v>
      </c>
      <c r="BA28" t="s">
        <v>708</v>
      </c>
      <c r="BB28">
        <v>3</v>
      </c>
      <c r="BC28">
        <v>1</v>
      </c>
      <c r="BE28" t="s">
        <v>68</v>
      </c>
      <c r="BF28">
        <v>0</v>
      </c>
      <c r="BG28" t="s">
        <v>380</v>
      </c>
      <c r="BI28" t="s">
        <v>117</v>
      </c>
      <c r="BJ28" t="s">
        <v>264</v>
      </c>
      <c r="BK28" t="s">
        <v>68</v>
      </c>
      <c r="BL28">
        <v>0.90113397948073426</v>
      </c>
      <c r="BM28">
        <v>2899</v>
      </c>
      <c r="BN28" t="s">
        <v>122</v>
      </c>
      <c r="BO28" t="s">
        <v>231</v>
      </c>
      <c r="BP28">
        <v>3</v>
      </c>
      <c r="BQ28">
        <v>2306.5059999999999</v>
      </c>
      <c r="BR28">
        <v>4.88954671290244E-2</v>
      </c>
      <c r="BS28">
        <v>0.37677244954592914</v>
      </c>
      <c r="BT28">
        <v>0.18035938341370022</v>
      </c>
      <c r="BU28">
        <v>12.675000000000001</v>
      </c>
      <c r="BV28">
        <v>0.17342248405163482</v>
      </c>
      <c r="BW28">
        <v>27.530819343197027</v>
      </c>
      <c r="BX28">
        <v>49</v>
      </c>
      <c r="BY28">
        <v>4</v>
      </c>
      <c r="BZ28">
        <v>635</v>
      </c>
    </row>
    <row r="29" spans="1:78" ht="16.5">
      <c r="A29" s="127" t="str">
        <f t="shared" si="1"/>
        <v>인천스마트</v>
      </c>
      <c r="B29" s="128" t="str">
        <f t="shared" si="2"/>
        <v>김세빈</v>
      </c>
      <c r="C29" s="129" t="str">
        <f t="shared" si="3"/>
        <v>C</v>
      </c>
      <c r="D29" s="130">
        <f t="shared" si="4"/>
        <v>0.88194816659330377</v>
      </c>
      <c r="E29" s="131">
        <f t="shared" si="5"/>
        <v>917</v>
      </c>
      <c r="F29" s="132" t="str">
        <f t="shared" si="6"/>
        <v>21</v>
      </c>
      <c r="G29" s="133" t="str">
        <f t="shared" si="7"/>
        <v>70바3626</v>
      </c>
      <c r="H29" s="134">
        <f t="shared" si="8"/>
        <v>7</v>
      </c>
      <c r="I29" s="135">
        <f t="shared" si="9"/>
        <v>1889.855</v>
      </c>
      <c r="J29" s="136">
        <f t="shared" si="10"/>
        <v>4.1032973303366874E-2</v>
      </c>
      <c r="K29" s="136">
        <f t="shared" si="11"/>
        <v>0.41310348577979178</v>
      </c>
      <c r="L29" s="136">
        <f t="shared" si="12"/>
        <v>0.21747700220387278</v>
      </c>
      <c r="M29" s="137">
        <f t="shared" si="13"/>
        <v>13.821999999999999</v>
      </c>
      <c r="N29" s="138">
        <f t="shared" si="14"/>
        <v>0</v>
      </c>
      <c r="O29" s="138">
        <f t="shared" si="15"/>
        <v>8.5191721057964767</v>
      </c>
      <c r="P29" s="220">
        <f t="shared" si="16"/>
        <v>39</v>
      </c>
      <c r="Q29" s="221">
        <f t="shared" si="17"/>
        <v>0</v>
      </c>
      <c r="R29" s="221">
        <f t="shared" si="18"/>
        <v>161</v>
      </c>
      <c r="T29">
        <v>529</v>
      </c>
      <c r="U29">
        <v>917</v>
      </c>
      <c r="V29" t="s">
        <v>370</v>
      </c>
      <c r="W29">
        <v>1889.855</v>
      </c>
      <c r="X29">
        <v>961.65200000000004</v>
      </c>
      <c r="Y29">
        <v>1.9650000000000001</v>
      </c>
      <c r="Z29">
        <v>13.821999999999999</v>
      </c>
      <c r="AA29">
        <v>139.406081</v>
      </c>
      <c r="AB29">
        <v>5.7202460000000004</v>
      </c>
      <c r="AC29">
        <v>57.589137999999998</v>
      </c>
      <c r="AD29" s="1">
        <v>411</v>
      </c>
      <c r="AE29">
        <v>0</v>
      </c>
      <c r="AF29">
        <v>161</v>
      </c>
      <c r="AG29">
        <v>72</v>
      </c>
      <c r="AH29">
        <v>13.556474</v>
      </c>
      <c r="AI29">
        <v>1979.7</v>
      </c>
      <c r="AJ29">
        <v>0</v>
      </c>
      <c r="AK29">
        <v>39</v>
      </c>
      <c r="AL29">
        <v>11134</v>
      </c>
      <c r="AM29">
        <v>0.88194816659330377</v>
      </c>
      <c r="AN29" t="s">
        <v>69</v>
      </c>
      <c r="AO29">
        <v>676.89099999999996</v>
      </c>
      <c r="AP29" t="s">
        <v>517</v>
      </c>
      <c r="AQ29" t="s">
        <v>117</v>
      </c>
      <c r="AR29" t="s">
        <v>119</v>
      </c>
      <c r="AS29" t="s">
        <v>117</v>
      </c>
      <c r="AT29" t="s">
        <v>119</v>
      </c>
      <c r="AU29" t="s">
        <v>195</v>
      </c>
      <c r="AV29" t="s">
        <v>370</v>
      </c>
      <c r="AW29" t="s">
        <v>69</v>
      </c>
      <c r="AX29">
        <v>917</v>
      </c>
      <c r="AY29" t="s">
        <v>709</v>
      </c>
      <c r="AZ29">
        <v>5</v>
      </c>
      <c r="BA29" t="s">
        <v>710</v>
      </c>
      <c r="BB29">
        <v>7</v>
      </c>
      <c r="BC29">
        <v>1</v>
      </c>
      <c r="BE29" t="s">
        <v>69</v>
      </c>
      <c r="BF29">
        <v>0</v>
      </c>
      <c r="BG29" t="s">
        <v>380</v>
      </c>
      <c r="BI29" t="s">
        <v>117</v>
      </c>
      <c r="BJ29" t="s">
        <v>370</v>
      </c>
      <c r="BK29" t="s">
        <v>69</v>
      </c>
      <c r="BL29">
        <v>0.88194816659330377</v>
      </c>
      <c r="BM29">
        <v>917</v>
      </c>
      <c r="BN29" t="s">
        <v>119</v>
      </c>
      <c r="BO29" t="s">
        <v>195</v>
      </c>
      <c r="BP29">
        <v>7</v>
      </c>
      <c r="BQ29">
        <v>1889.855</v>
      </c>
      <c r="BR29">
        <v>4.1032973303366874E-2</v>
      </c>
      <c r="BS29">
        <v>0.41310348577979178</v>
      </c>
      <c r="BT29">
        <v>0.21747700220387278</v>
      </c>
      <c r="BU29">
        <v>13.821999999999999</v>
      </c>
      <c r="BV29">
        <v>0</v>
      </c>
      <c r="BW29">
        <v>8.5191721057964767</v>
      </c>
      <c r="BX29">
        <v>39</v>
      </c>
      <c r="BY29">
        <v>0</v>
      </c>
      <c r="BZ29">
        <v>161</v>
      </c>
    </row>
    <row r="30" spans="1:78" ht="16.5">
      <c r="A30" s="110" t="str">
        <f t="shared" si="1"/>
        <v>인천스마트</v>
      </c>
      <c r="B30" s="111" t="str">
        <f t="shared" si="2"/>
        <v>김승배</v>
      </c>
      <c r="C30" s="112" t="str">
        <f t="shared" si="3"/>
        <v>D</v>
      </c>
      <c r="D30" s="113">
        <f t="shared" si="4"/>
        <v>0.81193577488165902</v>
      </c>
      <c r="E30" s="114">
        <f t="shared" si="5"/>
        <v>4613</v>
      </c>
      <c r="F30" s="115" t="str">
        <f t="shared" si="6"/>
        <v>21</v>
      </c>
      <c r="G30" s="116" t="str">
        <f t="shared" si="7"/>
        <v>70바3560</v>
      </c>
      <c r="H30" s="117">
        <f t="shared" si="8"/>
        <v>13</v>
      </c>
      <c r="I30" s="118">
        <f t="shared" si="9"/>
        <v>1736.3669999999997</v>
      </c>
      <c r="J30" s="119">
        <f t="shared" si="10"/>
        <v>2.2250307633397397E-2</v>
      </c>
      <c r="K30" s="119">
        <f t="shared" si="11"/>
        <v>0.39989948693739941</v>
      </c>
      <c r="L30" s="119">
        <f t="shared" si="12"/>
        <v>0.19523522388988046</v>
      </c>
      <c r="M30" s="120">
        <f t="shared" si="13"/>
        <v>14.752000000000001</v>
      </c>
      <c r="N30" s="121">
        <f t="shared" si="14"/>
        <v>0</v>
      </c>
      <c r="O30" s="121">
        <f t="shared" si="15"/>
        <v>4.8376869636430557</v>
      </c>
      <c r="P30" s="222">
        <f t="shared" si="16"/>
        <v>6</v>
      </c>
      <c r="Q30" s="223">
        <f t="shared" si="17"/>
        <v>0</v>
      </c>
      <c r="R30" s="223">
        <f t="shared" si="18"/>
        <v>84</v>
      </c>
      <c r="T30">
        <v>529</v>
      </c>
      <c r="U30">
        <v>4613</v>
      </c>
      <c r="V30" t="s">
        <v>265</v>
      </c>
      <c r="W30">
        <v>1736.367</v>
      </c>
      <c r="X30">
        <v>951.75099999999998</v>
      </c>
      <c r="Y30">
        <v>1.8240000000000001</v>
      </c>
      <c r="Z30">
        <v>14.752000000000001</v>
      </c>
      <c r="AA30">
        <v>118.973591</v>
      </c>
      <c r="AB30">
        <v>2.6471990000000001</v>
      </c>
      <c r="AC30">
        <v>47.577477999999999</v>
      </c>
      <c r="AD30" s="1">
        <v>339</v>
      </c>
      <c r="AE30">
        <v>0</v>
      </c>
      <c r="AF30">
        <v>84</v>
      </c>
      <c r="AG30">
        <v>64</v>
      </c>
      <c r="AH30">
        <v>14.594557999999999</v>
      </c>
      <c r="AI30">
        <v>111.4</v>
      </c>
      <c r="AJ30">
        <v>0</v>
      </c>
      <c r="AK30">
        <v>6</v>
      </c>
      <c r="AL30">
        <v>956</v>
      </c>
      <c r="AM30">
        <v>0.81193577488165902</v>
      </c>
      <c r="AN30" t="s">
        <v>67</v>
      </c>
      <c r="AO30">
        <v>224.93700000000001</v>
      </c>
      <c r="AP30" t="s">
        <v>518</v>
      </c>
      <c r="AQ30" t="s">
        <v>117</v>
      </c>
      <c r="AR30" t="s">
        <v>119</v>
      </c>
      <c r="AS30" t="s">
        <v>117</v>
      </c>
      <c r="AT30" t="s">
        <v>119</v>
      </c>
      <c r="AU30" t="s">
        <v>187</v>
      </c>
      <c r="AV30" t="s">
        <v>265</v>
      </c>
      <c r="AW30" t="s">
        <v>67</v>
      </c>
      <c r="AX30">
        <v>4613</v>
      </c>
      <c r="AY30" t="s">
        <v>683</v>
      </c>
      <c r="AZ30">
        <v>6</v>
      </c>
      <c r="BA30" t="s">
        <v>711</v>
      </c>
      <c r="BB30">
        <v>13</v>
      </c>
      <c r="BC30">
        <v>1</v>
      </c>
      <c r="BE30" t="s">
        <v>70</v>
      </c>
      <c r="BF30">
        <v>1</v>
      </c>
      <c r="BG30" t="s">
        <v>412</v>
      </c>
      <c r="BI30" t="s">
        <v>117</v>
      </c>
      <c r="BJ30" t="s">
        <v>265</v>
      </c>
      <c r="BK30" t="s">
        <v>67</v>
      </c>
      <c r="BL30">
        <v>0.81193577488165902</v>
      </c>
      <c r="BM30">
        <v>4613</v>
      </c>
      <c r="BN30" t="s">
        <v>119</v>
      </c>
      <c r="BO30" t="s">
        <v>187</v>
      </c>
      <c r="BP30">
        <v>13</v>
      </c>
      <c r="BQ30">
        <v>1736.3669999999997</v>
      </c>
      <c r="BR30">
        <v>2.2250307633397397E-2</v>
      </c>
      <c r="BS30">
        <v>0.39989948693739941</v>
      </c>
      <c r="BT30">
        <v>0.19523522388988043</v>
      </c>
      <c r="BU30">
        <v>14.752000000000001</v>
      </c>
      <c r="BV30">
        <v>0</v>
      </c>
      <c r="BW30">
        <v>4.8376869636430557</v>
      </c>
      <c r="BX30">
        <v>6</v>
      </c>
      <c r="BY30">
        <v>0</v>
      </c>
      <c r="BZ30">
        <v>84</v>
      </c>
    </row>
    <row r="31" spans="1:78" ht="16.5">
      <c r="A31" s="127" t="str">
        <f t="shared" si="1"/>
        <v>인천스마트</v>
      </c>
      <c r="B31" s="128" t="str">
        <f t="shared" si="2"/>
        <v>김영식</v>
      </c>
      <c r="C31" s="129" t="str">
        <f t="shared" si="3"/>
        <v>C</v>
      </c>
      <c r="D31" s="130">
        <f t="shared" si="4"/>
        <v>0.856482196797409</v>
      </c>
      <c r="E31" s="131">
        <f t="shared" si="5"/>
        <v>6160</v>
      </c>
      <c r="F31" s="132" t="str">
        <f t="shared" si="6"/>
        <v>38</v>
      </c>
      <c r="G31" s="133" t="str">
        <f t="shared" si="7"/>
        <v>70바3549</v>
      </c>
      <c r="H31" s="134">
        <f t="shared" si="8"/>
        <v>5</v>
      </c>
      <c r="I31" s="135">
        <f t="shared" si="9"/>
        <v>2297.1120000000001</v>
      </c>
      <c r="J31" s="136">
        <f t="shared" si="10"/>
        <v>1.8118474519726573E-2</v>
      </c>
      <c r="K31" s="136">
        <f t="shared" si="11"/>
        <v>0.37499000055474019</v>
      </c>
      <c r="L31" s="136">
        <f t="shared" si="12"/>
        <v>0.24073706462723629</v>
      </c>
      <c r="M31" s="137">
        <f t="shared" si="13"/>
        <v>14.071999999999999</v>
      </c>
      <c r="N31" s="138">
        <f t="shared" si="14"/>
        <v>8.7065846158132468E-2</v>
      </c>
      <c r="O31" s="138">
        <f t="shared" si="15"/>
        <v>5.7898787695158092</v>
      </c>
      <c r="P31" s="220">
        <f t="shared" si="16"/>
        <v>8</v>
      </c>
      <c r="Q31" s="221">
        <f t="shared" si="17"/>
        <v>2</v>
      </c>
      <c r="R31" s="221">
        <f t="shared" si="18"/>
        <v>133</v>
      </c>
      <c r="T31">
        <v>529</v>
      </c>
      <c r="U31">
        <v>6160</v>
      </c>
      <c r="V31" t="s">
        <v>266</v>
      </c>
      <c r="W31">
        <v>2297.1120000000001</v>
      </c>
      <c r="X31">
        <v>1174.69</v>
      </c>
      <c r="Y31">
        <v>1.956</v>
      </c>
      <c r="Z31">
        <v>14.071999999999999</v>
      </c>
      <c r="AA31">
        <v>154.72108299999999</v>
      </c>
      <c r="AB31">
        <v>2.8033100000000002</v>
      </c>
      <c r="AC31">
        <v>58.018858999999999</v>
      </c>
      <c r="AD31" s="1">
        <v>553</v>
      </c>
      <c r="AE31">
        <v>2</v>
      </c>
      <c r="AF31">
        <v>133</v>
      </c>
      <c r="AG31">
        <v>91</v>
      </c>
      <c r="AH31">
        <v>14.846793</v>
      </c>
      <c r="AI31">
        <v>466.3</v>
      </c>
      <c r="AJ31">
        <v>22.3</v>
      </c>
      <c r="AK31">
        <v>8</v>
      </c>
      <c r="AL31">
        <v>1477</v>
      </c>
      <c r="AM31">
        <v>0.856482196797409</v>
      </c>
      <c r="AN31" t="s">
        <v>69</v>
      </c>
      <c r="AO31">
        <v>1887.4079999999999</v>
      </c>
      <c r="AP31" t="s">
        <v>519</v>
      </c>
      <c r="AQ31" t="s">
        <v>117</v>
      </c>
      <c r="AR31" t="s">
        <v>121</v>
      </c>
      <c r="AS31" t="s">
        <v>117</v>
      </c>
      <c r="AT31" t="s">
        <v>121</v>
      </c>
      <c r="AU31" t="s">
        <v>221</v>
      </c>
      <c r="AV31" t="s">
        <v>266</v>
      </c>
      <c r="AW31" t="s">
        <v>69</v>
      </c>
      <c r="AX31">
        <v>6160</v>
      </c>
      <c r="AY31" t="s">
        <v>704</v>
      </c>
      <c r="AZ31">
        <v>5</v>
      </c>
      <c r="BA31" t="s">
        <v>712</v>
      </c>
      <c r="BB31">
        <v>5</v>
      </c>
      <c r="BC31">
        <v>1</v>
      </c>
      <c r="BE31" t="s">
        <v>69</v>
      </c>
      <c r="BF31">
        <v>0</v>
      </c>
      <c r="BG31" t="s">
        <v>380</v>
      </c>
      <c r="BI31" t="s">
        <v>117</v>
      </c>
      <c r="BJ31" t="s">
        <v>266</v>
      </c>
      <c r="BK31" t="s">
        <v>69</v>
      </c>
      <c r="BL31">
        <v>0.856482196797409</v>
      </c>
      <c r="BM31">
        <v>6160</v>
      </c>
      <c r="BN31" t="s">
        <v>121</v>
      </c>
      <c r="BO31" t="s">
        <v>221</v>
      </c>
      <c r="BP31">
        <v>5</v>
      </c>
      <c r="BQ31">
        <v>2297.1120000000001</v>
      </c>
      <c r="BR31">
        <v>1.8118474519726573E-2</v>
      </c>
      <c r="BS31">
        <v>0.37499000055474019</v>
      </c>
      <c r="BT31">
        <v>0.24073706462723629</v>
      </c>
      <c r="BU31">
        <v>14.071999999999999</v>
      </c>
      <c r="BV31">
        <v>8.7065846158132468E-2</v>
      </c>
      <c r="BW31">
        <v>5.7898787695158092</v>
      </c>
      <c r="BX31">
        <v>8</v>
      </c>
      <c r="BY31">
        <v>2</v>
      </c>
      <c r="BZ31">
        <v>133</v>
      </c>
    </row>
    <row r="32" spans="1:78" ht="16.5">
      <c r="A32" s="110" t="str">
        <f t="shared" si="1"/>
        <v>인천스마트</v>
      </c>
      <c r="B32" s="111" t="str">
        <f t="shared" si="2"/>
        <v>김요섭</v>
      </c>
      <c r="C32" s="112" t="str">
        <f t="shared" si="3"/>
        <v>D</v>
      </c>
      <c r="D32" s="113">
        <f t="shared" si="4"/>
        <v>0.84935488140849502</v>
      </c>
      <c r="E32" s="114">
        <f t="shared" si="5"/>
        <v>6021</v>
      </c>
      <c r="F32" s="115" t="str">
        <f t="shared" si="6"/>
        <v>5</v>
      </c>
      <c r="G32" s="116" t="str">
        <f t="shared" si="7"/>
        <v>70바3632</v>
      </c>
      <c r="H32" s="117">
        <f t="shared" si="8"/>
        <v>2</v>
      </c>
      <c r="I32" s="118">
        <f t="shared" si="9"/>
        <v>2208.877</v>
      </c>
      <c r="J32" s="119">
        <f t="shared" si="10"/>
        <v>3.7806791617744681E-2</v>
      </c>
      <c r="K32" s="119">
        <f t="shared" si="11"/>
        <v>0.33460636037651603</v>
      </c>
      <c r="L32" s="119">
        <f t="shared" si="12"/>
        <v>6.1117029151012033E-2</v>
      </c>
      <c r="M32" s="120">
        <f t="shared" si="13"/>
        <v>10.959</v>
      </c>
      <c r="N32" s="121">
        <f t="shared" si="14"/>
        <v>4.5271873445194094E-2</v>
      </c>
      <c r="O32" s="121">
        <f t="shared" si="15"/>
        <v>1.403428076801017</v>
      </c>
      <c r="P32" s="222">
        <f t="shared" si="16"/>
        <v>2383</v>
      </c>
      <c r="Q32" s="223">
        <f t="shared" si="17"/>
        <v>1</v>
      </c>
      <c r="R32" s="223">
        <f t="shared" si="18"/>
        <v>31</v>
      </c>
      <c r="T32">
        <v>529</v>
      </c>
      <c r="U32">
        <v>6021</v>
      </c>
      <c r="V32" t="s">
        <v>267</v>
      </c>
      <c r="W32">
        <v>2208.877</v>
      </c>
      <c r="X32">
        <v>1239.008</v>
      </c>
      <c r="Y32">
        <v>1.7829999999999999</v>
      </c>
      <c r="Z32">
        <v>10.959</v>
      </c>
      <c r="AA32">
        <v>126.96745199999999</v>
      </c>
      <c r="AB32">
        <v>4.8002320000000003</v>
      </c>
      <c r="AC32">
        <v>42.484116999999998</v>
      </c>
      <c r="AD32" s="1">
        <v>135</v>
      </c>
      <c r="AE32">
        <v>1</v>
      </c>
      <c r="AF32">
        <v>31</v>
      </c>
      <c r="AG32">
        <v>72</v>
      </c>
      <c r="AH32">
        <v>17.397189999999998</v>
      </c>
      <c r="AI32">
        <v>1791.5</v>
      </c>
      <c r="AJ32">
        <v>0</v>
      </c>
      <c r="AK32">
        <v>2383</v>
      </c>
      <c r="AL32">
        <v>30</v>
      </c>
      <c r="AM32">
        <v>0.84935488140849502</v>
      </c>
      <c r="AN32" t="s">
        <v>67</v>
      </c>
      <c r="AO32">
        <v>2106.6419999999998</v>
      </c>
      <c r="AP32" t="s">
        <v>520</v>
      </c>
      <c r="AQ32" t="s">
        <v>117</v>
      </c>
      <c r="AR32" t="s">
        <v>122</v>
      </c>
      <c r="AS32" t="s">
        <v>117</v>
      </c>
      <c r="AT32" t="s">
        <v>122</v>
      </c>
      <c r="AU32" t="s">
        <v>237</v>
      </c>
      <c r="AV32" t="s">
        <v>267</v>
      </c>
      <c r="AW32" t="s">
        <v>67</v>
      </c>
      <c r="AX32">
        <v>6021</v>
      </c>
      <c r="AY32" t="s">
        <v>713</v>
      </c>
      <c r="AZ32">
        <v>1</v>
      </c>
      <c r="BA32" t="s">
        <v>486</v>
      </c>
      <c r="BB32">
        <v>2</v>
      </c>
      <c r="BC32">
        <v>1</v>
      </c>
      <c r="BE32" t="s">
        <v>67</v>
      </c>
      <c r="BF32">
        <v>0</v>
      </c>
      <c r="BG32" t="s">
        <v>380</v>
      </c>
      <c r="BI32" t="s">
        <v>117</v>
      </c>
      <c r="BJ32" t="s">
        <v>267</v>
      </c>
      <c r="BK32" t="s">
        <v>67</v>
      </c>
      <c r="BL32">
        <v>0.84935488140849502</v>
      </c>
      <c r="BM32">
        <v>6021</v>
      </c>
      <c r="BN32" t="s">
        <v>122</v>
      </c>
      <c r="BO32" t="s">
        <v>237</v>
      </c>
      <c r="BP32">
        <v>2</v>
      </c>
      <c r="BQ32">
        <v>2208.877</v>
      </c>
      <c r="BR32">
        <v>3.7806791617744681E-2</v>
      </c>
      <c r="BS32">
        <v>0.33460636037651603</v>
      </c>
      <c r="BT32">
        <v>6.1117029151012033E-2</v>
      </c>
      <c r="BU32">
        <v>10.959</v>
      </c>
      <c r="BV32">
        <v>4.5271873445194094E-2</v>
      </c>
      <c r="BW32">
        <v>1.403428076801017</v>
      </c>
      <c r="BX32">
        <v>2383</v>
      </c>
      <c r="BY32">
        <v>1</v>
      </c>
      <c r="BZ32">
        <v>31</v>
      </c>
    </row>
    <row r="33" spans="1:78" ht="16.5">
      <c r="A33" s="127" t="str">
        <f t="shared" si="1"/>
        <v>인천스마트</v>
      </c>
      <c r="B33" s="128" t="str">
        <f t="shared" si="2"/>
        <v>김요식</v>
      </c>
      <c r="C33" s="129" t="str">
        <f t="shared" si="3"/>
        <v>C</v>
      </c>
      <c r="D33" s="130">
        <f t="shared" si="4"/>
        <v>0.87373168036614035</v>
      </c>
      <c r="E33" s="131">
        <f t="shared" si="5"/>
        <v>4119</v>
      </c>
      <c r="F33" s="132" t="str">
        <f t="shared" si="6"/>
        <v>27</v>
      </c>
      <c r="G33" s="133" t="str">
        <f t="shared" si="7"/>
        <v>70바3634</v>
      </c>
      <c r="H33" s="134">
        <f t="shared" si="8"/>
        <v>6</v>
      </c>
      <c r="I33" s="135">
        <f t="shared" si="9"/>
        <v>4692.0989999999993</v>
      </c>
      <c r="J33" s="136">
        <f t="shared" si="10"/>
        <v>4.3854429215059644E-2</v>
      </c>
      <c r="K33" s="136">
        <f t="shared" si="11"/>
        <v>0.36696430980340577</v>
      </c>
      <c r="L33" s="136">
        <f t="shared" si="12"/>
        <v>0.16517128048662233</v>
      </c>
      <c r="M33" s="137">
        <f t="shared" si="13"/>
        <v>12.353999999999999</v>
      </c>
      <c r="N33" s="138">
        <f t="shared" si="14"/>
        <v>0.85249693154385719</v>
      </c>
      <c r="O33" s="138">
        <f t="shared" si="15"/>
        <v>20.971424515978885</v>
      </c>
      <c r="P33" s="220">
        <f t="shared" si="16"/>
        <v>45</v>
      </c>
      <c r="Q33" s="221">
        <f t="shared" si="17"/>
        <v>41</v>
      </c>
      <c r="R33" s="221">
        <f t="shared" si="18"/>
        <v>989</v>
      </c>
      <c r="T33">
        <v>529</v>
      </c>
      <c r="U33">
        <v>4119</v>
      </c>
      <c r="V33" t="s">
        <v>361</v>
      </c>
      <c r="W33">
        <v>4725.3469999999998</v>
      </c>
      <c r="X33">
        <v>2699.1680000000001</v>
      </c>
      <c r="Y33">
        <v>1.7509999999999999</v>
      </c>
      <c r="Z33">
        <v>12.353999999999999</v>
      </c>
      <c r="AA33">
        <v>302.59659599999998</v>
      </c>
      <c r="AB33">
        <v>13.270201</v>
      </c>
      <c r="AC33">
        <v>111.042151</v>
      </c>
      <c r="AD33" s="1">
        <v>775</v>
      </c>
      <c r="AE33">
        <v>41</v>
      </c>
      <c r="AF33">
        <v>989</v>
      </c>
      <c r="AG33">
        <v>75</v>
      </c>
      <c r="AH33">
        <v>15.615995</v>
      </c>
      <c r="AI33">
        <v>6579.4</v>
      </c>
      <c r="AJ33">
        <v>0</v>
      </c>
      <c r="AK33">
        <v>45</v>
      </c>
      <c r="AL33">
        <v>15172</v>
      </c>
      <c r="AM33">
        <v>0.87373168036614035</v>
      </c>
      <c r="AN33" t="s">
        <v>69</v>
      </c>
      <c r="AO33">
        <v>3764.4259999999999</v>
      </c>
      <c r="AP33" t="s">
        <v>521</v>
      </c>
      <c r="AQ33" t="s">
        <v>117</v>
      </c>
      <c r="AR33" t="s">
        <v>120</v>
      </c>
      <c r="AS33" t="s">
        <v>117</v>
      </c>
      <c r="AT33" t="s">
        <v>120</v>
      </c>
      <c r="AU33" t="s">
        <v>203</v>
      </c>
      <c r="AV33" t="s">
        <v>361</v>
      </c>
      <c r="AW33" t="s">
        <v>69</v>
      </c>
      <c r="AX33">
        <v>4119</v>
      </c>
      <c r="AY33" t="s">
        <v>714</v>
      </c>
      <c r="AZ33">
        <v>7</v>
      </c>
      <c r="BA33" t="s">
        <v>457</v>
      </c>
      <c r="BB33">
        <v>6</v>
      </c>
      <c r="BC33">
        <v>1</v>
      </c>
      <c r="BE33" t="s">
        <v>69</v>
      </c>
      <c r="BF33">
        <v>0</v>
      </c>
      <c r="BG33" t="s">
        <v>380</v>
      </c>
      <c r="BI33" t="s">
        <v>117</v>
      </c>
      <c r="BJ33" t="s">
        <v>361</v>
      </c>
      <c r="BK33" t="s">
        <v>69</v>
      </c>
      <c r="BL33">
        <v>0.87373168036614035</v>
      </c>
      <c r="BM33">
        <v>4119</v>
      </c>
      <c r="BN33" t="s">
        <v>120</v>
      </c>
      <c r="BO33" t="s">
        <v>203</v>
      </c>
      <c r="BP33">
        <v>6</v>
      </c>
      <c r="BQ33">
        <v>4692.0989999999993</v>
      </c>
      <c r="BR33">
        <v>4.3854429215059644E-2</v>
      </c>
      <c r="BS33">
        <v>0.36696430980340577</v>
      </c>
      <c r="BT33">
        <v>0.16400911933028411</v>
      </c>
      <c r="BU33">
        <v>12.353999999999999</v>
      </c>
      <c r="BV33">
        <v>0.85249693154385719</v>
      </c>
      <c r="BW33">
        <v>20.971424515978885</v>
      </c>
      <c r="BX33">
        <v>45</v>
      </c>
      <c r="BY33">
        <v>41</v>
      </c>
      <c r="BZ33">
        <v>989</v>
      </c>
    </row>
    <row r="34" spans="1:78" ht="16.5">
      <c r="A34" s="110" t="str">
        <f t="shared" si="1"/>
        <v>인천스마트</v>
      </c>
      <c r="B34" s="111" t="str">
        <f t="shared" si="2"/>
        <v>김용문</v>
      </c>
      <c r="C34" s="112" t="str">
        <f t="shared" si="3"/>
        <v>C</v>
      </c>
      <c r="D34" s="113">
        <f t="shared" si="4"/>
        <v>0.86762974364199874</v>
      </c>
      <c r="E34" s="114">
        <f t="shared" si="5"/>
        <v>7805</v>
      </c>
      <c r="F34" s="115" t="str">
        <f t="shared" si="6"/>
        <v>27</v>
      </c>
      <c r="G34" s="116" t="str">
        <f t="shared" si="7"/>
        <v>70바3642</v>
      </c>
      <c r="H34" s="117">
        <f t="shared" si="8"/>
        <v>3</v>
      </c>
      <c r="I34" s="118">
        <f t="shared" si="9"/>
        <v>2335.6790000000001</v>
      </c>
      <c r="J34" s="119">
        <f t="shared" si="10"/>
        <v>4.6824690192560886E-2</v>
      </c>
      <c r="K34" s="119">
        <f t="shared" si="11"/>
        <v>0.37138689654123674</v>
      </c>
      <c r="L34" s="119">
        <f t="shared" si="12"/>
        <v>0.17981923029662894</v>
      </c>
      <c r="M34" s="120">
        <f t="shared" si="13"/>
        <v>12.521000000000001</v>
      </c>
      <c r="N34" s="121">
        <f t="shared" si="14"/>
        <v>1.5413076882568195</v>
      </c>
      <c r="O34" s="121">
        <f t="shared" si="15"/>
        <v>25.98816018810804</v>
      </c>
      <c r="P34" s="222">
        <f t="shared" si="16"/>
        <v>31</v>
      </c>
      <c r="Q34" s="223">
        <f t="shared" si="17"/>
        <v>36</v>
      </c>
      <c r="R34" s="223">
        <f t="shared" si="18"/>
        <v>610</v>
      </c>
      <c r="T34">
        <v>529</v>
      </c>
      <c r="U34">
        <v>7805</v>
      </c>
      <c r="V34" t="s">
        <v>268</v>
      </c>
      <c r="W34">
        <v>2384.4929999999999</v>
      </c>
      <c r="X34">
        <v>1373.0350000000001</v>
      </c>
      <c r="Y34">
        <v>1.7370000000000001</v>
      </c>
      <c r="Z34">
        <v>12.521000000000001</v>
      </c>
      <c r="AA34">
        <v>155.06357800000001</v>
      </c>
      <c r="AB34">
        <v>7.2608040000000003</v>
      </c>
      <c r="AC34">
        <v>57.588580999999998</v>
      </c>
      <c r="AD34" s="1">
        <v>420</v>
      </c>
      <c r="AE34">
        <v>36</v>
      </c>
      <c r="AF34">
        <v>610</v>
      </c>
      <c r="AG34">
        <v>92</v>
      </c>
      <c r="AH34">
        <v>15.377518</v>
      </c>
      <c r="AI34">
        <v>1532.5</v>
      </c>
      <c r="AJ34">
        <v>63.4</v>
      </c>
      <c r="AK34">
        <v>31</v>
      </c>
      <c r="AL34">
        <v>17655</v>
      </c>
      <c r="AM34">
        <v>0.86762974364199874</v>
      </c>
      <c r="AN34" t="s">
        <v>69</v>
      </c>
      <c r="AO34">
        <v>1816.5650000000001</v>
      </c>
      <c r="AP34" t="s">
        <v>522</v>
      </c>
      <c r="AQ34" t="s">
        <v>117</v>
      </c>
      <c r="AR34" t="s">
        <v>120</v>
      </c>
      <c r="AS34" t="s">
        <v>117</v>
      </c>
      <c r="AT34" t="s">
        <v>120</v>
      </c>
      <c r="AU34" t="s">
        <v>212</v>
      </c>
      <c r="AV34" t="s">
        <v>268</v>
      </c>
      <c r="AW34" t="s">
        <v>69</v>
      </c>
      <c r="AX34">
        <v>7805</v>
      </c>
      <c r="AY34" t="s">
        <v>714</v>
      </c>
      <c r="AZ34">
        <v>11</v>
      </c>
      <c r="BA34" t="s">
        <v>715</v>
      </c>
      <c r="BB34">
        <v>3</v>
      </c>
      <c r="BC34">
        <v>1</v>
      </c>
      <c r="BE34" t="s">
        <v>69</v>
      </c>
      <c r="BF34">
        <v>0</v>
      </c>
      <c r="BG34" t="s">
        <v>380</v>
      </c>
      <c r="BI34" t="s">
        <v>117</v>
      </c>
      <c r="BJ34" t="s">
        <v>268</v>
      </c>
      <c r="BK34" t="s">
        <v>69</v>
      </c>
      <c r="BL34">
        <v>0.86762974364199874</v>
      </c>
      <c r="BM34">
        <v>7805</v>
      </c>
      <c r="BN34" t="s">
        <v>120</v>
      </c>
      <c r="BO34" t="s">
        <v>212</v>
      </c>
      <c r="BP34">
        <v>3</v>
      </c>
      <c r="BQ34">
        <v>2335.6790000000001</v>
      </c>
      <c r="BR34">
        <v>4.6824690192560886E-2</v>
      </c>
      <c r="BS34">
        <v>0.37138689654123674</v>
      </c>
      <c r="BT34">
        <v>0.17613807211847551</v>
      </c>
      <c r="BU34">
        <v>12.521000000000001</v>
      </c>
      <c r="BV34">
        <v>1.5413076882568195</v>
      </c>
      <c r="BW34">
        <v>25.98816018810804</v>
      </c>
      <c r="BX34">
        <v>31</v>
      </c>
      <c r="BY34">
        <v>36</v>
      </c>
      <c r="BZ34">
        <v>610</v>
      </c>
    </row>
    <row r="35" spans="1:78" ht="16.5">
      <c r="A35" s="127" t="str">
        <f t="shared" si="1"/>
        <v>인천스마트</v>
      </c>
      <c r="B35" s="128" t="str">
        <f t="shared" si="2"/>
        <v>김용장</v>
      </c>
      <c r="C35" s="129" t="str">
        <f t="shared" si="3"/>
        <v>C</v>
      </c>
      <c r="D35" s="130">
        <f t="shared" si="4"/>
        <v>0.85573639903021426</v>
      </c>
      <c r="E35" s="131">
        <f t="shared" si="5"/>
        <v>3603</v>
      </c>
      <c r="F35" s="132" t="str">
        <f t="shared" si="6"/>
        <v>27</v>
      </c>
      <c r="G35" s="133" t="str">
        <f t="shared" si="7"/>
        <v>70바3641</v>
      </c>
      <c r="H35" s="134">
        <f t="shared" si="8"/>
        <v>4</v>
      </c>
      <c r="I35" s="135">
        <f t="shared" si="9"/>
        <v>944.95100000000002</v>
      </c>
      <c r="J35" s="136">
        <f t="shared" si="10"/>
        <v>2.7063438563765842E-2</v>
      </c>
      <c r="K35" s="136">
        <f t="shared" si="11"/>
        <v>0.32921767564072946</v>
      </c>
      <c r="L35" s="136">
        <f t="shared" si="12"/>
        <v>0.16402966926327398</v>
      </c>
      <c r="M35" s="137">
        <f t="shared" si="13"/>
        <v>13.944000000000001</v>
      </c>
      <c r="N35" s="138">
        <f t="shared" si="14"/>
        <v>0.10582559307307998</v>
      </c>
      <c r="O35" s="138">
        <f t="shared" si="15"/>
        <v>8.8893498181387187</v>
      </c>
      <c r="P35" s="220">
        <f t="shared" si="16"/>
        <v>9</v>
      </c>
      <c r="Q35" s="221">
        <f t="shared" si="17"/>
        <v>1</v>
      </c>
      <c r="R35" s="221">
        <f t="shared" si="18"/>
        <v>84</v>
      </c>
      <c r="T35">
        <v>529</v>
      </c>
      <c r="U35">
        <v>3603</v>
      </c>
      <c r="V35" t="s">
        <v>269</v>
      </c>
      <c r="W35">
        <v>944.95100000000002</v>
      </c>
      <c r="X35">
        <v>550.42899999999997</v>
      </c>
      <c r="Y35">
        <v>1.7170000000000001</v>
      </c>
      <c r="Z35">
        <v>13.944000000000001</v>
      </c>
      <c r="AA35">
        <v>55.886653000000003</v>
      </c>
      <c r="AB35">
        <v>1.5124850000000001</v>
      </c>
      <c r="AC35">
        <v>18.398873999999999</v>
      </c>
      <c r="AD35" s="1">
        <v>155</v>
      </c>
      <c r="AE35">
        <v>1</v>
      </c>
      <c r="AF35">
        <v>84</v>
      </c>
      <c r="AG35">
        <v>70</v>
      </c>
      <c r="AH35">
        <v>16.908348</v>
      </c>
      <c r="AI35">
        <v>1458.2</v>
      </c>
      <c r="AJ35">
        <v>0</v>
      </c>
      <c r="AK35">
        <v>9</v>
      </c>
      <c r="AL35">
        <v>4391</v>
      </c>
      <c r="AM35">
        <v>0.85573639903021426</v>
      </c>
      <c r="AN35" t="s">
        <v>69</v>
      </c>
      <c r="AO35">
        <v>578.327</v>
      </c>
      <c r="AP35" t="s">
        <v>523</v>
      </c>
      <c r="AQ35" t="s">
        <v>117</v>
      </c>
      <c r="AR35" t="s">
        <v>120</v>
      </c>
      <c r="AS35" t="s">
        <v>117</v>
      </c>
      <c r="AT35" t="s">
        <v>120</v>
      </c>
      <c r="AU35" t="s">
        <v>211</v>
      </c>
      <c r="AV35" t="s">
        <v>269</v>
      </c>
      <c r="AW35" t="s">
        <v>69</v>
      </c>
      <c r="AX35">
        <v>3603</v>
      </c>
      <c r="AY35" t="s">
        <v>714</v>
      </c>
      <c r="AZ35">
        <v>14</v>
      </c>
      <c r="BA35" t="s">
        <v>716</v>
      </c>
      <c r="BB35">
        <v>4</v>
      </c>
      <c r="BC35">
        <v>1</v>
      </c>
      <c r="BE35" t="s">
        <v>69</v>
      </c>
      <c r="BF35">
        <v>0</v>
      </c>
      <c r="BG35" t="s">
        <v>380</v>
      </c>
      <c r="BI35" t="s">
        <v>117</v>
      </c>
      <c r="BJ35" t="s">
        <v>269</v>
      </c>
      <c r="BK35" t="s">
        <v>69</v>
      </c>
      <c r="BL35">
        <v>0.85573639903021426</v>
      </c>
      <c r="BM35">
        <v>3603</v>
      </c>
      <c r="BN35" t="s">
        <v>120</v>
      </c>
      <c r="BO35" t="s">
        <v>211</v>
      </c>
      <c r="BP35">
        <v>4</v>
      </c>
      <c r="BQ35">
        <v>944.95100000000002</v>
      </c>
      <c r="BR35">
        <v>2.7063438563765842E-2</v>
      </c>
      <c r="BS35">
        <v>0.32921767564072946</v>
      </c>
      <c r="BT35">
        <v>0.16402966926327398</v>
      </c>
      <c r="BU35">
        <v>13.944000000000001</v>
      </c>
      <c r="BV35">
        <v>0.10582559307307998</v>
      </c>
      <c r="BW35">
        <v>8.8893498181387187</v>
      </c>
      <c r="BX35">
        <v>9</v>
      </c>
      <c r="BY35">
        <v>1</v>
      </c>
      <c r="BZ35">
        <v>84</v>
      </c>
    </row>
    <row r="36" spans="1:78" ht="16.5">
      <c r="A36" s="110" t="str">
        <f t="shared" si="1"/>
        <v>인천스마트</v>
      </c>
      <c r="B36" s="111" t="str">
        <f t="shared" si="2"/>
        <v>김용진</v>
      </c>
      <c r="C36" s="112" t="str">
        <f t="shared" si="3"/>
        <v>C</v>
      </c>
      <c r="D36" s="113">
        <f t="shared" si="4"/>
        <v>0.88236092075450245</v>
      </c>
      <c r="E36" s="114">
        <f t="shared" si="5"/>
        <v>739</v>
      </c>
      <c r="F36" s="115" t="str">
        <f t="shared" si="6"/>
        <v>5</v>
      </c>
      <c r="G36" s="116" t="str">
        <f t="shared" si="7"/>
        <v>70바3619</v>
      </c>
      <c r="H36" s="117">
        <f t="shared" si="8"/>
        <v>2</v>
      </c>
      <c r="I36" s="118">
        <f t="shared" si="9"/>
        <v>2450.6010000000001</v>
      </c>
      <c r="J36" s="119">
        <f t="shared" si="10"/>
        <v>3.2550824225592877E-2</v>
      </c>
      <c r="K36" s="119">
        <f t="shared" si="11"/>
        <v>0.36448650268151883</v>
      </c>
      <c r="L36" s="119">
        <f t="shared" si="12"/>
        <v>0.15547206583201426</v>
      </c>
      <c r="M36" s="120">
        <f t="shared" si="13"/>
        <v>13.962</v>
      </c>
      <c r="N36" s="121">
        <f t="shared" si="14"/>
        <v>0</v>
      </c>
      <c r="O36" s="121">
        <f t="shared" si="15"/>
        <v>8.7325517291472572</v>
      </c>
      <c r="P36" s="222">
        <f t="shared" si="16"/>
        <v>12</v>
      </c>
      <c r="Q36" s="223">
        <f t="shared" si="17"/>
        <v>0</v>
      </c>
      <c r="R36" s="223">
        <f t="shared" si="18"/>
        <v>214</v>
      </c>
      <c r="T36">
        <v>529</v>
      </c>
      <c r="U36">
        <v>739</v>
      </c>
      <c r="V36" t="s">
        <v>172</v>
      </c>
      <c r="W36">
        <v>2450.6010000000001</v>
      </c>
      <c r="X36">
        <v>1322.904</v>
      </c>
      <c r="Y36">
        <v>1.8520000000000001</v>
      </c>
      <c r="Z36">
        <v>13.962</v>
      </c>
      <c r="AA36">
        <v>155.60994600000001</v>
      </c>
      <c r="AB36">
        <v>5.065232</v>
      </c>
      <c r="AC36">
        <v>56.717725000000002</v>
      </c>
      <c r="AD36" s="1">
        <v>381</v>
      </c>
      <c r="AE36">
        <v>0</v>
      </c>
      <c r="AF36">
        <v>214</v>
      </c>
      <c r="AG36">
        <v>69</v>
      </c>
      <c r="AH36">
        <v>15.748357</v>
      </c>
      <c r="AI36">
        <v>935.7</v>
      </c>
      <c r="AJ36">
        <v>0</v>
      </c>
      <c r="AK36">
        <v>12</v>
      </c>
      <c r="AL36">
        <v>2866</v>
      </c>
      <c r="AM36">
        <v>0.88236092075450245</v>
      </c>
      <c r="AN36" t="s">
        <v>69</v>
      </c>
      <c r="AO36">
        <v>2307.9639999999999</v>
      </c>
      <c r="AP36" t="s">
        <v>524</v>
      </c>
      <c r="AQ36" t="s">
        <v>117</v>
      </c>
      <c r="AR36" t="s">
        <v>122</v>
      </c>
      <c r="AS36" t="s">
        <v>117</v>
      </c>
      <c r="AT36" t="s">
        <v>122</v>
      </c>
      <c r="AU36" t="s">
        <v>230</v>
      </c>
      <c r="AV36" t="s">
        <v>172</v>
      </c>
      <c r="AW36" t="s">
        <v>69</v>
      </c>
      <c r="AX36">
        <v>739</v>
      </c>
      <c r="AY36" t="s">
        <v>702</v>
      </c>
      <c r="AZ36">
        <v>2</v>
      </c>
      <c r="BA36" t="s">
        <v>403</v>
      </c>
      <c r="BB36">
        <v>2</v>
      </c>
      <c r="BC36">
        <v>1</v>
      </c>
      <c r="BE36" t="s">
        <v>68</v>
      </c>
      <c r="BF36">
        <v>-1</v>
      </c>
      <c r="BG36" t="s">
        <v>379</v>
      </c>
      <c r="BI36" t="s">
        <v>117</v>
      </c>
      <c r="BJ36" t="s">
        <v>172</v>
      </c>
      <c r="BK36" t="s">
        <v>69</v>
      </c>
      <c r="BL36">
        <v>0.88236092075450245</v>
      </c>
      <c r="BM36">
        <v>739</v>
      </c>
      <c r="BN36" t="s">
        <v>122</v>
      </c>
      <c r="BO36" t="s">
        <v>230</v>
      </c>
      <c r="BP36">
        <v>2</v>
      </c>
      <c r="BQ36">
        <v>2450.6010000000001</v>
      </c>
      <c r="BR36">
        <v>3.2550824225592877E-2</v>
      </c>
      <c r="BS36">
        <v>0.36448650268151883</v>
      </c>
      <c r="BT36">
        <v>0.15547206583201426</v>
      </c>
      <c r="BU36">
        <v>13.962</v>
      </c>
      <c r="BV36">
        <v>0</v>
      </c>
      <c r="BW36">
        <v>8.7325517291472572</v>
      </c>
      <c r="BX36">
        <v>12</v>
      </c>
      <c r="BY36">
        <v>0</v>
      </c>
      <c r="BZ36">
        <v>214</v>
      </c>
    </row>
    <row r="37" spans="1:78" ht="16.5">
      <c r="A37" s="127" t="str">
        <f t="shared" si="1"/>
        <v>인천스마트</v>
      </c>
      <c r="B37" s="128" t="str">
        <f t="shared" si="2"/>
        <v>김의용</v>
      </c>
      <c r="C37" s="129" t="str">
        <f t="shared" si="3"/>
        <v>D</v>
      </c>
      <c r="D37" s="130">
        <f t="shared" si="4"/>
        <v>0.84909090909090912</v>
      </c>
      <c r="E37" s="131">
        <f t="shared" si="5"/>
        <v>6591</v>
      </c>
      <c r="F37" s="132" t="str">
        <f t="shared" si="6"/>
        <v>21</v>
      </c>
      <c r="G37" s="133" t="str">
        <f t="shared" si="7"/>
        <v>70바3628</v>
      </c>
      <c r="H37" s="134">
        <f t="shared" si="8"/>
        <v>1</v>
      </c>
      <c r="I37" s="135">
        <f t="shared" si="9"/>
        <v>1624.127</v>
      </c>
      <c r="J37" s="136">
        <f t="shared" si="10"/>
        <v>3.5787988667141557E-2</v>
      </c>
      <c r="K37" s="136">
        <f t="shared" si="11"/>
        <v>0.43248216792836869</v>
      </c>
      <c r="L37" s="136">
        <f t="shared" si="12"/>
        <v>0.19764464232169038</v>
      </c>
      <c r="M37" s="137">
        <f t="shared" si="13"/>
        <v>16.347999999999999</v>
      </c>
      <c r="N37" s="138">
        <f t="shared" si="14"/>
        <v>0</v>
      </c>
      <c r="O37" s="138">
        <f t="shared" si="15"/>
        <v>8.0658716959942183</v>
      </c>
      <c r="P37" s="220">
        <f t="shared" si="16"/>
        <v>55</v>
      </c>
      <c r="Q37" s="221">
        <f t="shared" si="17"/>
        <v>0</v>
      </c>
      <c r="R37" s="221">
        <f t="shared" si="18"/>
        <v>131</v>
      </c>
      <c r="T37">
        <v>529</v>
      </c>
      <c r="U37">
        <v>6591</v>
      </c>
      <c r="V37" t="s">
        <v>270</v>
      </c>
      <c r="W37">
        <v>1624.127</v>
      </c>
      <c r="X37">
        <v>869.26700000000005</v>
      </c>
      <c r="Y37">
        <v>1.8680000000000001</v>
      </c>
      <c r="Z37">
        <v>16.347999999999999</v>
      </c>
      <c r="AA37">
        <v>126.003868</v>
      </c>
      <c r="AB37">
        <v>4.5094250000000002</v>
      </c>
      <c r="AC37">
        <v>54.494425999999997</v>
      </c>
      <c r="AD37" s="1">
        <v>321</v>
      </c>
      <c r="AE37">
        <v>0</v>
      </c>
      <c r="AF37">
        <v>131</v>
      </c>
      <c r="AG37">
        <v>68</v>
      </c>
      <c r="AH37">
        <v>12.889500999999999</v>
      </c>
      <c r="AI37">
        <v>974.6</v>
      </c>
      <c r="AJ37">
        <v>0</v>
      </c>
      <c r="AK37">
        <v>55</v>
      </c>
      <c r="AL37">
        <v>20821</v>
      </c>
      <c r="AM37">
        <v>0.84909090909090912</v>
      </c>
      <c r="AN37" t="s">
        <v>67</v>
      </c>
      <c r="AO37">
        <v>1624.127</v>
      </c>
      <c r="AP37" t="s">
        <v>525</v>
      </c>
      <c r="AQ37" t="s">
        <v>117</v>
      </c>
      <c r="AR37" t="s">
        <v>119</v>
      </c>
      <c r="AS37" t="s">
        <v>117</v>
      </c>
      <c r="AT37" t="s">
        <v>119</v>
      </c>
      <c r="AU37" t="s">
        <v>198</v>
      </c>
      <c r="AV37" t="s">
        <v>270</v>
      </c>
      <c r="AW37" t="s">
        <v>67</v>
      </c>
      <c r="AX37">
        <v>6591</v>
      </c>
      <c r="AY37" t="s">
        <v>683</v>
      </c>
      <c r="AZ37">
        <v>1</v>
      </c>
      <c r="BA37" t="s">
        <v>392</v>
      </c>
      <c r="BB37">
        <v>1</v>
      </c>
      <c r="BC37">
        <v>1</v>
      </c>
      <c r="BE37" t="s">
        <v>67</v>
      </c>
      <c r="BF37">
        <v>0</v>
      </c>
      <c r="BG37" t="s">
        <v>380</v>
      </c>
      <c r="BI37" t="s">
        <v>117</v>
      </c>
      <c r="BJ37" t="s">
        <v>270</v>
      </c>
      <c r="BK37" t="s">
        <v>67</v>
      </c>
      <c r="BL37">
        <v>0.84909090909090912</v>
      </c>
      <c r="BM37">
        <v>6591</v>
      </c>
      <c r="BN37" t="s">
        <v>119</v>
      </c>
      <c r="BO37" t="s">
        <v>198</v>
      </c>
      <c r="BP37">
        <v>1</v>
      </c>
      <c r="BQ37">
        <v>1624.127</v>
      </c>
      <c r="BR37">
        <v>3.5787988667141557E-2</v>
      </c>
      <c r="BS37">
        <v>0.43248216792836869</v>
      </c>
      <c r="BT37">
        <v>0.19764464232169038</v>
      </c>
      <c r="BU37">
        <v>16.347999999999999</v>
      </c>
      <c r="BV37">
        <v>0</v>
      </c>
      <c r="BW37">
        <v>8.0658716959942183</v>
      </c>
      <c r="BX37">
        <v>55</v>
      </c>
      <c r="BY37">
        <v>0</v>
      </c>
      <c r="BZ37">
        <v>131</v>
      </c>
    </row>
    <row r="38" spans="1:78" ht="16.5">
      <c r="A38" s="110" t="str">
        <f t="shared" si="1"/>
        <v>인천스마트</v>
      </c>
      <c r="B38" s="111" t="str">
        <f t="shared" si="2"/>
        <v>김익수</v>
      </c>
      <c r="C38" s="112" t="str">
        <f t="shared" si="3"/>
        <v>S</v>
      </c>
      <c r="D38" s="113">
        <f t="shared" si="4"/>
        <v>1.0611451562444771</v>
      </c>
      <c r="E38" s="114">
        <f t="shared" si="5"/>
        <v>9776</v>
      </c>
      <c r="F38" s="115" t="str">
        <f t="shared" si="6"/>
        <v>5</v>
      </c>
      <c r="G38" s="116" t="str">
        <f t="shared" si="7"/>
        <v>70바3661</v>
      </c>
      <c r="H38" s="117">
        <f t="shared" si="8"/>
        <v>3</v>
      </c>
      <c r="I38" s="118">
        <f t="shared" si="9"/>
        <v>2463.2269999999999</v>
      </c>
      <c r="J38" s="119">
        <f t="shared" si="10"/>
        <v>3.4852138533862896E-3</v>
      </c>
      <c r="K38" s="119">
        <f t="shared" si="11"/>
        <v>0.29614703492815447</v>
      </c>
      <c r="L38" s="119">
        <f t="shared" si="12"/>
        <v>0.28255617529362909</v>
      </c>
      <c r="M38" s="120">
        <f t="shared" si="13"/>
        <v>6.5179999999999998</v>
      </c>
      <c r="N38" s="121">
        <f t="shared" si="14"/>
        <v>8.119430324529571E-2</v>
      </c>
      <c r="O38" s="121">
        <f t="shared" si="15"/>
        <v>2.3952319457362234</v>
      </c>
      <c r="P38" s="222">
        <f t="shared" si="16"/>
        <v>0</v>
      </c>
      <c r="Q38" s="223">
        <f t="shared" si="17"/>
        <v>2</v>
      </c>
      <c r="R38" s="223">
        <f t="shared" si="18"/>
        <v>59</v>
      </c>
      <c r="T38">
        <v>529</v>
      </c>
      <c r="U38">
        <v>9776</v>
      </c>
      <c r="V38" t="s">
        <v>271</v>
      </c>
      <c r="W38">
        <v>2463.2269999999999</v>
      </c>
      <c r="X38">
        <v>948.26099999999997</v>
      </c>
      <c r="Y38">
        <v>2.5979999999999999</v>
      </c>
      <c r="Z38">
        <v>6.5179999999999998</v>
      </c>
      <c r="AA38">
        <v>152.53382500000001</v>
      </c>
      <c r="AB38">
        <v>0.531613</v>
      </c>
      <c r="AC38">
        <v>45.172440000000002</v>
      </c>
      <c r="AD38" s="1">
        <v>696</v>
      </c>
      <c r="AE38">
        <v>2</v>
      </c>
      <c r="AF38">
        <v>59</v>
      </c>
      <c r="AG38">
        <v>70</v>
      </c>
      <c r="AH38">
        <v>16.148726</v>
      </c>
      <c r="AI38">
        <v>94.1</v>
      </c>
      <c r="AJ38">
        <v>0</v>
      </c>
      <c r="AK38">
        <v>0</v>
      </c>
      <c r="AL38">
        <v>0</v>
      </c>
      <c r="AM38">
        <v>1.0611451562444771</v>
      </c>
      <c r="AN38" t="s">
        <v>71</v>
      </c>
      <c r="AO38">
        <v>2102.1750000000002</v>
      </c>
      <c r="AP38" t="s">
        <v>526</v>
      </c>
      <c r="AQ38" t="s">
        <v>117</v>
      </c>
      <c r="AR38" t="s">
        <v>122</v>
      </c>
      <c r="AS38" t="s">
        <v>117</v>
      </c>
      <c r="AT38" t="s">
        <v>122</v>
      </c>
      <c r="AU38" t="s">
        <v>238</v>
      </c>
      <c r="AV38" t="s">
        <v>271</v>
      </c>
      <c r="AW38" t="s">
        <v>71</v>
      </c>
      <c r="AX38">
        <v>9776</v>
      </c>
      <c r="AY38" t="s">
        <v>717</v>
      </c>
      <c r="AZ38">
        <v>3</v>
      </c>
      <c r="BA38" t="s">
        <v>718</v>
      </c>
      <c r="BB38">
        <v>3</v>
      </c>
      <c r="BC38">
        <v>1</v>
      </c>
      <c r="BE38" t="s">
        <v>71</v>
      </c>
      <c r="BF38">
        <v>0</v>
      </c>
      <c r="BG38" t="s">
        <v>380</v>
      </c>
      <c r="BI38" t="s">
        <v>117</v>
      </c>
      <c r="BJ38" t="s">
        <v>271</v>
      </c>
      <c r="BK38" t="s">
        <v>71</v>
      </c>
      <c r="BL38">
        <v>1.0611451562444771</v>
      </c>
      <c r="BM38">
        <v>9776</v>
      </c>
      <c r="BN38" t="s">
        <v>122</v>
      </c>
      <c r="BO38" t="s">
        <v>238</v>
      </c>
      <c r="BP38">
        <v>3</v>
      </c>
      <c r="BQ38">
        <v>2463.2269999999999</v>
      </c>
      <c r="BR38">
        <v>3.4852138533862896E-3</v>
      </c>
      <c r="BS38">
        <v>0.29614703492815447</v>
      </c>
      <c r="BT38">
        <v>0.28255617529362909</v>
      </c>
      <c r="BU38">
        <v>6.5179999999999998</v>
      </c>
      <c r="BV38">
        <v>8.119430324529571E-2</v>
      </c>
      <c r="BW38">
        <v>2.3952319457362234</v>
      </c>
      <c r="BX38">
        <v>0</v>
      </c>
      <c r="BY38">
        <v>2</v>
      </c>
      <c r="BZ38">
        <v>59</v>
      </c>
    </row>
    <row r="39" spans="1:78" ht="16.5">
      <c r="A39" s="127" t="str">
        <f t="shared" si="1"/>
        <v>인천스마트</v>
      </c>
      <c r="B39" s="128" t="str">
        <f t="shared" si="2"/>
        <v>김인기</v>
      </c>
      <c r="C39" s="129" t="str">
        <f t="shared" si="3"/>
        <v>B</v>
      </c>
      <c r="D39" s="130">
        <f t="shared" si="4"/>
        <v>0.94599999999999995</v>
      </c>
      <c r="E39" s="131">
        <f t="shared" si="5"/>
        <v>1192</v>
      </c>
      <c r="F39" s="132" t="str">
        <f t="shared" si="6"/>
        <v>20</v>
      </c>
      <c r="G39" s="133" t="str">
        <f t="shared" si="7"/>
        <v>70바3503</v>
      </c>
      <c r="H39" s="134">
        <f t="shared" si="8"/>
        <v>1</v>
      </c>
      <c r="I39" s="135">
        <f t="shared" si="9"/>
        <v>1101.8989999999999</v>
      </c>
      <c r="J39" s="136">
        <f t="shared" si="10"/>
        <v>5.4670762192225428E-2</v>
      </c>
      <c r="K39" s="136">
        <f t="shared" si="11"/>
        <v>0.35890606878754477</v>
      </c>
      <c r="L39" s="136">
        <f t="shared" si="12"/>
        <v>0.25773687062062861</v>
      </c>
      <c r="M39" s="137">
        <f t="shared" si="13"/>
        <v>13.612</v>
      </c>
      <c r="N39" s="138">
        <f t="shared" si="14"/>
        <v>0.18150483846523141</v>
      </c>
      <c r="O39" s="138">
        <f t="shared" si="15"/>
        <v>24.866162869736701</v>
      </c>
      <c r="P39" s="220">
        <f t="shared" si="16"/>
        <v>21</v>
      </c>
      <c r="Q39" s="221">
        <f t="shared" si="17"/>
        <v>2</v>
      </c>
      <c r="R39" s="221">
        <f t="shared" si="18"/>
        <v>274</v>
      </c>
      <c r="T39">
        <v>529</v>
      </c>
      <c r="U39">
        <v>1192</v>
      </c>
      <c r="V39" t="s">
        <v>272</v>
      </c>
      <c r="W39">
        <v>1101.8989999999999</v>
      </c>
      <c r="X39">
        <v>582.39200000000005</v>
      </c>
      <c r="Y39">
        <v>1.8919999999999999</v>
      </c>
      <c r="Z39">
        <v>13.612</v>
      </c>
      <c r="AA39">
        <v>60.701366999999998</v>
      </c>
      <c r="AB39">
        <v>3.3185899999999999</v>
      </c>
      <c r="AC39">
        <v>21.786089</v>
      </c>
      <c r="AD39" s="1">
        <v>284</v>
      </c>
      <c r="AE39">
        <v>2</v>
      </c>
      <c r="AF39">
        <v>274</v>
      </c>
      <c r="AG39">
        <v>74</v>
      </c>
      <c r="AH39">
        <v>18.152787</v>
      </c>
      <c r="AI39">
        <v>1517.2</v>
      </c>
      <c r="AJ39">
        <v>0</v>
      </c>
      <c r="AK39">
        <v>21</v>
      </c>
      <c r="AL39">
        <v>4692</v>
      </c>
      <c r="AM39">
        <v>0.94599999999999995</v>
      </c>
      <c r="AN39" t="s">
        <v>68</v>
      </c>
      <c r="AO39">
        <v>1101.8989999999999</v>
      </c>
      <c r="AP39" t="s">
        <v>527</v>
      </c>
      <c r="AQ39" t="s">
        <v>117</v>
      </c>
      <c r="AR39" t="s">
        <v>118</v>
      </c>
      <c r="AS39" t="s">
        <v>117</v>
      </c>
      <c r="AT39" t="s">
        <v>118</v>
      </c>
      <c r="AU39" t="s">
        <v>176</v>
      </c>
      <c r="AV39" t="s">
        <v>272</v>
      </c>
      <c r="AW39" t="s">
        <v>68</v>
      </c>
      <c r="AX39">
        <v>1192</v>
      </c>
      <c r="AY39" t="s">
        <v>700</v>
      </c>
      <c r="AZ39">
        <v>2</v>
      </c>
      <c r="BA39" t="s">
        <v>390</v>
      </c>
      <c r="BB39">
        <v>1</v>
      </c>
      <c r="BC39">
        <v>1</v>
      </c>
      <c r="BE39" t="s">
        <v>68</v>
      </c>
      <c r="BF39">
        <v>0</v>
      </c>
      <c r="BG39" t="s">
        <v>380</v>
      </c>
      <c r="BI39" t="s">
        <v>117</v>
      </c>
      <c r="BJ39" t="s">
        <v>272</v>
      </c>
      <c r="BK39" t="s">
        <v>68</v>
      </c>
      <c r="BL39">
        <v>0.94599999999999995</v>
      </c>
      <c r="BM39">
        <v>1192</v>
      </c>
      <c r="BN39" t="s">
        <v>118</v>
      </c>
      <c r="BO39" t="s">
        <v>176</v>
      </c>
      <c r="BP39">
        <v>1</v>
      </c>
      <c r="BQ39">
        <v>1101.8989999999999</v>
      </c>
      <c r="BR39">
        <v>5.4670762192225428E-2</v>
      </c>
      <c r="BS39">
        <v>0.35890606878754477</v>
      </c>
      <c r="BT39">
        <v>0.25773687062062861</v>
      </c>
      <c r="BU39">
        <v>13.612</v>
      </c>
      <c r="BV39">
        <v>0.18150483846523141</v>
      </c>
      <c r="BW39">
        <v>24.866162869736701</v>
      </c>
      <c r="BX39">
        <v>21</v>
      </c>
      <c r="BY39">
        <v>2</v>
      </c>
      <c r="BZ39">
        <v>274</v>
      </c>
    </row>
    <row r="40" spans="1:78" ht="16.5">
      <c r="A40" s="110" t="str">
        <f t="shared" si="1"/>
        <v>인천스마트</v>
      </c>
      <c r="B40" s="111" t="str">
        <f t="shared" si="2"/>
        <v>김재중</v>
      </c>
      <c r="C40" s="112" t="str">
        <f t="shared" si="3"/>
        <v>C</v>
      </c>
      <c r="D40" s="113">
        <f t="shared" si="4"/>
        <v>0.87571428571428567</v>
      </c>
      <c r="E40" s="114">
        <f t="shared" si="5"/>
        <v>2214</v>
      </c>
      <c r="F40" s="115" t="str">
        <f t="shared" si="6"/>
        <v>21</v>
      </c>
      <c r="G40" s="116" t="str">
        <f t="shared" si="7"/>
        <v>70바3562</v>
      </c>
      <c r="H40" s="117">
        <f t="shared" si="8"/>
        <v>1</v>
      </c>
      <c r="I40" s="118">
        <f t="shared" si="9"/>
        <v>1225.4179999999999</v>
      </c>
      <c r="J40" s="119">
        <f t="shared" si="10"/>
        <v>4.6846040345949615E-2</v>
      </c>
      <c r="K40" s="119">
        <f t="shared" si="11"/>
        <v>0.40713465906630147</v>
      </c>
      <c r="L40" s="119">
        <f t="shared" si="12"/>
        <v>0.15504913425459721</v>
      </c>
      <c r="M40" s="120">
        <f t="shared" si="13"/>
        <v>15.456</v>
      </c>
      <c r="N40" s="121">
        <f t="shared" si="14"/>
        <v>8.1604807502419593E-2</v>
      </c>
      <c r="O40" s="121">
        <f t="shared" si="15"/>
        <v>7.0996182527105045</v>
      </c>
      <c r="P40" s="222">
        <f t="shared" si="16"/>
        <v>14</v>
      </c>
      <c r="Q40" s="223">
        <f t="shared" si="17"/>
        <v>1</v>
      </c>
      <c r="R40" s="223">
        <f t="shared" si="18"/>
        <v>87</v>
      </c>
      <c r="T40">
        <v>529</v>
      </c>
      <c r="U40">
        <v>2214</v>
      </c>
      <c r="V40" t="s">
        <v>273</v>
      </c>
      <c r="W40">
        <v>1225.4179999999999</v>
      </c>
      <c r="X40">
        <v>666.22199999999998</v>
      </c>
      <c r="Y40">
        <v>1.839</v>
      </c>
      <c r="Z40">
        <v>15.456</v>
      </c>
      <c r="AA40">
        <v>94.529141999999993</v>
      </c>
      <c r="AB40">
        <v>4.4283159999999997</v>
      </c>
      <c r="AC40">
        <v>38.486089999999997</v>
      </c>
      <c r="AD40" s="1">
        <v>190</v>
      </c>
      <c r="AE40">
        <v>1</v>
      </c>
      <c r="AF40">
        <v>87</v>
      </c>
      <c r="AG40">
        <v>66</v>
      </c>
      <c r="AH40">
        <v>12.963388</v>
      </c>
      <c r="AI40">
        <v>87.8</v>
      </c>
      <c r="AJ40">
        <v>0</v>
      </c>
      <c r="AK40">
        <v>14</v>
      </c>
      <c r="AL40">
        <v>3292</v>
      </c>
      <c r="AM40">
        <v>0.87571428571428567</v>
      </c>
      <c r="AN40" t="s">
        <v>69</v>
      </c>
      <c r="AO40">
        <v>1225.4179999999999</v>
      </c>
      <c r="AP40" t="s">
        <v>528</v>
      </c>
      <c r="AQ40" t="s">
        <v>117</v>
      </c>
      <c r="AR40" t="s">
        <v>119</v>
      </c>
      <c r="AS40" t="s">
        <v>117</v>
      </c>
      <c r="AT40" t="s">
        <v>119</v>
      </c>
      <c r="AU40" t="s">
        <v>190</v>
      </c>
      <c r="AV40" t="s">
        <v>273</v>
      </c>
      <c r="AW40" t="s">
        <v>69</v>
      </c>
      <c r="AX40">
        <v>2214</v>
      </c>
      <c r="AY40" t="s">
        <v>709</v>
      </c>
      <c r="AZ40">
        <v>6</v>
      </c>
      <c r="BA40" t="s">
        <v>719</v>
      </c>
      <c r="BB40">
        <v>1</v>
      </c>
      <c r="BC40">
        <v>1</v>
      </c>
      <c r="BE40" t="s">
        <v>69</v>
      </c>
      <c r="BF40">
        <v>0</v>
      </c>
      <c r="BG40" t="s">
        <v>380</v>
      </c>
      <c r="BI40" t="s">
        <v>117</v>
      </c>
      <c r="BJ40" t="s">
        <v>273</v>
      </c>
      <c r="BK40" t="s">
        <v>69</v>
      </c>
      <c r="BL40">
        <v>0.87571428571428567</v>
      </c>
      <c r="BM40">
        <v>2214</v>
      </c>
      <c r="BN40" t="s">
        <v>119</v>
      </c>
      <c r="BO40" t="s">
        <v>190</v>
      </c>
      <c r="BP40">
        <v>1</v>
      </c>
      <c r="BQ40">
        <v>1225.4179999999999</v>
      </c>
      <c r="BR40">
        <v>4.6846040345949615E-2</v>
      </c>
      <c r="BS40">
        <v>0.40713465906630147</v>
      </c>
      <c r="BT40">
        <v>0.15504913425459721</v>
      </c>
      <c r="BU40">
        <v>15.456</v>
      </c>
      <c r="BV40">
        <v>8.1604807502419593E-2</v>
      </c>
      <c r="BW40">
        <v>7.0996182527105045</v>
      </c>
      <c r="BX40">
        <v>14</v>
      </c>
      <c r="BY40">
        <v>1</v>
      </c>
      <c r="BZ40">
        <v>87</v>
      </c>
    </row>
    <row r="41" spans="1:78" ht="16.5">
      <c r="A41" s="127" t="str">
        <f t="shared" si="1"/>
        <v>인천스마트</v>
      </c>
      <c r="B41" s="128" t="str">
        <f t="shared" si="2"/>
        <v>김정인</v>
      </c>
      <c r="C41" s="129" t="str">
        <f t="shared" si="3"/>
        <v>S</v>
      </c>
      <c r="D41" s="130">
        <f t="shared" si="4"/>
        <v>1.1343570921569834</v>
      </c>
      <c r="E41" s="131">
        <f t="shared" si="5"/>
        <v>3410</v>
      </c>
      <c r="F41" s="132" t="str">
        <f t="shared" si="6"/>
        <v>5</v>
      </c>
      <c r="G41" s="133" t="str">
        <f t="shared" si="7"/>
        <v>70바3630</v>
      </c>
      <c r="H41" s="134">
        <f t="shared" si="8"/>
        <v>11</v>
      </c>
      <c r="I41" s="135">
        <f t="shared" si="9"/>
        <v>2309.3829999999998</v>
      </c>
      <c r="J41" s="136">
        <f t="shared" si="10"/>
        <v>2.5093429461293018E-2</v>
      </c>
      <c r="K41" s="136">
        <f t="shared" si="11"/>
        <v>0.30879918475294016</v>
      </c>
      <c r="L41" s="136">
        <f t="shared" si="12"/>
        <v>0.18100072616798515</v>
      </c>
      <c r="M41" s="137">
        <f t="shared" si="13"/>
        <v>6.3650000000000002</v>
      </c>
      <c r="N41" s="138">
        <f t="shared" si="14"/>
        <v>4.3301609131096923E-2</v>
      </c>
      <c r="O41" s="138">
        <f t="shared" si="15"/>
        <v>0.99593701001522927</v>
      </c>
      <c r="P41" s="220">
        <f t="shared" si="16"/>
        <v>134</v>
      </c>
      <c r="Q41" s="221">
        <f t="shared" si="17"/>
        <v>1</v>
      </c>
      <c r="R41" s="221">
        <f t="shared" si="18"/>
        <v>23</v>
      </c>
      <c r="T41">
        <v>529</v>
      </c>
      <c r="U41">
        <v>3410</v>
      </c>
      <c r="V41" t="s">
        <v>274</v>
      </c>
      <c r="W41">
        <v>2309.3829999999998</v>
      </c>
      <c r="X41">
        <v>956.54</v>
      </c>
      <c r="Y41">
        <v>2.4140000000000001</v>
      </c>
      <c r="Z41">
        <v>6.3650000000000002</v>
      </c>
      <c r="AA41">
        <v>149.871623</v>
      </c>
      <c r="AB41">
        <v>3.7607930000000001</v>
      </c>
      <c r="AC41">
        <v>46.280234999999998</v>
      </c>
      <c r="AD41" s="1">
        <v>418</v>
      </c>
      <c r="AE41">
        <v>1</v>
      </c>
      <c r="AF41">
        <v>23</v>
      </c>
      <c r="AG41">
        <v>78</v>
      </c>
      <c r="AH41">
        <v>15.409074</v>
      </c>
      <c r="AI41">
        <v>141</v>
      </c>
      <c r="AJ41">
        <v>0</v>
      </c>
      <c r="AK41">
        <v>134</v>
      </c>
      <c r="AL41">
        <v>1795</v>
      </c>
      <c r="AM41">
        <v>1.1343570921569834</v>
      </c>
      <c r="AN41" t="s">
        <v>71</v>
      </c>
      <c r="AO41">
        <v>493.04199999999997</v>
      </c>
      <c r="AP41" t="s">
        <v>529</v>
      </c>
      <c r="AQ41" t="s">
        <v>117</v>
      </c>
      <c r="AR41" t="s">
        <v>122</v>
      </c>
      <c r="AS41" t="s">
        <v>117</v>
      </c>
      <c r="AT41" t="s">
        <v>122</v>
      </c>
      <c r="AU41" t="s">
        <v>235</v>
      </c>
      <c r="AV41" t="s">
        <v>274</v>
      </c>
      <c r="AW41" t="s">
        <v>71</v>
      </c>
      <c r="AX41">
        <v>3410</v>
      </c>
      <c r="AY41" t="s">
        <v>717</v>
      </c>
      <c r="AZ41">
        <v>1</v>
      </c>
      <c r="BA41" t="s">
        <v>405</v>
      </c>
      <c r="BB41">
        <v>11</v>
      </c>
      <c r="BC41">
        <v>1</v>
      </c>
      <c r="BE41" t="s">
        <v>71</v>
      </c>
      <c r="BF41">
        <v>0</v>
      </c>
      <c r="BG41" t="s">
        <v>380</v>
      </c>
      <c r="BI41" t="s">
        <v>117</v>
      </c>
      <c r="BJ41" t="s">
        <v>274</v>
      </c>
      <c r="BK41" t="s">
        <v>71</v>
      </c>
      <c r="BL41">
        <v>1.1343570921569834</v>
      </c>
      <c r="BM41">
        <v>3410</v>
      </c>
      <c r="BN41" t="s">
        <v>122</v>
      </c>
      <c r="BO41" t="s">
        <v>235</v>
      </c>
      <c r="BP41">
        <v>11</v>
      </c>
      <c r="BQ41">
        <v>2309.3829999999998</v>
      </c>
      <c r="BR41">
        <v>2.5093429461293018E-2</v>
      </c>
      <c r="BS41">
        <v>0.30879918475294016</v>
      </c>
      <c r="BT41">
        <v>0.18100072616798515</v>
      </c>
      <c r="BU41">
        <v>6.3650000000000002</v>
      </c>
      <c r="BV41">
        <v>4.3301609131096923E-2</v>
      </c>
      <c r="BW41">
        <v>0.99593701001522927</v>
      </c>
      <c r="BX41">
        <v>134</v>
      </c>
      <c r="BY41">
        <v>1</v>
      </c>
      <c r="BZ41">
        <v>23</v>
      </c>
    </row>
    <row r="42" spans="1:78" ht="16.5">
      <c r="A42" s="110" t="str">
        <f t="shared" si="1"/>
        <v>인천스마트</v>
      </c>
      <c r="B42" s="111" t="str">
        <f t="shared" si="2"/>
        <v>김정일</v>
      </c>
      <c r="C42" s="112" t="str">
        <f t="shared" si="3"/>
        <v>C</v>
      </c>
      <c r="D42" s="113">
        <f t="shared" si="4"/>
        <v>0.85901067956406973</v>
      </c>
      <c r="E42" s="114">
        <f t="shared" si="5"/>
        <v>2401</v>
      </c>
      <c r="F42" s="115" t="str">
        <f t="shared" si="6"/>
        <v>5</v>
      </c>
      <c r="G42" s="116" t="str">
        <f t="shared" si="7"/>
        <v>70바3662</v>
      </c>
      <c r="H42" s="117">
        <f t="shared" si="8"/>
        <v>2</v>
      </c>
      <c r="I42" s="118">
        <f t="shared" si="9"/>
        <v>1794.6469999999999</v>
      </c>
      <c r="J42" s="119">
        <f t="shared" si="10"/>
        <v>3.1165509178597187E-2</v>
      </c>
      <c r="K42" s="119">
        <f t="shared" si="11"/>
        <v>0.34637837135203325</v>
      </c>
      <c r="L42" s="119">
        <f t="shared" si="12"/>
        <v>0.1409747989437477</v>
      </c>
      <c r="M42" s="120">
        <f t="shared" si="13"/>
        <v>8.3019999999999996</v>
      </c>
      <c r="N42" s="121">
        <f t="shared" si="14"/>
        <v>0</v>
      </c>
      <c r="O42" s="121">
        <f t="shared" si="15"/>
        <v>2.1731293117810915</v>
      </c>
      <c r="P42" s="222">
        <f t="shared" si="16"/>
        <v>38</v>
      </c>
      <c r="Q42" s="223">
        <f t="shared" si="17"/>
        <v>0</v>
      </c>
      <c r="R42" s="223">
        <f t="shared" si="18"/>
        <v>39</v>
      </c>
      <c r="T42">
        <v>529</v>
      </c>
      <c r="U42">
        <v>2401</v>
      </c>
      <c r="V42" t="s">
        <v>365</v>
      </c>
      <c r="W42">
        <v>1813.8430000000001</v>
      </c>
      <c r="X42">
        <v>1004.783</v>
      </c>
      <c r="Y42">
        <v>1.8049999999999999</v>
      </c>
      <c r="Z42">
        <v>8.3019999999999996</v>
      </c>
      <c r="AA42">
        <v>127.7047</v>
      </c>
      <c r="AB42">
        <v>3.9799820000000001</v>
      </c>
      <c r="AC42">
        <v>44.234146000000003</v>
      </c>
      <c r="AD42" s="1">
        <v>253</v>
      </c>
      <c r="AE42">
        <v>0</v>
      </c>
      <c r="AF42">
        <v>39</v>
      </c>
      <c r="AG42">
        <v>65</v>
      </c>
      <c r="AH42">
        <v>14.203416000000001</v>
      </c>
      <c r="AI42">
        <v>507.2</v>
      </c>
      <c r="AJ42">
        <v>0</v>
      </c>
      <c r="AK42">
        <v>38</v>
      </c>
      <c r="AL42">
        <v>18400</v>
      </c>
      <c r="AM42">
        <v>0.85901067956406973</v>
      </c>
      <c r="AN42" t="s">
        <v>69</v>
      </c>
      <c r="AO42">
        <v>1681.2249999999999</v>
      </c>
      <c r="AP42" t="s">
        <v>530</v>
      </c>
      <c r="AQ42" t="s">
        <v>117</v>
      </c>
      <c r="AR42" t="s">
        <v>122</v>
      </c>
      <c r="AS42" t="s">
        <v>117</v>
      </c>
      <c r="AT42" t="s">
        <v>122</v>
      </c>
      <c r="AU42" t="s">
        <v>239</v>
      </c>
      <c r="AV42" t="s">
        <v>365</v>
      </c>
      <c r="AW42" t="s">
        <v>69</v>
      </c>
      <c r="AX42">
        <v>2401</v>
      </c>
      <c r="AY42" t="s">
        <v>702</v>
      </c>
      <c r="AZ42">
        <v>8</v>
      </c>
      <c r="BA42" t="s">
        <v>720</v>
      </c>
      <c r="BB42">
        <v>2</v>
      </c>
      <c r="BC42">
        <v>1</v>
      </c>
      <c r="BE42" t="s">
        <v>69</v>
      </c>
      <c r="BF42">
        <v>0</v>
      </c>
      <c r="BG42" t="s">
        <v>380</v>
      </c>
      <c r="BI42" t="s">
        <v>117</v>
      </c>
      <c r="BJ42" t="s">
        <v>365</v>
      </c>
      <c r="BK42" t="s">
        <v>69</v>
      </c>
      <c r="BL42">
        <v>0.85901067956406973</v>
      </c>
      <c r="BM42">
        <v>2401</v>
      </c>
      <c r="BN42" t="s">
        <v>122</v>
      </c>
      <c r="BO42" t="s">
        <v>239</v>
      </c>
      <c r="BP42">
        <v>2</v>
      </c>
      <c r="BQ42">
        <v>1794.6469999999999</v>
      </c>
      <c r="BR42">
        <v>3.1165509178597187E-2</v>
      </c>
      <c r="BS42">
        <v>0.34637837135203325</v>
      </c>
      <c r="BT42">
        <v>0.13948285491081641</v>
      </c>
      <c r="BU42">
        <v>8.3019999999999996</v>
      </c>
      <c r="BV42">
        <v>0</v>
      </c>
      <c r="BW42">
        <v>2.1731293117810915</v>
      </c>
      <c r="BX42">
        <v>38</v>
      </c>
      <c r="BY42">
        <v>0</v>
      </c>
      <c r="BZ42">
        <v>39</v>
      </c>
    </row>
    <row r="43" spans="1:78" ht="16.5">
      <c r="A43" s="127" t="str">
        <f t="shared" si="1"/>
        <v>인천스마트</v>
      </c>
      <c r="B43" s="128" t="str">
        <f t="shared" si="2"/>
        <v>김종국</v>
      </c>
      <c r="C43" s="129" t="str">
        <f t="shared" si="3"/>
        <v>S</v>
      </c>
      <c r="D43" s="130">
        <f t="shared" si="4"/>
        <v>1.0257412627017255</v>
      </c>
      <c r="E43" s="131">
        <f t="shared" si="5"/>
        <v>1261</v>
      </c>
      <c r="F43" s="132" t="str">
        <f t="shared" si="6"/>
        <v>20</v>
      </c>
      <c r="G43" s="133" t="str">
        <f t="shared" si="7"/>
        <v>70바3567</v>
      </c>
      <c r="H43" s="134">
        <f t="shared" si="8"/>
        <v>3</v>
      </c>
      <c r="I43" s="135">
        <f t="shared" si="9"/>
        <v>2464.9210000000003</v>
      </c>
      <c r="J43" s="136">
        <f t="shared" si="10"/>
        <v>8.9679623877835495E-3</v>
      </c>
      <c r="K43" s="136">
        <f t="shared" si="11"/>
        <v>0.37478986082492238</v>
      </c>
      <c r="L43" s="136">
        <f t="shared" si="12"/>
        <v>0.19067548209455798</v>
      </c>
      <c r="M43" s="137">
        <f t="shared" si="13"/>
        <v>11.169</v>
      </c>
      <c r="N43" s="138">
        <f t="shared" si="14"/>
        <v>0</v>
      </c>
      <c r="O43" s="138">
        <f t="shared" si="15"/>
        <v>8.3572658109529669</v>
      </c>
      <c r="P43" s="220">
        <f t="shared" si="16"/>
        <v>4</v>
      </c>
      <c r="Q43" s="221">
        <f t="shared" si="17"/>
        <v>0</v>
      </c>
      <c r="R43" s="221">
        <f t="shared" si="18"/>
        <v>206</v>
      </c>
      <c r="T43">
        <v>529</v>
      </c>
      <c r="U43">
        <v>1261</v>
      </c>
      <c r="V43" t="s">
        <v>275</v>
      </c>
      <c r="W43">
        <v>2464.9209999999998</v>
      </c>
      <c r="X43">
        <v>1201.652</v>
      </c>
      <c r="Y43">
        <v>2.0510000000000002</v>
      </c>
      <c r="Z43">
        <v>11.169</v>
      </c>
      <c r="AA43">
        <v>147.214935</v>
      </c>
      <c r="AB43">
        <v>1.3202179999999999</v>
      </c>
      <c r="AC43">
        <v>55.174664999999997</v>
      </c>
      <c r="AD43" s="1">
        <v>470</v>
      </c>
      <c r="AE43">
        <v>0</v>
      </c>
      <c r="AF43">
        <v>206</v>
      </c>
      <c r="AG43">
        <v>77</v>
      </c>
      <c r="AH43">
        <v>16.743687999999999</v>
      </c>
      <c r="AI43">
        <v>617.6</v>
      </c>
      <c r="AJ43">
        <v>0</v>
      </c>
      <c r="AK43">
        <v>4</v>
      </c>
      <c r="AL43">
        <v>1494</v>
      </c>
      <c r="AM43">
        <v>1.0257412627017255</v>
      </c>
      <c r="AN43" t="s">
        <v>71</v>
      </c>
      <c r="AO43">
        <v>2187.4340000000002</v>
      </c>
      <c r="AP43" t="s">
        <v>531</v>
      </c>
      <c r="AQ43" t="s">
        <v>117</v>
      </c>
      <c r="AR43" t="s">
        <v>118</v>
      </c>
      <c r="AS43" t="s">
        <v>117</v>
      </c>
      <c r="AT43" t="s">
        <v>118</v>
      </c>
      <c r="AU43" t="s">
        <v>183</v>
      </c>
      <c r="AV43" t="s">
        <v>275</v>
      </c>
      <c r="AW43" t="s">
        <v>71</v>
      </c>
      <c r="AX43">
        <v>1261</v>
      </c>
      <c r="AY43" t="s">
        <v>721</v>
      </c>
      <c r="AZ43">
        <v>1</v>
      </c>
      <c r="BA43" t="s">
        <v>722</v>
      </c>
      <c r="BB43">
        <v>3</v>
      </c>
      <c r="BC43">
        <v>1</v>
      </c>
      <c r="BE43" t="s">
        <v>71</v>
      </c>
      <c r="BF43">
        <v>0</v>
      </c>
      <c r="BG43" t="s">
        <v>380</v>
      </c>
      <c r="BI43" t="s">
        <v>117</v>
      </c>
      <c r="BJ43" t="s">
        <v>275</v>
      </c>
      <c r="BK43" t="s">
        <v>71</v>
      </c>
      <c r="BL43">
        <v>1.0257412627017255</v>
      </c>
      <c r="BM43">
        <v>1261</v>
      </c>
      <c r="BN43" t="s">
        <v>118</v>
      </c>
      <c r="BO43" t="s">
        <v>183</v>
      </c>
      <c r="BP43">
        <v>3</v>
      </c>
      <c r="BQ43">
        <v>2464.9210000000003</v>
      </c>
      <c r="BR43">
        <v>8.9679623877835495E-3</v>
      </c>
      <c r="BS43">
        <v>0.37478986082492238</v>
      </c>
      <c r="BT43">
        <v>0.19067548209455801</v>
      </c>
      <c r="BU43">
        <v>11.169</v>
      </c>
      <c r="BV43">
        <v>0</v>
      </c>
      <c r="BW43">
        <v>8.3572658109529669</v>
      </c>
      <c r="BX43">
        <v>4</v>
      </c>
      <c r="BY43">
        <v>0</v>
      </c>
      <c r="BZ43">
        <v>206</v>
      </c>
    </row>
    <row r="44" spans="1:78" ht="16.5">
      <c r="A44" s="110" t="str">
        <f t="shared" si="1"/>
        <v>인천스마트</v>
      </c>
      <c r="B44" s="111" t="str">
        <f t="shared" si="2"/>
        <v>김창영</v>
      </c>
      <c r="C44" s="112" t="str">
        <f t="shared" si="3"/>
        <v>A</v>
      </c>
      <c r="D44" s="113">
        <f t="shared" si="4"/>
        <v>0.97407232928800569</v>
      </c>
      <c r="E44" s="114">
        <f t="shared" si="5"/>
        <v>6282</v>
      </c>
      <c r="F44" s="115" t="str">
        <f t="shared" si="6"/>
        <v>20</v>
      </c>
      <c r="G44" s="116" t="str">
        <f t="shared" si="7"/>
        <v>70바3573</v>
      </c>
      <c r="H44" s="117">
        <f t="shared" si="8"/>
        <v>2</v>
      </c>
      <c r="I44" s="118">
        <f t="shared" si="9"/>
        <v>1790.9549999999999</v>
      </c>
      <c r="J44" s="119">
        <f t="shared" si="10"/>
        <v>3.3335363975338039E-2</v>
      </c>
      <c r="K44" s="119">
        <f t="shared" si="11"/>
        <v>0.3746295330914482</v>
      </c>
      <c r="L44" s="119">
        <f t="shared" si="12"/>
        <v>0.27806393795488998</v>
      </c>
      <c r="M44" s="120">
        <f t="shared" si="13"/>
        <v>11.846</v>
      </c>
      <c r="N44" s="121">
        <f t="shared" si="14"/>
        <v>0.16750839635836748</v>
      </c>
      <c r="O44" s="121">
        <f t="shared" si="15"/>
        <v>12.004768405683002</v>
      </c>
      <c r="P44" s="222">
        <f t="shared" si="16"/>
        <v>7</v>
      </c>
      <c r="Q44" s="223">
        <f t="shared" si="17"/>
        <v>3</v>
      </c>
      <c r="R44" s="223">
        <f t="shared" si="18"/>
        <v>215</v>
      </c>
      <c r="T44">
        <v>529</v>
      </c>
      <c r="U44">
        <v>6282</v>
      </c>
      <c r="V44" t="s">
        <v>276</v>
      </c>
      <c r="W44">
        <v>1790.9549999999999</v>
      </c>
      <c r="X44">
        <v>919.16499999999996</v>
      </c>
      <c r="Y44">
        <v>1.948</v>
      </c>
      <c r="Z44">
        <v>11.846</v>
      </c>
      <c r="AA44">
        <v>113.10052</v>
      </c>
      <c r="AB44">
        <v>3.7702469999999999</v>
      </c>
      <c r="AC44">
        <v>42.370795000000001</v>
      </c>
      <c r="AD44" s="1">
        <v>498</v>
      </c>
      <c r="AE44">
        <v>3</v>
      </c>
      <c r="AF44">
        <v>215</v>
      </c>
      <c r="AG44">
        <v>73</v>
      </c>
      <c r="AH44">
        <v>15.835073</v>
      </c>
      <c r="AI44">
        <v>1381.4</v>
      </c>
      <c r="AJ44">
        <v>0</v>
      </c>
      <c r="AK44">
        <v>7</v>
      </c>
      <c r="AL44">
        <v>723</v>
      </c>
      <c r="AM44">
        <v>0.97407232928800569</v>
      </c>
      <c r="AN44" t="s">
        <v>66</v>
      </c>
      <c r="AO44">
        <v>1704.596</v>
      </c>
      <c r="AP44" t="s">
        <v>532</v>
      </c>
      <c r="AQ44" t="s">
        <v>117</v>
      </c>
      <c r="AR44" t="s">
        <v>118</v>
      </c>
      <c r="AS44" t="s">
        <v>117</v>
      </c>
      <c r="AT44" t="s">
        <v>118</v>
      </c>
      <c r="AU44" t="s">
        <v>184</v>
      </c>
      <c r="AV44" t="s">
        <v>276</v>
      </c>
      <c r="AW44" t="s">
        <v>66</v>
      </c>
      <c r="AX44">
        <v>6282</v>
      </c>
      <c r="AY44" t="s">
        <v>696</v>
      </c>
      <c r="AZ44">
        <v>3</v>
      </c>
      <c r="BA44" t="s">
        <v>723</v>
      </c>
      <c r="BB44">
        <v>2</v>
      </c>
      <c r="BC44">
        <v>1</v>
      </c>
      <c r="BE44" t="s">
        <v>66</v>
      </c>
      <c r="BF44">
        <v>0</v>
      </c>
      <c r="BG44" t="s">
        <v>380</v>
      </c>
      <c r="BI44" t="s">
        <v>117</v>
      </c>
      <c r="BJ44" t="s">
        <v>276</v>
      </c>
      <c r="BK44" t="s">
        <v>66</v>
      </c>
      <c r="BL44">
        <v>0.97407232928800569</v>
      </c>
      <c r="BM44">
        <v>6282</v>
      </c>
      <c r="BN44" t="s">
        <v>118</v>
      </c>
      <c r="BO44" t="s">
        <v>184</v>
      </c>
      <c r="BP44">
        <v>2</v>
      </c>
      <c r="BQ44">
        <v>1790.9549999999999</v>
      </c>
      <c r="BR44">
        <v>3.3335363975338039E-2</v>
      </c>
      <c r="BS44">
        <v>0.3746295330914482</v>
      </c>
      <c r="BT44">
        <v>0.27806393795488998</v>
      </c>
      <c r="BU44">
        <v>11.846</v>
      </c>
      <c r="BV44">
        <v>0.16750839635836748</v>
      </c>
      <c r="BW44">
        <v>12.004768405683002</v>
      </c>
      <c r="BX44">
        <v>7</v>
      </c>
      <c r="BY44">
        <v>3</v>
      </c>
      <c r="BZ44">
        <v>215</v>
      </c>
    </row>
    <row r="45" spans="1:78" ht="16.5">
      <c r="A45" s="127" t="str">
        <f t="shared" si="1"/>
        <v>인천스마트</v>
      </c>
      <c r="B45" s="128" t="str">
        <f t="shared" si="2"/>
        <v>김판수</v>
      </c>
      <c r="C45" s="129" t="str">
        <f t="shared" si="3"/>
        <v>B</v>
      </c>
      <c r="D45" s="130">
        <f t="shared" si="4"/>
        <v>0.94270349263120579</v>
      </c>
      <c r="E45" s="131">
        <f t="shared" si="5"/>
        <v>2206</v>
      </c>
      <c r="F45" s="132" t="str">
        <f t="shared" si="6"/>
        <v>5</v>
      </c>
      <c r="G45" s="133" t="str">
        <f t="shared" si="7"/>
        <v>70바3620</v>
      </c>
      <c r="H45" s="134">
        <f t="shared" si="8"/>
        <v>12</v>
      </c>
      <c r="I45" s="135">
        <f t="shared" si="9"/>
        <v>2154.0029999999997</v>
      </c>
      <c r="J45" s="136">
        <f t="shared" si="10"/>
        <v>5.2379801488113456E-2</v>
      </c>
      <c r="K45" s="136">
        <f t="shared" si="11"/>
        <v>0.35494102986358578</v>
      </c>
      <c r="L45" s="136">
        <f t="shared" si="12"/>
        <v>0.14391809110757972</v>
      </c>
      <c r="M45" s="137">
        <f t="shared" si="13"/>
        <v>10.444000000000001</v>
      </c>
      <c r="N45" s="138">
        <f t="shared" si="14"/>
        <v>0</v>
      </c>
      <c r="O45" s="138">
        <f t="shared" si="15"/>
        <v>22.144815954295332</v>
      </c>
      <c r="P45" s="220">
        <f t="shared" si="16"/>
        <v>154</v>
      </c>
      <c r="Q45" s="221">
        <f t="shared" si="17"/>
        <v>0</v>
      </c>
      <c r="R45" s="221">
        <f t="shared" si="18"/>
        <v>477</v>
      </c>
      <c r="T45">
        <v>529</v>
      </c>
      <c r="U45">
        <v>2206</v>
      </c>
      <c r="V45" t="s">
        <v>387</v>
      </c>
      <c r="W45">
        <v>2154.0030000000002</v>
      </c>
      <c r="X45">
        <v>1100.4380000000001</v>
      </c>
      <c r="Y45">
        <v>1.9570000000000001</v>
      </c>
      <c r="Z45">
        <v>10.444000000000001</v>
      </c>
      <c r="AA45">
        <v>142.62218999999999</v>
      </c>
      <c r="AB45">
        <v>7.4705219999999999</v>
      </c>
      <c r="AC45">
        <v>50.622467</v>
      </c>
      <c r="AD45" s="1">
        <v>310</v>
      </c>
      <c r="AE45">
        <v>0</v>
      </c>
      <c r="AF45">
        <v>477</v>
      </c>
      <c r="AG45">
        <v>83</v>
      </c>
      <c r="AH45">
        <v>15.10286</v>
      </c>
      <c r="AI45">
        <v>1155.4000000000001</v>
      </c>
      <c r="AJ45">
        <v>11.7</v>
      </c>
      <c r="AK45">
        <v>154</v>
      </c>
      <c r="AL45">
        <v>10408</v>
      </c>
      <c r="AM45">
        <v>0.94270349263120579</v>
      </c>
      <c r="AN45" t="s">
        <v>68</v>
      </c>
      <c r="AO45">
        <v>417.35399999999998</v>
      </c>
      <c r="AP45" t="s">
        <v>533</v>
      </c>
      <c r="AQ45" t="s">
        <v>117</v>
      </c>
      <c r="AR45" t="s">
        <v>122</v>
      </c>
      <c r="AS45" t="s">
        <v>117</v>
      </c>
      <c r="AT45" t="s">
        <v>122</v>
      </c>
      <c r="AU45" t="s">
        <v>231</v>
      </c>
      <c r="AV45" t="s">
        <v>387</v>
      </c>
      <c r="AW45" t="s">
        <v>68</v>
      </c>
      <c r="AX45">
        <v>2206</v>
      </c>
      <c r="AY45" t="s">
        <v>681</v>
      </c>
      <c r="AZ45">
        <v>3</v>
      </c>
      <c r="BA45" t="s">
        <v>402</v>
      </c>
      <c r="BB45">
        <v>12</v>
      </c>
      <c r="BC45">
        <v>1</v>
      </c>
      <c r="BE45" t="s">
        <v>66</v>
      </c>
      <c r="BF45">
        <v>-1</v>
      </c>
      <c r="BG45" t="s">
        <v>379</v>
      </c>
      <c r="BI45" t="s">
        <v>117</v>
      </c>
      <c r="BJ45" t="s">
        <v>387</v>
      </c>
      <c r="BK45" t="s">
        <v>68</v>
      </c>
      <c r="BL45">
        <v>0.94270349263120579</v>
      </c>
      <c r="BM45">
        <v>2206</v>
      </c>
      <c r="BN45" t="s">
        <v>122</v>
      </c>
      <c r="BO45" t="s">
        <v>231</v>
      </c>
      <c r="BP45">
        <v>12</v>
      </c>
      <c r="BQ45">
        <v>2154.0029999999997</v>
      </c>
      <c r="BR45">
        <v>5.2379801488113456E-2</v>
      </c>
      <c r="BS45">
        <v>0.35494102986358578</v>
      </c>
      <c r="BT45">
        <v>0.14391809110757969</v>
      </c>
      <c r="BU45">
        <v>10.444000000000001</v>
      </c>
      <c r="BV45">
        <v>0</v>
      </c>
      <c r="BW45">
        <v>22.144815954295332</v>
      </c>
      <c r="BX45">
        <v>154</v>
      </c>
      <c r="BY45">
        <v>0</v>
      </c>
      <c r="BZ45">
        <v>477</v>
      </c>
    </row>
    <row r="46" spans="1:78" ht="16.5">
      <c r="A46" s="110" t="str">
        <f t="shared" si="1"/>
        <v>인천스마트</v>
      </c>
      <c r="B46" s="111" t="str">
        <f t="shared" si="2"/>
        <v>김학열</v>
      </c>
      <c r="C46" s="112" t="str">
        <f t="shared" si="3"/>
        <v>C</v>
      </c>
      <c r="D46" s="113">
        <f t="shared" si="4"/>
        <v>0.87479249777237189</v>
      </c>
      <c r="E46" s="114">
        <f t="shared" si="5"/>
        <v>7749</v>
      </c>
      <c r="F46" s="115" t="str">
        <f t="shared" si="6"/>
        <v>5</v>
      </c>
      <c r="G46" s="116" t="str">
        <f t="shared" si="7"/>
        <v>70바3621</v>
      </c>
      <c r="H46" s="117">
        <f t="shared" si="8"/>
        <v>2</v>
      </c>
      <c r="I46" s="118">
        <f t="shared" si="9"/>
        <v>2140.4360000000001</v>
      </c>
      <c r="J46" s="119">
        <f t="shared" si="10"/>
        <v>4.6930420327045967E-2</v>
      </c>
      <c r="K46" s="119">
        <f t="shared" si="11"/>
        <v>0.40110219739785458</v>
      </c>
      <c r="L46" s="119">
        <f t="shared" si="12"/>
        <v>0.21117192945736288</v>
      </c>
      <c r="M46" s="120">
        <f t="shared" si="13"/>
        <v>10.179</v>
      </c>
      <c r="N46" s="121">
        <f t="shared" si="14"/>
        <v>4.6719453419770546E-2</v>
      </c>
      <c r="O46" s="121">
        <f t="shared" si="15"/>
        <v>9.3438906839541094</v>
      </c>
      <c r="P46" s="222">
        <f t="shared" si="16"/>
        <v>150</v>
      </c>
      <c r="Q46" s="223">
        <f t="shared" si="17"/>
        <v>1</v>
      </c>
      <c r="R46" s="223">
        <f t="shared" si="18"/>
        <v>200</v>
      </c>
      <c r="T46">
        <v>529</v>
      </c>
      <c r="U46">
        <v>7749</v>
      </c>
      <c r="V46" t="s">
        <v>277</v>
      </c>
      <c r="W46">
        <v>2140.4360000000001</v>
      </c>
      <c r="X46">
        <v>1165.508</v>
      </c>
      <c r="Y46">
        <v>1.8360000000000001</v>
      </c>
      <c r="Z46">
        <v>10.179</v>
      </c>
      <c r="AA46">
        <v>153.76719299999999</v>
      </c>
      <c r="AB46">
        <v>7.2163589999999997</v>
      </c>
      <c r="AC46">
        <v>61.676358999999998</v>
      </c>
      <c r="AD46" s="1">
        <v>452</v>
      </c>
      <c r="AE46">
        <v>1</v>
      </c>
      <c r="AF46">
        <v>200</v>
      </c>
      <c r="AG46">
        <v>87</v>
      </c>
      <c r="AH46">
        <v>13.919978</v>
      </c>
      <c r="AI46">
        <v>2622.1</v>
      </c>
      <c r="AJ46">
        <v>75.400000000000006</v>
      </c>
      <c r="AK46">
        <v>150</v>
      </c>
      <c r="AL46">
        <v>52613</v>
      </c>
      <c r="AM46">
        <v>0.87479249777237189</v>
      </c>
      <c r="AN46" t="s">
        <v>69</v>
      </c>
      <c r="AO46">
        <v>1969.5350000000001</v>
      </c>
      <c r="AP46" t="s">
        <v>534</v>
      </c>
      <c r="AQ46" t="s">
        <v>117</v>
      </c>
      <c r="AR46" t="s">
        <v>122</v>
      </c>
      <c r="AS46" t="s">
        <v>117</v>
      </c>
      <c r="AT46" t="s">
        <v>122</v>
      </c>
      <c r="AU46" t="s">
        <v>232</v>
      </c>
      <c r="AV46" t="s">
        <v>277</v>
      </c>
      <c r="AW46" t="s">
        <v>69</v>
      </c>
      <c r="AX46">
        <v>7749</v>
      </c>
      <c r="AY46" t="s">
        <v>702</v>
      </c>
      <c r="AZ46">
        <v>3</v>
      </c>
      <c r="BA46" t="s">
        <v>724</v>
      </c>
      <c r="BB46">
        <v>2</v>
      </c>
      <c r="BC46">
        <v>1</v>
      </c>
      <c r="BE46" t="s">
        <v>69</v>
      </c>
      <c r="BF46">
        <v>0</v>
      </c>
      <c r="BG46" t="s">
        <v>380</v>
      </c>
      <c r="BI46" t="s">
        <v>117</v>
      </c>
      <c r="BJ46" t="s">
        <v>277</v>
      </c>
      <c r="BK46" t="s">
        <v>69</v>
      </c>
      <c r="BL46">
        <v>0.87479249777237189</v>
      </c>
      <c r="BM46">
        <v>7749</v>
      </c>
      <c r="BN46" t="s">
        <v>122</v>
      </c>
      <c r="BO46" t="s">
        <v>232</v>
      </c>
      <c r="BP46">
        <v>2</v>
      </c>
      <c r="BQ46">
        <v>2140.4360000000001</v>
      </c>
      <c r="BR46">
        <v>4.6930420327045967E-2</v>
      </c>
      <c r="BS46">
        <v>0.40110219739785458</v>
      </c>
      <c r="BT46">
        <v>0.21117192945736288</v>
      </c>
      <c r="BU46">
        <v>10.179</v>
      </c>
      <c r="BV46">
        <v>4.6719453419770546E-2</v>
      </c>
      <c r="BW46">
        <v>9.3438906839541094</v>
      </c>
      <c r="BX46">
        <v>150</v>
      </c>
      <c r="BY46">
        <v>1</v>
      </c>
      <c r="BZ46">
        <v>200</v>
      </c>
    </row>
    <row r="47" spans="1:78" ht="16.5">
      <c r="A47" s="127" t="str">
        <f t="shared" si="1"/>
        <v>인천스마트</v>
      </c>
      <c r="B47" s="128" t="str">
        <f t="shared" si="2"/>
        <v>김현수</v>
      </c>
      <c r="C47" s="129" t="str">
        <f t="shared" si="3"/>
        <v>F</v>
      </c>
      <c r="D47" s="130">
        <f t="shared" si="4"/>
        <v>0.76176589753286472</v>
      </c>
      <c r="E47" s="131">
        <f t="shared" si="5"/>
        <v>6673</v>
      </c>
      <c r="F47" s="132" t="str">
        <f t="shared" si="6"/>
        <v>38</v>
      </c>
      <c r="G47" s="133" t="str">
        <f t="shared" si="7"/>
        <v>70바3554</v>
      </c>
      <c r="H47" s="134">
        <f t="shared" si="8"/>
        <v>10</v>
      </c>
      <c r="I47" s="135">
        <f t="shared" si="9"/>
        <v>1656.1519999999998</v>
      </c>
      <c r="J47" s="136">
        <f t="shared" si="10"/>
        <v>1.9363649716439328E-2</v>
      </c>
      <c r="K47" s="136">
        <f t="shared" si="11"/>
        <v>0.42868472583869122</v>
      </c>
      <c r="L47" s="136">
        <f t="shared" si="12"/>
        <v>0.210729449953869</v>
      </c>
      <c r="M47" s="137">
        <f t="shared" si="13"/>
        <v>15.977</v>
      </c>
      <c r="N47" s="138">
        <f t="shared" si="14"/>
        <v>6.0380931218873633E-2</v>
      </c>
      <c r="O47" s="138">
        <f t="shared" si="15"/>
        <v>27.714847429462999</v>
      </c>
      <c r="P47" s="220">
        <f t="shared" si="16"/>
        <v>37</v>
      </c>
      <c r="Q47" s="221">
        <f t="shared" si="17"/>
        <v>1</v>
      </c>
      <c r="R47" s="221">
        <f t="shared" si="18"/>
        <v>459</v>
      </c>
      <c r="T47">
        <v>529</v>
      </c>
      <c r="U47">
        <v>6673</v>
      </c>
      <c r="V47" t="s">
        <v>278</v>
      </c>
      <c r="W47">
        <v>1656.152</v>
      </c>
      <c r="X47">
        <v>957.85599999999999</v>
      </c>
      <c r="Y47">
        <v>1.7290000000000001</v>
      </c>
      <c r="Z47">
        <v>15.977</v>
      </c>
      <c r="AA47">
        <v>119.00803999999999</v>
      </c>
      <c r="AB47">
        <v>2.30443</v>
      </c>
      <c r="AC47">
        <v>51.016928999999998</v>
      </c>
      <c r="AD47" s="1">
        <v>349</v>
      </c>
      <c r="AE47">
        <v>1</v>
      </c>
      <c r="AF47">
        <v>459</v>
      </c>
      <c r="AG47">
        <v>71</v>
      </c>
      <c r="AH47">
        <v>13.916302999999999</v>
      </c>
      <c r="AI47">
        <v>237</v>
      </c>
      <c r="AJ47">
        <v>0</v>
      </c>
      <c r="AK47">
        <v>37</v>
      </c>
      <c r="AL47">
        <v>20613</v>
      </c>
      <c r="AM47">
        <v>0.76176589753286472</v>
      </c>
      <c r="AN47" t="s">
        <v>70</v>
      </c>
      <c r="AO47">
        <v>408.76799999999997</v>
      </c>
      <c r="AP47" t="s">
        <v>535</v>
      </c>
      <c r="AQ47" t="s">
        <v>117</v>
      </c>
      <c r="AR47" t="s">
        <v>121</v>
      </c>
      <c r="AS47" t="s">
        <v>117</v>
      </c>
      <c r="AT47" t="s">
        <v>121</v>
      </c>
      <c r="AU47" t="s">
        <v>226</v>
      </c>
      <c r="AV47" t="s">
        <v>278</v>
      </c>
      <c r="AW47" t="s">
        <v>70</v>
      </c>
      <c r="AX47">
        <v>6673</v>
      </c>
      <c r="AY47" t="s">
        <v>682</v>
      </c>
      <c r="AZ47">
        <v>4</v>
      </c>
      <c r="BA47" t="s">
        <v>725</v>
      </c>
      <c r="BB47">
        <v>10</v>
      </c>
      <c r="BC47">
        <v>1</v>
      </c>
      <c r="BE47" t="s">
        <v>70</v>
      </c>
      <c r="BF47">
        <v>0</v>
      </c>
      <c r="BG47" t="s">
        <v>380</v>
      </c>
      <c r="BI47" t="s">
        <v>117</v>
      </c>
      <c r="BJ47" t="s">
        <v>278</v>
      </c>
      <c r="BK47" t="s">
        <v>70</v>
      </c>
      <c r="BL47">
        <v>0.76176589753286472</v>
      </c>
      <c r="BM47">
        <v>6673</v>
      </c>
      <c r="BN47" t="s">
        <v>121</v>
      </c>
      <c r="BO47" t="s">
        <v>226</v>
      </c>
      <c r="BP47">
        <v>10</v>
      </c>
      <c r="BQ47">
        <v>1656.1519999999998</v>
      </c>
      <c r="BR47">
        <v>1.9363649716439328E-2</v>
      </c>
      <c r="BS47">
        <v>0.42868472583869122</v>
      </c>
      <c r="BT47">
        <v>0.21072944995386897</v>
      </c>
      <c r="BU47">
        <v>15.977</v>
      </c>
      <c r="BV47">
        <v>6.0380931218873633E-2</v>
      </c>
      <c r="BW47">
        <v>27.714847429462999</v>
      </c>
      <c r="BX47">
        <v>37</v>
      </c>
      <c r="BY47">
        <v>1</v>
      </c>
      <c r="BZ47">
        <v>459</v>
      </c>
    </row>
    <row r="48" spans="1:78" ht="16.5">
      <c r="A48" s="110" t="str">
        <f t="shared" si="1"/>
        <v>인천스마트</v>
      </c>
      <c r="B48" s="111" t="str">
        <f t="shared" si="2"/>
        <v>김형규</v>
      </c>
      <c r="C48" s="112" t="str">
        <f t="shared" si="3"/>
        <v>S</v>
      </c>
      <c r="D48" s="113">
        <f t="shared" si="4"/>
        <v>1.0810577270259121</v>
      </c>
      <c r="E48" s="114">
        <f t="shared" si="5"/>
        <v>5736</v>
      </c>
      <c r="F48" s="115" t="str">
        <f t="shared" si="6"/>
        <v>5-1</v>
      </c>
      <c r="G48" s="116" t="str">
        <f t="shared" si="7"/>
        <v>70바3646</v>
      </c>
      <c r="H48" s="117">
        <f t="shared" si="8"/>
        <v>2</v>
      </c>
      <c r="I48" s="118">
        <f t="shared" si="9"/>
        <v>1003.889</v>
      </c>
      <c r="J48" s="119">
        <f t="shared" si="10"/>
        <v>2.085287586136738E-2</v>
      </c>
      <c r="K48" s="119">
        <f t="shared" si="11"/>
        <v>0.3200821700964378</v>
      </c>
      <c r="L48" s="119">
        <f t="shared" si="12"/>
        <v>0.17033755723989405</v>
      </c>
      <c r="M48" s="120">
        <f t="shared" si="13"/>
        <v>9.4480000000000004</v>
      </c>
      <c r="N48" s="121">
        <f t="shared" si="14"/>
        <v>0</v>
      </c>
      <c r="O48" s="121">
        <f t="shared" si="15"/>
        <v>23.309349938090765</v>
      </c>
      <c r="P48" s="222">
        <f t="shared" si="16"/>
        <v>0</v>
      </c>
      <c r="Q48" s="223">
        <f t="shared" si="17"/>
        <v>0</v>
      </c>
      <c r="R48" s="223">
        <f t="shared" si="18"/>
        <v>234</v>
      </c>
      <c r="T48">
        <v>529</v>
      </c>
      <c r="U48">
        <v>5736</v>
      </c>
      <c r="V48" t="s">
        <v>279</v>
      </c>
      <c r="W48">
        <v>1003.889</v>
      </c>
      <c r="X48">
        <v>488.72500000000002</v>
      </c>
      <c r="Y48">
        <v>2.0539999999999998</v>
      </c>
      <c r="Z48">
        <v>9.4480000000000004</v>
      </c>
      <c r="AA48">
        <v>61.407741000000001</v>
      </c>
      <c r="AB48">
        <v>1.2805280000000001</v>
      </c>
      <c r="AC48">
        <v>19.655522999999999</v>
      </c>
      <c r="AD48" s="1">
        <v>171</v>
      </c>
      <c r="AE48">
        <v>0</v>
      </c>
      <c r="AF48">
        <v>234</v>
      </c>
      <c r="AG48">
        <v>65</v>
      </c>
      <c r="AH48">
        <v>16.347922000000001</v>
      </c>
      <c r="AI48">
        <v>77.400000000000006</v>
      </c>
      <c r="AJ48">
        <v>0</v>
      </c>
      <c r="AK48">
        <v>0</v>
      </c>
      <c r="AL48">
        <v>0</v>
      </c>
      <c r="AM48">
        <v>1.0810577270259121</v>
      </c>
      <c r="AN48" t="s">
        <v>71</v>
      </c>
      <c r="AO48">
        <v>901.25300000000004</v>
      </c>
      <c r="AP48" t="s">
        <v>536</v>
      </c>
      <c r="AQ48" t="s">
        <v>117</v>
      </c>
      <c r="AR48" t="s">
        <v>123</v>
      </c>
      <c r="AS48" t="s">
        <v>117</v>
      </c>
      <c r="AT48" t="s">
        <v>123</v>
      </c>
      <c r="AU48" t="s">
        <v>242</v>
      </c>
      <c r="AV48" t="s">
        <v>279</v>
      </c>
      <c r="AW48" t="s">
        <v>71</v>
      </c>
      <c r="AX48">
        <v>5736</v>
      </c>
      <c r="AY48" t="s">
        <v>726</v>
      </c>
      <c r="AZ48">
        <v>2</v>
      </c>
      <c r="BA48" t="s">
        <v>727</v>
      </c>
      <c r="BB48">
        <v>2</v>
      </c>
      <c r="BC48">
        <v>1</v>
      </c>
      <c r="BE48" t="s">
        <v>71</v>
      </c>
      <c r="BF48">
        <v>0</v>
      </c>
      <c r="BG48" t="s">
        <v>380</v>
      </c>
      <c r="BI48" t="s">
        <v>117</v>
      </c>
      <c r="BJ48" t="s">
        <v>279</v>
      </c>
      <c r="BK48" t="s">
        <v>71</v>
      </c>
      <c r="BL48">
        <v>1.0810577270259121</v>
      </c>
      <c r="BM48">
        <v>5736</v>
      </c>
      <c r="BN48" t="s">
        <v>123</v>
      </c>
      <c r="BO48" t="s">
        <v>242</v>
      </c>
      <c r="BP48">
        <v>2</v>
      </c>
      <c r="BQ48">
        <v>1003.889</v>
      </c>
      <c r="BR48">
        <v>2.085287586136738E-2</v>
      </c>
      <c r="BS48">
        <v>0.3200821700964378</v>
      </c>
      <c r="BT48">
        <v>0.17033755723989405</v>
      </c>
      <c r="BU48">
        <v>9.4480000000000004</v>
      </c>
      <c r="BV48">
        <v>0</v>
      </c>
      <c r="BW48">
        <v>23.309349938090765</v>
      </c>
      <c r="BX48">
        <v>0</v>
      </c>
      <c r="BY48">
        <v>0</v>
      </c>
      <c r="BZ48">
        <v>234</v>
      </c>
    </row>
    <row r="49" spans="1:78" ht="16.5">
      <c r="A49" s="127" t="str">
        <f t="shared" si="1"/>
        <v>인천스마트</v>
      </c>
      <c r="B49" s="128" t="str">
        <f t="shared" si="2"/>
        <v>김환조</v>
      </c>
      <c r="C49" s="129" t="str">
        <f t="shared" si="3"/>
        <v>D</v>
      </c>
      <c r="D49" s="130">
        <f t="shared" si="4"/>
        <v>0.8129870373989454</v>
      </c>
      <c r="E49" s="131">
        <f t="shared" si="5"/>
        <v>6141</v>
      </c>
      <c r="F49" s="132" t="str">
        <f t="shared" si="6"/>
        <v>38</v>
      </c>
      <c r="G49" s="133" t="str">
        <f t="shared" si="7"/>
        <v>70바3545</v>
      </c>
      <c r="H49" s="134">
        <f t="shared" si="8"/>
        <v>2</v>
      </c>
      <c r="I49" s="135">
        <f t="shared" si="9"/>
        <v>2046.097</v>
      </c>
      <c r="J49" s="136">
        <f t="shared" si="10"/>
        <v>4.538517793224122E-2</v>
      </c>
      <c r="K49" s="136">
        <f t="shared" si="11"/>
        <v>0.36073431628032415</v>
      </c>
      <c r="L49" s="136">
        <f t="shared" si="12"/>
        <v>0.1133866087482656</v>
      </c>
      <c r="M49" s="137">
        <f t="shared" si="13"/>
        <v>13.624000000000001</v>
      </c>
      <c r="N49" s="138">
        <f t="shared" si="14"/>
        <v>0</v>
      </c>
      <c r="O49" s="138">
        <f t="shared" si="15"/>
        <v>11.045419645305184</v>
      </c>
      <c r="P49" s="220">
        <f t="shared" si="16"/>
        <v>3</v>
      </c>
      <c r="Q49" s="221">
        <f t="shared" si="17"/>
        <v>0</v>
      </c>
      <c r="R49" s="221">
        <f t="shared" si="18"/>
        <v>226</v>
      </c>
      <c r="T49">
        <v>529</v>
      </c>
      <c r="U49">
        <v>6141</v>
      </c>
      <c r="V49" t="s">
        <v>280</v>
      </c>
      <c r="W49">
        <v>2046.097</v>
      </c>
      <c r="X49">
        <v>1095.777</v>
      </c>
      <c r="Y49">
        <v>1.867</v>
      </c>
      <c r="Z49">
        <v>13.624000000000001</v>
      </c>
      <c r="AA49">
        <v>133.41913099999999</v>
      </c>
      <c r="AB49">
        <v>6.0552510000000002</v>
      </c>
      <c r="AC49">
        <v>48.128858999999999</v>
      </c>
      <c r="AD49" s="1">
        <v>232</v>
      </c>
      <c r="AE49">
        <v>0</v>
      </c>
      <c r="AF49">
        <v>226</v>
      </c>
      <c r="AG49">
        <v>83</v>
      </c>
      <c r="AH49">
        <v>15.335858999999999</v>
      </c>
      <c r="AI49">
        <v>304.5</v>
      </c>
      <c r="AJ49">
        <v>0</v>
      </c>
      <c r="AK49">
        <v>3</v>
      </c>
      <c r="AL49">
        <v>1001</v>
      </c>
      <c r="AM49">
        <v>0.8129870373989454</v>
      </c>
      <c r="AN49" t="s">
        <v>67</v>
      </c>
      <c r="AO49">
        <v>1927.91</v>
      </c>
      <c r="AP49" t="s">
        <v>537</v>
      </c>
      <c r="AQ49" t="s">
        <v>117</v>
      </c>
      <c r="AR49" t="s">
        <v>121</v>
      </c>
      <c r="AS49" t="s">
        <v>117</v>
      </c>
      <c r="AT49" t="s">
        <v>121</v>
      </c>
      <c r="AU49" t="s">
        <v>216</v>
      </c>
      <c r="AV49" t="s">
        <v>280</v>
      </c>
      <c r="AW49" t="s">
        <v>67</v>
      </c>
      <c r="AX49">
        <v>6141</v>
      </c>
      <c r="AY49" t="s">
        <v>691</v>
      </c>
      <c r="AZ49">
        <v>6</v>
      </c>
      <c r="BA49" t="s">
        <v>395</v>
      </c>
      <c r="BB49">
        <v>2</v>
      </c>
      <c r="BC49">
        <v>1</v>
      </c>
      <c r="BE49" t="s">
        <v>69</v>
      </c>
      <c r="BF49">
        <v>-1</v>
      </c>
      <c r="BG49" t="s">
        <v>379</v>
      </c>
      <c r="BI49" t="s">
        <v>117</v>
      </c>
      <c r="BJ49" t="s">
        <v>280</v>
      </c>
      <c r="BK49" t="s">
        <v>67</v>
      </c>
      <c r="BL49">
        <v>0.8129870373989454</v>
      </c>
      <c r="BM49">
        <v>6141</v>
      </c>
      <c r="BN49" t="s">
        <v>121</v>
      </c>
      <c r="BO49" t="s">
        <v>216</v>
      </c>
      <c r="BP49">
        <v>2</v>
      </c>
      <c r="BQ49">
        <v>2046.097</v>
      </c>
      <c r="BR49">
        <v>4.538517793224122E-2</v>
      </c>
      <c r="BS49">
        <v>0.36073431628032415</v>
      </c>
      <c r="BT49">
        <v>0.1133866087482656</v>
      </c>
      <c r="BU49">
        <v>13.624000000000001</v>
      </c>
      <c r="BV49">
        <v>0</v>
      </c>
      <c r="BW49">
        <v>11.045419645305184</v>
      </c>
      <c r="BX49">
        <v>3</v>
      </c>
      <c r="BY49">
        <v>0</v>
      </c>
      <c r="BZ49">
        <v>226</v>
      </c>
    </row>
    <row r="50" spans="1:78" ht="16.5">
      <c r="A50" s="110" t="str">
        <f t="shared" si="1"/>
        <v>인천스마트</v>
      </c>
      <c r="B50" s="111" t="str">
        <f t="shared" si="2"/>
        <v>노영봉</v>
      </c>
      <c r="C50" s="112" t="str">
        <f t="shared" si="3"/>
        <v>B</v>
      </c>
      <c r="D50" s="113">
        <f t="shared" si="4"/>
        <v>0.9064437104487918</v>
      </c>
      <c r="E50" s="114">
        <f t="shared" si="5"/>
        <v>4387</v>
      </c>
      <c r="F50" s="115" t="str">
        <f t="shared" si="6"/>
        <v>20</v>
      </c>
      <c r="G50" s="116" t="str">
        <f t="shared" si="7"/>
        <v>70바3556</v>
      </c>
      <c r="H50" s="117">
        <f t="shared" si="8"/>
        <v>7</v>
      </c>
      <c r="I50" s="118">
        <f t="shared" si="9"/>
        <v>1141.242</v>
      </c>
      <c r="J50" s="119">
        <f t="shared" si="10"/>
        <v>3.4288711879864243E-2</v>
      </c>
      <c r="K50" s="119">
        <f t="shared" si="11"/>
        <v>0.37317580761142893</v>
      </c>
      <c r="L50" s="119">
        <f t="shared" si="12"/>
        <v>0.17700014545556508</v>
      </c>
      <c r="M50" s="120">
        <f t="shared" si="13"/>
        <v>12.567</v>
      </c>
      <c r="N50" s="121">
        <f t="shared" si="14"/>
        <v>0</v>
      </c>
      <c r="O50" s="121">
        <f t="shared" si="15"/>
        <v>4.6440632223489846</v>
      </c>
      <c r="P50" s="222">
        <f t="shared" si="16"/>
        <v>23</v>
      </c>
      <c r="Q50" s="223">
        <f t="shared" si="17"/>
        <v>0</v>
      </c>
      <c r="R50" s="223">
        <f t="shared" si="18"/>
        <v>59</v>
      </c>
      <c r="T50">
        <v>529</v>
      </c>
      <c r="U50">
        <v>4387</v>
      </c>
      <c r="V50" t="s">
        <v>281</v>
      </c>
      <c r="W50">
        <v>1204.896</v>
      </c>
      <c r="X50">
        <v>663.60199999999998</v>
      </c>
      <c r="Y50">
        <v>1.8160000000000001</v>
      </c>
      <c r="Z50">
        <v>12.567</v>
      </c>
      <c r="AA50">
        <v>76.125810999999999</v>
      </c>
      <c r="AB50">
        <v>2.6102560000000001</v>
      </c>
      <c r="AC50">
        <v>28.408311000000001</v>
      </c>
      <c r="AD50" s="1">
        <v>202</v>
      </c>
      <c r="AE50">
        <v>0</v>
      </c>
      <c r="AF50">
        <v>59</v>
      </c>
      <c r="AG50">
        <v>67</v>
      </c>
      <c r="AH50">
        <v>15.827693</v>
      </c>
      <c r="AI50">
        <v>412.6</v>
      </c>
      <c r="AJ50">
        <v>0</v>
      </c>
      <c r="AK50">
        <v>23</v>
      </c>
      <c r="AL50">
        <v>9650</v>
      </c>
      <c r="AM50">
        <v>0.9064437104487918</v>
      </c>
      <c r="AN50" t="s">
        <v>68</v>
      </c>
      <c r="AO50">
        <v>310.08600000000001</v>
      </c>
      <c r="AP50" t="s">
        <v>538</v>
      </c>
      <c r="AQ50" t="s">
        <v>117</v>
      </c>
      <c r="AR50" t="s">
        <v>118</v>
      </c>
      <c r="AS50" t="s">
        <v>117</v>
      </c>
      <c r="AT50" t="s">
        <v>118</v>
      </c>
      <c r="AU50" t="s">
        <v>180</v>
      </c>
      <c r="AV50" t="s">
        <v>281</v>
      </c>
      <c r="AW50" t="s">
        <v>68</v>
      </c>
      <c r="AX50">
        <v>4387</v>
      </c>
      <c r="AY50" t="s">
        <v>700</v>
      </c>
      <c r="AZ50">
        <v>13</v>
      </c>
      <c r="BA50" t="s">
        <v>728</v>
      </c>
      <c r="BB50">
        <v>7</v>
      </c>
      <c r="BC50">
        <v>1</v>
      </c>
      <c r="BE50" t="s">
        <v>68</v>
      </c>
      <c r="BF50">
        <v>0</v>
      </c>
      <c r="BG50" t="s">
        <v>380</v>
      </c>
      <c r="BI50" t="s">
        <v>117</v>
      </c>
      <c r="BJ50" t="s">
        <v>281</v>
      </c>
      <c r="BK50" t="s">
        <v>68</v>
      </c>
      <c r="BL50">
        <v>0.9064437104487918</v>
      </c>
      <c r="BM50">
        <v>4387</v>
      </c>
      <c r="BN50" t="s">
        <v>118</v>
      </c>
      <c r="BO50" t="s">
        <v>180</v>
      </c>
      <c r="BP50">
        <v>7</v>
      </c>
      <c r="BQ50">
        <v>1141.242</v>
      </c>
      <c r="BR50">
        <v>3.4288711879864243E-2</v>
      </c>
      <c r="BS50">
        <v>0.37317580761142893</v>
      </c>
      <c r="BT50">
        <v>0.16764932409104188</v>
      </c>
      <c r="BU50">
        <v>12.567</v>
      </c>
      <c r="BV50">
        <v>0</v>
      </c>
      <c r="BW50">
        <v>4.6440632223489846</v>
      </c>
      <c r="BX50">
        <v>23</v>
      </c>
      <c r="BY50">
        <v>0</v>
      </c>
      <c r="BZ50">
        <v>59</v>
      </c>
    </row>
    <row r="51" spans="1:78" ht="16.5">
      <c r="A51" s="127" t="str">
        <f t="shared" si="1"/>
        <v>인천스마트</v>
      </c>
      <c r="B51" s="128" t="str">
        <f t="shared" si="2"/>
        <v>문영식</v>
      </c>
      <c r="C51" s="129" t="str">
        <f t="shared" si="3"/>
        <v>B</v>
      </c>
      <c r="D51" s="130">
        <f t="shared" si="4"/>
        <v>0.92949994659520796</v>
      </c>
      <c r="E51" s="131">
        <f t="shared" si="5"/>
        <v>1600</v>
      </c>
      <c r="F51" s="132" t="str">
        <f t="shared" si="6"/>
        <v>20</v>
      </c>
      <c r="G51" s="133" t="str">
        <f t="shared" si="7"/>
        <v>70바3503</v>
      </c>
      <c r="H51" s="134">
        <f t="shared" si="8"/>
        <v>2</v>
      </c>
      <c r="I51" s="135">
        <f t="shared" si="9"/>
        <v>2218.9019999999996</v>
      </c>
      <c r="J51" s="136">
        <f t="shared" si="10"/>
        <v>3.7280219316387947E-2</v>
      </c>
      <c r="K51" s="136">
        <f t="shared" si="11"/>
        <v>0.37425213224266063</v>
      </c>
      <c r="L51" s="136">
        <f t="shared" si="12"/>
        <v>0.28257219111073861</v>
      </c>
      <c r="M51" s="137">
        <f t="shared" si="13"/>
        <v>11.03</v>
      </c>
      <c r="N51" s="138">
        <f t="shared" si="14"/>
        <v>4.5067335105380961E-2</v>
      </c>
      <c r="O51" s="138">
        <f t="shared" si="15"/>
        <v>6.2192922445425722</v>
      </c>
      <c r="P51" s="220">
        <f t="shared" si="16"/>
        <v>34</v>
      </c>
      <c r="Q51" s="221">
        <f t="shared" si="17"/>
        <v>1</v>
      </c>
      <c r="R51" s="221">
        <f t="shared" si="18"/>
        <v>138</v>
      </c>
      <c r="T51">
        <v>529</v>
      </c>
      <c r="U51">
        <v>1600</v>
      </c>
      <c r="V51" t="s">
        <v>282</v>
      </c>
      <c r="W51">
        <v>2218.902</v>
      </c>
      <c r="X51">
        <v>1193.4349999999999</v>
      </c>
      <c r="Y51">
        <v>1.859</v>
      </c>
      <c r="Z51">
        <v>11.03</v>
      </c>
      <c r="AA51">
        <v>142.1508</v>
      </c>
      <c r="AB51">
        <v>5.2994130000000004</v>
      </c>
      <c r="AC51">
        <v>53.200240000000001</v>
      </c>
      <c r="AD51" s="1">
        <v>627</v>
      </c>
      <c r="AE51">
        <v>1</v>
      </c>
      <c r="AF51">
        <v>138</v>
      </c>
      <c r="AG51">
        <v>66</v>
      </c>
      <c r="AH51">
        <v>15.609493000000001</v>
      </c>
      <c r="AI51">
        <v>1539.6</v>
      </c>
      <c r="AJ51">
        <v>0</v>
      </c>
      <c r="AK51">
        <v>34</v>
      </c>
      <c r="AL51">
        <v>4562</v>
      </c>
      <c r="AM51">
        <v>0.92949994659520796</v>
      </c>
      <c r="AN51" t="s">
        <v>68</v>
      </c>
      <c r="AO51">
        <v>2127.7109999999998</v>
      </c>
      <c r="AP51" t="s">
        <v>539</v>
      </c>
      <c r="AQ51" t="s">
        <v>117</v>
      </c>
      <c r="AR51" t="s">
        <v>118</v>
      </c>
      <c r="AS51" t="s">
        <v>117</v>
      </c>
      <c r="AT51" t="s">
        <v>118</v>
      </c>
      <c r="AU51" t="s">
        <v>176</v>
      </c>
      <c r="AV51" t="s">
        <v>282</v>
      </c>
      <c r="AW51" t="s">
        <v>68</v>
      </c>
      <c r="AX51">
        <v>1600</v>
      </c>
      <c r="AY51" t="s">
        <v>700</v>
      </c>
      <c r="AZ51">
        <v>6</v>
      </c>
      <c r="BA51" t="s">
        <v>450</v>
      </c>
      <c r="BB51">
        <v>2</v>
      </c>
      <c r="BC51">
        <v>1</v>
      </c>
      <c r="BE51" t="s">
        <v>66</v>
      </c>
      <c r="BF51">
        <v>-1</v>
      </c>
      <c r="BG51" t="s">
        <v>379</v>
      </c>
      <c r="BI51" t="s">
        <v>117</v>
      </c>
      <c r="BJ51" t="s">
        <v>282</v>
      </c>
      <c r="BK51" t="s">
        <v>68</v>
      </c>
      <c r="BL51">
        <v>0.92949994659520796</v>
      </c>
      <c r="BM51">
        <v>1600</v>
      </c>
      <c r="BN51" t="s">
        <v>118</v>
      </c>
      <c r="BO51" t="s">
        <v>176</v>
      </c>
      <c r="BP51">
        <v>2</v>
      </c>
      <c r="BQ51">
        <v>2218.9019999999996</v>
      </c>
      <c r="BR51">
        <v>3.7280219316387947E-2</v>
      </c>
      <c r="BS51">
        <v>0.37425213224266063</v>
      </c>
      <c r="BT51">
        <v>0.28257219111073856</v>
      </c>
      <c r="BU51">
        <v>11.03</v>
      </c>
      <c r="BV51">
        <v>4.5067335105380961E-2</v>
      </c>
      <c r="BW51">
        <v>6.2192922445425722</v>
      </c>
      <c r="BX51">
        <v>34</v>
      </c>
      <c r="BY51">
        <v>1</v>
      </c>
      <c r="BZ51">
        <v>138</v>
      </c>
    </row>
    <row r="52" spans="1:78" ht="16.5">
      <c r="A52" s="110" t="str">
        <f t="shared" si="1"/>
        <v>인천스마트</v>
      </c>
      <c r="B52" s="111" t="str">
        <f t="shared" si="2"/>
        <v>문영식B</v>
      </c>
      <c r="C52" s="112" t="str">
        <f t="shared" si="3"/>
        <v>B</v>
      </c>
      <c r="D52" s="113">
        <f t="shared" si="4"/>
        <v>0.93177777446776966</v>
      </c>
      <c r="E52" s="114">
        <f t="shared" si="5"/>
        <v>3374</v>
      </c>
      <c r="F52" s="115" t="str">
        <f t="shared" si="6"/>
        <v>5-1</v>
      </c>
      <c r="G52" s="116" t="str">
        <f t="shared" si="7"/>
        <v>70바3648</v>
      </c>
      <c r="H52" s="117">
        <f t="shared" si="8"/>
        <v>2</v>
      </c>
      <c r="I52" s="118">
        <f t="shared" si="9"/>
        <v>684.48900000000003</v>
      </c>
      <c r="J52" s="119">
        <f t="shared" si="10"/>
        <v>9.4480132931146321E-2</v>
      </c>
      <c r="K52" s="119">
        <f t="shared" si="11"/>
        <v>0.3533824957873149</v>
      </c>
      <c r="L52" s="119">
        <f t="shared" si="12"/>
        <v>0.23667290489693771</v>
      </c>
      <c r="M52" s="120">
        <f t="shared" si="13"/>
        <v>11.199</v>
      </c>
      <c r="N52" s="121">
        <f t="shared" si="14"/>
        <v>0</v>
      </c>
      <c r="O52" s="121">
        <f t="shared" si="15"/>
        <v>17.385231902923202</v>
      </c>
      <c r="P52" s="222">
        <f t="shared" si="16"/>
        <v>17</v>
      </c>
      <c r="Q52" s="223">
        <f t="shared" si="17"/>
        <v>0</v>
      </c>
      <c r="R52" s="223">
        <f t="shared" si="18"/>
        <v>165</v>
      </c>
      <c r="T52">
        <v>529</v>
      </c>
      <c r="U52">
        <v>3374</v>
      </c>
      <c r="V52" t="s">
        <v>434</v>
      </c>
      <c r="W52">
        <v>837.28300000000002</v>
      </c>
      <c r="X52">
        <v>469.74799999999999</v>
      </c>
      <c r="Y52">
        <v>1.782</v>
      </c>
      <c r="Z52">
        <v>11.199</v>
      </c>
      <c r="AA52">
        <v>67.421369999999996</v>
      </c>
      <c r="AB52">
        <v>6.36998</v>
      </c>
      <c r="AC52">
        <v>23.825531999999999</v>
      </c>
      <c r="AD52" s="1">
        <v>162</v>
      </c>
      <c r="AE52">
        <v>0</v>
      </c>
      <c r="AF52">
        <v>165</v>
      </c>
      <c r="AG52">
        <v>65</v>
      </c>
      <c r="AH52">
        <v>12.418658000000001</v>
      </c>
      <c r="AI52">
        <v>51.7</v>
      </c>
      <c r="AJ52">
        <v>0</v>
      </c>
      <c r="AK52">
        <v>17</v>
      </c>
      <c r="AL52">
        <v>11525</v>
      </c>
      <c r="AM52">
        <v>0.93177777446776966</v>
      </c>
      <c r="AN52" t="s">
        <v>68</v>
      </c>
      <c r="AO52">
        <v>624.16600000000005</v>
      </c>
      <c r="AP52" t="s">
        <v>540</v>
      </c>
      <c r="AQ52" t="s">
        <v>117</v>
      </c>
      <c r="AR52" t="s">
        <v>123</v>
      </c>
      <c r="AS52" t="s">
        <v>117</v>
      </c>
      <c r="AT52" t="s">
        <v>123</v>
      </c>
      <c r="AU52" t="s">
        <v>244</v>
      </c>
      <c r="AV52" t="s">
        <v>434</v>
      </c>
      <c r="AW52" t="s">
        <v>68</v>
      </c>
      <c r="AX52">
        <v>3374</v>
      </c>
      <c r="AY52" t="s">
        <v>729</v>
      </c>
      <c r="AZ52">
        <v>2</v>
      </c>
      <c r="BA52" t="s">
        <v>466</v>
      </c>
      <c r="BB52">
        <v>2</v>
      </c>
      <c r="BC52">
        <v>1</v>
      </c>
      <c r="BE52" t="s">
        <v>69</v>
      </c>
      <c r="BF52">
        <v>1</v>
      </c>
      <c r="BG52" t="s">
        <v>412</v>
      </c>
      <c r="BI52" t="s">
        <v>117</v>
      </c>
      <c r="BJ52" t="s">
        <v>434</v>
      </c>
      <c r="BK52" t="s">
        <v>68</v>
      </c>
      <c r="BL52">
        <v>0.93177777446776966</v>
      </c>
      <c r="BM52">
        <v>3374</v>
      </c>
      <c r="BN52" t="s">
        <v>123</v>
      </c>
      <c r="BO52" t="s">
        <v>244</v>
      </c>
      <c r="BP52">
        <v>2</v>
      </c>
      <c r="BQ52">
        <v>684.48900000000003</v>
      </c>
      <c r="BR52">
        <v>9.4480132931146321E-2</v>
      </c>
      <c r="BS52">
        <v>0.3533824957873149</v>
      </c>
      <c r="BT52">
        <v>0.19348296812427818</v>
      </c>
      <c r="BU52">
        <v>11.199</v>
      </c>
      <c r="BV52">
        <v>0</v>
      </c>
      <c r="BW52">
        <v>17.385231902923202</v>
      </c>
      <c r="BX52">
        <v>17</v>
      </c>
      <c r="BY52">
        <v>0</v>
      </c>
      <c r="BZ52">
        <v>165</v>
      </c>
    </row>
    <row r="53" spans="1:78" ht="16.5">
      <c r="A53" s="127" t="str">
        <f t="shared" si="1"/>
        <v>인천스마트</v>
      </c>
      <c r="B53" s="128" t="str">
        <f t="shared" si="2"/>
        <v>문준석</v>
      </c>
      <c r="C53" s="129" t="str">
        <f t="shared" si="3"/>
        <v>B</v>
      </c>
      <c r="D53" s="130">
        <f t="shared" si="4"/>
        <v>0.90049847813257611</v>
      </c>
      <c r="E53" s="131">
        <f t="shared" si="5"/>
        <v>8966</v>
      </c>
      <c r="F53" s="132" t="str">
        <f t="shared" si="6"/>
        <v>20</v>
      </c>
      <c r="G53" s="133" t="str">
        <f t="shared" si="7"/>
        <v>70바3507</v>
      </c>
      <c r="H53" s="134">
        <f t="shared" si="8"/>
        <v>2</v>
      </c>
      <c r="I53" s="135">
        <f t="shared" si="9"/>
        <v>851.1160000000001</v>
      </c>
      <c r="J53" s="136">
        <f t="shared" si="10"/>
        <v>2.0133675470286726E-2</v>
      </c>
      <c r="K53" s="136">
        <f t="shared" si="11"/>
        <v>0.43042875542856396</v>
      </c>
      <c r="L53" s="136">
        <f t="shared" si="12"/>
        <v>0.10574351792235134</v>
      </c>
      <c r="M53" s="137">
        <f t="shared" si="13"/>
        <v>20.733000000000001</v>
      </c>
      <c r="N53" s="138">
        <f t="shared" si="14"/>
        <v>0.87860888599924181</v>
      </c>
      <c r="O53" s="138">
        <f t="shared" si="15"/>
        <v>78.698253074503512</v>
      </c>
      <c r="P53" s="220">
        <f t="shared" si="16"/>
        <v>26</v>
      </c>
      <c r="Q53" s="221">
        <f t="shared" si="17"/>
        <v>8</v>
      </c>
      <c r="R53" s="221">
        <f t="shared" si="18"/>
        <v>803</v>
      </c>
      <c r="T53">
        <v>529</v>
      </c>
      <c r="U53">
        <v>8966</v>
      </c>
      <c r="V53" t="s">
        <v>435</v>
      </c>
      <c r="W53">
        <v>937.89</v>
      </c>
      <c r="X53">
        <v>519.63099999999997</v>
      </c>
      <c r="Y53">
        <v>1.8049999999999999</v>
      </c>
      <c r="Z53">
        <v>20.733000000000001</v>
      </c>
      <c r="AA53">
        <v>50.136648000000001</v>
      </c>
      <c r="AB53">
        <v>1.0094350000000001</v>
      </c>
      <c r="AC53">
        <v>21.580255000000001</v>
      </c>
      <c r="AD53" s="1">
        <v>90</v>
      </c>
      <c r="AE53">
        <v>8</v>
      </c>
      <c r="AF53">
        <v>803</v>
      </c>
      <c r="AG53">
        <v>83</v>
      </c>
      <c r="AH53">
        <v>18.706675000000001</v>
      </c>
      <c r="AI53">
        <v>3629.8</v>
      </c>
      <c r="AJ53">
        <v>1.4</v>
      </c>
      <c r="AK53">
        <v>26</v>
      </c>
      <c r="AL53">
        <v>10222</v>
      </c>
      <c r="AM53">
        <v>0.90049847813257611</v>
      </c>
      <c r="AN53" t="s">
        <v>68</v>
      </c>
      <c r="AO53">
        <v>796.71400000000006</v>
      </c>
      <c r="AP53" t="s">
        <v>541</v>
      </c>
      <c r="AQ53" t="s">
        <v>117</v>
      </c>
      <c r="AR53" t="s">
        <v>118</v>
      </c>
      <c r="AS53" t="s">
        <v>117</v>
      </c>
      <c r="AT53" t="s">
        <v>118</v>
      </c>
      <c r="AU53" t="s">
        <v>179</v>
      </c>
      <c r="AV53" t="s">
        <v>435</v>
      </c>
      <c r="AW53" t="s">
        <v>68</v>
      </c>
      <c r="AX53">
        <v>8966</v>
      </c>
      <c r="AY53" t="s">
        <v>700</v>
      </c>
      <c r="AZ53">
        <v>16</v>
      </c>
      <c r="BA53" t="s">
        <v>730</v>
      </c>
      <c r="BB53">
        <v>2</v>
      </c>
      <c r="BC53">
        <v>1</v>
      </c>
      <c r="BE53" t="s">
        <v>68</v>
      </c>
      <c r="BF53">
        <v>0</v>
      </c>
      <c r="BG53" t="s">
        <v>380</v>
      </c>
      <c r="BI53" t="s">
        <v>117</v>
      </c>
      <c r="BJ53" t="s">
        <v>435</v>
      </c>
      <c r="BK53" t="s">
        <v>68</v>
      </c>
      <c r="BL53">
        <v>0.90049847813257611</v>
      </c>
      <c r="BM53">
        <v>8966</v>
      </c>
      <c r="BN53" t="s">
        <v>118</v>
      </c>
      <c r="BO53" t="s">
        <v>179</v>
      </c>
      <c r="BP53">
        <v>2</v>
      </c>
      <c r="BQ53">
        <v>851.1160000000001</v>
      </c>
      <c r="BR53">
        <v>2.0133675470286726E-2</v>
      </c>
      <c r="BS53">
        <v>0.43042875542856396</v>
      </c>
      <c r="BT53">
        <v>9.5960080606467713E-2</v>
      </c>
      <c r="BU53">
        <v>20.733000000000001</v>
      </c>
      <c r="BV53">
        <v>0.87860888599924181</v>
      </c>
      <c r="BW53">
        <v>78.698253074503512</v>
      </c>
      <c r="BX53">
        <v>26</v>
      </c>
      <c r="BY53">
        <v>8</v>
      </c>
      <c r="BZ53">
        <v>803</v>
      </c>
    </row>
    <row r="54" spans="1:78" ht="16.5">
      <c r="A54" s="110" t="str">
        <f t="shared" si="1"/>
        <v>인천스마트</v>
      </c>
      <c r="B54" s="111" t="str">
        <f t="shared" si="2"/>
        <v>박관형</v>
      </c>
      <c r="C54" s="112" t="str">
        <f t="shared" si="3"/>
        <v>B</v>
      </c>
      <c r="D54" s="113">
        <f t="shared" si="4"/>
        <v>0.93362349197759509</v>
      </c>
      <c r="E54" s="114">
        <f t="shared" si="5"/>
        <v>9337</v>
      </c>
      <c r="F54" s="115" t="str">
        <f t="shared" si="6"/>
        <v>20</v>
      </c>
      <c r="G54" s="116" t="str">
        <f t="shared" si="7"/>
        <v>70바3573</v>
      </c>
      <c r="H54" s="117">
        <f t="shared" si="8"/>
        <v>11</v>
      </c>
      <c r="I54" s="118">
        <f t="shared" si="9"/>
        <v>1859.002</v>
      </c>
      <c r="J54" s="119">
        <f t="shared" si="10"/>
        <v>2.9052975613829708E-2</v>
      </c>
      <c r="K54" s="119">
        <f t="shared" si="11"/>
        <v>0.3811719997288805</v>
      </c>
      <c r="L54" s="119">
        <f t="shared" si="12"/>
        <v>0.16998367941508402</v>
      </c>
      <c r="M54" s="120">
        <f t="shared" si="13"/>
        <v>13.134</v>
      </c>
      <c r="N54" s="121">
        <f t="shared" si="14"/>
        <v>0.7447812319712811</v>
      </c>
      <c r="O54" s="121">
        <f t="shared" si="15"/>
        <v>50.072215134069211</v>
      </c>
      <c r="P54" s="222">
        <f t="shared" si="16"/>
        <v>7</v>
      </c>
      <c r="Q54" s="223">
        <f t="shared" si="17"/>
        <v>15</v>
      </c>
      <c r="R54" s="223">
        <f t="shared" si="18"/>
        <v>1013</v>
      </c>
      <c r="T54">
        <v>529</v>
      </c>
      <c r="U54">
        <v>9337</v>
      </c>
      <c r="V54" t="s">
        <v>362</v>
      </c>
      <c r="W54">
        <v>1897.2270000000001</v>
      </c>
      <c r="X54">
        <v>1019.812</v>
      </c>
      <c r="Y54">
        <v>1.86</v>
      </c>
      <c r="Z54">
        <v>13.134</v>
      </c>
      <c r="AA54">
        <v>114.119395</v>
      </c>
      <c r="AB54">
        <v>3.3155079999999999</v>
      </c>
      <c r="AC54">
        <v>43.499118000000003</v>
      </c>
      <c r="AD54" s="1">
        <v>316</v>
      </c>
      <c r="AE54">
        <v>15</v>
      </c>
      <c r="AF54">
        <v>1013</v>
      </c>
      <c r="AG54">
        <v>89</v>
      </c>
      <c r="AH54">
        <v>16.624929999999999</v>
      </c>
      <c r="AI54">
        <v>1449.3</v>
      </c>
      <c r="AJ54">
        <v>1.5</v>
      </c>
      <c r="AK54">
        <v>7</v>
      </c>
      <c r="AL54">
        <v>3506</v>
      </c>
      <c r="AM54">
        <v>0.93362349197759509</v>
      </c>
      <c r="AN54" t="s">
        <v>68</v>
      </c>
      <c r="AO54">
        <v>313.726</v>
      </c>
      <c r="AP54" t="s">
        <v>542</v>
      </c>
      <c r="AQ54" t="s">
        <v>117</v>
      </c>
      <c r="AR54" t="s">
        <v>118</v>
      </c>
      <c r="AS54" t="s">
        <v>117</v>
      </c>
      <c r="AT54" t="s">
        <v>118</v>
      </c>
      <c r="AU54" t="s">
        <v>184</v>
      </c>
      <c r="AV54" t="s">
        <v>362</v>
      </c>
      <c r="AW54" t="s">
        <v>68</v>
      </c>
      <c r="AX54">
        <v>9337</v>
      </c>
      <c r="AY54" t="s">
        <v>700</v>
      </c>
      <c r="AZ54">
        <v>5</v>
      </c>
      <c r="BA54" t="s">
        <v>446</v>
      </c>
      <c r="BB54">
        <v>11</v>
      </c>
      <c r="BC54">
        <v>1</v>
      </c>
      <c r="BE54" t="s">
        <v>68</v>
      </c>
      <c r="BF54">
        <v>0</v>
      </c>
      <c r="BG54" t="s">
        <v>380</v>
      </c>
      <c r="BI54" t="s">
        <v>117</v>
      </c>
      <c r="BJ54" t="s">
        <v>362</v>
      </c>
      <c r="BK54" t="s">
        <v>68</v>
      </c>
      <c r="BL54">
        <v>0.93362349197759509</v>
      </c>
      <c r="BM54">
        <v>9337</v>
      </c>
      <c r="BN54" t="s">
        <v>118</v>
      </c>
      <c r="BO54" t="s">
        <v>184</v>
      </c>
      <c r="BP54">
        <v>11</v>
      </c>
      <c r="BQ54">
        <v>1859.002</v>
      </c>
      <c r="BR54">
        <v>2.9052975613829708E-2</v>
      </c>
      <c r="BS54">
        <v>0.3811719997288805</v>
      </c>
      <c r="BT54">
        <v>0.16655887777266504</v>
      </c>
      <c r="BU54">
        <v>13.134</v>
      </c>
      <c r="BV54">
        <v>0.7447812319712811</v>
      </c>
      <c r="BW54">
        <v>50.072215134069211</v>
      </c>
      <c r="BX54">
        <v>7</v>
      </c>
      <c r="BY54">
        <v>15</v>
      </c>
      <c r="BZ54">
        <v>1013</v>
      </c>
    </row>
    <row r="55" spans="1:78" ht="16.5">
      <c r="A55" s="127" t="str">
        <f t="shared" si="1"/>
        <v>인천스마트</v>
      </c>
      <c r="B55" s="128" t="str">
        <f t="shared" si="2"/>
        <v>박근호</v>
      </c>
      <c r="C55" s="129" t="str">
        <f t="shared" si="3"/>
        <v>F</v>
      </c>
      <c r="D55" s="130">
        <f t="shared" si="4"/>
        <v>0.753055962827339</v>
      </c>
      <c r="E55" s="131">
        <f t="shared" si="5"/>
        <v>6003</v>
      </c>
      <c r="F55" s="132" t="str">
        <f t="shared" si="6"/>
        <v>38</v>
      </c>
      <c r="G55" s="133" t="str">
        <f t="shared" si="7"/>
        <v>70바3547</v>
      </c>
      <c r="H55" s="134">
        <f t="shared" si="8"/>
        <v>3</v>
      </c>
      <c r="I55" s="135">
        <f t="shared" si="9"/>
        <v>1941.249</v>
      </c>
      <c r="J55" s="136">
        <f t="shared" si="10"/>
        <v>1.7692326950305724E-2</v>
      </c>
      <c r="K55" s="136">
        <f t="shared" si="11"/>
        <v>0.39691275092947198</v>
      </c>
      <c r="L55" s="136">
        <f t="shared" si="12"/>
        <v>9.3238940496556594E-2</v>
      </c>
      <c r="M55" s="137">
        <f t="shared" si="13"/>
        <v>16.989000000000001</v>
      </c>
      <c r="N55" s="138">
        <f t="shared" si="14"/>
        <v>0</v>
      </c>
      <c r="O55" s="138">
        <f t="shared" si="15"/>
        <v>43.065057599514539</v>
      </c>
      <c r="P55" s="220">
        <f t="shared" si="16"/>
        <v>16</v>
      </c>
      <c r="Q55" s="221">
        <f t="shared" si="17"/>
        <v>0</v>
      </c>
      <c r="R55" s="221">
        <f t="shared" si="18"/>
        <v>836</v>
      </c>
      <c r="T55">
        <v>529</v>
      </c>
      <c r="U55">
        <v>6003</v>
      </c>
      <c r="V55" t="s">
        <v>543</v>
      </c>
      <c r="W55">
        <v>1941.249</v>
      </c>
      <c r="X55">
        <v>1120.914</v>
      </c>
      <c r="Y55">
        <v>1.732</v>
      </c>
      <c r="Z55">
        <v>16.989000000000001</v>
      </c>
      <c r="AA55">
        <v>129.496646</v>
      </c>
      <c r="AB55">
        <v>2.2910970000000002</v>
      </c>
      <c r="AC55">
        <v>51.398870000000002</v>
      </c>
      <c r="AD55" s="1">
        <v>181</v>
      </c>
      <c r="AE55">
        <v>0</v>
      </c>
      <c r="AF55">
        <v>836</v>
      </c>
      <c r="AG55">
        <v>85</v>
      </c>
      <c r="AH55">
        <v>14.990728000000001</v>
      </c>
      <c r="AI55">
        <v>1337.6</v>
      </c>
      <c r="AJ55">
        <v>7.9</v>
      </c>
      <c r="AK55">
        <v>16</v>
      </c>
      <c r="AL55">
        <v>5426</v>
      </c>
      <c r="AM55">
        <v>0.753055962827339</v>
      </c>
      <c r="AN55" t="s">
        <v>70</v>
      </c>
      <c r="AO55">
        <v>1681.684</v>
      </c>
      <c r="AP55" t="s">
        <v>544</v>
      </c>
      <c r="AQ55" t="s">
        <v>117</v>
      </c>
      <c r="AR55" t="s">
        <v>121</v>
      </c>
      <c r="AS55" t="s">
        <v>117</v>
      </c>
      <c r="AT55" t="s">
        <v>121</v>
      </c>
      <c r="AU55" t="s">
        <v>219</v>
      </c>
      <c r="AV55" t="s">
        <v>543</v>
      </c>
      <c r="AW55" t="s">
        <v>70</v>
      </c>
      <c r="AX55">
        <v>6003</v>
      </c>
      <c r="AY55" t="s">
        <v>682</v>
      </c>
      <c r="AZ55">
        <v>7</v>
      </c>
      <c r="BA55" t="s">
        <v>731</v>
      </c>
      <c r="BB55">
        <v>3</v>
      </c>
      <c r="BC55">
        <v>1</v>
      </c>
      <c r="BE55" t="s">
        <v>694</v>
      </c>
      <c r="BF55" t="s">
        <v>695</v>
      </c>
      <c r="BG55" t="s">
        <v>694</v>
      </c>
      <c r="BI55" t="s">
        <v>117</v>
      </c>
      <c r="BJ55" t="s">
        <v>543</v>
      </c>
      <c r="BK55" t="s">
        <v>70</v>
      </c>
      <c r="BL55">
        <v>0.753055962827339</v>
      </c>
      <c r="BM55">
        <v>6003</v>
      </c>
      <c r="BN55" t="s">
        <v>121</v>
      </c>
      <c r="BO55" t="s">
        <v>219</v>
      </c>
      <c r="BP55">
        <v>3</v>
      </c>
      <c r="BQ55">
        <v>1941.249</v>
      </c>
      <c r="BR55">
        <v>1.7692326950305724E-2</v>
      </c>
      <c r="BS55">
        <v>0.39691275092947198</v>
      </c>
      <c r="BT55">
        <v>9.3238940496556594E-2</v>
      </c>
      <c r="BU55">
        <v>16.989000000000001</v>
      </c>
      <c r="BV55">
        <v>0</v>
      </c>
      <c r="BW55">
        <v>43.065057599514539</v>
      </c>
      <c r="BX55">
        <v>16</v>
      </c>
      <c r="BY55">
        <v>0</v>
      </c>
      <c r="BZ55">
        <v>836</v>
      </c>
    </row>
    <row r="56" spans="1:78" ht="16.5">
      <c r="A56" s="110" t="str">
        <f t="shared" si="1"/>
        <v>인천스마트</v>
      </c>
      <c r="B56" s="111" t="str">
        <f t="shared" si="2"/>
        <v>박노철</v>
      </c>
      <c r="C56" s="112" t="str">
        <f t="shared" si="3"/>
        <v>B</v>
      </c>
      <c r="D56" s="113">
        <f t="shared" si="4"/>
        <v>0.92105263157894746</v>
      </c>
      <c r="E56" s="114">
        <f t="shared" si="5"/>
        <v>4749</v>
      </c>
      <c r="F56" s="115" t="str">
        <f t="shared" si="6"/>
        <v>5-1</v>
      </c>
      <c r="G56" s="116" t="str">
        <f t="shared" si="7"/>
        <v>70바3647</v>
      </c>
      <c r="H56" s="117">
        <f t="shared" si="8"/>
        <v>1</v>
      </c>
      <c r="I56" s="118">
        <f t="shared" si="9"/>
        <v>1436.1279999999999</v>
      </c>
      <c r="J56" s="119">
        <f t="shared" si="10"/>
        <v>4.3731201228737498E-2</v>
      </c>
      <c r="K56" s="119">
        <f t="shared" si="11"/>
        <v>0.363522881314993</v>
      </c>
      <c r="L56" s="119">
        <f t="shared" si="12"/>
        <v>0.10166224737627844</v>
      </c>
      <c r="M56" s="120">
        <f t="shared" si="13"/>
        <v>12.009</v>
      </c>
      <c r="N56" s="121">
        <f t="shared" si="14"/>
        <v>6.9631676285122221E-2</v>
      </c>
      <c r="O56" s="121">
        <f t="shared" si="15"/>
        <v>11.698121615900533</v>
      </c>
      <c r="P56" s="222">
        <f t="shared" si="16"/>
        <v>5</v>
      </c>
      <c r="Q56" s="223">
        <f t="shared" si="17"/>
        <v>1</v>
      </c>
      <c r="R56" s="223">
        <f t="shared" si="18"/>
        <v>168</v>
      </c>
      <c r="T56">
        <v>529</v>
      </c>
      <c r="U56">
        <v>4749</v>
      </c>
      <c r="V56" t="s">
        <v>436</v>
      </c>
      <c r="W56">
        <v>1436.1279999999999</v>
      </c>
      <c r="X56">
        <v>820.41600000000005</v>
      </c>
      <c r="Y56">
        <v>1.75</v>
      </c>
      <c r="Z56">
        <v>12.009</v>
      </c>
      <c r="AA56">
        <v>107.041903</v>
      </c>
      <c r="AB56">
        <v>4.6810710000000002</v>
      </c>
      <c r="AC56">
        <v>38.912180999999997</v>
      </c>
      <c r="AD56" s="1">
        <v>146</v>
      </c>
      <c r="AE56">
        <v>1</v>
      </c>
      <c r="AF56">
        <v>168</v>
      </c>
      <c r="AG56">
        <v>64</v>
      </c>
      <c r="AH56">
        <v>13.416501999999999</v>
      </c>
      <c r="AI56">
        <v>32.200000000000003</v>
      </c>
      <c r="AJ56">
        <v>0</v>
      </c>
      <c r="AK56">
        <v>5</v>
      </c>
      <c r="AL56">
        <v>2894</v>
      </c>
      <c r="AM56">
        <v>0.92105263157894746</v>
      </c>
      <c r="AN56" t="s">
        <v>68</v>
      </c>
      <c r="AO56">
        <v>1436.1279999999999</v>
      </c>
      <c r="AP56" t="s">
        <v>545</v>
      </c>
      <c r="AQ56" t="s">
        <v>117</v>
      </c>
      <c r="AR56" t="s">
        <v>123</v>
      </c>
      <c r="AS56" t="s">
        <v>117</v>
      </c>
      <c r="AT56" t="s">
        <v>123</v>
      </c>
      <c r="AU56" t="s">
        <v>243</v>
      </c>
      <c r="AV56" t="s">
        <v>436</v>
      </c>
      <c r="AW56" t="s">
        <v>68</v>
      </c>
      <c r="AX56">
        <v>4749</v>
      </c>
      <c r="AY56" t="s">
        <v>729</v>
      </c>
      <c r="AZ56">
        <v>3</v>
      </c>
      <c r="BA56" t="s">
        <v>468</v>
      </c>
      <c r="BB56">
        <v>1</v>
      </c>
      <c r="BC56">
        <v>1</v>
      </c>
      <c r="BE56" t="s">
        <v>68</v>
      </c>
      <c r="BF56">
        <v>0</v>
      </c>
      <c r="BG56" t="s">
        <v>380</v>
      </c>
      <c r="BI56" t="s">
        <v>117</v>
      </c>
      <c r="BJ56" t="s">
        <v>436</v>
      </c>
      <c r="BK56" t="s">
        <v>68</v>
      </c>
      <c r="BL56">
        <v>0.92105263157894746</v>
      </c>
      <c r="BM56">
        <v>4749</v>
      </c>
      <c r="BN56" t="s">
        <v>123</v>
      </c>
      <c r="BO56" t="s">
        <v>243</v>
      </c>
      <c r="BP56">
        <v>1</v>
      </c>
      <c r="BQ56">
        <v>1436.1279999999999</v>
      </c>
      <c r="BR56">
        <v>4.3731201228737498E-2</v>
      </c>
      <c r="BS56">
        <v>0.363522881314993</v>
      </c>
      <c r="BT56">
        <v>0.10166224737627844</v>
      </c>
      <c r="BU56">
        <v>12.009</v>
      </c>
      <c r="BV56">
        <v>6.9631676285122221E-2</v>
      </c>
      <c r="BW56">
        <v>11.698121615900533</v>
      </c>
      <c r="BX56">
        <v>5</v>
      </c>
      <c r="BY56">
        <v>1</v>
      </c>
      <c r="BZ56">
        <v>168</v>
      </c>
    </row>
    <row r="57" spans="1:78" ht="16.5">
      <c r="A57" s="127" t="str">
        <f t="shared" si="1"/>
        <v>인천스마트</v>
      </c>
      <c r="B57" s="128" t="str">
        <f t="shared" si="2"/>
        <v>박덕환</v>
      </c>
      <c r="C57" s="129" t="str">
        <f t="shared" si="3"/>
        <v>C</v>
      </c>
      <c r="D57" s="130">
        <f t="shared" si="4"/>
        <v>0.87949999999999995</v>
      </c>
      <c r="E57" s="131">
        <f t="shared" si="5"/>
        <v>8970</v>
      </c>
      <c r="F57" s="132" t="str">
        <f t="shared" si="6"/>
        <v>20</v>
      </c>
      <c r="G57" s="133" t="str">
        <f t="shared" si="7"/>
        <v>70바3505</v>
      </c>
      <c r="H57" s="134">
        <f t="shared" si="8"/>
        <v>1</v>
      </c>
      <c r="I57" s="135">
        <f t="shared" si="9"/>
        <v>641.16899999999998</v>
      </c>
      <c r="J57" s="136">
        <f t="shared" si="10"/>
        <v>3.1013050962595563E-2</v>
      </c>
      <c r="K57" s="136">
        <f t="shared" si="11"/>
        <v>0.42349097645876199</v>
      </c>
      <c r="L57" s="136">
        <f t="shared" si="12"/>
        <v>0.12633174716806334</v>
      </c>
      <c r="M57" s="137">
        <f t="shared" si="13"/>
        <v>17.021999999999998</v>
      </c>
      <c r="N57" s="138">
        <f t="shared" si="14"/>
        <v>1.5596511996057203</v>
      </c>
      <c r="O57" s="138">
        <f t="shared" si="15"/>
        <v>75.487118060916856</v>
      </c>
      <c r="P57" s="220">
        <f t="shared" si="16"/>
        <v>32</v>
      </c>
      <c r="Q57" s="221">
        <f t="shared" si="17"/>
        <v>10</v>
      </c>
      <c r="R57" s="221">
        <f t="shared" si="18"/>
        <v>484</v>
      </c>
      <c r="T57">
        <v>529</v>
      </c>
      <c r="U57">
        <v>8970</v>
      </c>
      <c r="V57" t="s">
        <v>437</v>
      </c>
      <c r="W57">
        <v>641.16899999999998</v>
      </c>
      <c r="X57">
        <v>364.49700000000001</v>
      </c>
      <c r="Y57">
        <v>1.7589999999999999</v>
      </c>
      <c r="Z57">
        <v>17.021999999999998</v>
      </c>
      <c r="AA57">
        <v>37.555543999999998</v>
      </c>
      <c r="AB57">
        <v>1.164712</v>
      </c>
      <c r="AC57">
        <v>15.904434</v>
      </c>
      <c r="AD57" s="1">
        <v>81</v>
      </c>
      <c r="AE57">
        <v>10</v>
      </c>
      <c r="AF57">
        <v>484</v>
      </c>
      <c r="AG57">
        <v>71</v>
      </c>
      <c r="AH57">
        <v>17.072552000000002</v>
      </c>
      <c r="AI57">
        <v>452.1</v>
      </c>
      <c r="AJ57">
        <v>0</v>
      </c>
      <c r="AK57">
        <v>32</v>
      </c>
      <c r="AL57">
        <v>10065</v>
      </c>
      <c r="AM57">
        <v>0.87949999999999995</v>
      </c>
      <c r="AN57" t="s">
        <v>69</v>
      </c>
      <c r="AO57">
        <v>641.16899999999998</v>
      </c>
      <c r="AP57" t="s">
        <v>546</v>
      </c>
      <c r="AQ57" t="s">
        <v>117</v>
      </c>
      <c r="AR57" t="s">
        <v>118</v>
      </c>
      <c r="AS57" t="s">
        <v>117</v>
      </c>
      <c r="AT57" t="s">
        <v>118</v>
      </c>
      <c r="AU57" t="s">
        <v>381</v>
      </c>
      <c r="AV57" t="s">
        <v>437</v>
      </c>
      <c r="AW57" t="s">
        <v>69</v>
      </c>
      <c r="AX57">
        <v>8970</v>
      </c>
      <c r="AY57" t="s">
        <v>685</v>
      </c>
      <c r="AZ57">
        <v>6</v>
      </c>
      <c r="BA57" t="s">
        <v>732</v>
      </c>
      <c r="BB57">
        <v>1</v>
      </c>
      <c r="BC57">
        <v>1</v>
      </c>
      <c r="BE57" t="s">
        <v>69</v>
      </c>
      <c r="BF57">
        <v>0</v>
      </c>
      <c r="BG57" t="s">
        <v>380</v>
      </c>
      <c r="BI57" t="s">
        <v>117</v>
      </c>
      <c r="BJ57" t="s">
        <v>437</v>
      </c>
      <c r="BK57" t="s">
        <v>69</v>
      </c>
      <c r="BL57">
        <v>0.87949999999999995</v>
      </c>
      <c r="BM57">
        <v>8970</v>
      </c>
      <c r="BN57" t="s">
        <v>118</v>
      </c>
      <c r="BO57" t="s">
        <v>381</v>
      </c>
      <c r="BP57">
        <v>1</v>
      </c>
      <c r="BQ57">
        <v>641.16899999999998</v>
      </c>
      <c r="BR57">
        <v>3.1013050962595563E-2</v>
      </c>
      <c r="BS57">
        <v>0.42349097645876199</v>
      </c>
      <c r="BT57">
        <v>0.12633174716806334</v>
      </c>
      <c r="BU57">
        <v>17.021999999999998</v>
      </c>
      <c r="BV57">
        <v>1.5596511996057203</v>
      </c>
      <c r="BW57">
        <v>75.487118060916856</v>
      </c>
      <c r="BX57">
        <v>32</v>
      </c>
      <c r="BY57">
        <v>10</v>
      </c>
      <c r="BZ57">
        <v>484</v>
      </c>
    </row>
    <row r="58" spans="1:78" ht="16.5">
      <c r="A58" s="110" t="str">
        <f t="shared" si="1"/>
        <v>인천스마트</v>
      </c>
      <c r="B58" s="111" t="str">
        <f t="shared" si="2"/>
        <v>박병승</v>
      </c>
      <c r="C58" s="112" t="str">
        <f t="shared" si="3"/>
        <v>D</v>
      </c>
      <c r="D58" s="113">
        <f t="shared" si="4"/>
        <v>0.82826086956521749</v>
      </c>
      <c r="E58" s="114">
        <f t="shared" si="5"/>
        <v>1535</v>
      </c>
      <c r="F58" s="115" t="str">
        <f t="shared" si="6"/>
        <v>38</v>
      </c>
      <c r="G58" s="116" t="str">
        <f t="shared" si="7"/>
        <v>70바3552</v>
      </c>
      <c r="H58" s="117">
        <f t="shared" si="8"/>
        <v>1</v>
      </c>
      <c r="I58" s="118">
        <f t="shared" si="9"/>
        <v>1506.2149999999999</v>
      </c>
      <c r="J58" s="119">
        <f t="shared" si="10"/>
        <v>1.8024486268129608E-2</v>
      </c>
      <c r="K58" s="119">
        <f t="shared" si="11"/>
        <v>0.35982946713124397</v>
      </c>
      <c r="L58" s="119">
        <f t="shared" si="12"/>
        <v>0.27818073780967528</v>
      </c>
      <c r="M58" s="120">
        <f t="shared" si="13"/>
        <v>10.968</v>
      </c>
      <c r="N58" s="121">
        <f t="shared" si="14"/>
        <v>6.6391584202786458E-2</v>
      </c>
      <c r="O58" s="121">
        <f t="shared" si="15"/>
        <v>10.224303967229115</v>
      </c>
      <c r="P58" s="222">
        <f t="shared" si="16"/>
        <v>9</v>
      </c>
      <c r="Q58" s="223">
        <f t="shared" si="17"/>
        <v>1</v>
      </c>
      <c r="R58" s="223">
        <f t="shared" si="18"/>
        <v>154</v>
      </c>
      <c r="T58">
        <v>529</v>
      </c>
      <c r="U58">
        <v>1535</v>
      </c>
      <c r="V58" t="s">
        <v>283</v>
      </c>
      <c r="W58">
        <v>1506.2149999999999</v>
      </c>
      <c r="X58">
        <v>790.52499999999998</v>
      </c>
      <c r="Y58">
        <v>1.905</v>
      </c>
      <c r="Z58">
        <v>10.968</v>
      </c>
      <c r="AA58">
        <v>97.613322999999994</v>
      </c>
      <c r="AB58">
        <v>1.75943</v>
      </c>
      <c r="AC58">
        <v>35.12415</v>
      </c>
      <c r="AD58" s="1">
        <v>419</v>
      </c>
      <c r="AE58">
        <v>1</v>
      </c>
      <c r="AF58">
        <v>154</v>
      </c>
      <c r="AG58">
        <v>78</v>
      </c>
      <c r="AH58">
        <v>15.430424</v>
      </c>
      <c r="AI58">
        <v>649.29999999999995</v>
      </c>
      <c r="AJ58">
        <v>0</v>
      </c>
      <c r="AK58">
        <v>9</v>
      </c>
      <c r="AL58">
        <v>2184</v>
      </c>
      <c r="AM58">
        <v>0.82826086956521749</v>
      </c>
      <c r="AN58" t="s">
        <v>67</v>
      </c>
      <c r="AO58">
        <v>1506.2149999999999</v>
      </c>
      <c r="AP58" t="s">
        <v>547</v>
      </c>
      <c r="AQ58" t="s">
        <v>117</v>
      </c>
      <c r="AR58" t="s">
        <v>121</v>
      </c>
      <c r="AS58" t="s">
        <v>117</v>
      </c>
      <c r="AT58" t="s">
        <v>121</v>
      </c>
      <c r="AU58" t="s">
        <v>224</v>
      </c>
      <c r="AV58" t="s">
        <v>283</v>
      </c>
      <c r="AW58" t="s">
        <v>67</v>
      </c>
      <c r="AX58">
        <v>1535</v>
      </c>
      <c r="AY58" t="s">
        <v>691</v>
      </c>
      <c r="AZ58">
        <v>4</v>
      </c>
      <c r="BA58" t="s">
        <v>397</v>
      </c>
      <c r="BB58">
        <v>1</v>
      </c>
      <c r="BC58">
        <v>1</v>
      </c>
      <c r="BE58" t="s">
        <v>67</v>
      </c>
      <c r="BF58">
        <v>0</v>
      </c>
      <c r="BG58" t="s">
        <v>380</v>
      </c>
      <c r="BI58" t="s">
        <v>117</v>
      </c>
      <c r="BJ58" t="s">
        <v>283</v>
      </c>
      <c r="BK58" t="s">
        <v>67</v>
      </c>
      <c r="BL58">
        <v>0.82826086956521749</v>
      </c>
      <c r="BM58">
        <v>1535</v>
      </c>
      <c r="BN58" t="s">
        <v>121</v>
      </c>
      <c r="BO58" t="s">
        <v>224</v>
      </c>
      <c r="BP58">
        <v>1</v>
      </c>
      <c r="BQ58">
        <v>1506.2149999999999</v>
      </c>
      <c r="BR58">
        <v>1.8024486268129608E-2</v>
      </c>
      <c r="BS58">
        <v>0.35982946713124397</v>
      </c>
      <c r="BT58">
        <v>0.27818073780967528</v>
      </c>
      <c r="BU58">
        <v>10.968</v>
      </c>
      <c r="BV58">
        <v>6.6391584202786458E-2</v>
      </c>
      <c r="BW58">
        <v>10.224303967229115</v>
      </c>
      <c r="BX58">
        <v>9</v>
      </c>
      <c r="BY58">
        <v>1</v>
      </c>
      <c r="BZ58">
        <v>154</v>
      </c>
    </row>
    <row r="59" spans="1:78" ht="16.5">
      <c r="A59" s="127" t="str">
        <f t="shared" si="1"/>
        <v>인천스마트</v>
      </c>
      <c r="B59" s="128" t="str">
        <f t="shared" si="2"/>
        <v>박병진</v>
      </c>
      <c r="C59" s="129" t="str">
        <f t="shared" si="3"/>
        <v>D</v>
      </c>
      <c r="D59" s="130">
        <f t="shared" si="4"/>
        <v>0.81206780469046902</v>
      </c>
      <c r="E59" s="131">
        <f t="shared" si="5"/>
        <v>4551</v>
      </c>
      <c r="F59" s="132" t="str">
        <f t="shared" si="6"/>
        <v>5</v>
      </c>
      <c r="G59" s="133" t="str">
        <f t="shared" si="7"/>
        <v>70바3630</v>
      </c>
      <c r="H59" s="134">
        <f t="shared" si="8"/>
        <v>8</v>
      </c>
      <c r="I59" s="135">
        <f t="shared" si="9"/>
        <v>1079.9590000000001</v>
      </c>
      <c r="J59" s="136">
        <f t="shared" si="10"/>
        <v>5.6969848808487628E-2</v>
      </c>
      <c r="K59" s="136">
        <f t="shared" si="11"/>
        <v>0.40112615035063959</v>
      </c>
      <c r="L59" s="136">
        <f t="shared" si="12"/>
        <v>0.1175970569253092</v>
      </c>
      <c r="M59" s="137">
        <f t="shared" si="13"/>
        <v>17.218</v>
      </c>
      <c r="N59" s="138">
        <f t="shared" si="14"/>
        <v>0.64817275470642866</v>
      </c>
      <c r="O59" s="138">
        <f t="shared" si="15"/>
        <v>9.7225913205964289</v>
      </c>
      <c r="P59" s="220">
        <f t="shared" si="16"/>
        <v>165</v>
      </c>
      <c r="Q59" s="221">
        <f t="shared" si="17"/>
        <v>7</v>
      </c>
      <c r="R59" s="221">
        <f t="shared" si="18"/>
        <v>105</v>
      </c>
      <c r="T59">
        <v>529</v>
      </c>
      <c r="U59">
        <v>4551</v>
      </c>
      <c r="V59" t="s">
        <v>371</v>
      </c>
      <c r="W59">
        <v>1108.2370000000001</v>
      </c>
      <c r="X59">
        <v>650.41499999999996</v>
      </c>
      <c r="Y59">
        <v>1.704</v>
      </c>
      <c r="Z59">
        <v>17.218</v>
      </c>
      <c r="AA59">
        <v>69.451650000000001</v>
      </c>
      <c r="AB59">
        <v>3.9566499999999998</v>
      </c>
      <c r="AC59">
        <v>27.858872999999999</v>
      </c>
      <c r="AD59" s="1">
        <v>127</v>
      </c>
      <c r="AE59">
        <v>7</v>
      </c>
      <c r="AF59">
        <v>105</v>
      </c>
      <c r="AG59">
        <v>85</v>
      </c>
      <c r="AH59">
        <v>15.956956999999999</v>
      </c>
      <c r="AI59">
        <v>2719.2</v>
      </c>
      <c r="AJ59">
        <v>34.4</v>
      </c>
      <c r="AK59">
        <v>165</v>
      </c>
      <c r="AL59">
        <v>19933</v>
      </c>
      <c r="AM59">
        <v>0.81206780469046902</v>
      </c>
      <c r="AN59" t="s">
        <v>67</v>
      </c>
      <c r="AO59">
        <v>284.46699999999998</v>
      </c>
      <c r="AP59" t="s">
        <v>548</v>
      </c>
      <c r="AQ59" t="s">
        <v>117</v>
      </c>
      <c r="AR59" t="s">
        <v>122</v>
      </c>
      <c r="AS59" t="s">
        <v>117</v>
      </c>
      <c r="AT59" t="s">
        <v>122</v>
      </c>
      <c r="AU59" t="s">
        <v>235</v>
      </c>
      <c r="AV59" t="s">
        <v>371</v>
      </c>
      <c r="AW59" t="s">
        <v>67</v>
      </c>
      <c r="AX59">
        <v>4551</v>
      </c>
      <c r="AY59" t="s">
        <v>713</v>
      </c>
      <c r="AZ59">
        <v>4</v>
      </c>
      <c r="BA59" t="s">
        <v>733</v>
      </c>
      <c r="BB59">
        <v>8</v>
      </c>
      <c r="BC59">
        <v>1</v>
      </c>
      <c r="BE59" t="s">
        <v>69</v>
      </c>
      <c r="BF59">
        <v>-1</v>
      </c>
      <c r="BG59" t="s">
        <v>379</v>
      </c>
      <c r="BI59" t="s">
        <v>117</v>
      </c>
      <c r="BJ59" t="s">
        <v>371</v>
      </c>
      <c r="BK59" t="s">
        <v>67</v>
      </c>
      <c r="BL59">
        <v>0.81206780469046902</v>
      </c>
      <c r="BM59">
        <v>4551</v>
      </c>
      <c r="BN59" t="s">
        <v>122</v>
      </c>
      <c r="BO59" t="s">
        <v>235</v>
      </c>
      <c r="BP59">
        <v>8</v>
      </c>
      <c r="BQ59">
        <v>1079.9590000000001</v>
      </c>
      <c r="BR59">
        <v>5.6969848808487628E-2</v>
      </c>
      <c r="BS59">
        <v>0.40112615035063959</v>
      </c>
      <c r="BT59">
        <v>0.11459642657662575</v>
      </c>
      <c r="BU59">
        <v>17.218</v>
      </c>
      <c r="BV59">
        <v>0.64817275470642866</v>
      </c>
      <c r="BW59">
        <v>9.7225913205964289</v>
      </c>
      <c r="BX59">
        <v>165</v>
      </c>
      <c r="BY59">
        <v>7</v>
      </c>
      <c r="BZ59">
        <v>105</v>
      </c>
    </row>
    <row r="60" spans="1:78" ht="16.5">
      <c r="A60" s="110" t="str">
        <f t="shared" si="1"/>
        <v>인천스마트</v>
      </c>
      <c r="B60" s="111" t="str">
        <f t="shared" si="2"/>
        <v>박봉건</v>
      </c>
      <c r="C60" s="112" t="str">
        <f t="shared" si="3"/>
        <v>B</v>
      </c>
      <c r="D60" s="113">
        <f t="shared" si="4"/>
        <v>0.93913043478260883</v>
      </c>
      <c r="E60" s="114">
        <f t="shared" si="5"/>
        <v>2374</v>
      </c>
      <c r="F60" s="115" t="str">
        <f t="shared" si="6"/>
        <v>38</v>
      </c>
      <c r="G60" s="116" t="str">
        <f t="shared" si="7"/>
        <v>70바3547</v>
      </c>
      <c r="H60" s="117">
        <f t="shared" si="8"/>
        <v>1</v>
      </c>
      <c r="I60" s="118">
        <f t="shared" si="9"/>
        <v>1572.998</v>
      </c>
      <c r="J60" s="119">
        <f t="shared" si="10"/>
        <v>5.5390144894335259E-3</v>
      </c>
      <c r="K60" s="119">
        <f t="shared" si="11"/>
        <v>0.3690262724263787</v>
      </c>
      <c r="L60" s="119">
        <f t="shared" si="12"/>
        <v>0.21805494984736154</v>
      </c>
      <c r="M60" s="120">
        <f t="shared" si="13"/>
        <v>11.858000000000001</v>
      </c>
      <c r="N60" s="121">
        <f t="shared" si="14"/>
        <v>6.3572871675615608E-2</v>
      </c>
      <c r="O60" s="121">
        <f t="shared" si="15"/>
        <v>18.81757001598222</v>
      </c>
      <c r="P60" s="222">
        <f t="shared" si="16"/>
        <v>6</v>
      </c>
      <c r="Q60" s="223">
        <f t="shared" si="17"/>
        <v>1</v>
      </c>
      <c r="R60" s="223">
        <f t="shared" si="18"/>
        <v>296</v>
      </c>
      <c r="T60">
        <v>529</v>
      </c>
      <c r="U60">
        <v>2374</v>
      </c>
      <c r="V60" t="s">
        <v>284</v>
      </c>
      <c r="W60">
        <v>1572.998</v>
      </c>
      <c r="X60">
        <v>728.28300000000002</v>
      </c>
      <c r="Y60">
        <v>2.16</v>
      </c>
      <c r="Z60">
        <v>11.858000000000001</v>
      </c>
      <c r="AA60">
        <v>101.900257</v>
      </c>
      <c r="AB60">
        <v>0.56442700000000001</v>
      </c>
      <c r="AC60">
        <v>37.603872000000003</v>
      </c>
      <c r="AD60" s="1">
        <v>343</v>
      </c>
      <c r="AE60">
        <v>1</v>
      </c>
      <c r="AF60">
        <v>296</v>
      </c>
      <c r="AG60">
        <v>72</v>
      </c>
      <c r="AH60">
        <v>15.436643999999999</v>
      </c>
      <c r="AI60">
        <v>774.8</v>
      </c>
      <c r="AJ60">
        <v>0</v>
      </c>
      <c r="AK60">
        <v>6</v>
      </c>
      <c r="AL60">
        <v>1803</v>
      </c>
      <c r="AM60">
        <v>0.93913043478260883</v>
      </c>
      <c r="AN60" t="s">
        <v>68</v>
      </c>
      <c r="AO60">
        <v>1572.998</v>
      </c>
      <c r="AP60" t="s">
        <v>549</v>
      </c>
      <c r="AQ60" t="s">
        <v>117</v>
      </c>
      <c r="AR60" t="s">
        <v>121</v>
      </c>
      <c r="AS60" t="s">
        <v>117</v>
      </c>
      <c r="AT60" t="s">
        <v>121</v>
      </c>
      <c r="AU60" t="s">
        <v>219</v>
      </c>
      <c r="AV60" t="s">
        <v>284</v>
      </c>
      <c r="AW60" t="s">
        <v>68</v>
      </c>
      <c r="AX60">
        <v>2374</v>
      </c>
      <c r="AY60" t="s">
        <v>734</v>
      </c>
      <c r="AZ60">
        <v>1</v>
      </c>
      <c r="BA60" t="s">
        <v>482</v>
      </c>
      <c r="BB60">
        <v>1</v>
      </c>
      <c r="BC60">
        <v>1</v>
      </c>
      <c r="BE60" t="s">
        <v>69</v>
      </c>
      <c r="BF60">
        <v>1</v>
      </c>
      <c r="BG60" t="s">
        <v>412</v>
      </c>
      <c r="BI60" t="s">
        <v>117</v>
      </c>
      <c r="BJ60" t="s">
        <v>284</v>
      </c>
      <c r="BK60" t="s">
        <v>68</v>
      </c>
      <c r="BL60">
        <v>0.93913043478260883</v>
      </c>
      <c r="BM60">
        <v>2374</v>
      </c>
      <c r="BN60" t="s">
        <v>121</v>
      </c>
      <c r="BO60" t="s">
        <v>219</v>
      </c>
      <c r="BP60">
        <v>1</v>
      </c>
      <c r="BQ60">
        <v>1572.998</v>
      </c>
      <c r="BR60">
        <v>5.5390144894335259E-3</v>
      </c>
      <c r="BS60">
        <v>0.3690262724263787</v>
      </c>
      <c r="BT60">
        <v>0.21805494984736154</v>
      </c>
      <c r="BU60">
        <v>11.858000000000001</v>
      </c>
      <c r="BV60">
        <v>6.3572871675615608E-2</v>
      </c>
      <c r="BW60">
        <v>18.81757001598222</v>
      </c>
      <c r="BX60">
        <v>6</v>
      </c>
      <c r="BY60">
        <v>1</v>
      </c>
      <c r="BZ60">
        <v>296</v>
      </c>
    </row>
    <row r="61" spans="1:78" ht="16.5">
      <c r="A61" s="127" t="str">
        <f t="shared" si="1"/>
        <v>인천스마트</v>
      </c>
      <c r="B61" s="128" t="str">
        <f t="shared" si="2"/>
        <v>박선웅</v>
      </c>
      <c r="C61" s="129" t="str">
        <f t="shared" si="3"/>
        <v>C</v>
      </c>
      <c r="D61" s="130">
        <f t="shared" si="4"/>
        <v>0.85190669999488633</v>
      </c>
      <c r="E61" s="131">
        <f t="shared" si="5"/>
        <v>8225</v>
      </c>
      <c r="F61" s="132" t="str">
        <f t="shared" si="6"/>
        <v>예비</v>
      </c>
      <c r="G61" s="133" t="str">
        <f t="shared" si="7"/>
        <v>71바7124</v>
      </c>
      <c r="H61" s="134">
        <f t="shared" si="8"/>
        <v>3</v>
      </c>
      <c r="I61" s="135">
        <f t="shared" si="9"/>
        <v>961.91899999999998</v>
      </c>
      <c r="J61" s="136">
        <f t="shared" si="10"/>
        <v>3.1863705427942618E-2</v>
      </c>
      <c r="K61" s="136">
        <f t="shared" si="11"/>
        <v>0.39549290692578226</v>
      </c>
      <c r="L61" s="136">
        <f t="shared" si="12"/>
        <v>0.1060380343875108</v>
      </c>
      <c r="M61" s="137">
        <f t="shared" si="13"/>
        <v>12.739000000000001</v>
      </c>
      <c r="N61" s="138">
        <f t="shared" si="14"/>
        <v>0</v>
      </c>
      <c r="O61" s="138">
        <f t="shared" si="15"/>
        <v>26.717426311363017</v>
      </c>
      <c r="P61" s="220">
        <f t="shared" si="16"/>
        <v>24</v>
      </c>
      <c r="Q61" s="221">
        <f t="shared" si="17"/>
        <v>0</v>
      </c>
      <c r="R61" s="221">
        <f t="shared" si="18"/>
        <v>257</v>
      </c>
      <c r="T61">
        <v>529</v>
      </c>
      <c r="U61">
        <v>8225</v>
      </c>
      <c r="V61" t="s">
        <v>430</v>
      </c>
      <c r="W61">
        <v>961.91899999999998</v>
      </c>
      <c r="X61">
        <v>537.88599999999997</v>
      </c>
      <c r="Y61">
        <v>1.788</v>
      </c>
      <c r="Z61">
        <v>12.739000000000001</v>
      </c>
      <c r="AA61">
        <v>62.766931</v>
      </c>
      <c r="AB61">
        <v>1.999987</v>
      </c>
      <c r="AC61">
        <v>24.823875999999998</v>
      </c>
      <c r="AD61" s="1">
        <v>102</v>
      </c>
      <c r="AE61">
        <v>0</v>
      </c>
      <c r="AF61">
        <v>257</v>
      </c>
      <c r="AG61">
        <v>87</v>
      </c>
      <c r="AH61">
        <v>15.325251</v>
      </c>
      <c r="AI61">
        <v>1661.4</v>
      </c>
      <c r="AJ61">
        <v>22</v>
      </c>
      <c r="AK61">
        <v>24</v>
      </c>
      <c r="AL61">
        <v>10284</v>
      </c>
      <c r="AM61">
        <v>0.85190669999488633</v>
      </c>
      <c r="AN61" t="s">
        <v>69</v>
      </c>
      <c r="AO61">
        <v>758.51499999999999</v>
      </c>
      <c r="AP61" t="s">
        <v>550</v>
      </c>
      <c r="AQ61" t="s">
        <v>117</v>
      </c>
      <c r="AR61" t="s">
        <v>91</v>
      </c>
      <c r="AS61" t="s">
        <v>117</v>
      </c>
      <c r="AT61" t="s">
        <v>91</v>
      </c>
      <c r="AU61" t="s">
        <v>249</v>
      </c>
      <c r="AV61" t="s">
        <v>430</v>
      </c>
      <c r="AW61" t="s">
        <v>69</v>
      </c>
      <c r="AX61">
        <v>8225</v>
      </c>
      <c r="AY61" t="s">
        <v>676</v>
      </c>
      <c r="AZ61">
        <v>11</v>
      </c>
      <c r="BA61" t="s">
        <v>735</v>
      </c>
      <c r="BB61">
        <v>3</v>
      </c>
      <c r="BC61">
        <v>1</v>
      </c>
      <c r="BE61" t="s">
        <v>67</v>
      </c>
      <c r="BF61">
        <v>1</v>
      </c>
      <c r="BG61" t="s">
        <v>412</v>
      </c>
      <c r="BI61" t="s">
        <v>117</v>
      </c>
      <c r="BJ61" t="s">
        <v>430</v>
      </c>
      <c r="BK61" t="s">
        <v>69</v>
      </c>
      <c r="BL61">
        <v>0.85190669999488633</v>
      </c>
      <c r="BM61">
        <v>8225</v>
      </c>
      <c r="BN61" t="s">
        <v>91</v>
      </c>
      <c r="BO61" t="s">
        <v>249</v>
      </c>
      <c r="BP61">
        <v>3</v>
      </c>
      <c r="BQ61">
        <v>961.91899999999998</v>
      </c>
      <c r="BR61">
        <v>3.1863705427942618E-2</v>
      </c>
      <c r="BS61">
        <v>0.39549290692578226</v>
      </c>
      <c r="BT61">
        <v>0.1060380343875108</v>
      </c>
      <c r="BU61">
        <v>12.739000000000001</v>
      </c>
      <c r="BV61">
        <v>0</v>
      </c>
      <c r="BW61">
        <v>26.717426311363017</v>
      </c>
      <c r="BX61">
        <v>24</v>
      </c>
      <c r="BY61">
        <v>0</v>
      </c>
      <c r="BZ61">
        <v>257</v>
      </c>
    </row>
    <row r="62" spans="1:78" ht="16.5">
      <c r="A62" s="110" t="str">
        <f t="shared" si="1"/>
        <v>인천스마트</v>
      </c>
      <c r="B62" s="111" t="str">
        <f t="shared" si="2"/>
        <v>박용환</v>
      </c>
      <c r="C62" s="112" t="str">
        <f t="shared" si="3"/>
        <v>B</v>
      </c>
      <c r="D62" s="113">
        <f t="shared" si="4"/>
        <v>0.94061913402117692</v>
      </c>
      <c r="E62" s="114">
        <f t="shared" si="5"/>
        <v>5312</v>
      </c>
      <c r="F62" s="115" t="str">
        <f t="shared" si="6"/>
        <v>5-1</v>
      </c>
      <c r="G62" s="116" t="str">
        <f t="shared" si="7"/>
        <v>70바3646</v>
      </c>
      <c r="H62" s="117">
        <f t="shared" si="8"/>
        <v>3</v>
      </c>
      <c r="I62" s="118">
        <f t="shared" si="9"/>
        <v>1220.1210000000001</v>
      </c>
      <c r="J62" s="119">
        <f t="shared" si="10"/>
        <v>2.8905665520633752E-2</v>
      </c>
      <c r="K62" s="119">
        <f t="shared" si="11"/>
        <v>0.37032641468192484</v>
      </c>
      <c r="L62" s="119">
        <f t="shared" si="12"/>
        <v>0.20325852927701432</v>
      </c>
      <c r="M62" s="120">
        <f t="shared" si="13"/>
        <v>10.85</v>
      </c>
      <c r="N62" s="121">
        <f t="shared" si="14"/>
        <v>0</v>
      </c>
      <c r="O62" s="121">
        <f t="shared" si="15"/>
        <v>18.522753071211788</v>
      </c>
      <c r="P62" s="222">
        <f t="shared" si="16"/>
        <v>0</v>
      </c>
      <c r="Q62" s="223">
        <f t="shared" si="17"/>
        <v>0</v>
      </c>
      <c r="R62" s="223">
        <f t="shared" si="18"/>
        <v>226</v>
      </c>
      <c r="T62">
        <v>529</v>
      </c>
      <c r="U62">
        <v>5312</v>
      </c>
      <c r="V62" t="s">
        <v>285</v>
      </c>
      <c r="W62">
        <v>1220.1210000000001</v>
      </c>
      <c r="X62">
        <v>682.92600000000004</v>
      </c>
      <c r="Y62">
        <v>1.7869999999999999</v>
      </c>
      <c r="Z62">
        <v>10.85</v>
      </c>
      <c r="AA62">
        <v>86.737183000000002</v>
      </c>
      <c r="AB62">
        <v>2.507196</v>
      </c>
      <c r="AC62">
        <v>32.121070000000003</v>
      </c>
      <c r="AD62" s="1">
        <v>248</v>
      </c>
      <c r="AE62">
        <v>0</v>
      </c>
      <c r="AF62">
        <v>226</v>
      </c>
      <c r="AG62">
        <v>65</v>
      </c>
      <c r="AH62">
        <v>14.066872999999999</v>
      </c>
      <c r="AI62">
        <v>25.9</v>
      </c>
      <c r="AJ62">
        <v>0</v>
      </c>
      <c r="AK62">
        <v>0</v>
      </c>
      <c r="AL62">
        <v>0</v>
      </c>
      <c r="AM62">
        <v>0.94061913402117692</v>
      </c>
      <c r="AN62" t="s">
        <v>68</v>
      </c>
      <c r="AO62">
        <v>1057.588</v>
      </c>
      <c r="AP62" t="s">
        <v>551</v>
      </c>
      <c r="AQ62" t="s">
        <v>117</v>
      </c>
      <c r="AR62" t="s">
        <v>123</v>
      </c>
      <c r="AS62" t="s">
        <v>117</v>
      </c>
      <c r="AT62" t="s">
        <v>123</v>
      </c>
      <c r="AU62" t="s">
        <v>242</v>
      </c>
      <c r="AV62" t="s">
        <v>285</v>
      </c>
      <c r="AW62" t="s">
        <v>68</v>
      </c>
      <c r="AX62">
        <v>5312</v>
      </c>
      <c r="AY62" t="s">
        <v>729</v>
      </c>
      <c r="AZ62">
        <v>1</v>
      </c>
      <c r="BA62" t="s">
        <v>467</v>
      </c>
      <c r="BB62">
        <v>3</v>
      </c>
      <c r="BC62">
        <v>1</v>
      </c>
      <c r="BE62" t="s">
        <v>68</v>
      </c>
      <c r="BF62">
        <v>0</v>
      </c>
      <c r="BG62" t="s">
        <v>380</v>
      </c>
      <c r="BI62" t="s">
        <v>117</v>
      </c>
      <c r="BJ62" t="s">
        <v>285</v>
      </c>
      <c r="BK62" t="s">
        <v>68</v>
      </c>
      <c r="BL62">
        <v>0.94061913402117692</v>
      </c>
      <c r="BM62">
        <v>5312</v>
      </c>
      <c r="BN62" t="s">
        <v>123</v>
      </c>
      <c r="BO62" t="s">
        <v>242</v>
      </c>
      <c r="BP62">
        <v>3</v>
      </c>
      <c r="BQ62">
        <v>1220.1210000000001</v>
      </c>
      <c r="BR62">
        <v>2.8905665520633752E-2</v>
      </c>
      <c r="BS62">
        <v>0.37032641468192484</v>
      </c>
      <c r="BT62">
        <v>0.20325852927701432</v>
      </c>
      <c r="BU62">
        <v>10.85</v>
      </c>
      <c r="BV62">
        <v>0</v>
      </c>
      <c r="BW62">
        <v>18.522753071211788</v>
      </c>
      <c r="BX62">
        <v>0</v>
      </c>
      <c r="BY62">
        <v>0</v>
      </c>
      <c r="BZ62">
        <v>226</v>
      </c>
    </row>
    <row r="63" spans="1:78" ht="16.5">
      <c r="A63" s="127" t="str">
        <f t="shared" si="1"/>
        <v>인천스마트</v>
      </c>
      <c r="B63" s="128" t="str">
        <f t="shared" si="2"/>
        <v>박유진</v>
      </c>
      <c r="C63" s="129" t="str">
        <f t="shared" si="3"/>
        <v>C</v>
      </c>
      <c r="D63" s="130">
        <f t="shared" si="4"/>
        <v>0.85001788282747492</v>
      </c>
      <c r="E63" s="131">
        <f t="shared" si="5"/>
        <v>909</v>
      </c>
      <c r="F63" s="132" t="str">
        <f t="shared" si="6"/>
        <v>27</v>
      </c>
      <c r="G63" s="133" t="str">
        <f t="shared" si="7"/>
        <v>70바3676</v>
      </c>
      <c r="H63" s="134">
        <f t="shared" si="8"/>
        <v>4</v>
      </c>
      <c r="I63" s="135">
        <f t="shared" si="9"/>
        <v>458.63099999999997</v>
      </c>
      <c r="J63" s="136">
        <f t="shared" si="10"/>
        <v>4.0651270957083929E-2</v>
      </c>
      <c r="K63" s="136">
        <f t="shared" si="11"/>
        <v>0.35473940190609637</v>
      </c>
      <c r="L63" s="136">
        <f t="shared" si="12"/>
        <v>0.22676181941473647</v>
      </c>
      <c r="M63" s="137">
        <f t="shared" si="13"/>
        <v>17.492999999999999</v>
      </c>
      <c r="N63" s="138">
        <f t="shared" si="14"/>
        <v>0</v>
      </c>
      <c r="O63" s="138">
        <f t="shared" si="15"/>
        <v>80.805874805492621</v>
      </c>
      <c r="P63" s="220">
        <f t="shared" si="16"/>
        <v>5</v>
      </c>
      <c r="Q63" s="221">
        <f t="shared" si="17"/>
        <v>6</v>
      </c>
      <c r="R63" s="221">
        <f t="shared" si="18"/>
        <v>466</v>
      </c>
      <c r="T63">
        <v>529</v>
      </c>
      <c r="U63">
        <v>909</v>
      </c>
      <c r="V63" t="s">
        <v>372</v>
      </c>
      <c r="W63">
        <v>584.01</v>
      </c>
      <c r="X63">
        <v>336.137</v>
      </c>
      <c r="Y63">
        <v>1.7370000000000001</v>
      </c>
      <c r="Z63">
        <v>17.492999999999999</v>
      </c>
      <c r="AA63">
        <v>31.835536000000001</v>
      </c>
      <c r="AB63">
        <v>1.2941549999999999</v>
      </c>
      <c r="AC63">
        <v>11.293319</v>
      </c>
      <c r="AD63" s="1">
        <v>104</v>
      </c>
      <c r="AE63">
        <v>6</v>
      </c>
      <c r="AF63">
        <v>466</v>
      </c>
      <c r="AG63">
        <v>88</v>
      </c>
      <c r="AH63">
        <v>18.344594000000001</v>
      </c>
      <c r="AI63">
        <v>1606.9</v>
      </c>
      <c r="AJ63">
        <v>8.8000000000000007</v>
      </c>
      <c r="AK63">
        <v>5</v>
      </c>
      <c r="AL63">
        <v>431</v>
      </c>
      <c r="AM63">
        <v>0.85001788282747492</v>
      </c>
      <c r="AN63" t="s">
        <v>69</v>
      </c>
      <c r="AO63">
        <v>212.227</v>
      </c>
      <c r="AP63" t="s">
        <v>552</v>
      </c>
      <c r="AQ63" t="s">
        <v>117</v>
      </c>
      <c r="AR63" t="s">
        <v>120</v>
      </c>
      <c r="AS63" t="s">
        <v>117</v>
      </c>
      <c r="AT63" t="s">
        <v>120</v>
      </c>
      <c r="AU63" t="s">
        <v>214</v>
      </c>
      <c r="AV63" t="s">
        <v>372</v>
      </c>
      <c r="AW63" t="s">
        <v>69</v>
      </c>
      <c r="AX63">
        <v>909</v>
      </c>
      <c r="AY63" t="s">
        <v>714</v>
      </c>
      <c r="AZ63">
        <v>15</v>
      </c>
      <c r="BA63" t="s">
        <v>736</v>
      </c>
      <c r="BB63">
        <v>4</v>
      </c>
      <c r="BC63">
        <v>1</v>
      </c>
      <c r="BE63" t="s">
        <v>67</v>
      </c>
      <c r="BF63">
        <v>1</v>
      </c>
      <c r="BG63" t="s">
        <v>412</v>
      </c>
      <c r="BI63" t="s">
        <v>117</v>
      </c>
      <c r="BJ63" t="s">
        <v>372</v>
      </c>
      <c r="BK63" t="s">
        <v>69</v>
      </c>
      <c r="BL63">
        <v>0.85001788282747492</v>
      </c>
      <c r="BM63">
        <v>909</v>
      </c>
      <c r="BN63" t="s">
        <v>120</v>
      </c>
      <c r="BO63" t="s">
        <v>214</v>
      </c>
      <c r="BP63">
        <v>4</v>
      </c>
      <c r="BQ63">
        <v>458.63099999999997</v>
      </c>
      <c r="BR63">
        <v>4.0651270957083929E-2</v>
      </c>
      <c r="BS63">
        <v>0.35473940190609637</v>
      </c>
      <c r="BT63">
        <v>0.17807914248043699</v>
      </c>
      <c r="BU63">
        <v>17.492999999999999</v>
      </c>
      <c r="BV63">
        <v>0</v>
      </c>
      <c r="BW63">
        <v>80.805874805492621</v>
      </c>
      <c r="BX63">
        <v>5</v>
      </c>
      <c r="BY63">
        <v>6</v>
      </c>
      <c r="BZ63">
        <v>466</v>
      </c>
    </row>
    <row r="64" spans="1:78" ht="16.5">
      <c r="A64" s="110" t="str">
        <f t="shared" si="1"/>
        <v>인천스마트</v>
      </c>
      <c r="B64" s="111" t="str">
        <f t="shared" si="2"/>
        <v>박인서</v>
      </c>
      <c r="C64" s="112" t="str">
        <f t="shared" si="3"/>
        <v>B</v>
      </c>
      <c r="D64" s="113">
        <f t="shared" si="4"/>
        <v>0.9293614197533705</v>
      </c>
      <c r="E64" s="114">
        <f t="shared" si="5"/>
        <v>2739</v>
      </c>
      <c r="F64" s="115" t="str">
        <f t="shared" si="6"/>
        <v>21</v>
      </c>
      <c r="G64" s="116" t="str">
        <f t="shared" si="7"/>
        <v>70바3627</v>
      </c>
      <c r="H64" s="117">
        <f t="shared" si="8"/>
        <v>2</v>
      </c>
      <c r="I64" s="118">
        <f t="shared" si="9"/>
        <v>1396.3230000000001</v>
      </c>
      <c r="J64" s="119">
        <f t="shared" si="10"/>
        <v>1.9662086847307626E-2</v>
      </c>
      <c r="K64" s="119">
        <f t="shared" si="11"/>
        <v>0.36719305785680267</v>
      </c>
      <c r="L64" s="119">
        <f t="shared" si="12"/>
        <v>0.22988950264372926</v>
      </c>
      <c r="M64" s="120">
        <f t="shared" si="13"/>
        <v>12.416</v>
      </c>
      <c r="N64" s="121">
        <f t="shared" si="14"/>
        <v>7.1616667490258343E-2</v>
      </c>
      <c r="O64" s="121">
        <f t="shared" si="15"/>
        <v>13.965250160600377</v>
      </c>
      <c r="P64" s="222">
        <f t="shared" si="16"/>
        <v>1</v>
      </c>
      <c r="Q64" s="223">
        <f t="shared" si="17"/>
        <v>1</v>
      </c>
      <c r="R64" s="223">
        <f t="shared" si="18"/>
        <v>205</v>
      </c>
      <c r="T64">
        <v>529</v>
      </c>
      <c r="U64">
        <v>2739</v>
      </c>
      <c r="V64" t="s">
        <v>438</v>
      </c>
      <c r="W64">
        <v>1423.3389999999999</v>
      </c>
      <c r="X64">
        <v>733.25599999999997</v>
      </c>
      <c r="Y64">
        <v>1.9410000000000001</v>
      </c>
      <c r="Z64">
        <v>12.416</v>
      </c>
      <c r="AA64">
        <v>93.593575000000001</v>
      </c>
      <c r="AB64">
        <v>1.8402449999999999</v>
      </c>
      <c r="AC64">
        <v>34.366911000000002</v>
      </c>
      <c r="AD64" s="1">
        <v>321</v>
      </c>
      <c r="AE64">
        <v>1</v>
      </c>
      <c r="AF64">
        <v>205</v>
      </c>
      <c r="AG64">
        <v>70</v>
      </c>
      <c r="AH64">
        <v>15.207656999999999</v>
      </c>
      <c r="AI64">
        <v>293.5</v>
      </c>
      <c r="AJ64">
        <v>0</v>
      </c>
      <c r="AK64">
        <v>1</v>
      </c>
      <c r="AL64">
        <v>63</v>
      </c>
      <c r="AM64">
        <v>0.9293614197533705</v>
      </c>
      <c r="AN64" t="s">
        <v>68</v>
      </c>
      <c r="AO64">
        <v>1331.721</v>
      </c>
      <c r="AP64" t="s">
        <v>553</v>
      </c>
      <c r="AQ64" t="s">
        <v>117</v>
      </c>
      <c r="AR64" t="s">
        <v>119</v>
      </c>
      <c r="AS64" t="s">
        <v>117</v>
      </c>
      <c r="AT64" t="s">
        <v>119</v>
      </c>
      <c r="AU64" t="s">
        <v>197</v>
      </c>
      <c r="AV64" t="s">
        <v>438</v>
      </c>
      <c r="AW64" t="s">
        <v>68</v>
      </c>
      <c r="AX64">
        <v>2739</v>
      </c>
      <c r="AY64" t="s">
        <v>737</v>
      </c>
      <c r="AZ64">
        <v>2</v>
      </c>
      <c r="BA64" t="s">
        <v>477</v>
      </c>
      <c r="BB64">
        <v>2</v>
      </c>
      <c r="BC64">
        <v>1</v>
      </c>
      <c r="BE64" t="s">
        <v>69</v>
      </c>
      <c r="BF64">
        <v>1</v>
      </c>
      <c r="BG64" t="s">
        <v>412</v>
      </c>
      <c r="BI64" t="s">
        <v>117</v>
      </c>
      <c r="BJ64" t="s">
        <v>438</v>
      </c>
      <c r="BK64" t="s">
        <v>68</v>
      </c>
      <c r="BL64">
        <v>0.9293614197533705</v>
      </c>
      <c r="BM64">
        <v>2739</v>
      </c>
      <c r="BN64" t="s">
        <v>119</v>
      </c>
      <c r="BO64" t="s">
        <v>197</v>
      </c>
      <c r="BP64">
        <v>2</v>
      </c>
      <c r="BQ64">
        <v>1396.3230000000001</v>
      </c>
      <c r="BR64">
        <v>1.9662086847307626E-2</v>
      </c>
      <c r="BS64">
        <v>0.36719305785680267</v>
      </c>
      <c r="BT64">
        <v>0.22552603420548445</v>
      </c>
      <c r="BU64">
        <v>12.416</v>
      </c>
      <c r="BV64">
        <v>7.1616667490258343E-2</v>
      </c>
      <c r="BW64">
        <v>13.965250160600377</v>
      </c>
      <c r="BX64">
        <v>1</v>
      </c>
      <c r="BY64">
        <v>1</v>
      </c>
      <c r="BZ64">
        <v>205</v>
      </c>
    </row>
    <row r="65" spans="1:78" ht="16.5">
      <c r="A65" s="127" t="str">
        <f t="shared" si="1"/>
        <v>인천스마트</v>
      </c>
      <c r="B65" s="128" t="str">
        <f t="shared" si="2"/>
        <v>박정배</v>
      </c>
      <c r="C65" s="129" t="str">
        <f t="shared" si="3"/>
        <v>C</v>
      </c>
      <c r="D65" s="130">
        <f t="shared" si="4"/>
        <v>0.88615412197418053</v>
      </c>
      <c r="E65" s="131">
        <f t="shared" si="5"/>
        <v>7212</v>
      </c>
      <c r="F65" s="132" t="str">
        <f t="shared" si="6"/>
        <v>5-1</v>
      </c>
      <c r="G65" s="133" t="str">
        <f t="shared" si="7"/>
        <v>70바3644</v>
      </c>
      <c r="H65" s="134">
        <f t="shared" si="8"/>
        <v>3</v>
      </c>
      <c r="I65" s="135">
        <f t="shared" si="9"/>
        <v>972.18799999999999</v>
      </c>
      <c r="J65" s="136">
        <f t="shared" si="10"/>
        <v>3.586395589761196E-2</v>
      </c>
      <c r="K65" s="136">
        <f t="shared" si="11"/>
        <v>0.34488035887640223</v>
      </c>
      <c r="L65" s="136">
        <f t="shared" si="12"/>
        <v>0.11314683991162203</v>
      </c>
      <c r="M65" s="137">
        <f t="shared" si="13"/>
        <v>13.496</v>
      </c>
      <c r="N65" s="138">
        <f t="shared" si="14"/>
        <v>0.30858229066806009</v>
      </c>
      <c r="O65" s="138">
        <f t="shared" si="15"/>
        <v>26.846659288121227</v>
      </c>
      <c r="P65" s="220">
        <f t="shared" si="16"/>
        <v>15</v>
      </c>
      <c r="Q65" s="221">
        <f t="shared" si="17"/>
        <v>3</v>
      </c>
      <c r="R65" s="221">
        <f t="shared" si="18"/>
        <v>261</v>
      </c>
      <c r="T65">
        <v>529</v>
      </c>
      <c r="U65">
        <v>7212</v>
      </c>
      <c r="V65" t="s">
        <v>286</v>
      </c>
      <c r="W65">
        <v>972.18799999999999</v>
      </c>
      <c r="X65">
        <v>571.58500000000004</v>
      </c>
      <c r="Y65">
        <v>1.7010000000000001</v>
      </c>
      <c r="Z65">
        <v>13.496</v>
      </c>
      <c r="AA65">
        <v>62.488588999999997</v>
      </c>
      <c r="AB65">
        <v>2.241088</v>
      </c>
      <c r="AC65">
        <v>21.551086999999999</v>
      </c>
      <c r="AD65" s="1">
        <v>110</v>
      </c>
      <c r="AE65">
        <v>3</v>
      </c>
      <c r="AF65">
        <v>261</v>
      </c>
      <c r="AG65">
        <v>67</v>
      </c>
      <c r="AH65">
        <v>15.557848</v>
      </c>
      <c r="AI65">
        <v>49</v>
      </c>
      <c r="AJ65">
        <v>0</v>
      </c>
      <c r="AK65">
        <v>15</v>
      </c>
      <c r="AL65">
        <v>5584</v>
      </c>
      <c r="AM65">
        <v>0.88615412197418053</v>
      </c>
      <c r="AN65" t="s">
        <v>69</v>
      </c>
      <c r="AO65">
        <v>815.98199999999997</v>
      </c>
      <c r="AP65" t="s">
        <v>554</v>
      </c>
      <c r="AQ65" t="s">
        <v>117</v>
      </c>
      <c r="AR65" t="s">
        <v>123</v>
      </c>
      <c r="AS65" t="s">
        <v>117</v>
      </c>
      <c r="AT65" t="s">
        <v>123</v>
      </c>
      <c r="AU65" t="s">
        <v>240</v>
      </c>
      <c r="AV65" t="s">
        <v>286</v>
      </c>
      <c r="AW65" t="s">
        <v>69</v>
      </c>
      <c r="AX65">
        <v>7212</v>
      </c>
      <c r="AY65" t="s">
        <v>687</v>
      </c>
      <c r="AZ65">
        <v>3</v>
      </c>
      <c r="BA65" t="s">
        <v>738</v>
      </c>
      <c r="BB65">
        <v>3</v>
      </c>
      <c r="BC65">
        <v>1</v>
      </c>
      <c r="BE65" t="s">
        <v>68</v>
      </c>
      <c r="BF65">
        <v>-1</v>
      </c>
      <c r="BG65" t="s">
        <v>379</v>
      </c>
      <c r="BI65" t="s">
        <v>117</v>
      </c>
      <c r="BJ65" t="s">
        <v>286</v>
      </c>
      <c r="BK65" t="s">
        <v>69</v>
      </c>
      <c r="BL65">
        <v>0.88615412197418053</v>
      </c>
      <c r="BM65">
        <v>7212</v>
      </c>
      <c r="BN65" t="s">
        <v>123</v>
      </c>
      <c r="BO65" t="s">
        <v>240</v>
      </c>
      <c r="BP65">
        <v>3</v>
      </c>
      <c r="BQ65">
        <v>972.18799999999999</v>
      </c>
      <c r="BR65">
        <v>3.586395589761196E-2</v>
      </c>
      <c r="BS65">
        <v>0.34488035887640223</v>
      </c>
      <c r="BT65">
        <v>0.11314683991162203</v>
      </c>
      <c r="BU65">
        <v>13.496</v>
      </c>
      <c r="BV65">
        <v>0.30858229066806009</v>
      </c>
      <c r="BW65">
        <v>26.846659288121227</v>
      </c>
      <c r="BX65">
        <v>15</v>
      </c>
      <c r="BY65">
        <v>3</v>
      </c>
      <c r="BZ65">
        <v>261</v>
      </c>
    </row>
    <row r="66" spans="1:78" ht="16.5">
      <c r="A66" s="110" t="str">
        <f t="shared" si="1"/>
        <v>인천스마트</v>
      </c>
      <c r="B66" s="111" t="str">
        <f t="shared" si="2"/>
        <v>박정훈</v>
      </c>
      <c r="C66" s="112" t="str">
        <f t="shared" si="3"/>
        <v>D</v>
      </c>
      <c r="D66" s="113">
        <f t="shared" si="4"/>
        <v>0.83826086956521739</v>
      </c>
      <c r="E66" s="114">
        <f t="shared" si="5"/>
        <v>7558</v>
      </c>
      <c r="F66" s="115" t="str">
        <f t="shared" si="6"/>
        <v>38</v>
      </c>
      <c r="G66" s="116" t="str">
        <f t="shared" si="7"/>
        <v>70바3546</v>
      </c>
      <c r="H66" s="117">
        <f t="shared" si="8"/>
        <v>1</v>
      </c>
      <c r="I66" s="118">
        <f t="shared" si="9"/>
        <v>1724.124</v>
      </c>
      <c r="J66" s="119">
        <f t="shared" si="10"/>
        <v>1.4738356806884696E-2</v>
      </c>
      <c r="K66" s="119">
        <f t="shared" si="11"/>
        <v>0.39451635240863098</v>
      </c>
      <c r="L66" s="119">
        <f t="shared" si="12"/>
        <v>0.169361368439857</v>
      </c>
      <c r="M66" s="120">
        <f t="shared" si="13"/>
        <v>12.359</v>
      </c>
      <c r="N66" s="121">
        <f t="shared" si="14"/>
        <v>0.40600328050650647</v>
      </c>
      <c r="O66" s="121">
        <f t="shared" si="15"/>
        <v>8.6420698279242103</v>
      </c>
      <c r="P66" s="222">
        <f t="shared" si="16"/>
        <v>22</v>
      </c>
      <c r="Q66" s="223">
        <f t="shared" si="17"/>
        <v>7</v>
      </c>
      <c r="R66" s="223">
        <f t="shared" si="18"/>
        <v>149</v>
      </c>
      <c r="T66">
        <v>529</v>
      </c>
      <c r="U66">
        <v>7558</v>
      </c>
      <c r="V66" t="s">
        <v>287</v>
      </c>
      <c r="W66">
        <v>1724.124</v>
      </c>
      <c r="X66">
        <v>894.02599999999995</v>
      </c>
      <c r="Y66">
        <v>1.9279999999999999</v>
      </c>
      <c r="Z66">
        <v>12.359</v>
      </c>
      <c r="AA66">
        <v>114.929705</v>
      </c>
      <c r="AB66">
        <v>1.693875</v>
      </c>
      <c r="AC66">
        <v>45.341647999999999</v>
      </c>
      <c r="AD66" s="1">
        <v>292</v>
      </c>
      <c r="AE66">
        <v>7</v>
      </c>
      <c r="AF66">
        <v>149</v>
      </c>
      <c r="AG66">
        <v>86</v>
      </c>
      <c r="AH66">
        <v>15.001552</v>
      </c>
      <c r="AI66">
        <v>851.4</v>
      </c>
      <c r="AJ66">
        <v>1.4</v>
      </c>
      <c r="AK66">
        <v>22</v>
      </c>
      <c r="AL66">
        <v>12152</v>
      </c>
      <c r="AM66">
        <v>0.83826086956521739</v>
      </c>
      <c r="AN66" t="s">
        <v>67</v>
      </c>
      <c r="AO66">
        <v>1724.124</v>
      </c>
      <c r="AP66" t="s">
        <v>555</v>
      </c>
      <c r="AQ66" t="s">
        <v>117</v>
      </c>
      <c r="AR66" t="s">
        <v>121</v>
      </c>
      <c r="AS66" t="s">
        <v>117</v>
      </c>
      <c r="AT66" t="s">
        <v>121</v>
      </c>
      <c r="AU66" t="s">
        <v>218</v>
      </c>
      <c r="AV66" t="s">
        <v>287</v>
      </c>
      <c r="AW66" t="s">
        <v>67</v>
      </c>
      <c r="AX66">
        <v>7558</v>
      </c>
      <c r="AY66" t="s">
        <v>691</v>
      </c>
      <c r="AZ66">
        <v>3</v>
      </c>
      <c r="BA66" t="s">
        <v>396</v>
      </c>
      <c r="BB66">
        <v>1</v>
      </c>
      <c r="BC66">
        <v>1</v>
      </c>
      <c r="BE66" t="s">
        <v>67</v>
      </c>
      <c r="BF66">
        <v>0</v>
      </c>
      <c r="BG66" t="s">
        <v>380</v>
      </c>
      <c r="BI66" t="s">
        <v>117</v>
      </c>
      <c r="BJ66" t="s">
        <v>287</v>
      </c>
      <c r="BK66" t="s">
        <v>67</v>
      </c>
      <c r="BL66">
        <v>0.83826086956521739</v>
      </c>
      <c r="BM66">
        <v>7558</v>
      </c>
      <c r="BN66" t="s">
        <v>121</v>
      </c>
      <c r="BO66" t="s">
        <v>218</v>
      </c>
      <c r="BP66">
        <v>1</v>
      </c>
      <c r="BQ66">
        <v>1724.124</v>
      </c>
      <c r="BR66">
        <v>1.4738356806884696E-2</v>
      </c>
      <c r="BS66">
        <v>0.39451635240863098</v>
      </c>
      <c r="BT66">
        <v>0.169361368439857</v>
      </c>
      <c r="BU66">
        <v>12.359</v>
      </c>
      <c r="BV66">
        <v>0.40600328050650647</v>
      </c>
      <c r="BW66">
        <v>8.6420698279242103</v>
      </c>
      <c r="BX66">
        <v>22</v>
      </c>
      <c r="BY66">
        <v>7</v>
      </c>
      <c r="BZ66">
        <v>149</v>
      </c>
    </row>
    <row r="67" spans="1:78" ht="16.5">
      <c r="A67" s="127" t="str">
        <f t="shared" si="1"/>
        <v>인천스마트</v>
      </c>
      <c r="B67" s="128" t="str">
        <f t="shared" si="2"/>
        <v>박종길</v>
      </c>
      <c r="C67" s="129" t="str">
        <f t="shared" si="3"/>
        <v>S</v>
      </c>
      <c r="D67" s="130">
        <f t="shared" si="4"/>
        <v>1.0459769680306337</v>
      </c>
      <c r="E67" s="131">
        <f t="shared" si="5"/>
        <v>4132</v>
      </c>
      <c r="F67" s="132" t="str">
        <f t="shared" si="6"/>
        <v>5</v>
      </c>
      <c r="G67" s="133" t="str">
        <f t="shared" si="7"/>
        <v>70바3509</v>
      </c>
      <c r="H67" s="134">
        <f t="shared" si="8"/>
        <v>4</v>
      </c>
      <c r="I67" s="135">
        <f t="shared" si="9"/>
        <v>2097.1429999999996</v>
      </c>
      <c r="J67" s="136">
        <f t="shared" si="10"/>
        <v>9.6269753036941231E-3</v>
      </c>
      <c r="K67" s="136">
        <f t="shared" si="11"/>
        <v>0.33409518239060604</v>
      </c>
      <c r="L67" s="136">
        <f t="shared" si="12"/>
        <v>0.137329690917596</v>
      </c>
      <c r="M67" s="137">
        <f t="shared" si="13"/>
        <v>9.5030000000000001</v>
      </c>
      <c r="N67" s="138">
        <f t="shared" si="14"/>
        <v>0.52452312503248477</v>
      </c>
      <c r="O67" s="138">
        <f t="shared" si="15"/>
        <v>4.4346046025473713</v>
      </c>
      <c r="P67" s="220">
        <f t="shared" si="16"/>
        <v>112</v>
      </c>
      <c r="Q67" s="221">
        <f t="shared" si="17"/>
        <v>11</v>
      </c>
      <c r="R67" s="221">
        <f t="shared" si="18"/>
        <v>93</v>
      </c>
      <c r="T67">
        <v>529</v>
      </c>
      <c r="U67">
        <v>4132</v>
      </c>
      <c r="V67" t="s">
        <v>288</v>
      </c>
      <c r="W67">
        <v>2097.143</v>
      </c>
      <c r="X67">
        <v>957.13099999999997</v>
      </c>
      <c r="Y67">
        <v>2.1909999999999998</v>
      </c>
      <c r="Z67">
        <v>9.5030000000000001</v>
      </c>
      <c r="AA67">
        <v>125.019953</v>
      </c>
      <c r="AB67">
        <v>1.2035640000000001</v>
      </c>
      <c r="AC67">
        <v>41.768563999999998</v>
      </c>
      <c r="AD67" s="1">
        <v>288</v>
      </c>
      <c r="AE67">
        <v>11</v>
      </c>
      <c r="AF67">
        <v>93</v>
      </c>
      <c r="AG67">
        <v>85</v>
      </c>
      <c r="AH67">
        <v>16.774466</v>
      </c>
      <c r="AI67">
        <v>906.4</v>
      </c>
      <c r="AJ67">
        <v>2.1</v>
      </c>
      <c r="AK67">
        <v>112</v>
      </c>
      <c r="AL67">
        <v>1810</v>
      </c>
      <c r="AM67">
        <v>1.0459769680306337</v>
      </c>
      <c r="AN67" t="s">
        <v>71</v>
      </c>
      <c r="AO67">
        <v>1729.173</v>
      </c>
      <c r="AP67" t="s">
        <v>556</v>
      </c>
      <c r="AQ67" t="s">
        <v>117</v>
      </c>
      <c r="AR67" t="s">
        <v>122</v>
      </c>
      <c r="AS67" t="s">
        <v>117</v>
      </c>
      <c r="AT67" t="s">
        <v>122</v>
      </c>
      <c r="AU67" t="s">
        <v>229</v>
      </c>
      <c r="AV67" t="s">
        <v>288</v>
      </c>
      <c r="AW67" t="s">
        <v>71</v>
      </c>
      <c r="AX67">
        <v>4132</v>
      </c>
      <c r="AY67" t="s">
        <v>717</v>
      </c>
      <c r="AZ67">
        <v>4</v>
      </c>
      <c r="BA67" t="s">
        <v>739</v>
      </c>
      <c r="BB67">
        <v>4</v>
      </c>
      <c r="BC67">
        <v>1</v>
      </c>
      <c r="BE67" t="s">
        <v>66</v>
      </c>
      <c r="BF67">
        <v>1</v>
      </c>
      <c r="BG67" t="s">
        <v>412</v>
      </c>
      <c r="BI67" t="s">
        <v>117</v>
      </c>
      <c r="BJ67" t="s">
        <v>288</v>
      </c>
      <c r="BK67" t="s">
        <v>71</v>
      </c>
      <c r="BL67">
        <v>1.0459769680306337</v>
      </c>
      <c r="BM67">
        <v>4132</v>
      </c>
      <c r="BN67" t="s">
        <v>122</v>
      </c>
      <c r="BO67" t="s">
        <v>229</v>
      </c>
      <c r="BP67">
        <v>4</v>
      </c>
      <c r="BQ67">
        <v>2097.1429999999996</v>
      </c>
      <c r="BR67">
        <v>9.6269753036941231E-3</v>
      </c>
      <c r="BS67">
        <v>0.33409518239060604</v>
      </c>
      <c r="BT67">
        <v>0.13732969091759598</v>
      </c>
      <c r="BU67">
        <v>9.5030000000000001</v>
      </c>
      <c r="BV67">
        <v>0.52452312503248477</v>
      </c>
      <c r="BW67">
        <v>4.4346046025473713</v>
      </c>
      <c r="BX67">
        <v>112</v>
      </c>
      <c r="BY67">
        <v>11</v>
      </c>
      <c r="BZ67">
        <v>93</v>
      </c>
    </row>
    <row r="68" spans="1:78" ht="16.5">
      <c r="A68" s="110" t="str">
        <f t="shared" si="1"/>
        <v>인천스마트</v>
      </c>
      <c r="B68" s="111" t="str">
        <f t="shared" si="2"/>
        <v>박종현</v>
      </c>
      <c r="C68" s="112" t="str">
        <f t="shared" si="3"/>
        <v>B</v>
      </c>
      <c r="D68" s="113">
        <f t="shared" si="4"/>
        <v>0.90771394741159594</v>
      </c>
      <c r="E68" s="114">
        <f t="shared" si="5"/>
        <v>7439</v>
      </c>
      <c r="F68" s="115" t="str">
        <f t="shared" si="6"/>
        <v>20</v>
      </c>
      <c r="G68" s="116" t="str">
        <f t="shared" si="7"/>
        <v>70바3565</v>
      </c>
      <c r="H68" s="117">
        <f t="shared" si="8"/>
        <v>2</v>
      </c>
      <c r="I68" s="118">
        <f t="shared" si="9"/>
        <v>1663.979</v>
      </c>
      <c r="J68" s="119">
        <f t="shared" si="10"/>
        <v>4.6196941579759516E-2</v>
      </c>
      <c r="K68" s="119">
        <f t="shared" si="11"/>
        <v>0.39826662111023953</v>
      </c>
      <c r="L68" s="119">
        <f t="shared" si="12"/>
        <v>0.1712762000001202</v>
      </c>
      <c r="M68" s="120">
        <f t="shared" si="13"/>
        <v>14.089</v>
      </c>
      <c r="N68" s="121">
        <f t="shared" si="14"/>
        <v>1.2019382456148786</v>
      </c>
      <c r="O68" s="121">
        <f t="shared" si="15"/>
        <v>19.471399578961034</v>
      </c>
      <c r="P68" s="222">
        <f t="shared" si="16"/>
        <v>35</v>
      </c>
      <c r="Q68" s="223">
        <f t="shared" si="17"/>
        <v>20</v>
      </c>
      <c r="R68" s="223">
        <f t="shared" si="18"/>
        <v>324</v>
      </c>
      <c r="T68">
        <v>529</v>
      </c>
      <c r="U68">
        <v>7439</v>
      </c>
      <c r="V68" t="s">
        <v>415</v>
      </c>
      <c r="W68">
        <v>1663.979</v>
      </c>
      <c r="X68">
        <v>916.45500000000004</v>
      </c>
      <c r="Y68">
        <v>1.8160000000000001</v>
      </c>
      <c r="Z68">
        <v>14.089</v>
      </c>
      <c r="AA68">
        <v>105.489689</v>
      </c>
      <c r="AB68">
        <v>4.8733009999999997</v>
      </c>
      <c r="AC68">
        <v>42.013021999999999</v>
      </c>
      <c r="AD68" s="1">
        <v>285</v>
      </c>
      <c r="AE68">
        <v>20</v>
      </c>
      <c r="AF68">
        <v>324</v>
      </c>
      <c r="AG68">
        <v>87</v>
      </c>
      <c r="AH68">
        <v>15.773854</v>
      </c>
      <c r="AI68">
        <v>858</v>
      </c>
      <c r="AJ68">
        <v>0</v>
      </c>
      <c r="AK68">
        <v>35</v>
      </c>
      <c r="AL68">
        <v>14061</v>
      </c>
      <c r="AM68">
        <v>0.90771394741159594</v>
      </c>
      <c r="AN68" t="s">
        <v>68</v>
      </c>
      <c r="AO68">
        <v>1611.66</v>
      </c>
      <c r="AP68" t="s">
        <v>557</v>
      </c>
      <c r="AQ68" t="s">
        <v>117</v>
      </c>
      <c r="AR68" t="s">
        <v>118</v>
      </c>
      <c r="AS68" t="s">
        <v>117</v>
      </c>
      <c r="AT68" t="s">
        <v>118</v>
      </c>
      <c r="AU68" t="s">
        <v>182</v>
      </c>
      <c r="AV68" t="s">
        <v>415</v>
      </c>
      <c r="AW68" t="s">
        <v>68</v>
      </c>
      <c r="AX68">
        <v>7439</v>
      </c>
      <c r="AY68" t="s">
        <v>700</v>
      </c>
      <c r="AZ68">
        <v>12</v>
      </c>
      <c r="BA68" t="s">
        <v>740</v>
      </c>
      <c r="BB68">
        <v>2</v>
      </c>
      <c r="BC68">
        <v>1</v>
      </c>
      <c r="BE68" t="s">
        <v>69</v>
      </c>
      <c r="BF68">
        <v>1</v>
      </c>
      <c r="BG68" t="s">
        <v>412</v>
      </c>
      <c r="BI68" t="s">
        <v>117</v>
      </c>
      <c r="BJ68" t="s">
        <v>415</v>
      </c>
      <c r="BK68" t="s">
        <v>68</v>
      </c>
      <c r="BL68">
        <v>0.90771394741159594</v>
      </c>
      <c r="BM68">
        <v>7439</v>
      </c>
      <c r="BN68" t="s">
        <v>118</v>
      </c>
      <c r="BO68" t="s">
        <v>182</v>
      </c>
      <c r="BP68">
        <v>2</v>
      </c>
      <c r="BQ68">
        <v>1663.979</v>
      </c>
      <c r="BR68">
        <v>4.6196941579759516E-2</v>
      </c>
      <c r="BS68">
        <v>0.39826662111023953</v>
      </c>
      <c r="BT68">
        <v>0.1712762000001202</v>
      </c>
      <c r="BU68">
        <v>14.089</v>
      </c>
      <c r="BV68">
        <v>1.2019382456148786</v>
      </c>
      <c r="BW68">
        <v>19.471399578961034</v>
      </c>
      <c r="BX68">
        <v>35</v>
      </c>
      <c r="BY68">
        <v>20</v>
      </c>
      <c r="BZ68">
        <v>324</v>
      </c>
    </row>
    <row r="69" spans="1:78" ht="16.5">
      <c r="A69" s="127" t="str">
        <f t="shared" si="1"/>
        <v>인천스마트</v>
      </c>
      <c r="B69" s="128" t="str">
        <f t="shared" si="2"/>
        <v>박준용</v>
      </c>
      <c r="C69" s="129" t="str">
        <f t="shared" si="3"/>
        <v>B</v>
      </c>
      <c r="D69" s="130">
        <f t="shared" si="4"/>
        <v>0.93760481198548917</v>
      </c>
      <c r="E69" s="131">
        <f t="shared" si="5"/>
        <v>9583</v>
      </c>
      <c r="F69" s="132" t="str">
        <f t="shared" si="6"/>
        <v>20</v>
      </c>
      <c r="G69" s="133" t="str">
        <f t="shared" si="7"/>
        <v>70바3502</v>
      </c>
      <c r="H69" s="134">
        <f t="shared" si="8"/>
        <v>3</v>
      </c>
      <c r="I69" s="135">
        <f t="shared" si="9"/>
        <v>1146.7199999999998</v>
      </c>
      <c r="J69" s="136">
        <f t="shared" si="10"/>
        <v>8.6866232151652945E-3</v>
      </c>
      <c r="K69" s="136">
        <f t="shared" si="11"/>
        <v>0.37860788348428087</v>
      </c>
      <c r="L69" s="136">
        <f t="shared" si="12"/>
        <v>0.18574717455002096</v>
      </c>
      <c r="M69" s="137">
        <f t="shared" si="13"/>
        <v>12.026</v>
      </c>
      <c r="N69" s="138">
        <f t="shared" si="14"/>
        <v>0.17441049253523094</v>
      </c>
      <c r="O69" s="138">
        <f t="shared" si="15"/>
        <v>8.1972931491558541</v>
      </c>
      <c r="P69" s="220">
        <f t="shared" si="16"/>
        <v>3</v>
      </c>
      <c r="Q69" s="221">
        <f t="shared" si="17"/>
        <v>2</v>
      </c>
      <c r="R69" s="221">
        <f t="shared" si="18"/>
        <v>94</v>
      </c>
      <c r="T69">
        <v>529</v>
      </c>
      <c r="U69">
        <v>9583</v>
      </c>
      <c r="V69" t="s">
        <v>416</v>
      </c>
      <c r="W69">
        <v>1146.72</v>
      </c>
      <c r="X69">
        <v>613.29300000000001</v>
      </c>
      <c r="Y69">
        <v>1.87</v>
      </c>
      <c r="Z69">
        <v>12.026</v>
      </c>
      <c r="AA69">
        <v>66.448030000000003</v>
      </c>
      <c r="AB69">
        <v>0.57720899999999997</v>
      </c>
      <c r="AC69">
        <v>25.157748000000002</v>
      </c>
      <c r="AD69" s="1">
        <v>213</v>
      </c>
      <c r="AE69">
        <v>2</v>
      </c>
      <c r="AF69">
        <v>94</v>
      </c>
      <c r="AG69">
        <v>88</v>
      </c>
      <c r="AH69">
        <v>17.257396</v>
      </c>
      <c r="AI69">
        <v>727.8</v>
      </c>
      <c r="AJ69">
        <v>6.8</v>
      </c>
      <c r="AK69">
        <v>3</v>
      </c>
      <c r="AL69">
        <v>2031</v>
      </c>
      <c r="AM69">
        <v>0.93760481198548917</v>
      </c>
      <c r="AN69" t="s">
        <v>68</v>
      </c>
      <c r="AO69">
        <v>849.149</v>
      </c>
      <c r="AP69" t="s">
        <v>558</v>
      </c>
      <c r="AQ69" t="s">
        <v>117</v>
      </c>
      <c r="AR69" t="s">
        <v>118</v>
      </c>
      <c r="AS69" t="s">
        <v>117</v>
      </c>
      <c r="AT69" t="s">
        <v>118</v>
      </c>
      <c r="AU69" t="s">
        <v>411</v>
      </c>
      <c r="AV69" t="s">
        <v>416</v>
      </c>
      <c r="AW69" t="s">
        <v>68</v>
      </c>
      <c r="AX69">
        <v>9583</v>
      </c>
      <c r="AY69" t="s">
        <v>700</v>
      </c>
      <c r="AZ69">
        <v>4</v>
      </c>
      <c r="BA69" t="s">
        <v>451</v>
      </c>
      <c r="BB69">
        <v>3</v>
      </c>
      <c r="BC69">
        <v>1</v>
      </c>
      <c r="BE69" t="s">
        <v>66</v>
      </c>
      <c r="BF69">
        <v>-1</v>
      </c>
      <c r="BG69" t="s">
        <v>379</v>
      </c>
      <c r="BI69" t="s">
        <v>117</v>
      </c>
      <c r="BJ69" t="s">
        <v>416</v>
      </c>
      <c r="BK69" t="s">
        <v>68</v>
      </c>
      <c r="BL69">
        <v>0.93760481198548917</v>
      </c>
      <c r="BM69">
        <v>9583</v>
      </c>
      <c r="BN69" t="s">
        <v>118</v>
      </c>
      <c r="BO69" t="s">
        <v>411</v>
      </c>
      <c r="BP69">
        <v>3</v>
      </c>
      <c r="BQ69">
        <v>1146.7199999999998</v>
      </c>
      <c r="BR69">
        <v>8.6866232151652945E-3</v>
      </c>
      <c r="BS69">
        <v>0.37860788348428087</v>
      </c>
      <c r="BT69">
        <v>0.18574717455002093</v>
      </c>
      <c r="BU69">
        <v>12.026</v>
      </c>
      <c r="BV69">
        <v>0.17441049253523094</v>
      </c>
      <c r="BW69">
        <v>8.1972931491558541</v>
      </c>
      <c r="BX69">
        <v>3</v>
      </c>
      <c r="BY69">
        <v>2</v>
      </c>
      <c r="BZ69">
        <v>94</v>
      </c>
    </row>
    <row r="70" spans="1:78" ht="16.5">
      <c r="A70" s="110" t="str">
        <f t="shared" si="1"/>
        <v>인천스마트</v>
      </c>
      <c r="B70" s="111" t="str">
        <f t="shared" si="2"/>
        <v>박희재</v>
      </c>
      <c r="C70" s="112" t="str">
        <f t="shared" si="3"/>
        <v>C</v>
      </c>
      <c r="D70" s="113">
        <f t="shared" si="4"/>
        <v>0.87379026911814228</v>
      </c>
      <c r="E70" s="114">
        <f t="shared" si="5"/>
        <v>856</v>
      </c>
      <c r="F70" s="115" t="str">
        <f t="shared" si="6"/>
        <v>5-1</v>
      </c>
      <c r="G70" s="116" t="str">
        <f t="shared" si="7"/>
        <v>70바3648</v>
      </c>
      <c r="H70" s="117">
        <f t="shared" si="8"/>
        <v>3</v>
      </c>
      <c r="I70" s="118">
        <f t="shared" si="9"/>
        <v>477.85899999999998</v>
      </c>
      <c r="J70" s="119">
        <f t="shared" si="10"/>
        <v>7.6251643738856095E-2</v>
      </c>
      <c r="K70" s="119">
        <f t="shared" si="11"/>
        <v>0.38952597748657208</v>
      </c>
      <c r="L70" s="119">
        <f t="shared" si="12"/>
        <v>0.24065676276893394</v>
      </c>
      <c r="M70" s="120">
        <f t="shared" si="13"/>
        <v>14.933</v>
      </c>
      <c r="N70" s="121">
        <f t="shared" si="14"/>
        <v>0.75115866223649974</v>
      </c>
      <c r="O70" s="121">
        <f t="shared" si="15"/>
        <v>68.605824484266975</v>
      </c>
      <c r="P70" s="222">
        <f t="shared" si="16"/>
        <v>16</v>
      </c>
      <c r="Q70" s="223">
        <f t="shared" si="17"/>
        <v>4</v>
      </c>
      <c r="R70" s="223">
        <f t="shared" si="18"/>
        <v>400</v>
      </c>
      <c r="T70">
        <v>529</v>
      </c>
      <c r="U70">
        <v>856</v>
      </c>
      <c r="V70" t="s">
        <v>559</v>
      </c>
      <c r="W70">
        <v>507.23200000000003</v>
      </c>
      <c r="X70">
        <v>305.863</v>
      </c>
      <c r="Y70">
        <v>1.6579999999999999</v>
      </c>
      <c r="Z70">
        <v>14.933</v>
      </c>
      <c r="AA70">
        <v>36.997208999999998</v>
      </c>
      <c r="AB70">
        <v>2.8210980000000001</v>
      </c>
      <c r="AC70">
        <v>14.411374</v>
      </c>
      <c r="AD70" s="1">
        <v>115</v>
      </c>
      <c r="AE70">
        <v>4</v>
      </c>
      <c r="AF70">
        <v>400</v>
      </c>
      <c r="AG70">
        <v>65</v>
      </c>
      <c r="AH70">
        <v>13.710006999999999</v>
      </c>
      <c r="AI70">
        <v>140.6</v>
      </c>
      <c r="AJ70">
        <v>0</v>
      </c>
      <c r="AK70">
        <v>16</v>
      </c>
      <c r="AL70">
        <v>5551</v>
      </c>
      <c r="AM70">
        <v>0.87379026911814228</v>
      </c>
      <c r="AN70" t="s">
        <v>69</v>
      </c>
      <c r="AO70">
        <v>201.411</v>
      </c>
      <c r="AP70" t="s">
        <v>560</v>
      </c>
      <c r="AQ70" t="s">
        <v>117</v>
      </c>
      <c r="AR70" t="s">
        <v>123</v>
      </c>
      <c r="AS70" t="s">
        <v>117</v>
      </c>
      <c r="AT70" t="s">
        <v>123</v>
      </c>
      <c r="AU70" t="s">
        <v>244</v>
      </c>
      <c r="AV70" t="s">
        <v>559</v>
      </c>
      <c r="AW70" t="s">
        <v>69</v>
      </c>
      <c r="AX70">
        <v>856</v>
      </c>
      <c r="AY70" t="s">
        <v>687</v>
      </c>
      <c r="AZ70">
        <v>5</v>
      </c>
      <c r="BA70" t="s">
        <v>741</v>
      </c>
      <c r="BB70">
        <v>3</v>
      </c>
      <c r="BC70">
        <v>1</v>
      </c>
      <c r="BE70" t="s">
        <v>694</v>
      </c>
      <c r="BF70" t="s">
        <v>695</v>
      </c>
      <c r="BG70" t="s">
        <v>694</v>
      </c>
      <c r="BI70" t="s">
        <v>117</v>
      </c>
      <c r="BJ70" t="s">
        <v>559</v>
      </c>
      <c r="BK70" t="s">
        <v>69</v>
      </c>
      <c r="BL70">
        <v>0.87379026911814228</v>
      </c>
      <c r="BM70">
        <v>856</v>
      </c>
      <c r="BN70" t="s">
        <v>123</v>
      </c>
      <c r="BO70" t="s">
        <v>244</v>
      </c>
      <c r="BP70">
        <v>3</v>
      </c>
      <c r="BQ70">
        <v>477.85899999999998</v>
      </c>
      <c r="BR70">
        <v>7.6251643738856095E-2</v>
      </c>
      <c r="BS70">
        <v>0.38952597748657208</v>
      </c>
      <c r="BT70">
        <v>0.22672071162702667</v>
      </c>
      <c r="BU70">
        <v>14.933</v>
      </c>
      <c r="BV70">
        <v>0.75115866223649974</v>
      </c>
      <c r="BW70">
        <v>68.605824484266975</v>
      </c>
      <c r="BX70">
        <v>16</v>
      </c>
      <c r="BY70">
        <v>4</v>
      </c>
      <c r="BZ70">
        <v>400</v>
      </c>
    </row>
    <row r="71" spans="1:78" ht="16.5">
      <c r="A71" s="127" t="str">
        <f t="shared" ref="A71:A134" si="19">BI71</f>
        <v>인천스마트</v>
      </c>
      <c r="B71" s="128" t="str">
        <f t="shared" ref="B71:B134" si="20">IF(BJ71="NULL", E71, BJ71)</f>
        <v>배오성</v>
      </c>
      <c r="C71" s="129" t="str">
        <f t="shared" ref="C71:C134" si="21">BK71</f>
        <v>D</v>
      </c>
      <c r="D71" s="130">
        <f t="shared" ref="D71:D134" si="22">BL71</f>
        <v>0.84552163776455125</v>
      </c>
      <c r="E71" s="131">
        <f t="shared" ref="E71:E134" si="23">U71</f>
        <v>2550</v>
      </c>
      <c r="F71" s="132" t="str">
        <f t="shared" ref="F71:F134" si="24">BN71</f>
        <v>38</v>
      </c>
      <c r="G71" s="133" t="str">
        <f t="shared" ref="G71:G134" si="25">BO71</f>
        <v>70바3552</v>
      </c>
      <c r="H71" s="134">
        <f t="shared" ref="H71:H134" si="26">BP71</f>
        <v>13</v>
      </c>
      <c r="I71" s="135">
        <f t="shared" ref="I71:I134" si="27">BQ71</f>
        <v>1611.0069999999996</v>
      </c>
      <c r="J71" s="136">
        <f t="shared" ref="J71:J134" si="28">AB71/AA71</f>
        <v>3.1030906611705208E-2</v>
      </c>
      <c r="K71" s="136">
        <f t="shared" ref="K71:K134" si="29">AC71/AA71</f>
        <v>0.37937002262386976</v>
      </c>
      <c r="L71" s="136">
        <f t="shared" ref="L71:L134" si="30">AD71/I71</f>
        <v>0.16573484783120127</v>
      </c>
      <c r="M71" s="137">
        <f t="shared" ref="M71:M134" si="31">Z71</f>
        <v>12.321999999999999</v>
      </c>
      <c r="N71" s="138">
        <f t="shared" ref="N71:N134" si="32">BV71</f>
        <v>0</v>
      </c>
      <c r="O71" s="138">
        <f t="shared" ref="O71:O134" si="33">BW71</f>
        <v>23.525658175290367</v>
      </c>
      <c r="P71" s="220">
        <f t="shared" ref="P71:P134" si="34">AK71</f>
        <v>17</v>
      </c>
      <c r="Q71" s="221">
        <f t="shared" ref="Q71:Q134" si="35">AE71</f>
        <v>0</v>
      </c>
      <c r="R71" s="221">
        <f t="shared" ref="R71:R134" si="36">AF71</f>
        <v>379</v>
      </c>
      <c r="T71">
        <v>529</v>
      </c>
      <c r="U71">
        <v>2550</v>
      </c>
      <c r="V71" t="s">
        <v>289</v>
      </c>
      <c r="W71">
        <v>1611.0070000000001</v>
      </c>
      <c r="X71">
        <v>841.55399999999997</v>
      </c>
      <c r="Y71">
        <v>1.9139999999999999</v>
      </c>
      <c r="Z71">
        <v>12.321999999999999</v>
      </c>
      <c r="AA71">
        <v>113.801928</v>
      </c>
      <c r="AB71">
        <v>3.531377</v>
      </c>
      <c r="AC71">
        <v>43.17304</v>
      </c>
      <c r="AD71" s="1">
        <v>267</v>
      </c>
      <c r="AE71">
        <v>0</v>
      </c>
      <c r="AF71">
        <v>379</v>
      </c>
      <c r="AG71">
        <v>66</v>
      </c>
      <c r="AH71">
        <v>14.156236</v>
      </c>
      <c r="AI71">
        <v>331.6</v>
      </c>
      <c r="AJ71">
        <v>0</v>
      </c>
      <c r="AK71">
        <v>17</v>
      </c>
      <c r="AL71">
        <v>6304</v>
      </c>
      <c r="AM71">
        <v>0.84552163776455125</v>
      </c>
      <c r="AN71" t="s">
        <v>67</v>
      </c>
      <c r="AO71">
        <v>233.15700000000001</v>
      </c>
      <c r="AP71" t="s">
        <v>561</v>
      </c>
      <c r="AQ71" t="s">
        <v>117</v>
      </c>
      <c r="AR71" t="s">
        <v>121</v>
      </c>
      <c r="AS71" t="s">
        <v>117</v>
      </c>
      <c r="AT71" t="s">
        <v>121</v>
      </c>
      <c r="AU71" t="s">
        <v>224</v>
      </c>
      <c r="AV71" t="s">
        <v>289</v>
      </c>
      <c r="AW71" t="s">
        <v>67</v>
      </c>
      <c r="AX71">
        <v>2550</v>
      </c>
      <c r="AY71" t="s">
        <v>691</v>
      </c>
      <c r="AZ71">
        <v>1</v>
      </c>
      <c r="BA71" t="s">
        <v>369</v>
      </c>
      <c r="BB71">
        <v>13</v>
      </c>
      <c r="BC71">
        <v>1</v>
      </c>
      <c r="BE71" t="s">
        <v>67</v>
      </c>
      <c r="BF71">
        <v>0</v>
      </c>
      <c r="BG71" t="s">
        <v>380</v>
      </c>
      <c r="BI71" t="s">
        <v>117</v>
      </c>
      <c r="BJ71" t="s">
        <v>289</v>
      </c>
      <c r="BK71" t="s">
        <v>67</v>
      </c>
      <c r="BL71">
        <v>0.84552163776455125</v>
      </c>
      <c r="BM71">
        <v>2550</v>
      </c>
      <c r="BN71" t="s">
        <v>121</v>
      </c>
      <c r="BO71" t="s">
        <v>224</v>
      </c>
      <c r="BP71">
        <v>13</v>
      </c>
      <c r="BQ71">
        <v>1611.0069999999996</v>
      </c>
      <c r="BR71">
        <v>3.1030906611705208E-2</v>
      </c>
      <c r="BS71">
        <v>0.37937002262386976</v>
      </c>
      <c r="BT71">
        <v>0.16573484783120124</v>
      </c>
      <c r="BU71">
        <v>12.321999999999999</v>
      </c>
      <c r="BV71">
        <v>0</v>
      </c>
      <c r="BW71">
        <v>23.525658175290367</v>
      </c>
      <c r="BX71">
        <v>17</v>
      </c>
      <c r="BY71">
        <v>0</v>
      </c>
      <c r="BZ71">
        <v>379</v>
      </c>
    </row>
    <row r="72" spans="1:78" ht="16.5">
      <c r="A72" s="110" t="str">
        <f t="shared" si="19"/>
        <v>인천스마트</v>
      </c>
      <c r="B72" s="111" t="str">
        <f t="shared" si="20"/>
        <v>백종필</v>
      </c>
      <c r="C72" s="112" t="str">
        <f t="shared" si="21"/>
        <v>C</v>
      </c>
      <c r="D72" s="113">
        <f t="shared" si="22"/>
        <v>0.87192575968748987</v>
      </c>
      <c r="E72" s="114">
        <f t="shared" si="23"/>
        <v>5685</v>
      </c>
      <c r="F72" s="115" t="str">
        <f t="shared" si="24"/>
        <v>27</v>
      </c>
      <c r="G72" s="116" t="str">
        <f t="shared" si="25"/>
        <v>70바3659</v>
      </c>
      <c r="H72" s="117">
        <f t="shared" si="26"/>
        <v>2</v>
      </c>
      <c r="I72" s="118">
        <f t="shared" si="27"/>
        <v>437.55700000000002</v>
      </c>
      <c r="J72" s="119">
        <f t="shared" si="28"/>
        <v>8.2260345232042134E-2</v>
      </c>
      <c r="K72" s="119">
        <f t="shared" si="29"/>
        <v>0.40679136043901765</v>
      </c>
      <c r="L72" s="119">
        <f t="shared" si="30"/>
        <v>0.18740415534433227</v>
      </c>
      <c r="M72" s="120">
        <f t="shared" si="31"/>
        <v>17.914999999999999</v>
      </c>
      <c r="N72" s="121">
        <f t="shared" si="32"/>
        <v>0.22854165285894179</v>
      </c>
      <c r="O72" s="121">
        <f t="shared" si="33"/>
        <v>79.761036847770683</v>
      </c>
      <c r="P72" s="222">
        <f t="shared" si="34"/>
        <v>7</v>
      </c>
      <c r="Q72" s="223">
        <f t="shared" si="35"/>
        <v>1</v>
      </c>
      <c r="R72" s="223">
        <f t="shared" si="36"/>
        <v>349</v>
      </c>
      <c r="T72">
        <v>529</v>
      </c>
      <c r="U72">
        <v>5685</v>
      </c>
      <c r="V72" t="s">
        <v>290</v>
      </c>
      <c r="W72">
        <v>437.55700000000002</v>
      </c>
      <c r="X72">
        <v>260.39400000000001</v>
      </c>
      <c r="Y72">
        <v>1.68</v>
      </c>
      <c r="Z72">
        <v>17.914999999999999</v>
      </c>
      <c r="AA72">
        <v>29.064162</v>
      </c>
      <c r="AB72">
        <v>2.390828</v>
      </c>
      <c r="AC72">
        <v>11.82305</v>
      </c>
      <c r="AD72" s="1">
        <v>82</v>
      </c>
      <c r="AE72">
        <v>1</v>
      </c>
      <c r="AF72">
        <v>349</v>
      </c>
      <c r="AG72">
        <v>80</v>
      </c>
      <c r="AH72">
        <v>15.054862999999999</v>
      </c>
      <c r="AI72">
        <v>804.2</v>
      </c>
      <c r="AJ72">
        <v>0</v>
      </c>
      <c r="AK72">
        <v>7</v>
      </c>
      <c r="AL72">
        <v>6378</v>
      </c>
      <c r="AM72">
        <v>0.87192575968748987</v>
      </c>
      <c r="AN72" t="s">
        <v>69</v>
      </c>
      <c r="AO72">
        <v>313.41500000000002</v>
      </c>
      <c r="AP72" t="s">
        <v>562</v>
      </c>
      <c r="AQ72" t="s">
        <v>117</v>
      </c>
      <c r="AR72" t="s">
        <v>120</v>
      </c>
      <c r="AS72" t="s">
        <v>117</v>
      </c>
      <c r="AT72" t="s">
        <v>120</v>
      </c>
      <c r="AU72" t="s">
        <v>213</v>
      </c>
      <c r="AV72" t="s">
        <v>290</v>
      </c>
      <c r="AW72" t="s">
        <v>69</v>
      </c>
      <c r="AX72">
        <v>5685</v>
      </c>
      <c r="AY72" t="s">
        <v>714</v>
      </c>
      <c r="AZ72">
        <v>9</v>
      </c>
      <c r="BA72" t="s">
        <v>742</v>
      </c>
      <c r="BB72">
        <v>2</v>
      </c>
      <c r="BC72">
        <v>1</v>
      </c>
      <c r="BE72" t="s">
        <v>68</v>
      </c>
      <c r="BF72">
        <v>-1</v>
      </c>
      <c r="BG72" t="s">
        <v>379</v>
      </c>
      <c r="BI72" t="s">
        <v>117</v>
      </c>
      <c r="BJ72" t="s">
        <v>290</v>
      </c>
      <c r="BK72" t="s">
        <v>69</v>
      </c>
      <c r="BL72">
        <v>0.87192575968748987</v>
      </c>
      <c r="BM72">
        <v>5685</v>
      </c>
      <c r="BN72" t="s">
        <v>120</v>
      </c>
      <c r="BO72" t="s">
        <v>213</v>
      </c>
      <c r="BP72">
        <v>2</v>
      </c>
      <c r="BQ72">
        <v>437.55700000000002</v>
      </c>
      <c r="BR72">
        <v>8.2260345232042134E-2</v>
      </c>
      <c r="BS72">
        <v>0.40679136043901765</v>
      </c>
      <c r="BT72">
        <v>0.18740415534433227</v>
      </c>
      <c r="BU72">
        <v>17.914999999999999</v>
      </c>
      <c r="BV72">
        <v>0.22854165285894179</v>
      </c>
      <c r="BW72">
        <v>79.761036847770683</v>
      </c>
      <c r="BX72">
        <v>7</v>
      </c>
      <c r="BY72">
        <v>1</v>
      </c>
      <c r="BZ72">
        <v>349</v>
      </c>
    </row>
    <row r="73" spans="1:78" ht="16.5">
      <c r="A73" s="127" t="str">
        <f t="shared" si="19"/>
        <v>인천스마트</v>
      </c>
      <c r="B73" s="128" t="str">
        <f t="shared" si="20"/>
        <v>변일용</v>
      </c>
      <c r="C73" s="129" t="str">
        <f t="shared" si="21"/>
        <v>C</v>
      </c>
      <c r="D73" s="130">
        <f t="shared" si="22"/>
        <v>0.85239886795734832</v>
      </c>
      <c r="E73" s="131">
        <f t="shared" si="23"/>
        <v>4412</v>
      </c>
      <c r="F73" s="132" t="str">
        <f t="shared" si="24"/>
        <v>5</v>
      </c>
      <c r="G73" s="133" t="str">
        <f t="shared" si="25"/>
        <v>70바3630</v>
      </c>
      <c r="H73" s="134">
        <f t="shared" si="26"/>
        <v>2</v>
      </c>
      <c r="I73" s="135">
        <f t="shared" si="27"/>
        <v>1551.1109999999999</v>
      </c>
      <c r="J73" s="136">
        <f t="shared" si="28"/>
        <v>2.7580848597785774E-2</v>
      </c>
      <c r="K73" s="136">
        <f t="shared" si="29"/>
        <v>0.43611588963263542</v>
      </c>
      <c r="L73" s="136">
        <f t="shared" si="30"/>
        <v>0.2075931380797377</v>
      </c>
      <c r="M73" s="137">
        <f t="shared" si="31"/>
        <v>16.126000000000001</v>
      </c>
      <c r="N73" s="138">
        <f t="shared" si="32"/>
        <v>0.12893983731660727</v>
      </c>
      <c r="O73" s="138">
        <f t="shared" si="33"/>
        <v>20.050144702732432</v>
      </c>
      <c r="P73" s="220">
        <f t="shared" si="34"/>
        <v>31</v>
      </c>
      <c r="Q73" s="221">
        <f t="shared" si="35"/>
        <v>2</v>
      </c>
      <c r="R73" s="221">
        <f t="shared" si="36"/>
        <v>311</v>
      </c>
      <c r="T73">
        <v>529</v>
      </c>
      <c r="U73">
        <v>4412</v>
      </c>
      <c r="V73" t="s">
        <v>291</v>
      </c>
      <c r="W73">
        <v>1551.1110000000001</v>
      </c>
      <c r="X73">
        <v>866.72</v>
      </c>
      <c r="Y73">
        <v>1.79</v>
      </c>
      <c r="Z73">
        <v>16.126000000000001</v>
      </c>
      <c r="AA73">
        <v>108.61913800000001</v>
      </c>
      <c r="AB73">
        <v>2.9958079999999998</v>
      </c>
      <c r="AC73">
        <v>47.370531999999997</v>
      </c>
      <c r="AD73" s="1">
        <v>322</v>
      </c>
      <c r="AE73">
        <v>2</v>
      </c>
      <c r="AF73">
        <v>311</v>
      </c>
      <c r="AG73">
        <v>69</v>
      </c>
      <c r="AH73">
        <v>14.280272999999999</v>
      </c>
      <c r="AI73">
        <v>2330.6</v>
      </c>
      <c r="AJ73">
        <v>0</v>
      </c>
      <c r="AK73">
        <v>31</v>
      </c>
      <c r="AL73">
        <v>43577</v>
      </c>
      <c r="AM73">
        <v>0.85239886795734832</v>
      </c>
      <c r="AN73" t="s">
        <v>69</v>
      </c>
      <c r="AO73">
        <v>1475.116</v>
      </c>
      <c r="AP73" t="s">
        <v>563</v>
      </c>
      <c r="AQ73" t="s">
        <v>117</v>
      </c>
      <c r="AR73" t="s">
        <v>122</v>
      </c>
      <c r="AS73" t="s">
        <v>117</v>
      </c>
      <c r="AT73" t="s">
        <v>122</v>
      </c>
      <c r="AU73" t="s">
        <v>235</v>
      </c>
      <c r="AV73" t="s">
        <v>291</v>
      </c>
      <c r="AW73" t="s">
        <v>69</v>
      </c>
      <c r="AX73">
        <v>4412</v>
      </c>
      <c r="AY73" t="s">
        <v>702</v>
      </c>
      <c r="AZ73">
        <v>9</v>
      </c>
      <c r="BA73" t="s">
        <v>743</v>
      </c>
      <c r="BB73">
        <v>2</v>
      </c>
      <c r="BC73">
        <v>1</v>
      </c>
      <c r="BE73" t="s">
        <v>68</v>
      </c>
      <c r="BF73">
        <v>-1</v>
      </c>
      <c r="BG73" t="s">
        <v>379</v>
      </c>
      <c r="BI73" t="s">
        <v>117</v>
      </c>
      <c r="BJ73" t="s">
        <v>291</v>
      </c>
      <c r="BK73" t="s">
        <v>69</v>
      </c>
      <c r="BL73">
        <v>0.85239886795734832</v>
      </c>
      <c r="BM73">
        <v>4412</v>
      </c>
      <c r="BN73" t="s">
        <v>122</v>
      </c>
      <c r="BO73" t="s">
        <v>235</v>
      </c>
      <c r="BP73">
        <v>2</v>
      </c>
      <c r="BQ73">
        <v>1551.1109999999999</v>
      </c>
      <c r="BR73">
        <v>2.7580848597785774E-2</v>
      </c>
      <c r="BS73">
        <v>0.43611588963263542</v>
      </c>
      <c r="BT73">
        <v>0.20759313807973767</v>
      </c>
      <c r="BU73">
        <v>16.126000000000001</v>
      </c>
      <c r="BV73">
        <v>0.12893983731660727</v>
      </c>
      <c r="BW73">
        <v>20.050144702732432</v>
      </c>
      <c r="BX73">
        <v>31</v>
      </c>
      <c r="BY73">
        <v>2</v>
      </c>
      <c r="BZ73">
        <v>311</v>
      </c>
    </row>
    <row r="74" spans="1:78" ht="16.5">
      <c r="A74" s="110" t="str">
        <f t="shared" si="19"/>
        <v>인천스마트</v>
      </c>
      <c r="B74" s="111" t="str">
        <f t="shared" si="20"/>
        <v>서기원</v>
      </c>
      <c r="C74" s="112" t="str">
        <f t="shared" si="21"/>
        <v>C</v>
      </c>
      <c r="D74" s="113">
        <f t="shared" si="22"/>
        <v>0.89083707308372651</v>
      </c>
      <c r="E74" s="114">
        <f t="shared" si="23"/>
        <v>1777</v>
      </c>
      <c r="F74" s="115" t="str">
        <f t="shared" si="24"/>
        <v>20</v>
      </c>
      <c r="G74" s="116" t="str">
        <f t="shared" si="25"/>
        <v>70바3507</v>
      </c>
      <c r="H74" s="117">
        <f t="shared" si="26"/>
        <v>2</v>
      </c>
      <c r="I74" s="118">
        <f t="shared" si="27"/>
        <v>720.31799999999998</v>
      </c>
      <c r="J74" s="119">
        <f t="shared" si="28"/>
        <v>2.1763332479923538E-2</v>
      </c>
      <c r="K74" s="119">
        <f t="shared" si="29"/>
        <v>0.43529988848796103</v>
      </c>
      <c r="L74" s="119">
        <f t="shared" si="30"/>
        <v>0.18741722405937378</v>
      </c>
      <c r="M74" s="120">
        <f t="shared" si="31"/>
        <v>21.956</v>
      </c>
      <c r="N74" s="121" t="str">
        <f t="shared" si="32"/>
        <v>-</v>
      </c>
      <c r="O74" s="121" t="str">
        <f t="shared" si="33"/>
        <v>-</v>
      </c>
      <c r="P74" s="222">
        <f t="shared" si="34"/>
        <v>19</v>
      </c>
      <c r="Q74" s="223">
        <f t="shared" si="35"/>
        <v>9</v>
      </c>
      <c r="R74" s="223">
        <f t="shared" si="36"/>
        <v>1038</v>
      </c>
      <c r="T74">
        <v>529</v>
      </c>
      <c r="U74">
        <v>1777</v>
      </c>
      <c r="V74" t="s">
        <v>292</v>
      </c>
      <c r="W74">
        <v>720.31799999999998</v>
      </c>
      <c r="X74">
        <v>403.00700000000001</v>
      </c>
      <c r="Y74">
        <v>1.7869999999999999</v>
      </c>
      <c r="Z74">
        <v>21.956</v>
      </c>
      <c r="AA74">
        <v>38.328597000000002</v>
      </c>
      <c r="AB74">
        <v>0.83415799999999996</v>
      </c>
      <c r="AC74">
        <v>16.684434</v>
      </c>
      <c r="AD74" s="1">
        <v>135</v>
      </c>
      <c r="AE74">
        <v>9</v>
      </c>
      <c r="AF74">
        <v>1038</v>
      </c>
      <c r="AG74">
        <v>80</v>
      </c>
      <c r="AH74">
        <v>18.793226000000001</v>
      </c>
      <c r="AI74">
        <v>4080.7</v>
      </c>
      <c r="AJ74">
        <v>0</v>
      </c>
      <c r="AK74">
        <v>19</v>
      </c>
      <c r="AL74">
        <v>10938</v>
      </c>
      <c r="AM74">
        <v>0.89083707308372651</v>
      </c>
      <c r="AN74" t="s">
        <v>69</v>
      </c>
      <c r="AO74">
        <v>666.05799999999999</v>
      </c>
      <c r="AP74" t="s">
        <v>564</v>
      </c>
      <c r="AQ74" t="s">
        <v>117</v>
      </c>
      <c r="AR74" t="s">
        <v>118</v>
      </c>
      <c r="AS74" t="s">
        <v>117</v>
      </c>
      <c r="AT74" t="s">
        <v>118</v>
      </c>
      <c r="AU74" t="s">
        <v>179</v>
      </c>
      <c r="AV74" t="s">
        <v>292</v>
      </c>
      <c r="AW74" t="s">
        <v>69</v>
      </c>
      <c r="AX74">
        <v>1777</v>
      </c>
      <c r="AY74" t="s">
        <v>685</v>
      </c>
      <c r="AZ74">
        <v>4</v>
      </c>
      <c r="BA74" t="s">
        <v>474</v>
      </c>
      <c r="BB74">
        <v>2</v>
      </c>
      <c r="BC74">
        <v>1</v>
      </c>
      <c r="BE74" t="s">
        <v>69</v>
      </c>
      <c r="BF74">
        <v>0</v>
      </c>
      <c r="BG74" t="s">
        <v>380</v>
      </c>
      <c r="BI74" t="s">
        <v>117</v>
      </c>
      <c r="BJ74" t="s">
        <v>292</v>
      </c>
      <c r="BK74" t="s">
        <v>69</v>
      </c>
      <c r="BL74">
        <v>0.89083707308372651</v>
      </c>
      <c r="BM74">
        <v>1777</v>
      </c>
      <c r="BN74" t="s">
        <v>118</v>
      </c>
      <c r="BO74" t="s">
        <v>179</v>
      </c>
      <c r="BP74">
        <v>2</v>
      </c>
      <c r="BQ74">
        <v>720.31799999999998</v>
      </c>
      <c r="BR74">
        <v>2.1763332479923538E-2</v>
      </c>
      <c r="BS74">
        <v>0.43529988848796103</v>
      </c>
      <c r="BT74">
        <v>0.18741722405937378</v>
      </c>
      <c r="BU74">
        <v>21.956</v>
      </c>
      <c r="BV74" t="s">
        <v>744</v>
      </c>
      <c r="BW74" t="s">
        <v>744</v>
      </c>
      <c r="BX74">
        <v>19</v>
      </c>
      <c r="BY74">
        <v>9</v>
      </c>
      <c r="BZ74">
        <v>1038</v>
      </c>
    </row>
    <row r="75" spans="1:78" ht="16.5">
      <c r="A75" s="127" t="str">
        <f t="shared" si="19"/>
        <v>인천스마트</v>
      </c>
      <c r="B75" s="128" t="str">
        <f t="shared" si="20"/>
        <v>서문원</v>
      </c>
      <c r="C75" s="129" t="str">
        <f t="shared" si="21"/>
        <v>B</v>
      </c>
      <c r="D75" s="130">
        <f t="shared" si="22"/>
        <v>0.94750000000000001</v>
      </c>
      <c r="E75" s="131">
        <f t="shared" si="23"/>
        <v>4800</v>
      </c>
      <c r="F75" s="132" t="str">
        <f t="shared" si="24"/>
        <v>20</v>
      </c>
      <c r="G75" s="133" t="str">
        <f t="shared" si="25"/>
        <v>70바3564</v>
      </c>
      <c r="H75" s="134">
        <f t="shared" si="26"/>
        <v>1</v>
      </c>
      <c r="I75" s="135">
        <f t="shared" si="27"/>
        <v>2457.3110000000001</v>
      </c>
      <c r="J75" s="136">
        <f t="shared" si="28"/>
        <v>1.6415455341505559E-2</v>
      </c>
      <c r="K75" s="136">
        <f t="shared" si="29"/>
        <v>0.34254442969845683</v>
      </c>
      <c r="L75" s="136">
        <f t="shared" si="30"/>
        <v>0.16115176304505208</v>
      </c>
      <c r="M75" s="137">
        <f t="shared" si="31"/>
        <v>10.749000000000001</v>
      </c>
      <c r="N75" s="138">
        <f t="shared" si="32"/>
        <v>0.24416933794704862</v>
      </c>
      <c r="O75" s="138">
        <f t="shared" si="33"/>
        <v>10.784145759327981</v>
      </c>
      <c r="P75" s="220">
        <f t="shared" si="34"/>
        <v>6</v>
      </c>
      <c r="Q75" s="221">
        <f t="shared" si="35"/>
        <v>6</v>
      </c>
      <c r="R75" s="221">
        <f t="shared" si="36"/>
        <v>265</v>
      </c>
      <c r="T75">
        <v>529</v>
      </c>
      <c r="U75">
        <v>4800</v>
      </c>
      <c r="V75" t="s">
        <v>293</v>
      </c>
      <c r="W75">
        <v>2457.3110000000001</v>
      </c>
      <c r="X75">
        <v>1296.441</v>
      </c>
      <c r="Y75">
        <v>1.895</v>
      </c>
      <c r="Z75">
        <v>10.749000000000001</v>
      </c>
      <c r="AA75">
        <v>153.86633800000001</v>
      </c>
      <c r="AB75">
        <v>2.5257860000000001</v>
      </c>
      <c r="AC75">
        <v>52.706057000000001</v>
      </c>
      <c r="AD75" s="1">
        <v>396</v>
      </c>
      <c r="AE75">
        <v>6</v>
      </c>
      <c r="AF75">
        <v>265</v>
      </c>
      <c r="AG75">
        <v>84</v>
      </c>
      <c r="AH75">
        <v>15.970426</v>
      </c>
      <c r="AI75">
        <v>1931.4</v>
      </c>
      <c r="AJ75">
        <v>2.2000000000000002</v>
      </c>
      <c r="AK75">
        <v>6</v>
      </c>
      <c r="AL75">
        <v>1657</v>
      </c>
      <c r="AM75">
        <v>0.94750000000000001</v>
      </c>
      <c r="AN75" t="s">
        <v>68</v>
      </c>
      <c r="AO75">
        <v>2457.3110000000001</v>
      </c>
      <c r="AP75" t="s">
        <v>565</v>
      </c>
      <c r="AQ75" t="s">
        <v>117</v>
      </c>
      <c r="AR75" t="s">
        <v>118</v>
      </c>
      <c r="AS75" t="s">
        <v>117</v>
      </c>
      <c r="AT75" t="s">
        <v>118</v>
      </c>
      <c r="AU75" t="s">
        <v>181</v>
      </c>
      <c r="AV75" t="s">
        <v>293</v>
      </c>
      <c r="AW75" t="s">
        <v>68</v>
      </c>
      <c r="AX75">
        <v>4800</v>
      </c>
      <c r="AY75" t="s">
        <v>700</v>
      </c>
      <c r="AZ75">
        <v>1</v>
      </c>
      <c r="BA75" t="s">
        <v>391</v>
      </c>
      <c r="BB75">
        <v>1</v>
      </c>
      <c r="BC75">
        <v>1</v>
      </c>
      <c r="BE75" t="s">
        <v>68</v>
      </c>
      <c r="BF75">
        <v>0</v>
      </c>
      <c r="BG75" t="s">
        <v>380</v>
      </c>
      <c r="BI75" t="s">
        <v>117</v>
      </c>
      <c r="BJ75" t="s">
        <v>293</v>
      </c>
      <c r="BK75" t="s">
        <v>68</v>
      </c>
      <c r="BL75">
        <v>0.94750000000000001</v>
      </c>
      <c r="BM75">
        <v>4800</v>
      </c>
      <c r="BN75" t="s">
        <v>118</v>
      </c>
      <c r="BO75" t="s">
        <v>181</v>
      </c>
      <c r="BP75">
        <v>1</v>
      </c>
      <c r="BQ75">
        <v>2457.3110000000001</v>
      </c>
      <c r="BR75">
        <v>1.6415455341505559E-2</v>
      </c>
      <c r="BS75">
        <v>0.34254442969845683</v>
      </c>
      <c r="BT75">
        <v>0.16115176304505208</v>
      </c>
      <c r="BU75">
        <v>10.749000000000001</v>
      </c>
      <c r="BV75">
        <v>0.24416933794704862</v>
      </c>
      <c r="BW75">
        <v>10.784145759327981</v>
      </c>
      <c r="BX75">
        <v>6</v>
      </c>
      <c r="BY75">
        <v>6</v>
      </c>
      <c r="BZ75">
        <v>265</v>
      </c>
    </row>
    <row r="76" spans="1:78" ht="16.5">
      <c r="A76" s="110" t="str">
        <f t="shared" si="19"/>
        <v>인천스마트</v>
      </c>
      <c r="B76" s="111" t="str">
        <f t="shared" si="20"/>
        <v>서수찬</v>
      </c>
      <c r="C76" s="112" t="str">
        <f t="shared" si="21"/>
        <v>C</v>
      </c>
      <c r="D76" s="113">
        <f t="shared" si="22"/>
        <v>0.89400000000000002</v>
      </c>
      <c r="E76" s="114">
        <f t="shared" si="23"/>
        <v>1069</v>
      </c>
      <c r="F76" s="115" t="str">
        <f t="shared" si="24"/>
        <v>20</v>
      </c>
      <c r="G76" s="116" t="str">
        <f t="shared" si="25"/>
        <v>70바3556</v>
      </c>
      <c r="H76" s="117">
        <f t="shared" si="26"/>
        <v>1</v>
      </c>
      <c r="I76" s="118">
        <f t="shared" si="27"/>
        <v>1551.2860000000001</v>
      </c>
      <c r="J76" s="119">
        <f t="shared" si="28"/>
        <v>3.7152709613928803E-2</v>
      </c>
      <c r="K76" s="119">
        <f t="shared" si="29"/>
        <v>0.36285571879154777</v>
      </c>
      <c r="L76" s="119">
        <f t="shared" si="30"/>
        <v>0.19080943165863676</v>
      </c>
      <c r="M76" s="120">
        <f t="shared" si="31"/>
        <v>14.885</v>
      </c>
      <c r="N76" s="121">
        <f t="shared" si="32"/>
        <v>1.9983420207492364</v>
      </c>
      <c r="O76" s="121">
        <f t="shared" si="33"/>
        <v>6.3173392914008115</v>
      </c>
      <c r="P76" s="222">
        <f t="shared" si="34"/>
        <v>7</v>
      </c>
      <c r="Q76" s="223">
        <f t="shared" si="35"/>
        <v>31</v>
      </c>
      <c r="R76" s="223">
        <f t="shared" si="36"/>
        <v>98</v>
      </c>
      <c r="T76">
        <v>529</v>
      </c>
      <c r="U76">
        <v>1069</v>
      </c>
      <c r="V76" t="s">
        <v>439</v>
      </c>
      <c r="W76">
        <v>1551.2860000000001</v>
      </c>
      <c r="X76">
        <v>867.68799999999999</v>
      </c>
      <c r="Y76">
        <v>1.788</v>
      </c>
      <c r="Z76">
        <v>14.885</v>
      </c>
      <c r="AA76">
        <v>91.191625999999999</v>
      </c>
      <c r="AB76">
        <v>3.3880159999999999</v>
      </c>
      <c r="AC76">
        <v>33.089402999999997</v>
      </c>
      <c r="AD76" s="1">
        <v>296</v>
      </c>
      <c r="AE76">
        <v>31</v>
      </c>
      <c r="AF76">
        <v>98</v>
      </c>
      <c r="AG76">
        <v>70</v>
      </c>
      <c r="AH76">
        <v>17.011275999999999</v>
      </c>
      <c r="AI76">
        <v>999</v>
      </c>
      <c r="AJ76">
        <v>0</v>
      </c>
      <c r="AK76">
        <v>7</v>
      </c>
      <c r="AL76">
        <v>1647</v>
      </c>
      <c r="AM76">
        <v>0.89400000000000002</v>
      </c>
      <c r="AN76" t="s">
        <v>69</v>
      </c>
      <c r="AO76">
        <v>1551.2860000000001</v>
      </c>
      <c r="AP76" t="s">
        <v>566</v>
      </c>
      <c r="AQ76" t="s">
        <v>117</v>
      </c>
      <c r="AR76" t="s">
        <v>118</v>
      </c>
      <c r="AS76" t="s">
        <v>117</v>
      </c>
      <c r="AT76" t="s">
        <v>118</v>
      </c>
      <c r="AU76" t="s">
        <v>180</v>
      </c>
      <c r="AV76" t="s">
        <v>439</v>
      </c>
      <c r="AW76" t="s">
        <v>69</v>
      </c>
      <c r="AX76">
        <v>1069</v>
      </c>
      <c r="AY76" t="s">
        <v>685</v>
      </c>
      <c r="AZ76">
        <v>2</v>
      </c>
      <c r="BA76" t="s">
        <v>475</v>
      </c>
      <c r="BB76">
        <v>1</v>
      </c>
      <c r="BC76">
        <v>1</v>
      </c>
      <c r="BE76" t="s">
        <v>66</v>
      </c>
      <c r="BF76">
        <v>-2</v>
      </c>
      <c r="BG76" t="s">
        <v>379</v>
      </c>
      <c r="BI76" t="s">
        <v>117</v>
      </c>
      <c r="BJ76" t="s">
        <v>439</v>
      </c>
      <c r="BK76" t="s">
        <v>69</v>
      </c>
      <c r="BL76">
        <v>0.89400000000000002</v>
      </c>
      <c r="BM76">
        <v>1069</v>
      </c>
      <c r="BN76" t="s">
        <v>118</v>
      </c>
      <c r="BO76" t="s">
        <v>180</v>
      </c>
      <c r="BP76">
        <v>1</v>
      </c>
      <c r="BQ76">
        <v>1551.2860000000001</v>
      </c>
      <c r="BR76">
        <v>3.7152709613928803E-2</v>
      </c>
      <c r="BS76">
        <v>0.36285571879154777</v>
      </c>
      <c r="BT76">
        <v>0.19080943165863676</v>
      </c>
      <c r="BU76">
        <v>14.885</v>
      </c>
      <c r="BV76">
        <v>1.9983420207492364</v>
      </c>
      <c r="BW76">
        <v>6.3173392914008115</v>
      </c>
      <c r="BX76">
        <v>7</v>
      </c>
      <c r="BY76">
        <v>31</v>
      </c>
      <c r="BZ76">
        <v>98</v>
      </c>
    </row>
    <row r="77" spans="1:78" ht="16.5">
      <c r="A77" s="127" t="str">
        <f t="shared" si="19"/>
        <v>인천스마트</v>
      </c>
      <c r="B77" s="128" t="str">
        <f t="shared" si="20"/>
        <v>서창용</v>
      </c>
      <c r="C77" s="129" t="str">
        <f t="shared" si="21"/>
        <v>C</v>
      </c>
      <c r="D77" s="130">
        <f t="shared" si="22"/>
        <v>0.89147757468363753</v>
      </c>
      <c r="E77" s="131">
        <f t="shared" si="23"/>
        <v>135</v>
      </c>
      <c r="F77" s="132" t="str">
        <f t="shared" si="24"/>
        <v>20</v>
      </c>
      <c r="G77" s="133" t="str">
        <f t="shared" si="25"/>
        <v>70바3565</v>
      </c>
      <c r="H77" s="134">
        <f t="shared" si="26"/>
        <v>10</v>
      </c>
      <c r="I77" s="135">
        <f t="shared" si="27"/>
        <v>1792.327</v>
      </c>
      <c r="J77" s="136">
        <f t="shared" si="28"/>
        <v>4.1935503074739859E-2</v>
      </c>
      <c r="K77" s="136">
        <f t="shared" si="29"/>
        <v>0.44524333715957337</v>
      </c>
      <c r="L77" s="136">
        <f t="shared" si="30"/>
        <v>0.10712330953001321</v>
      </c>
      <c r="M77" s="137">
        <f t="shared" si="31"/>
        <v>14.071999999999999</v>
      </c>
      <c r="N77" s="138">
        <f t="shared" si="32"/>
        <v>0.11158678076043044</v>
      </c>
      <c r="O77" s="138">
        <f t="shared" si="33"/>
        <v>25.051232280716633</v>
      </c>
      <c r="P77" s="220">
        <f t="shared" si="34"/>
        <v>64</v>
      </c>
      <c r="Q77" s="221">
        <f t="shared" si="35"/>
        <v>2</v>
      </c>
      <c r="R77" s="221">
        <f t="shared" si="36"/>
        <v>449</v>
      </c>
      <c r="T77">
        <v>529</v>
      </c>
      <c r="U77">
        <v>135</v>
      </c>
      <c r="V77" t="s">
        <v>408</v>
      </c>
      <c r="W77">
        <v>1792.327</v>
      </c>
      <c r="X77">
        <v>1006.956</v>
      </c>
      <c r="Y77">
        <v>1.78</v>
      </c>
      <c r="Z77">
        <v>14.071999999999999</v>
      </c>
      <c r="AA77">
        <v>124.807469</v>
      </c>
      <c r="AB77">
        <v>5.2338639999999996</v>
      </c>
      <c r="AC77">
        <v>55.569693999999998</v>
      </c>
      <c r="AD77" s="1">
        <v>192</v>
      </c>
      <c r="AE77">
        <v>2</v>
      </c>
      <c r="AF77">
        <v>449</v>
      </c>
      <c r="AG77">
        <v>73</v>
      </c>
      <c r="AH77">
        <v>14.360735</v>
      </c>
      <c r="AI77">
        <v>1867.8</v>
      </c>
      <c r="AJ77">
        <v>0</v>
      </c>
      <c r="AK77">
        <v>64</v>
      </c>
      <c r="AL77">
        <v>21839</v>
      </c>
      <c r="AM77">
        <v>0.89147757468363753</v>
      </c>
      <c r="AN77" t="s">
        <v>69</v>
      </c>
      <c r="AO77">
        <v>334.70499999999998</v>
      </c>
      <c r="AP77" t="s">
        <v>567</v>
      </c>
      <c r="AQ77" t="s">
        <v>117</v>
      </c>
      <c r="AR77" t="s">
        <v>118</v>
      </c>
      <c r="AS77" t="s">
        <v>117</v>
      </c>
      <c r="AT77" t="s">
        <v>118</v>
      </c>
      <c r="AU77" t="s">
        <v>182</v>
      </c>
      <c r="AV77" t="s">
        <v>408</v>
      </c>
      <c r="AW77" t="s">
        <v>69</v>
      </c>
      <c r="AX77">
        <v>135</v>
      </c>
      <c r="AY77" t="s">
        <v>685</v>
      </c>
      <c r="AZ77">
        <v>3</v>
      </c>
      <c r="BA77" t="s">
        <v>473</v>
      </c>
      <c r="BB77">
        <v>10</v>
      </c>
      <c r="BC77">
        <v>1</v>
      </c>
      <c r="BE77" t="s">
        <v>68</v>
      </c>
      <c r="BF77">
        <v>-1</v>
      </c>
      <c r="BG77" t="s">
        <v>379</v>
      </c>
      <c r="BI77" t="s">
        <v>117</v>
      </c>
      <c r="BJ77" t="s">
        <v>408</v>
      </c>
      <c r="BK77" t="s">
        <v>69</v>
      </c>
      <c r="BL77">
        <v>0.89147757468363753</v>
      </c>
      <c r="BM77">
        <v>135</v>
      </c>
      <c r="BN77" t="s">
        <v>118</v>
      </c>
      <c r="BO77" t="s">
        <v>182</v>
      </c>
      <c r="BP77">
        <v>10</v>
      </c>
      <c r="BQ77">
        <v>1792.327</v>
      </c>
      <c r="BR77">
        <v>4.1935503074739859E-2</v>
      </c>
      <c r="BS77">
        <v>0.44524333715957337</v>
      </c>
      <c r="BT77">
        <v>0.10712330953001321</v>
      </c>
      <c r="BU77">
        <v>14.071999999999999</v>
      </c>
      <c r="BV77">
        <v>0.11158678076043044</v>
      </c>
      <c r="BW77">
        <v>25.051232280716633</v>
      </c>
      <c r="BX77">
        <v>64</v>
      </c>
      <c r="BY77">
        <v>2</v>
      </c>
      <c r="BZ77">
        <v>449</v>
      </c>
    </row>
    <row r="78" spans="1:78" ht="16.5">
      <c r="A78" s="110" t="str">
        <f t="shared" si="19"/>
        <v>인천스마트</v>
      </c>
      <c r="B78" s="111" t="str">
        <f t="shared" si="20"/>
        <v>서형민</v>
      </c>
      <c r="C78" s="112" t="str">
        <f t="shared" si="21"/>
        <v>A</v>
      </c>
      <c r="D78" s="113">
        <f t="shared" si="22"/>
        <v>0.96157657204434765</v>
      </c>
      <c r="E78" s="114">
        <f t="shared" si="23"/>
        <v>2190</v>
      </c>
      <c r="F78" s="115" t="str">
        <f t="shared" si="24"/>
        <v>27</v>
      </c>
      <c r="G78" s="116" t="str">
        <f t="shared" si="25"/>
        <v>70바3633</v>
      </c>
      <c r="H78" s="117">
        <f t="shared" si="26"/>
        <v>3</v>
      </c>
      <c r="I78" s="118">
        <f t="shared" si="27"/>
        <v>2748.3700000000003</v>
      </c>
      <c r="J78" s="119">
        <f t="shared" si="28"/>
        <v>1.1639986118368554E-2</v>
      </c>
      <c r="K78" s="119">
        <f t="shared" si="29"/>
        <v>0.38543725164364806</v>
      </c>
      <c r="L78" s="119">
        <f t="shared" si="30"/>
        <v>0.153181704064591</v>
      </c>
      <c r="M78" s="120">
        <f t="shared" si="31"/>
        <v>14.393000000000001</v>
      </c>
      <c r="N78" s="121">
        <f t="shared" si="32"/>
        <v>0.21831121719419144</v>
      </c>
      <c r="O78" s="121">
        <f t="shared" si="33"/>
        <v>11.752420525620639</v>
      </c>
      <c r="P78" s="222">
        <f t="shared" si="34"/>
        <v>4</v>
      </c>
      <c r="Q78" s="223">
        <f t="shared" si="35"/>
        <v>6</v>
      </c>
      <c r="R78" s="223">
        <f t="shared" si="36"/>
        <v>323</v>
      </c>
      <c r="T78">
        <v>529</v>
      </c>
      <c r="U78">
        <v>2190</v>
      </c>
      <c r="V78" t="s">
        <v>294</v>
      </c>
      <c r="W78">
        <v>2748.37</v>
      </c>
      <c r="X78">
        <v>1425.7729999999999</v>
      </c>
      <c r="Y78">
        <v>1.9279999999999999</v>
      </c>
      <c r="Z78">
        <v>14.393000000000001</v>
      </c>
      <c r="AA78">
        <v>168.380785</v>
      </c>
      <c r="AB78">
        <v>1.9599500000000001</v>
      </c>
      <c r="AC78">
        <v>64.900227000000001</v>
      </c>
      <c r="AD78" s="1">
        <v>421</v>
      </c>
      <c r="AE78">
        <v>6</v>
      </c>
      <c r="AF78">
        <v>323</v>
      </c>
      <c r="AG78">
        <v>74</v>
      </c>
      <c r="AH78">
        <v>16.322348999999999</v>
      </c>
      <c r="AI78">
        <v>582.4</v>
      </c>
      <c r="AJ78">
        <v>0</v>
      </c>
      <c r="AK78">
        <v>4</v>
      </c>
      <c r="AL78">
        <v>2336</v>
      </c>
      <c r="AM78">
        <v>0.96157657204434765</v>
      </c>
      <c r="AN78" t="s">
        <v>66</v>
      </c>
      <c r="AO78">
        <v>2544.0010000000002</v>
      </c>
      <c r="AP78" t="s">
        <v>568</v>
      </c>
      <c r="AQ78" t="s">
        <v>117</v>
      </c>
      <c r="AR78" t="s">
        <v>120</v>
      </c>
      <c r="AS78" t="s">
        <v>117</v>
      </c>
      <c r="AT78" t="s">
        <v>120</v>
      </c>
      <c r="AU78" t="s">
        <v>201</v>
      </c>
      <c r="AV78" t="s">
        <v>294</v>
      </c>
      <c r="AW78" t="s">
        <v>66</v>
      </c>
      <c r="AX78">
        <v>2190</v>
      </c>
      <c r="AY78" t="s">
        <v>745</v>
      </c>
      <c r="AZ78">
        <v>2</v>
      </c>
      <c r="BA78" t="s">
        <v>746</v>
      </c>
      <c r="BB78">
        <v>3</v>
      </c>
      <c r="BC78">
        <v>1</v>
      </c>
      <c r="BE78" t="s">
        <v>68</v>
      </c>
      <c r="BF78">
        <v>1</v>
      </c>
      <c r="BG78" t="s">
        <v>412</v>
      </c>
      <c r="BI78" t="s">
        <v>117</v>
      </c>
      <c r="BJ78" t="s">
        <v>294</v>
      </c>
      <c r="BK78" t="s">
        <v>66</v>
      </c>
      <c r="BL78">
        <v>0.96157657204434765</v>
      </c>
      <c r="BM78">
        <v>2190</v>
      </c>
      <c r="BN78" t="s">
        <v>120</v>
      </c>
      <c r="BO78" t="s">
        <v>201</v>
      </c>
      <c r="BP78">
        <v>3</v>
      </c>
      <c r="BQ78">
        <v>2748.3700000000003</v>
      </c>
      <c r="BR78">
        <v>1.1639986118368554E-2</v>
      </c>
      <c r="BS78">
        <v>0.38543725164364806</v>
      </c>
      <c r="BT78">
        <v>0.15318170406459103</v>
      </c>
      <c r="BU78">
        <v>14.393000000000001</v>
      </c>
      <c r="BV78">
        <v>0.21831121719419144</v>
      </c>
      <c r="BW78">
        <v>11.752420525620639</v>
      </c>
      <c r="BX78">
        <v>4</v>
      </c>
      <c r="BY78">
        <v>6</v>
      </c>
      <c r="BZ78">
        <v>323</v>
      </c>
    </row>
    <row r="79" spans="1:78" ht="16.5">
      <c r="A79" s="127" t="str">
        <f t="shared" si="19"/>
        <v>인천스마트</v>
      </c>
      <c r="B79" s="128" t="str">
        <f t="shared" si="20"/>
        <v>손신영</v>
      </c>
      <c r="C79" s="129" t="str">
        <f t="shared" si="21"/>
        <v>C</v>
      </c>
      <c r="D79" s="130">
        <f t="shared" si="22"/>
        <v>0.87852480815254208</v>
      </c>
      <c r="E79" s="131">
        <f t="shared" si="23"/>
        <v>2677</v>
      </c>
      <c r="F79" s="132" t="str">
        <f t="shared" si="24"/>
        <v>20</v>
      </c>
      <c r="G79" s="133" t="str">
        <f t="shared" si="25"/>
        <v>70바3565</v>
      </c>
      <c r="H79" s="134">
        <f t="shared" si="26"/>
        <v>2</v>
      </c>
      <c r="I79" s="135">
        <f t="shared" si="27"/>
        <v>1448.6770000000001</v>
      </c>
      <c r="J79" s="136">
        <f t="shared" si="28"/>
        <v>1.3985757140429477E-2</v>
      </c>
      <c r="K79" s="136">
        <f t="shared" si="29"/>
        <v>0.41570221902756244</v>
      </c>
      <c r="L79" s="136">
        <f t="shared" si="30"/>
        <v>0.11527759466050748</v>
      </c>
      <c r="M79" s="137">
        <f t="shared" si="31"/>
        <v>14.481</v>
      </c>
      <c r="N79" s="138">
        <f t="shared" si="32"/>
        <v>3.5894819894289753</v>
      </c>
      <c r="O79" s="138">
        <f t="shared" si="33"/>
        <v>24.919288426612692</v>
      </c>
      <c r="P79" s="220">
        <f t="shared" si="34"/>
        <v>14</v>
      </c>
      <c r="Q79" s="221">
        <f t="shared" si="35"/>
        <v>52</v>
      </c>
      <c r="R79" s="221">
        <f t="shared" si="36"/>
        <v>361</v>
      </c>
      <c r="T79">
        <v>529</v>
      </c>
      <c r="U79">
        <v>2677</v>
      </c>
      <c r="V79" t="s">
        <v>295</v>
      </c>
      <c r="W79">
        <v>1448.6769999999999</v>
      </c>
      <c r="X79">
        <v>825.26</v>
      </c>
      <c r="Y79">
        <v>1.7549999999999999</v>
      </c>
      <c r="Z79">
        <v>14.481</v>
      </c>
      <c r="AA79">
        <v>91.698860999999994</v>
      </c>
      <c r="AB79">
        <v>1.282478</v>
      </c>
      <c r="AC79">
        <v>38.119419999999998</v>
      </c>
      <c r="AD79" s="1">
        <v>167</v>
      </c>
      <c r="AE79">
        <v>52</v>
      </c>
      <c r="AF79">
        <v>361</v>
      </c>
      <c r="AG79">
        <v>87</v>
      </c>
      <c r="AH79">
        <v>15.7982</v>
      </c>
      <c r="AI79">
        <v>5010.8</v>
      </c>
      <c r="AJ79">
        <v>12.2</v>
      </c>
      <c r="AK79">
        <v>14</v>
      </c>
      <c r="AL79">
        <v>3891</v>
      </c>
      <c r="AM79">
        <v>0.87852480815254208</v>
      </c>
      <c r="AN79" t="s">
        <v>69</v>
      </c>
      <c r="AO79">
        <v>1328.2070000000001</v>
      </c>
      <c r="AP79" t="s">
        <v>569</v>
      </c>
      <c r="AQ79" t="s">
        <v>117</v>
      </c>
      <c r="AR79" t="s">
        <v>118</v>
      </c>
      <c r="AS79" t="s">
        <v>117</v>
      </c>
      <c r="AT79" t="s">
        <v>118</v>
      </c>
      <c r="AU79" t="s">
        <v>182</v>
      </c>
      <c r="AV79" t="s">
        <v>295</v>
      </c>
      <c r="AW79" t="s">
        <v>69</v>
      </c>
      <c r="AX79">
        <v>2677</v>
      </c>
      <c r="AY79" t="s">
        <v>685</v>
      </c>
      <c r="AZ79">
        <v>7</v>
      </c>
      <c r="BA79" t="s">
        <v>747</v>
      </c>
      <c r="BB79">
        <v>2</v>
      </c>
      <c r="BC79">
        <v>1</v>
      </c>
      <c r="BE79" t="s">
        <v>69</v>
      </c>
      <c r="BF79">
        <v>0</v>
      </c>
      <c r="BG79" t="s">
        <v>380</v>
      </c>
      <c r="BI79" t="s">
        <v>117</v>
      </c>
      <c r="BJ79" t="s">
        <v>295</v>
      </c>
      <c r="BK79" t="s">
        <v>69</v>
      </c>
      <c r="BL79">
        <v>0.87852480815254208</v>
      </c>
      <c r="BM79">
        <v>2677</v>
      </c>
      <c r="BN79" t="s">
        <v>118</v>
      </c>
      <c r="BO79" t="s">
        <v>182</v>
      </c>
      <c r="BP79">
        <v>2</v>
      </c>
      <c r="BQ79">
        <v>1448.6770000000001</v>
      </c>
      <c r="BR79">
        <v>1.3985757140429477E-2</v>
      </c>
      <c r="BS79">
        <v>0.41570221902756244</v>
      </c>
      <c r="BT79">
        <v>0.11527759466050749</v>
      </c>
      <c r="BU79">
        <v>14.481</v>
      </c>
      <c r="BV79">
        <v>3.5894819894289753</v>
      </c>
      <c r="BW79">
        <v>24.919288426612692</v>
      </c>
      <c r="BX79">
        <v>14</v>
      </c>
      <c r="BY79">
        <v>52</v>
      </c>
      <c r="BZ79">
        <v>361</v>
      </c>
    </row>
    <row r="80" spans="1:78" ht="16.5">
      <c r="A80" s="110" t="str">
        <f t="shared" si="19"/>
        <v>인천스마트</v>
      </c>
      <c r="B80" s="111" t="str">
        <f t="shared" si="20"/>
        <v>손영주</v>
      </c>
      <c r="C80" s="112" t="str">
        <f t="shared" si="21"/>
        <v>B</v>
      </c>
      <c r="D80" s="113">
        <f t="shared" si="22"/>
        <v>0.94402915900036222</v>
      </c>
      <c r="E80" s="114">
        <f t="shared" si="23"/>
        <v>7516</v>
      </c>
      <c r="F80" s="115" t="str">
        <f t="shared" si="24"/>
        <v>20</v>
      </c>
      <c r="G80" s="116" t="str">
        <f t="shared" si="25"/>
        <v>70바3567</v>
      </c>
      <c r="H80" s="117">
        <f t="shared" si="26"/>
        <v>2</v>
      </c>
      <c r="I80" s="118">
        <f t="shared" si="27"/>
        <v>1725.625</v>
      </c>
      <c r="J80" s="119">
        <f t="shared" si="28"/>
        <v>3.3950583649286797E-2</v>
      </c>
      <c r="K80" s="119">
        <f t="shared" si="29"/>
        <v>0.39044294926430001</v>
      </c>
      <c r="L80" s="119">
        <f t="shared" si="30"/>
        <v>0.23759507424846071</v>
      </c>
      <c r="M80" s="120">
        <f t="shared" si="31"/>
        <v>13.641</v>
      </c>
      <c r="N80" s="121">
        <f t="shared" si="32"/>
        <v>1.7385005432814198</v>
      </c>
      <c r="O80" s="121">
        <f t="shared" si="33"/>
        <v>29.728359290112277</v>
      </c>
      <c r="P80" s="222">
        <f t="shared" si="34"/>
        <v>33</v>
      </c>
      <c r="Q80" s="223">
        <f t="shared" si="35"/>
        <v>30</v>
      </c>
      <c r="R80" s="223">
        <f t="shared" si="36"/>
        <v>513</v>
      </c>
      <c r="T80">
        <v>529</v>
      </c>
      <c r="U80">
        <v>7516</v>
      </c>
      <c r="V80" t="s">
        <v>296</v>
      </c>
      <c r="W80">
        <v>1725.625</v>
      </c>
      <c r="X80">
        <v>914.34</v>
      </c>
      <c r="Y80">
        <v>1.887</v>
      </c>
      <c r="Z80">
        <v>13.641</v>
      </c>
      <c r="AA80">
        <v>105.98633700000001</v>
      </c>
      <c r="AB80">
        <v>3.5982980000000002</v>
      </c>
      <c r="AC80">
        <v>41.381618000000003</v>
      </c>
      <c r="AD80" s="1">
        <v>410</v>
      </c>
      <c r="AE80">
        <v>30</v>
      </c>
      <c r="AF80">
        <v>513</v>
      </c>
      <c r="AG80">
        <v>88</v>
      </c>
      <c r="AH80">
        <v>16.281579000000001</v>
      </c>
      <c r="AI80">
        <v>2543.6999999999998</v>
      </c>
      <c r="AJ80">
        <v>3.7</v>
      </c>
      <c r="AK80">
        <v>33</v>
      </c>
      <c r="AL80">
        <v>7416</v>
      </c>
      <c r="AM80">
        <v>0.94402915900036222</v>
      </c>
      <c r="AN80" t="s">
        <v>68</v>
      </c>
      <c r="AO80">
        <v>1668.99</v>
      </c>
      <c r="AP80" t="s">
        <v>570</v>
      </c>
      <c r="AQ80" t="s">
        <v>117</v>
      </c>
      <c r="AR80" t="s">
        <v>118</v>
      </c>
      <c r="AS80" t="s">
        <v>117</v>
      </c>
      <c r="AT80" t="s">
        <v>118</v>
      </c>
      <c r="AU80" t="s">
        <v>183</v>
      </c>
      <c r="AV80" t="s">
        <v>296</v>
      </c>
      <c r="AW80" t="s">
        <v>68</v>
      </c>
      <c r="AX80">
        <v>7516</v>
      </c>
      <c r="AY80" t="s">
        <v>700</v>
      </c>
      <c r="AZ80">
        <v>3</v>
      </c>
      <c r="BA80" t="s">
        <v>447</v>
      </c>
      <c r="BB80">
        <v>2</v>
      </c>
      <c r="BC80">
        <v>1</v>
      </c>
      <c r="BE80" t="s">
        <v>68</v>
      </c>
      <c r="BF80">
        <v>0</v>
      </c>
      <c r="BG80" t="s">
        <v>380</v>
      </c>
      <c r="BI80" t="s">
        <v>117</v>
      </c>
      <c r="BJ80" t="s">
        <v>296</v>
      </c>
      <c r="BK80" t="s">
        <v>68</v>
      </c>
      <c r="BL80">
        <v>0.94402915900036222</v>
      </c>
      <c r="BM80">
        <v>7516</v>
      </c>
      <c r="BN80" t="s">
        <v>118</v>
      </c>
      <c r="BO80" t="s">
        <v>183</v>
      </c>
      <c r="BP80">
        <v>2</v>
      </c>
      <c r="BQ80">
        <v>1725.625</v>
      </c>
      <c r="BR80">
        <v>3.3950583649286797E-2</v>
      </c>
      <c r="BS80">
        <v>0.39044294926430001</v>
      </c>
      <c r="BT80">
        <v>0.23759507424846071</v>
      </c>
      <c r="BU80">
        <v>13.641</v>
      </c>
      <c r="BV80">
        <v>1.7385005432814198</v>
      </c>
      <c r="BW80">
        <v>29.728359290112277</v>
      </c>
      <c r="BX80">
        <v>33</v>
      </c>
      <c r="BY80">
        <v>30</v>
      </c>
      <c r="BZ80">
        <v>513</v>
      </c>
    </row>
    <row r="81" spans="1:78" ht="16.5">
      <c r="A81" s="127" t="str">
        <f t="shared" si="19"/>
        <v>인천스마트</v>
      </c>
      <c r="B81" s="128" t="str">
        <f t="shared" si="20"/>
        <v>손영호</v>
      </c>
      <c r="C81" s="129" t="str">
        <f t="shared" si="21"/>
        <v>C</v>
      </c>
      <c r="D81" s="130">
        <f t="shared" si="22"/>
        <v>0.87711665594176891</v>
      </c>
      <c r="E81" s="131">
        <f t="shared" si="23"/>
        <v>884</v>
      </c>
      <c r="F81" s="132" t="str">
        <f t="shared" si="24"/>
        <v>38</v>
      </c>
      <c r="G81" s="133" t="str">
        <f t="shared" si="25"/>
        <v>70바3551</v>
      </c>
      <c r="H81" s="134">
        <f t="shared" si="26"/>
        <v>2</v>
      </c>
      <c r="I81" s="135">
        <f t="shared" si="27"/>
        <v>1958.4660000000001</v>
      </c>
      <c r="J81" s="136">
        <f t="shared" si="28"/>
        <v>5.8285839448479525E-3</v>
      </c>
      <c r="K81" s="136">
        <f t="shared" si="29"/>
        <v>0.36226250519322173</v>
      </c>
      <c r="L81" s="136">
        <f t="shared" si="30"/>
        <v>0.23692012013484021</v>
      </c>
      <c r="M81" s="137">
        <f t="shared" si="31"/>
        <v>9.484</v>
      </c>
      <c r="N81" s="138">
        <f t="shared" si="32"/>
        <v>0</v>
      </c>
      <c r="O81" s="138">
        <f t="shared" si="33"/>
        <v>4.7486144768405474</v>
      </c>
      <c r="P81" s="220">
        <f t="shared" si="34"/>
        <v>1</v>
      </c>
      <c r="Q81" s="221">
        <f t="shared" si="35"/>
        <v>0</v>
      </c>
      <c r="R81" s="221">
        <f t="shared" si="36"/>
        <v>93</v>
      </c>
      <c r="T81">
        <v>529</v>
      </c>
      <c r="U81">
        <v>884</v>
      </c>
      <c r="V81" t="s">
        <v>297</v>
      </c>
      <c r="W81">
        <v>1958.4659999999999</v>
      </c>
      <c r="X81">
        <v>971.42600000000004</v>
      </c>
      <c r="Y81">
        <v>2.016</v>
      </c>
      <c r="Z81">
        <v>9.484</v>
      </c>
      <c r="AA81">
        <v>125.90691099999999</v>
      </c>
      <c r="AB81">
        <v>0.73385900000000004</v>
      </c>
      <c r="AC81">
        <v>45.611353000000001</v>
      </c>
      <c r="AD81" s="1">
        <v>464</v>
      </c>
      <c r="AE81">
        <v>0</v>
      </c>
      <c r="AF81">
        <v>93</v>
      </c>
      <c r="AG81">
        <v>64</v>
      </c>
      <c r="AH81">
        <v>15.554872</v>
      </c>
      <c r="AI81">
        <v>41.1</v>
      </c>
      <c r="AJ81">
        <v>0</v>
      </c>
      <c r="AK81">
        <v>1</v>
      </c>
      <c r="AL81">
        <v>7</v>
      </c>
      <c r="AM81">
        <v>0.87711665594176891</v>
      </c>
      <c r="AN81" t="s">
        <v>69</v>
      </c>
      <c r="AO81">
        <v>1841.373</v>
      </c>
      <c r="AP81" t="s">
        <v>571</v>
      </c>
      <c r="AQ81" t="s">
        <v>117</v>
      </c>
      <c r="AR81" t="s">
        <v>121</v>
      </c>
      <c r="AS81" t="s">
        <v>117</v>
      </c>
      <c r="AT81" t="s">
        <v>121</v>
      </c>
      <c r="AU81" t="s">
        <v>223</v>
      </c>
      <c r="AV81" t="s">
        <v>297</v>
      </c>
      <c r="AW81" t="s">
        <v>69</v>
      </c>
      <c r="AX81">
        <v>884</v>
      </c>
      <c r="AY81" t="s">
        <v>704</v>
      </c>
      <c r="AZ81">
        <v>4</v>
      </c>
      <c r="BA81" t="s">
        <v>748</v>
      </c>
      <c r="BB81">
        <v>2</v>
      </c>
      <c r="BC81">
        <v>1</v>
      </c>
      <c r="BE81" t="s">
        <v>69</v>
      </c>
      <c r="BF81">
        <v>0</v>
      </c>
      <c r="BG81" t="s">
        <v>380</v>
      </c>
      <c r="BI81" t="s">
        <v>117</v>
      </c>
      <c r="BJ81" t="s">
        <v>297</v>
      </c>
      <c r="BK81" t="s">
        <v>69</v>
      </c>
      <c r="BL81">
        <v>0.87711665594176891</v>
      </c>
      <c r="BM81">
        <v>884</v>
      </c>
      <c r="BN81" t="s">
        <v>121</v>
      </c>
      <c r="BO81" t="s">
        <v>223</v>
      </c>
      <c r="BP81">
        <v>2</v>
      </c>
      <c r="BQ81">
        <v>1958.4660000000001</v>
      </c>
      <c r="BR81">
        <v>5.8285839448479525E-3</v>
      </c>
      <c r="BS81">
        <v>0.36226250519322173</v>
      </c>
      <c r="BT81">
        <v>0.23692012013484023</v>
      </c>
      <c r="BU81">
        <v>9.484</v>
      </c>
      <c r="BV81">
        <v>0</v>
      </c>
      <c r="BW81">
        <v>4.7486144768405474</v>
      </c>
      <c r="BX81">
        <v>1</v>
      </c>
      <c r="BY81">
        <v>0</v>
      </c>
      <c r="BZ81">
        <v>93</v>
      </c>
    </row>
    <row r="82" spans="1:78" ht="16.5">
      <c r="A82" s="110" t="str">
        <f t="shared" si="19"/>
        <v>인천스마트</v>
      </c>
      <c r="B82" s="111" t="str">
        <f t="shared" si="20"/>
        <v>손진규</v>
      </c>
      <c r="C82" s="112" t="str">
        <f t="shared" si="21"/>
        <v>B</v>
      </c>
      <c r="D82" s="113">
        <f t="shared" si="22"/>
        <v>0.91</v>
      </c>
      <c r="E82" s="114">
        <f t="shared" si="23"/>
        <v>7286</v>
      </c>
      <c r="F82" s="115" t="str">
        <f t="shared" si="24"/>
        <v>27</v>
      </c>
      <c r="G82" s="116" t="str">
        <f t="shared" si="25"/>
        <v>70바3639</v>
      </c>
      <c r="H82" s="117">
        <f t="shared" si="26"/>
        <v>1</v>
      </c>
      <c r="I82" s="118">
        <f t="shared" si="27"/>
        <v>2259.5770000000002</v>
      </c>
      <c r="J82" s="119">
        <f t="shared" si="28"/>
        <v>1.3170693087613487E-2</v>
      </c>
      <c r="K82" s="119">
        <f t="shared" si="29"/>
        <v>0.36937014732703721</v>
      </c>
      <c r="L82" s="119">
        <f t="shared" si="30"/>
        <v>0.15268344473323989</v>
      </c>
      <c r="M82" s="120">
        <f t="shared" si="31"/>
        <v>10.86</v>
      </c>
      <c r="N82" s="121">
        <f t="shared" si="32"/>
        <v>4.4256070937170981E-2</v>
      </c>
      <c r="O82" s="121">
        <f t="shared" si="33"/>
        <v>16.109209821130236</v>
      </c>
      <c r="P82" s="222">
        <f t="shared" si="34"/>
        <v>2</v>
      </c>
      <c r="Q82" s="223">
        <f t="shared" si="35"/>
        <v>1</v>
      </c>
      <c r="R82" s="223">
        <f t="shared" si="36"/>
        <v>364</v>
      </c>
      <c r="T82">
        <v>529</v>
      </c>
      <c r="U82">
        <v>7286</v>
      </c>
      <c r="V82" t="s">
        <v>298</v>
      </c>
      <c r="W82">
        <v>2259.5770000000002</v>
      </c>
      <c r="X82">
        <v>1241.252</v>
      </c>
      <c r="Y82">
        <v>1.82</v>
      </c>
      <c r="Z82">
        <v>10.86</v>
      </c>
      <c r="AA82">
        <v>145.20579799999999</v>
      </c>
      <c r="AB82">
        <v>1.912461</v>
      </c>
      <c r="AC82">
        <v>53.634687</v>
      </c>
      <c r="AD82" s="1">
        <v>345</v>
      </c>
      <c r="AE82">
        <v>1</v>
      </c>
      <c r="AF82">
        <v>364</v>
      </c>
      <c r="AG82">
        <v>66</v>
      </c>
      <c r="AH82">
        <v>15.561203000000001</v>
      </c>
      <c r="AI82">
        <v>332</v>
      </c>
      <c r="AJ82">
        <v>0</v>
      </c>
      <c r="AK82">
        <v>2</v>
      </c>
      <c r="AL82">
        <v>291</v>
      </c>
      <c r="AM82">
        <v>0.91</v>
      </c>
      <c r="AN82" t="s">
        <v>68</v>
      </c>
      <c r="AO82">
        <v>2259.5770000000002</v>
      </c>
      <c r="AP82" t="s">
        <v>572</v>
      </c>
      <c r="AQ82" t="s">
        <v>117</v>
      </c>
      <c r="AR82" t="s">
        <v>120</v>
      </c>
      <c r="AS82" t="s">
        <v>117</v>
      </c>
      <c r="AT82" t="s">
        <v>120</v>
      </c>
      <c r="AU82" t="s">
        <v>209</v>
      </c>
      <c r="AV82" t="s">
        <v>298</v>
      </c>
      <c r="AW82" t="s">
        <v>68</v>
      </c>
      <c r="AX82">
        <v>7286</v>
      </c>
      <c r="AY82" t="s">
        <v>679</v>
      </c>
      <c r="AZ82">
        <v>5</v>
      </c>
      <c r="BA82" t="s">
        <v>749</v>
      </c>
      <c r="BB82">
        <v>1</v>
      </c>
      <c r="BC82">
        <v>1</v>
      </c>
      <c r="BE82" t="s">
        <v>68</v>
      </c>
      <c r="BF82">
        <v>0</v>
      </c>
      <c r="BG82" t="s">
        <v>380</v>
      </c>
      <c r="BI82" t="s">
        <v>117</v>
      </c>
      <c r="BJ82" t="s">
        <v>298</v>
      </c>
      <c r="BK82" t="s">
        <v>68</v>
      </c>
      <c r="BL82">
        <v>0.91</v>
      </c>
      <c r="BM82">
        <v>7286</v>
      </c>
      <c r="BN82" t="s">
        <v>120</v>
      </c>
      <c r="BO82" t="s">
        <v>209</v>
      </c>
      <c r="BP82">
        <v>1</v>
      </c>
      <c r="BQ82">
        <v>2259.5770000000002</v>
      </c>
      <c r="BR82">
        <v>1.3170693087613487E-2</v>
      </c>
      <c r="BS82">
        <v>0.36937014732703721</v>
      </c>
      <c r="BT82">
        <v>0.15268344473323989</v>
      </c>
      <c r="BU82">
        <v>10.86</v>
      </c>
      <c r="BV82">
        <v>4.4256070937170981E-2</v>
      </c>
      <c r="BW82">
        <v>16.109209821130236</v>
      </c>
      <c r="BX82">
        <v>2</v>
      </c>
      <c r="BY82">
        <v>1</v>
      </c>
      <c r="BZ82">
        <v>364</v>
      </c>
    </row>
    <row r="83" spans="1:78" ht="16.5">
      <c r="A83" s="127" t="str">
        <f t="shared" si="19"/>
        <v>인천스마트</v>
      </c>
      <c r="B83" s="128" t="str">
        <f t="shared" si="20"/>
        <v>손진종</v>
      </c>
      <c r="C83" s="129" t="str">
        <f t="shared" si="21"/>
        <v>B</v>
      </c>
      <c r="D83" s="130">
        <f t="shared" si="22"/>
        <v>0.93244660430373549</v>
      </c>
      <c r="E83" s="131">
        <f t="shared" si="23"/>
        <v>1616</v>
      </c>
      <c r="F83" s="132" t="str">
        <f t="shared" si="24"/>
        <v>27</v>
      </c>
      <c r="G83" s="133" t="str">
        <f t="shared" si="25"/>
        <v>70바3659</v>
      </c>
      <c r="H83" s="134">
        <f t="shared" si="26"/>
        <v>2</v>
      </c>
      <c r="I83" s="135">
        <f t="shared" si="27"/>
        <v>3194.3290000000002</v>
      </c>
      <c r="J83" s="136">
        <f t="shared" si="28"/>
        <v>5.8653534362484626E-2</v>
      </c>
      <c r="K83" s="136">
        <f t="shared" si="29"/>
        <v>0.36528542432216604</v>
      </c>
      <c r="L83" s="136">
        <f t="shared" si="30"/>
        <v>0.17311929985921926</v>
      </c>
      <c r="M83" s="137">
        <f t="shared" si="31"/>
        <v>15.036</v>
      </c>
      <c r="N83" s="138">
        <f t="shared" si="32"/>
        <v>1.5652739589441163</v>
      </c>
      <c r="O83" s="138">
        <f t="shared" si="33"/>
        <v>46.23819274720919</v>
      </c>
      <c r="P83" s="220">
        <f t="shared" si="34"/>
        <v>42</v>
      </c>
      <c r="Q83" s="221">
        <f t="shared" si="35"/>
        <v>50</v>
      </c>
      <c r="R83" s="221">
        <f t="shared" si="36"/>
        <v>1477</v>
      </c>
      <c r="T83">
        <v>529</v>
      </c>
      <c r="U83">
        <v>1616</v>
      </c>
      <c r="V83" t="s">
        <v>299</v>
      </c>
      <c r="W83">
        <v>3194.3290000000002</v>
      </c>
      <c r="X83">
        <v>1801.942</v>
      </c>
      <c r="Y83">
        <v>1.7729999999999999</v>
      </c>
      <c r="Z83">
        <v>15.036</v>
      </c>
      <c r="AA83">
        <v>195.42160799999999</v>
      </c>
      <c r="AB83">
        <v>11.462168</v>
      </c>
      <c r="AC83">
        <v>71.384664999999998</v>
      </c>
      <c r="AD83" s="1">
        <v>553</v>
      </c>
      <c r="AE83">
        <v>50</v>
      </c>
      <c r="AF83">
        <v>1477</v>
      </c>
      <c r="AG83">
        <v>91</v>
      </c>
      <c r="AH83">
        <v>16.345832999999999</v>
      </c>
      <c r="AI83">
        <v>6592</v>
      </c>
      <c r="AJ83">
        <v>46.1</v>
      </c>
      <c r="AK83">
        <v>42</v>
      </c>
      <c r="AL83">
        <v>14715</v>
      </c>
      <c r="AM83">
        <v>0.93244660430373549</v>
      </c>
      <c r="AN83" t="s">
        <v>68</v>
      </c>
      <c r="AO83">
        <v>3130.864</v>
      </c>
      <c r="AP83" t="s">
        <v>573</v>
      </c>
      <c r="AQ83" t="s">
        <v>117</v>
      </c>
      <c r="AR83" t="s">
        <v>120</v>
      </c>
      <c r="AS83" t="s">
        <v>117</v>
      </c>
      <c r="AT83" t="s">
        <v>120</v>
      </c>
      <c r="AU83" t="s">
        <v>213</v>
      </c>
      <c r="AV83" t="s">
        <v>299</v>
      </c>
      <c r="AW83" t="s">
        <v>68</v>
      </c>
      <c r="AX83">
        <v>1616</v>
      </c>
      <c r="AY83" t="s">
        <v>679</v>
      </c>
      <c r="AZ83">
        <v>2</v>
      </c>
      <c r="BA83" t="s">
        <v>384</v>
      </c>
      <c r="BB83">
        <v>2</v>
      </c>
      <c r="BC83">
        <v>1</v>
      </c>
      <c r="BE83" t="s">
        <v>69</v>
      </c>
      <c r="BF83">
        <v>1</v>
      </c>
      <c r="BG83" t="s">
        <v>412</v>
      </c>
      <c r="BI83" t="s">
        <v>117</v>
      </c>
      <c r="BJ83" t="s">
        <v>299</v>
      </c>
      <c r="BK83" t="s">
        <v>68</v>
      </c>
      <c r="BL83">
        <v>0.93244660430373549</v>
      </c>
      <c r="BM83">
        <v>1616</v>
      </c>
      <c r="BN83" t="s">
        <v>120</v>
      </c>
      <c r="BO83" t="s">
        <v>213</v>
      </c>
      <c r="BP83">
        <v>2</v>
      </c>
      <c r="BQ83">
        <v>3194.3290000000002</v>
      </c>
      <c r="BR83">
        <v>5.8653534362484626E-2</v>
      </c>
      <c r="BS83">
        <v>0.36528542432216604</v>
      </c>
      <c r="BT83">
        <v>0.17311929985921926</v>
      </c>
      <c r="BU83">
        <v>15.036</v>
      </c>
      <c r="BV83">
        <v>1.5652739589441163</v>
      </c>
      <c r="BW83">
        <v>46.23819274720919</v>
      </c>
      <c r="BX83">
        <v>42</v>
      </c>
      <c r="BY83">
        <v>50</v>
      </c>
      <c r="BZ83">
        <v>1477</v>
      </c>
    </row>
    <row r="84" spans="1:78" ht="16.5">
      <c r="A84" s="110" t="str">
        <f t="shared" si="19"/>
        <v>인천스마트</v>
      </c>
      <c r="B84" s="111" t="str">
        <f t="shared" si="20"/>
        <v>송용재</v>
      </c>
      <c r="C84" s="112" t="str">
        <f t="shared" si="21"/>
        <v>D</v>
      </c>
      <c r="D84" s="113">
        <f t="shared" si="22"/>
        <v>0.80036226431456403</v>
      </c>
      <c r="E84" s="114">
        <f t="shared" si="23"/>
        <v>2404</v>
      </c>
      <c r="F84" s="115" t="str">
        <f t="shared" si="24"/>
        <v>38</v>
      </c>
      <c r="G84" s="116" t="str">
        <f t="shared" si="25"/>
        <v>70바3550</v>
      </c>
      <c r="H84" s="117">
        <f t="shared" si="26"/>
        <v>9</v>
      </c>
      <c r="I84" s="118">
        <f t="shared" si="27"/>
        <v>1679.4459999999999</v>
      </c>
      <c r="J84" s="119">
        <f t="shared" si="28"/>
        <v>2.5824863757319887E-2</v>
      </c>
      <c r="K84" s="119">
        <f t="shared" si="29"/>
        <v>0.38881104856476822</v>
      </c>
      <c r="L84" s="119">
        <f t="shared" si="30"/>
        <v>0.15183578394303837</v>
      </c>
      <c r="M84" s="120">
        <f t="shared" si="31"/>
        <v>14.784000000000001</v>
      </c>
      <c r="N84" s="121">
        <f t="shared" si="32"/>
        <v>0.654977891518989</v>
      </c>
      <c r="O84" s="121">
        <f t="shared" si="33"/>
        <v>29.057201005569695</v>
      </c>
      <c r="P84" s="222">
        <f t="shared" si="34"/>
        <v>10</v>
      </c>
      <c r="Q84" s="223">
        <f t="shared" si="35"/>
        <v>11</v>
      </c>
      <c r="R84" s="223">
        <f t="shared" si="36"/>
        <v>488</v>
      </c>
      <c r="T84">
        <v>529</v>
      </c>
      <c r="U84">
        <v>2404</v>
      </c>
      <c r="V84" t="s">
        <v>300</v>
      </c>
      <c r="W84">
        <v>1679.4459999999999</v>
      </c>
      <c r="X84">
        <v>923.53499999999997</v>
      </c>
      <c r="Y84">
        <v>1.8180000000000001</v>
      </c>
      <c r="Z84">
        <v>14.784000000000001</v>
      </c>
      <c r="AA84">
        <v>114.563586</v>
      </c>
      <c r="AB84">
        <v>2.9585889999999999</v>
      </c>
      <c r="AC84">
        <v>44.543588</v>
      </c>
      <c r="AD84" s="1">
        <v>255</v>
      </c>
      <c r="AE84">
        <v>11</v>
      </c>
      <c r="AF84">
        <v>488</v>
      </c>
      <c r="AG84">
        <v>92</v>
      </c>
      <c r="AH84">
        <v>14.659509</v>
      </c>
      <c r="AI84">
        <v>994</v>
      </c>
      <c r="AJ84">
        <v>27.5</v>
      </c>
      <c r="AK84">
        <v>10</v>
      </c>
      <c r="AL84">
        <v>4977</v>
      </c>
      <c r="AM84">
        <v>0.80036226431456403</v>
      </c>
      <c r="AN84" t="s">
        <v>67</v>
      </c>
      <c r="AO84">
        <v>524.05399999999997</v>
      </c>
      <c r="AP84" t="s">
        <v>574</v>
      </c>
      <c r="AQ84" t="s">
        <v>117</v>
      </c>
      <c r="AR84" t="s">
        <v>121</v>
      </c>
      <c r="AS84" t="s">
        <v>117</v>
      </c>
      <c r="AT84" t="s">
        <v>121</v>
      </c>
      <c r="AU84" t="s">
        <v>222</v>
      </c>
      <c r="AV84" t="s">
        <v>300</v>
      </c>
      <c r="AW84" t="s">
        <v>67</v>
      </c>
      <c r="AX84">
        <v>2404</v>
      </c>
      <c r="AY84" t="s">
        <v>691</v>
      </c>
      <c r="AZ84">
        <v>8</v>
      </c>
      <c r="BA84" t="s">
        <v>484</v>
      </c>
      <c r="BB84">
        <v>9</v>
      </c>
      <c r="BC84">
        <v>1</v>
      </c>
      <c r="BE84" t="s">
        <v>70</v>
      </c>
      <c r="BF84">
        <v>1</v>
      </c>
      <c r="BG84" t="s">
        <v>412</v>
      </c>
      <c r="BI84" t="s">
        <v>117</v>
      </c>
      <c r="BJ84" t="s">
        <v>300</v>
      </c>
      <c r="BK84" t="s">
        <v>67</v>
      </c>
      <c r="BL84">
        <v>0.80036226431456403</v>
      </c>
      <c r="BM84">
        <v>2404</v>
      </c>
      <c r="BN84" t="s">
        <v>121</v>
      </c>
      <c r="BO84" t="s">
        <v>222</v>
      </c>
      <c r="BP84">
        <v>9</v>
      </c>
      <c r="BQ84">
        <v>1679.4459999999999</v>
      </c>
      <c r="BR84">
        <v>2.5824863757319887E-2</v>
      </c>
      <c r="BS84">
        <v>0.38881104856476822</v>
      </c>
      <c r="BT84">
        <v>0.15183578394303837</v>
      </c>
      <c r="BU84">
        <v>14.784000000000001</v>
      </c>
      <c r="BV84">
        <v>0.654977891518989</v>
      </c>
      <c r="BW84">
        <v>29.057201005569695</v>
      </c>
      <c r="BX84">
        <v>10</v>
      </c>
      <c r="BY84">
        <v>11</v>
      </c>
      <c r="BZ84">
        <v>488</v>
      </c>
    </row>
    <row r="85" spans="1:78" ht="16.5">
      <c r="A85" s="127" t="str">
        <f t="shared" si="19"/>
        <v>인천스마트</v>
      </c>
      <c r="B85" s="128" t="str">
        <f t="shared" si="20"/>
        <v>신병곤</v>
      </c>
      <c r="C85" s="129" t="str">
        <f t="shared" si="21"/>
        <v>B</v>
      </c>
      <c r="D85" s="130">
        <f t="shared" si="22"/>
        <v>0.92544946003447603</v>
      </c>
      <c r="E85" s="131">
        <f t="shared" si="23"/>
        <v>1386</v>
      </c>
      <c r="F85" s="132" t="str">
        <f t="shared" si="24"/>
        <v>21</v>
      </c>
      <c r="G85" s="133" t="str">
        <f t="shared" si="25"/>
        <v>70바3649</v>
      </c>
      <c r="H85" s="134">
        <f t="shared" si="26"/>
        <v>13</v>
      </c>
      <c r="I85" s="135">
        <f t="shared" si="27"/>
        <v>2510.8789999999995</v>
      </c>
      <c r="J85" s="136">
        <f t="shared" si="28"/>
        <v>2.6880547535603837E-2</v>
      </c>
      <c r="K85" s="136">
        <f t="shared" si="29"/>
        <v>0.36448189020398164</v>
      </c>
      <c r="L85" s="136">
        <f t="shared" si="30"/>
        <v>0.22063986356969018</v>
      </c>
      <c r="M85" s="137">
        <f t="shared" si="31"/>
        <v>10.86</v>
      </c>
      <c r="N85" s="138">
        <f t="shared" si="32"/>
        <v>0.15930676070013733</v>
      </c>
      <c r="O85" s="138">
        <f t="shared" si="33"/>
        <v>10.434592825858994</v>
      </c>
      <c r="P85" s="220">
        <f t="shared" si="34"/>
        <v>18</v>
      </c>
      <c r="Q85" s="221">
        <f t="shared" si="35"/>
        <v>4</v>
      </c>
      <c r="R85" s="221">
        <f t="shared" si="36"/>
        <v>262</v>
      </c>
      <c r="T85">
        <v>529</v>
      </c>
      <c r="U85">
        <v>1386</v>
      </c>
      <c r="V85" t="s">
        <v>575</v>
      </c>
      <c r="W85">
        <v>2540.8939999999998</v>
      </c>
      <c r="X85">
        <v>1240.6400000000001</v>
      </c>
      <c r="Y85">
        <v>2.048</v>
      </c>
      <c r="Z85">
        <v>10.86</v>
      </c>
      <c r="AA85">
        <v>176.747739</v>
      </c>
      <c r="AB85">
        <v>4.7510760000000003</v>
      </c>
      <c r="AC85">
        <v>64.421350000000004</v>
      </c>
      <c r="AD85" s="1">
        <v>554</v>
      </c>
      <c r="AE85">
        <v>4</v>
      </c>
      <c r="AF85">
        <v>262</v>
      </c>
      <c r="AG85">
        <v>70</v>
      </c>
      <c r="AH85">
        <v>14.375821</v>
      </c>
      <c r="AI85">
        <v>1473.2</v>
      </c>
      <c r="AJ85">
        <v>0</v>
      </c>
      <c r="AK85">
        <v>18</v>
      </c>
      <c r="AL85">
        <v>11621</v>
      </c>
      <c r="AM85">
        <v>0.92544946003447603</v>
      </c>
      <c r="AN85" t="s">
        <v>68</v>
      </c>
      <c r="AO85">
        <v>558.55200000000002</v>
      </c>
      <c r="AP85" t="s">
        <v>576</v>
      </c>
      <c r="AQ85" t="s">
        <v>117</v>
      </c>
      <c r="AR85" t="s">
        <v>119</v>
      </c>
      <c r="AS85" t="s">
        <v>117</v>
      </c>
      <c r="AT85" t="s">
        <v>119</v>
      </c>
      <c r="AU85" t="s">
        <v>199</v>
      </c>
      <c r="AV85" t="s">
        <v>575</v>
      </c>
      <c r="AW85" t="s">
        <v>68</v>
      </c>
      <c r="AX85">
        <v>1386</v>
      </c>
      <c r="AY85" t="s">
        <v>737</v>
      </c>
      <c r="AZ85">
        <v>3</v>
      </c>
      <c r="BA85" t="s">
        <v>479</v>
      </c>
      <c r="BB85">
        <v>13</v>
      </c>
      <c r="BC85">
        <v>1</v>
      </c>
      <c r="BE85" t="s">
        <v>694</v>
      </c>
      <c r="BF85" t="s">
        <v>695</v>
      </c>
      <c r="BG85" t="s">
        <v>694</v>
      </c>
      <c r="BI85" t="s">
        <v>117</v>
      </c>
      <c r="BJ85" t="s">
        <v>575</v>
      </c>
      <c r="BK85" t="s">
        <v>68</v>
      </c>
      <c r="BL85">
        <v>0.92544946003447603</v>
      </c>
      <c r="BM85">
        <v>1386</v>
      </c>
      <c r="BN85" t="s">
        <v>119</v>
      </c>
      <c r="BO85" t="s">
        <v>199</v>
      </c>
      <c r="BP85">
        <v>13</v>
      </c>
      <c r="BQ85">
        <v>2510.8789999999995</v>
      </c>
      <c r="BR85">
        <v>2.6880547535603837E-2</v>
      </c>
      <c r="BS85">
        <v>0.36448189020398164</v>
      </c>
      <c r="BT85">
        <v>0.21803349529732449</v>
      </c>
      <c r="BU85">
        <v>10.86</v>
      </c>
      <c r="BV85">
        <v>0.15930676070013733</v>
      </c>
      <c r="BW85">
        <v>10.434592825858994</v>
      </c>
      <c r="BX85">
        <v>18</v>
      </c>
      <c r="BY85">
        <v>4</v>
      </c>
      <c r="BZ85">
        <v>262</v>
      </c>
    </row>
    <row r="86" spans="1:78" ht="16.5">
      <c r="A86" s="110" t="str">
        <f t="shared" si="19"/>
        <v>인천스마트</v>
      </c>
      <c r="B86" s="111" t="str">
        <f t="shared" si="20"/>
        <v>신유식</v>
      </c>
      <c r="C86" s="112" t="str">
        <f t="shared" si="21"/>
        <v>C</v>
      </c>
      <c r="D86" s="113">
        <f t="shared" si="22"/>
        <v>0.87896805248333587</v>
      </c>
      <c r="E86" s="114">
        <f t="shared" si="23"/>
        <v>7376</v>
      </c>
      <c r="F86" s="115" t="str">
        <f t="shared" si="24"/>
        <v>27</v>
      </c>
      <c r="G86" s="116" t="str">
        <f t="shared" si="25"/>
        <v>70바3633</v>
      </c>
      <c r="H86" s="117">
        <f t="shared" si="26"/>
        <v>7</v>
      </c>
      <c r="I86" s="118">
        <f t="shared" si="27"/>
        <v>1211.1290000000001</v>
      </c>
      <c r="J86" s="119">
        <f t="shared" si="28"/>
        <v>2.7985784986014957E-2</v>
      </c>
      <c r="K86" s="119">
        <f t="shared" si="29"/>
        <v>0.37700131675094534</v>
      </c>
      <c r="L86" s="119">
        <f t="shared" si="30"/>
        <v>0.10486083645920458</v>
      </c>
      <c r="M86" s="120">
        <f t="shared" si="31"/>
        <v>14.725</v>
      </c>
      <c r="N86" s="121">
        <f t="shared" si="32"/>
        <v>8.2567587763153219E-2</v>
      </c>
      <c r="O86" s="121">
        <f t="shared" si="33"/>
        <v>33.027035105261284</v>
      </c>
      <c r="P86" s="222">
        <f t="shared" si="34"/>
        <v>3</v>
      </c>
      <c r="Q86" s="223">
        <f t="shared" si="35"/>
        <v>1</v>
      </c>
      <c r="R86" s="223">
        <f t="shared" si="36"/>
        <v>400</v>
      </c>
      <c r="T86">
        <v>529</v>
      </c>
      <c r="U86">
        <v>7376</v>
      </c>
      <c r="V86" t="s">
        <v>301</v>
      </c>
      <c r="W86">
        <v>1211.1289999999999</v>
      </c>
      <c r="X86">
        <v>692.52599999999995</v>
      </c>
      <c r="Y86">
        <v>1.7490000000000001</v>
      </c>
      <c r="Z86">
        <v>14.725</v>
      </c>
      <c r="AA86">
        <v>73.538584</v>
      </c>
      <c r="AB86">
        <v>2.0580349999999998</v>
      </c>
      <c r="AC86">
        <v>27.724143000000002</v>
      </c>
      <c r="AD86" s="1">
        <v>127</v>
      </c>
      <c r="AE86">
        <v>1</v>
      </c>
      <c r="AF86">
        <v>400</v>
      </c>
      <c r="AG86">
        <v>89</v>
      </c>
      <c r="AH86">
        <v>16.469298999999999</v>
      </c>
      <c r="AI86">
        <v>707.2</v>
      </c>
      <c r="AJ86">
        <v>3.3</v>
      </c>
      <c r="AK86">
        <v>3</v>
      </c>
      <c r="AL86">
        <v>597</v>
      </c>
      <c r="AM86">
        <v>0.87896805248333587</v>
      </c>
      <c r="AN86" t="s">
        <v>69</v>
      </c>
      <c r="AO86">
        <v>361.18900000000002</v>
      </c>
      <c r="AP86" t="s">
        <v>577</v>
      </c>
      <c r="AQ86" t="s">
        <v>117</v>
      </c>
      <c r="AR86" t="s">
        <v>120</v>
      </c>
      <c r="AS86" t="s">
        <v>117</v>
      </c>
      <c r="AT86" t="s">
        <v>120</v>
      </c>
      <c r="AU86" t="s">
        <v>201</v>
      </c>
      <c r="AV86" t="s">
        <v>301</v>
      </c>
      <c r="AW86" t="s">
        <v>69</v>
      </c>
      <c r="AX86">
        <v>7376</v>
      </c>
      <c r="AY86" t="s">
        <v>714</v>
      </c>
      <c r="AZ86">
        <v>5</v>
      </c>
      <c r="BA86" t="s">
        <v>456</v>
      </c>
      <c r="BB86">
        <v>7</v>
      </c>
      <c r="BC86">
        <v>1</v>
      </c>
      <c r="BE86" t="s">
        <v>69</v>
      </c>
      <c r="BF86">
        <v>0</v>
      </c>
      <c r="BG86" t="s">
        <v>380</v>
      </c>
      <c r="BI86" t="s">
        <v>117</v>
      </c>
      <c r="BJ86" t="s">
        <v>301</v>
      </c>
      <c r="BK86" t="s">
        <v>69</v>
      </c>
      <c r="BL86">
        <v>0.87896805248333587</v>
      </c>
      <c r="BM86">
        <v>7376</v>
      </c>
      <c r="BN86" t="s">
        <v>120</v>
      </c>
      <c r="BO86" t="s">
        <v>201</v>
      </c>
      <c r="BP86">
        <v>7</v>
      </c>
      <c r="BQ86">
        <v>1211.1290000000001</v>
      </c>
      <c r="BR86">
        <v>2.7985784986014957E-2</v>
      </c>
      <c r="BS86">
        <v>0.37700131675094534</v>
      </c>
      <c r="BT86">
        <v>0.1048608364592046</v>
      </c>
      <c r="BU86">
        <v>14.725</v>
      </c>
      <c r="BV86">
        <v>8.2567587763153219E-2</v>
      </c>
      <c r="BW86">
        <v>33.027035105261284</v>
      </c>
      <c r="BX86">
        <v>3</v>
      </c>
      <c r="BY86">
        <v>1</v>
      </c>
      <c r="BZ86">
        <v>400</v>
      </c>
    </row>
    <row r="87" spans="1:78" ht="16.5">
      <c r="A87" s="127" t="str">
        <f t="shared" si="19"/>
        <v>인천스마트</v>
      </c>
      <c r="B87" s="128" t="str">
        <f t="shared" si="20"/>
        <v>심기섭</v>
      </c>
      <c r="C87" s="129" t="str">
        <f t="shared" si="21"/>
        <v>B</v>
      </c>
      <c r="D87" s="130">
        <f t="shared" si="22"/>
        <v>0.91965725417664645</v>
      </c>
      <c r="E87" s="131">
        <f t="shared" si="23"/>
        <v>2172</v>
      </c>
      <c r="F87" s="132" t="str">
        <f t="shared" si="24"/>
        <v>5</v>
      </c>
      <c r="G87" s="133" t="str">
        <f t="shared" si="25"/>
        <v>70바3661</v>
      </c>
      <c r="H87" s="134">
        <f t="shared" si="26"/>
        <v>3</v>
      </c>
      <c r="I87" s="135">
        <f t="shared" si="27"/>
        <v>2155.2719999999999</v>
      </c>
      <c r="J87" s="136">
        <f t="shared" si="28"/>
        <v>9.902213268053104E-3</v>
      </c>
      <c r="K87" s="136">
        <f t="shared" si="29"/>
        <v>0.35383757701184537</v>
      </c>
      <c r="L87" s="136">
        <f t="shared" si="30"/>
        <v>0.20183067380822467</v>
      </c>
      <c r="M87" s="137">
        <f t="shared" si="31"/>
        <v>14.625</v>
      </c>
      <c r="N87" s="138">
        <f t="shared" si="32"/>
        <v>0.78876355281375166</v>
      </c>
      <c r="O87" s="138">
        <f t="shared" si="33"/>
        <v>42.454038283798987</v>
      </c>
      <c r="P87" s="220">
        <f t="shared" si="34"/>
        <v>10</v>
      </c>
      <c r="Q87" s="221">
        <f t="shared" si="35"/>
        <v>17</v>
      </c>
      <c r="R87" s="221">
        <f t="shared" si="36"/>
        <v>915</v>
      </c>
      <c r="T87">
        <v>529</v>
      </c>
      <c r="U87">
        <v>2172</v>
      </c>
      <c r="V87" t="s">
        <v>302</v>
      </c>
      <c r="W87">
        <v>2155.2719999999999</v>
      </c>
      <c r="X87">
        <v>1116.1780000000001</v>
      </c>
      <c r="Y87">
        <v>1.931</v>
      </c>
      <c r="Z87">
        <v>14.625</v>
      </c>
      <c r="AA87">
        <v>124.68828600000001</v>
      </c>
      <c r="AB87">
        <v>1.2346900000000001</v>
      </c>
      <c r="AC87">
        <v>44.119401000000003</v>
      </c>
      <c r="AD87" s="1">
        <v>435</v>
      </c>
      <c r="AE87">
        <v>17</v>
      </c>
      <c r="AF87">
        <v>915</v>
      </c>
      <c r="AG87">
        <v>81</v>
      </c>
      <c r="AH87">
        <v>17.28528</v>
      </c>
      <c r="AI87">
        <v>2136.8000000000002</v>
      </c>
      <c r="AJ87">
        <v>0</v>
      </c>
      <c r="AK87">
        <v>10</v>
      </c>
      <c r="AL87">
        <v>3235</v>
      </c>
      <c r="AM87">
        <v>0.91965725417664645</v>
      </c>
      <c r="AN87" t="s">
        <v>68</v>
      </c>
      <c r="AO87">
        <v>1941.511</v>
      </c>
      <c r="AP87" t="s">
        <v>578</v>
      </c>
      <c r="AQ87" t="s">
        <v>117</v>
      </c>
      <c r="AR87" t="s">
        <v>122</v>
      </c>
      <c r="AS87" t="s">
        <v>117</v>
      </c>
      <c r="AT87" t="s">
        <v>122</v>
      </c>
      <c r="AU87" t="s">
        <v>238</v>
      </c>
      <c r="AV87" t="s">
        <v>302</v>
      </c>
      <c r="AW87" t="s">
        <v>68</v>
      </c>
      <c r="AX87">
        <v>2172</v>
      </c>
      <c r="AY87" t="s">
        <v>681</v>
      </c>
      <c r="AZ87">
        <v>5</v>
      </c>
      <c r="BA87" t="s">
        <v>413</v>
      </c>
      <c r="BB87">
        <v>3</v>
      </c>
      <c r="BC87">
        <v>1</v>
      </c>
      <c r="BE87" t="s">
        <v>66</v>
      </c>
      <c r="BF87">
        <v>-1</v>
      </c>
      <c r="BG87" t="s">
        <v>379</v>
      </c>
      <c r="BI87" t="s">
        <v>117</v>
      </c>
      <c r="BJ87" t="s">
        <v>302</v>
      </c>
      <c r="BK87" t="s">
        <v>68</v>
      </c>
      <c r="BL87">
        <v>0.91965725417664645</v>
      </c>
      <c r="BM87">
        <v>2172</v>
      </c>
      <c r="BN87" t="s">
        <v>122</v>
      </c>
      <c r="BO87" t="s">
        <v>238</v>
      </c>
      <c r="BP87">
        <v>3</v>
      </c>
      <c r="BQ87">
        <v>2155.2719999999999</v>
      </c>
      <c r="BR87">
        <v>9.902213268053104E-3</v>
      </c>
      <c r="BS87">
        <v>0.35383757701184537</v>
      </c>
      <c r="BT87">
        <v>0.20183067380822467</v>
      </c>
      <c r="BU87">
        <v>14.625</v>
      </c>
      <c r="BV87">
        <v>0.78876355281375166</v>
      </c>
      <c r="BW87">
        <v>42.454038283798987</v>
      </c>
      <c r="BX87">
        <v>10</v>
      </c>
      <c r="BY87">
        <v>17</v>
      </c>
      <c r="BZ87">
        <v>915</v>
      </c>
    </row>
    <row r="88" spans="1:78" ht="16.5">
      <c r="A88" s="110" t="str">
        <f t="shared" si="19"/>
        <v>인천스마트</v>
      </c>
      <c r="B88" s="111" t="str">
        <f t="shared" si="20"/>
        <v>안성진</v>
      </c>
      <c r="C88" s="112" t="str">
        <f t="shared" si="21"/>
        <v>C</v>
      </c>
      <c r="D88" s="113">
        <f t="shared" si="22"/>
        <v>0.86556705980413962</v>
      </c>
      <c r="E88" s="114">
        <f t="shared" si="23"/>
        <v>9480</v>
      </c>
      <c r="F88" s="115" t="str">
        <f t="shared" si="24"/>
        <v>20</v>
      </c>
      <c r="G88" s="116" t="str">
        <f t="shared" si="25"/>
        <v>70바3506</v>
      </c>
      <c r="H88" s="117">
        <f t="shared" si="26"/>
        <v>2</v>
      </c>
      <c r="I88" s="118">
        <f t="shared" si="27"/>
        <v>1209.3310000000001</v>
      </c>
      <c r="J88" s="119">
        <f t="shared" si="28"/>
        <v>4.4146040479994285E-2</v>
      </c>
      <c r="K88" s="119">
        <f t="shared" si="29"/>
        <v>0.36797743935576449</v>
      </c>
      <c r="L88" s="119">
        <f t="shared" si="30"/>
        <v>0.20837967438195165</v>
      </c>
      <c r="M88" s="120">
        <f t="shared" si="31"/>
        <v>13.967000000000001</v>
      </c>
      <c r="N88" s="121">
        <f t="shared" si="32"/>
        <v>0</v>
      </c>
      <c r="O88" s="121">
        <f t="shared" si="33"/>
        <v>10.915125800959371</v>
      </c>
      <c r="P88" s="222">
        <f t="shared" si="34"/>
        <v>31</v>
      </c>
      <c r="Q88" s="223">
        <f t="shared" si="35"/>
        <v>0</v>
      </c>
      <c r="R88" s="223">
        <f t="shared" si="36"/>
        <v>132</v>
      </c>
      <c r="T88">
        <v>529</v>
      </c>
      <c r="U88">
        <v>9480</v>
      </c>
      <c r="V88" t="s">
        <v>303</v>
      </c>
      <c r="W88">
        <v>1209.3309999999999</v>
      </c>
      <c r="X88">
        <v>698.50599999999997</v>
      </c>
      <c r="Y88">
        <v>1.7310000000000001</v>
      </c>
      <c r="Z88">
        <v>13.967000000000001</v>
      </c>
      <c r="AA88">
        <v>68.377480000000006</v>
      </c>
      <c r="AB88">
        <v>3.0185949999999999</v>
      </c>
      <c r="AC88">
        <v>25.161370000000002</v>
      </c>
      <c r="AD88" s="1">
        <v>252</v>
      </c>
      <c r="AE88">
        <v>0</v>
      </c>
      <c r="AF88">
        <v>132</v>
      </c>
      <c r="AG88">
        <v>77</v>
      </c>
      <c r="AH88">
        <v>17.6861</v>
      </c>
      <c r="AI88">
        <v>2246.1</v>
      </c>
      <c r="AJ88">
        <v>0</v>
      </c>
      <c r="AK88">
        <v>31</v>
      </c>
      <c r="AL88">
        <v>11927</v>
      </c>
      <c r="AM88">
        <v>0.86556705980413962</v>
      </c>
      <c r="AN88" t="s">
        <v>69</v>
      </c>
      <c r="AO88">
        <v>1078.4390000000001</v>
      </c>
      <c r="AP88" t="s">
        <v>579</v>
      </c>
      <c r="AQ88" t="s">
        <v>117</v>
      </c>
      <c r="AR88" t="s">
        <v>118</v>
      </c>
      <c r="AS88" t="s">
        <v>117</v>
      </c>
      <c r="AT88" t="s">
        <v>118</v>
      </c>
      <c r="AU88" t="s">
        <v>178</v>
      </c>
      <c r="AV88" t="s">
        <v>303</v>
      </c>
      <c r="AW88" t="s">
        <v>69</v>
      </c>
      <c r="AX88">
        <v>9480</v>
      </c>
      <c r="AY88" t="s">
        <v>685</v>
      </c>
      <c r="AZ88">
        <v>9</v>
      </c>
      <c r="BA88" t="s">
        <v>750</v>
      </c>
      <c r="BB88">
        <v>2</v>
      </c>
      <c r="BC88">
        <v>1</v>
      </c>
      <c r="BE88" t="s">
        <v>68</v>
      </c>
      <c r="BF88">
        <v>-1</v>
      </c>
      <c r="BG88" t="s">
        <v>379</v>
      </c>
      <c r="BI88" t="s">
        <v>117</v>
      </c>
      <c r="BJ88" t="s">
        <v>303</v>
      </c>
      <c r="BK88" t="s">
        <v>69</v>
      </c>
      <c r="BL88">
        <v>0.86556705980413962</v>
      </c>
      <c r="BM88">
        <v>9480</v>
      </c>
      <c r="BN88" t="s">
        <v>118</v>
      </c>
      <c r="BO88" t="s">
        <v>178</v>
      </c>
      <c r="BP88">
        <v>2</v>
      </c>
      <c r="BQ88">
        <v>1209.3310000000001</v>
      </c>
      <c r="BR88">
        <v>4.4146040479994285E-2</v>
      </c>
      <c r="BS88">
        <v>0.36797743935576449</v>
      </c>
      <c r="BT88">
        <v>0.20837967438195168</v>
      </c>
      <c r="BU88">
        <v>13.967000000000001</v>
      </c>
      <c r="BV88">
        <v>0</v>
      </c>
      <c r="BW88">
        <v>10.915125800959371</v>
      </c>
      <c r="BX88">
        <v>31</v>
      </c>
      <c r="BY88">
        <v>0</v>
      </c>
      <c r="BZ88">
        <v>132</v>
      </c>
    </row>
    <row r="89" spans="1:78" ht="16.5">
      <c r="A89" s="127" t="str">
        <f t="shared" si="19"/>
        <v>인천스마트</v>
      </c>
      <c r="B89" s="128" t="str">
        <f t="shared" si="20"/>
        <v>안진형</v>
      </c>
      <c r="C89" s="129" t="str">
        <f t="shared" si="21"/>
        <v>B</v>
      </c>
      <c r="D89" s="130">
        <f t="shared" si="22"/>
        <v>0.92215453685009019</v>
      </c>
      <c r="E89" s="131">
        <f t="shared" si="23"/>
        <v>9068</v>
      </c>
      <c r="F89" s="132" t="str">
        <f t="shared" si="24"/>
        <v>20</v>
      </c>
      <c r="G89" s="133" t="str">
        <f t="shared" si="25"/>
        <v>70바3501</v>
      </c>
      <c r="H89" s="134">
        <f t="shared" si="26"/>
        <v>3</v>
      </c>
      <c r="I89" s="135">
        <f t="shared" si="27"/>
        <v>436.34899999999999</v>
      </c>
      <c r="J89" s="136">
        <f t="shared" si="28"/>
        <v>2.8502624492427853E-2</v>
      </c>
      <c r="K89" s="136">
        <f t="shared" si="29"/>
        <v>0.36987438356717783</v>
      </c>
      <c r="L89" s="136">
        <f t="shared" si="30"/>
        <v>0.25209178891208645</v>
      </c>
      <c r="M89" s="137">
        <f t="shared" si="31"/>
        <v>17.841999999999999</v>
      </c>
      <c r="N89" s="138">
        <f t="shared" si="32"/>
        <v>1.8333948284515378</v>
      </c>
      <c r="O89" s="138">
        <f t="shared" si="33"/>
        <v>34.834501740579213</v>
      </c>
      <c r="P89" s="220">
        <f t="shared" si="34"/>
        <v>11</v>
      </c>
      <c r="Q89" s="221">
        <f t="shared" si="35"/>
        <v>8</v>
      </c>
      <c r="R89" s="221">
        <f t="shared" si="36"/>
        <v>169</v>
      </c>
      <c r="T89">
        <v>529</v>
      </c>
      <c r="U89">
        <v>9068</v>
      </c>
      <c r="V89" t="s">
        <v>440</v>
      </c>
      <c r="W89">
        <v>474.99099999999999</v>
      </c>
      <c r="X89">
        <v>260.86399999999998</v>
      </c>
      <c r="Y89">
        <v>1.821</v>
      </c>
      <c r="Z89">
        <v>17.841999999999999</v>
      </c>
      <c r="AA89">
        <v>22.599989000000001</v>
      </c>
      <c r="AB89">
        <v>0.64415900000000004</v>
      </c>
      <c r="AC89">
        <v>8.3591569999999997</v>
      </c>
      <c r="AD89" s="1">
        <v>110</v>
      </c>
      <c r="AE89">
        <v>8</v>
      </c>
      <c r="AF89">
        <v>169</v>
      </c>
      <c r="AG89">
        <v>84</v>
      </c>
      <c r="AH89">
        <v>21.017310999999999</v>
      </c>
      <c r="AI89">
        <v>1322.1</v>
      </c>
      <c r="AJ89">
        <v>0</v>
      </c>
      <c r="AK89">
        <v>11</v>
      </c>
      <c r="AL89">
        <v>1700</v>
      </c>
      <c r="AM89">
        <v>0.92215453685009019</v>
      </c>
      <c r="AN89" t="s">
        <v>68</v>
      </c>
      <c r="AO89">
        <v>276.96300000000002</v>
      </c>
      <c r="AP89" t="s">
        <v>580</v>
      </c>
      <c r="AQ89" t="s">
        <v>117</v>
      </c>
      <c r="AR89" t="s">
        <v>118</v>
      </c>
      <c r="AS89" t="s">
        <v>117</v>
      </c>
      <c r="AT89" t="s">
        <v>118</v>
      </c>
      <c r="AU89" t="s">
        <v>174</v>
      </c>
      <c r="AV89" t="s">
        <v>440</v>
      </c>
      <c r="AW89" t="s">
        <v>68</v>
      </c>
      <c r="AX89">
        <v>9068</v>
      </c>
      <c r="AY89" t="s">
        <v>700</v>
      </c>
      <c r="AZ89">
        <v>8</v>
      </c>
      <c r="BA89" t="s">
        <v>751</v>
      </c>
      <c r="BB89">
        <v>3</v>
      </c>
      <c r="BC89">
        <v>1</v>
      </c>
      <c r="BE89" t="s">
        <v>68</v>
      </c>
      <c r="BF89">
        <v>0</v>
      </c>
      <c r="BG89" t="s">
        <v>380</v>
      </c>
      <c r="BI89" t="s">
        <v>117</v>
      </c>
      <c r="BJ89" t="s">
        <v>440</v>
      </c>
      <c r="BK89" t="s">
        <v>68</v>
      </c>
      <c r="BL89">
        <v>0.92215453685009019</v>
      </c>
      <c r="BM89">
        <v>9068</v>
      </c>
      <c r="BN89" t="s">
        <v>118</v>
      </c>
      <c r="BO89" t="s">
        <v>174</v>
      </c>
      <c r="BP89">
        <v>3</v>
      </c>
      <c r="BQ89">
        <v>436.34899999999999</v>
      </c>
      <c r="BR89">
        <v>2.8502624492427853E-2</v>
      </c>
      <c r="BS89">
        <v>0.36987438356717783</v>
      </c>
      <c r="BT89">
        <v>0.23158333526319447</v>
      </c>
      <c r="BU89">
        <v>17.841999999999999</v>
      </c>
      <c r="BV89">
        <v>1.8333948284515378</v>
      </c>
      <c r="BW89">
        <v>34.834501740579213</v>
      </c>
      <c r="BX89">
        <v>11</v>
      </c>
      <c r="BY89">
        <v>8</v>
      </c>
      <c r="BZ89">
        <v>169</v>
      </c>
    </row>
    <row r="90" spans="1:78" ht="16.5">
      <c r="A90" s="110" t="str">
        <f t="shared" si="19"/>
        <v>인천스마트</v>
      </c>
      <c r="B90" s="111" t="str">
        <f t="shared" si="20"/>
        <v>안현진</v>
      </c>
      <c r="C90" s="112" t="str">
        <f t="shared" si="21"/>
        <v>F</v>
      </c>
      <c r="D90" s="113">
        <f t="shared" si="22"/>
        <v>0.79694117111487217</v>
      </c>
      <c r="E90" s="114">
        <f t="shared" si="23"/>
        <v>6339</v>
      </c>
      <c r="F90" s="115" t="str">
        <f t="shared" si="24"/>
        <v>38</v>
      </c>
      <c r="G90" s="116" t="str">
        <f t="shared" si="25"/>
        <v>70바3575</v>
      </c>
      <c r="H90" s="117">
        <f t="shared" si="26"/>
        <v>4</v>
      </c>
      <c r="I90" s="118">
        <f t="shared" si="27"/>
        <v>2237.8679999999999</v>
      </c>
      <c r="J90" s="119">
        <f t="shared" si="28"/>
        <v>3.3687269995024478E-2</v>
      </c>
      <c r="K90" s="119">
        <f t="shared" si="29"/>
        <v>0.39278333836818852</v>
      </c>
      <c r="L90" s="119">
        <f t="shared" si="30"/>
        <v>0.20465907730035909</v>
      </c>
      <c r="M90" s="120">
        <f t="shared" si="31"/>
        <v>17.594999999999999</v>
      </c>
      <c r="N90" s="121">
        <f t="shared" si="32"/>
        <v>0.22342694028423482</v>
      </c>
      <c r="O90" s="121">
        <f t="shared" si="33"/>
        <v>28.28585063998413</v>
      </c>
      <c r="P90" s="222">
        <f t="shared" si="34"/>
        <v>24</v>
      </c>
      <c r="Q90" s="223">
        <f t="shared" si="35"/>
        <v>5</v>
      </c>
      <c r="R90" s="223">
        <f t="shared" si="36"/>
        <v>644</v>
      </c>
      <c r="T90">
        <v>529</v>
      </c>
      <c r="U90">
        <v>6339</v>
      </c>
      <c r="V90" t="s">
        <v>304</v>
      </c>
      <c r="W90">
        <v>2266.87</v>
      </c>
      <c r="X90">
        <v>1291.3409999999999</v>
      </c>
      <c r="Y90">
        <v>1.7549999999999999</v>
      </c>
      <c r="Z90">
        <v>17.594999999999999</v>
      </c>
      <c r="AA90">
        <v>148.31608499999999</v>
      </c>
      <c r="AB90">
        <v>4.9963639999999998</v>
      </c>
      <c r="AC90">
        <v>58.256087000000001</v>
      </c>
      <c r="AD90" s="1">
        <v>458</v>
      </c>
      <c r="AE90">
        <v>5</v>
      </c>
      <c r="AF90">
        <v>644</v>
      </c>
      <c r="AG90">
        <v>78</v>
      </c>
      <c r="AH90">
        <v>15.284046</v>
      </c>
      <c r="AI90">
        <v>4075.5</v>
      </c>
      <c r="AJ90">
        <v>0</v>
      </c>
      <c r="AK90">
        <v>24</v>
      </c>
      <c r="AL90">
        <v>5955</v>
      </c>
      <c r="AM90">
        <v>0.79694117111487217</v>
      </c>
      <c r="AN90" t="s">
        <v>70</v>
      </c>
      <c r="AO90">
        <v>1041.8920000000001</v>
      </c>
      <c r="AP90" t="s">
        <v>581</v>
      </c>
      <c r="AQ90" t="s">
        <v>117</v>
      </c>
      <c r="AR90" t="s">
        <v>121</v>
      </c>
      <c r="AS90" t="s">
        <v>117</v>
      </c>
      <c r="AT90" t="s">
        <v>121</v>
      </c>
      <c r="AU90" t="s">
        <v>227</v>
      </c>
      <c r="AV90" t="s">
        <v>304</v>
      </c>
      <c r="AW90" t="s">
        <v>70</v>
      </c>
      <c r="AX90">
        <v>6339</v>
      </c>
      <c r="AY90" t="s">
        <v>682</v>
      </c>
      <c r="AZ90">
        <v>1</v>
      </c>
      <c r="BA90" t="s">
        <v>463</v>
      </c>
      <c r="BB90">
        <v>4</v>
      </c>
      <c r="BC90">
        <v>1</v>
      </c>
      <c r="BE90" t="s">
        <v>70</v>
      </c>
      <c r="BF90">
        <v>0</v>
      </c>
      <c r="BG90" t="s">
        <v>380</v>
      </c>
      <c r="BI90" t="s">
        <v>117</v>
      </c>
      <c r="BJ90" t="s">
        <v>304</v>
      </c>
      <c r="BK90" t="s">
        <v>70</v>
      </c>
      <c r="BL90">
        <v>0.79694117111487217</v>
      </c>
      <c r="BM90">
        <v>6339</v>
      </c>
      <c r="BN90" t="s">
        <v>121</v>
      </c>
      <c r="BO90" t="s">
        <v>227</v>
      </c>
      <c r="BP90">
        <v>4</v>
      </c>
      <c r="BQ90">
        <v>2237.8679999999999</v>
      </c>
      <c r="BR90">
        <v>3.3687269995024478E-2</v>
      </c>
      <c r="BS90">
        <v>0.39278333836818852</v>
      </c>
      <c r="BT90">
        <v>0.20204069929021073</v>
      </c>
      <c r="BU90">
        <v>17.594999999999999</v>
      </c>
      <c r="BV90">
        <v>0.22342694028423482</v>
      </c>
      <c r="BW90">
        <v>28.28585063998413</v>
      </c>
      <c r="BX90">
        <v>24</v>
      </c>
      <c r="BY90">
        <v>5</v>
      </c>
      <c r="BZ90">
        <v>644</v>
      </c>
    </row>
    <row r="91" spans="1:78" ht="16.5">
      <c r="A91" s="127" t="str">
        <f t="shared" si="19"/>
        <v>인천스마트</v>
      </c>
      <c r="B91" s="128" t="str">
        <f t="shared" si="20"/>
        <v>양광일</v>
      </c>
      <c r="C91" s="129" t="str">
        <f t="shared" si="21"/>
        <v>B</v>
      </c>
      <c r="D91" s="130">
        <f t="shared" si="22"/>
        <v>0.90380052946675127</v>
      </c>
      <c r="E91" s="131">
        <f t="shared" si="23"/>
        <v>9259</v>
      </c>
      <c r="F91" s="132" t="str">
        <f t="shared" si="24"/>
        <v>5</v>
      </c>
      <c r="G91" s="133" t="str">
        <f t="shared" si="25"/>
        <v>70바3622</v>
      </c>
      <c r="H91" s="134">
        <f t="shared" si="26"/>
        <v>2</v>
      </c>
      <c r="I91" s="135">
        <f t="shared" si="27"/>
        <v>2242.2560000000003</v>
      </c>
      <c r="J91" s="136">
        <f t="shared" si="28"/>
        <v>3.3083903065830457E-2</v>
      </c>
      <c r="K91" s="136">
        <f t="shared" si="29"/>
        <v>0.40110464573794069</v>
      </c>
      <c r="L91" s="136">
        <f t="shared" si="30"/>
        <v>5.6193405213320863E-2</v>
      </c>
      <c r="M91" s="137">
        <f t="shared" si="31"/>
        <v>10.849</v>
      </c>
      <c r="N91" s="138">
        <f t="shared" si="32"/>
        <v>8.919588129098549E-2</v>
      </c>
      <c r="O91" s="138">
        <f t="shared" si="33"/>
        <v>12.219835736865013</v>
      </c>
      <c r="P91" s="220">
        <f t="shared" si="34"/>
        <v>73</v>
      </c>
      <c r="Q91" s="221">
        <f t="shared" si="35"/>
        <v>2</v>
      </c>
      <c r="R91" s="221">
        <f t="shared" si="36"/>
        <v>274</v>
      </c>
      <c r="T91">
        <v>529</v>
      </c>
      <c r="U91">
        <v>9259</v>
      </c>
      <c r="V91" t="s">
        <v>305</v>
      </c>
      <c r="W91">
        <v>2242.2559999999999</v>
      </c>
      <c r="X91">
        <v>1183.47</v>
      </c>
      <c r="Y91">
        <v>1.895</v>
      </c>
      <c r="Z91">
        <v>10.849</v>
      </c>
      <c r="AA91">
        <v>152.12080599999999</v>
      </c>
      <c r="AB91">
        <v>5.0327500000000001</v>
      </c>
      <c r="AC91">
        <v>61.016362000000001</v>
      </c>
      <c r="AD91" s="1">
        <v>126</v>
      </c>
      <c r="AE91">
        <v>2</v>
      </c>
      <c r="AF91">
        <v>274</v>
      </c>
      <c r="AG91">
        <v>91</v>
      </c>
      <c r="AH91">
        <v>14.739969</v>
      </c>
      <c r="AI91">
        <v>4508.3999999999996</v>
      </c>
      <c r="AJ91">
        <v>17.3</v>
      </c>
      <c r="AK91">
        <v>73</v>
      </c>
      <c r="AL91">
        <v>38990</v>
      </c>
      <c r="AM91">
        <v>0.90380052946675127</v>
      </c>
      <c r="AN91" t="s">
        <v>68</v>
      </c>
      <c r="AO91">
        <v>2096.1370000000002</v>
      </c>
      <c r="AP91" t="s">
        <v>582</v>
      </c>
      <c r="AQ91" t="s">
        <v>117</v>
      </c>
      <c r="AR91" t="s">
        <v>122</v>
      </c>
      <c r="AS91" t="s">
        <v>117</v>
      </c>
      <c r="AT91" t="s">
        <v>122</v>
      </c>
      <c r="AU91" t="s">
        <v>233</v>
      </c>
      <c r="AV91" t="s">
        <v>305</v>
      </c>
      <c r="AW91" t="s">
        <v>68</v>
      </c>
      <c r="AX91">
        <v>9259</v>
      </c>
      <c r="AY91" t="s">
        <v>681</v>
      </c>
      <c r="AZ91">
        <v>9</v>
      </c>
      <c r="BA91" t="s">
        <v>752</v>
      </c>
      <c r="BB91">
        <v>2</v>
      </c>
      <c r="BC91">
        <v>1</v>
      </c>
      <c r="BE91" t="s">
        <v>68</v>
      </c>
      <c r="BF91">
        <v>0</v>
      </c>
      <c r="BG91" t="s">
        <v>380</v>
      </c>
      <c r="BI91" t="s">
        <v>117</v>
      </c>
      <c r="BJ91" t="s">
        <v>305</v>
      </c>
      <c r="BK91" t="s">
        <v>68</v>
      </c>
      <c r="BL91">
        <v>0.90380052946675127</v>
      </c>
      <c r="BM91">
        <v>9259</v>
      </c>
      <c r="BN91" t="s">
        <v>122</v>
      </c>
      <c r="BO91" t="s">
        <v>233</v>
      </c>
      <c r="BP91">
        <v>2</v>
      </c>
      <c r="BQ91">
        <v>2242.2560000000003</v>
      </c>
      <c r="BR91">
        <v>3.3083903065830457E-2</v>
      </c>
      <c r="BS91">
        <v>0.40110464573794069</v>
      </c>
      <c r="BT91">
        <v>5.6193405213320877E-2</v>
      </c>
      <c r="BU91">
        <v>10.849</v>
      </c>
      <c r="BV91">
        <v>8.919588129098549E-2</v>
      </c>
      <c r="BW91">
        <v>12.219835736865013</v>
      </c>
      <c r="BX91">
        <v>73</v>
      </c>
      <c r="BY91">
        <v>2</v>
      </c>
      <c r="BZ91">
        <v>274</v>
      </c>
    </row>
    <row r="92" spans="1:78" ht="16.5">
      <c r="A92" s="110" t="str">
        <f t="shared" si="19"/>
        <v>인천스마트</v>
      </c>
      <c r="B92" s="111" t="str">
        <f t="shared" si="20"/>
        <v>연성석</v>
      </c>
      <c r="C92" s="112" t="str">
        <f t="shared" si="21"/>
        <v>B</v>
      </c>
      <c r="D92" s="113">
        <f t="shared" si="22"/>
        <v>0.91453471753038784</v>
      </c>
      <c r="E92" s="114">
        <f t="shared" si="23"/>
        <v>2320</v>
      </c>
      <c r="F92" s="115" t="str">
        <f t="shared" si="24"/>
        <v>38</v>
      </c>
      <c r="G92" s="116" t="str">
        <f t="shared" si="25"/>
        <v>70바3552</v>
      </c>
      <c r="H92" s="117">
        <f t="shared" si="26"/>
        <v>3</v>
      </c>
      <c r="I92" s="118">
        <f t="shared" si="27"/>
        <v>1981.2920000000001</v>
      </c>
      <c r="J92" s="119">
        <f t="shared" si="28"/>
        <v>1.7692555076411529E-2</v>
      </c>
      <c r="K92" s="119">
        <f t="shared" si="29"/>
        <v>0.36973197422870802</v>
      </c>
      <c r="L92" s="119">
        <f t="shared" si="30"/>
        <v>0.14636913690662456</v>
      </c>
      <c r="M92" s="120">
        <f t="shared" si="31"/>
        <v>9.6910000000000007</v>
      </c>
      <c r="N92" s="121">
        <f t="shared" si="32"/>
        <v>0</v>
      </c>
      <c r="O92" s="121">
        <f t="shared" si="33"/>
        <v>4.7443789204216236</v>
      </c>
      <c r="P92" s="222">
        <f t="shared" si="34"/>
        <v>11</v>
      </c>
      <c r="Q92" s="223">
        <f t="shared" si="35"/>
        <v>0</v>
      </c>
      <c r="R92" s="223">
        <f t="shared" si="36"/>
        <v>94</v>
      </c>
      <c r="T92">
        <v>529</v>
      </c>
      <c r="U92">
        <v>2320</v>
      </c>
      <c r="V92" t="s">
        <v>306</v>
      </c>
      <c r="W92">
        <v>1981.2919999999999</v>
      </c>
      <c r="X92">
        <v>942.399</v>
      </c>
      <c r="Y92">
        <v>2.1019999999999999</v>
      </c>
      <c r="Z92">
        <v>9.6910000000000007</v>
      </c>
      <c r="AA92">
        <v>130.67191199999999</v>
      </c>
      <c r="AB92">
        <v>2.3119200000000002</v>
      </c>
      <c r="AC92">
        <v>48.313583999999999</v>
      </c>
      <c r="AD92" s="1">
        <v>290</v>
      </c>
      <c r="AE92">
        <v>0</v>
      </c>
      <c r="AF92">
        <v>94</v>
      </c>
      <c r="AG92">
        <v>86</v>
      </c>
      <c r="AH92">
        <v>15.16234</v>
      </c>
      <c r="AI92">
        <v>254.8</v>
      </c>
      <c r="AJ92">
        <v>36.299999999999997</v>
      </c>
      <c r="AK92">
        <v>11</v>
      </c>
      <c r="AL92">
        <v>2290</v>
      </c>
      <c r="AM92">
        <v>0.91453471753038784</v>
      </c>
      <c r="AN92" t="s">
        <v>68</v>
      </c>
      <c r="AO92">
        <v>1685.462</v>
      </c>
      <c r="AP92" t="s">
        <v>583</v>
      </c>
      <c r="AQ92" t="s">
        <v>117</v>
      </c>
      <c r="AR92" t="s">
        <v>121</v>
      </c>
      <c r="AS92" t="s">
        <v>117</v>
      </c>
      <c r="AT92" t="s">
        <v>121</v>
      </c>
      <c r="AU92" t="s">
        <v>224</v>
      </c>
      <c r="AV92" t="s">
        <v>306</v>
      </c>
      <c r="AW92" t="s">
        <v>68</v>
      </c>
      <c r="AX92">
        <v>2320</v>
      </c>
      <c r="AY92" t="s">
        <v>734</v>
      </c>
      <c r="AZ92">
        <v>3</v>
      </c>
      <c r="BA92" t="s">
        <v>753</v>
      </c>
      <c r="BB92">
        <v>3</v>
      </c>
      <c r="BC92">
        <v>1</v>
      </c>
      <c r="BE92" t="s">
        <v>69</v>
      </c>
      <c r="BF92">
        <v>1</v>
      </c>
      <c r="BG92" t="s">
        <v>412</v>
      </c>
      <c r="BI92" t="s">
        <v>117</v>
      </c>
      <c r="BJ92" t="s">
        <v>306</v>
      </c>
      <c r="BK92" t="s">
        <v>68</v>
      </c>
      <c r="BL92">
        <v>0.91453471753038784</v>
      </c>
      <c r="BM92">
        <v>2320</v>
      </c>
      <c r="BN92" t="s">
        <v>121</v>
      </c>
      <c r="BO92" t="s">
        <v>224</v>
      </c>
      <c r="BP92">
        <v>3</v>
      </c>
      <c r="BQ92">
        <v>1981.2920000000001</v>
      </c>
      <c r="BR92">
        <v>1.7692555076411529E-2</v>
      </c>
      <c r="BS92">
        <v>0.36973197422870802</v>
      </c>
      <c r="BT92">
        <v>0.14636913690662456</v>
      </c>
      <c r="BU92">
        <v>9.6910000000000007</v>
      </c>
      <c r="BV92">
        <v>0</v>
      </c>
      <c r="BW92">
        <v>4.7443789204216236</v>
      </c>
      <c r="BX92">
        <v>11</v>
      </c>
      <c r="BY92">
        <v>0</v>
      </c>
      <c r="BZ92">
        <v>94</v>
      </c>
    </row>
    <row r="93" spans="1:78" ht="16.5">
      <c r="A93" s="127" t="str">
        <f t="shared" si="19"/>
        <v>인천스마트</v>
      </c>
      <c r="B93" s="128" t="str">
        <f t="shared" si="20"/>
        <v>오세환</v>
      </c>
      <c r="C93" s="129" t="str">
        <f t="shared" si="21"/>
        <v>C</v>
      </c>
      <c r="D93" s="130">
        <f t="shared" si="22"/>
        <v>0.8913296688964536</v>
      </c>
      <c r="E93" s="131">
        <f t="shared" si="23"/>
        <v>230</v>
      </c>
      <c r="F93" s="132" t="str">
        <f t="shared" si="24"/>
        <v>27</v>
      </c>
      <c r="G93" s="133" t="str">
        <f t="shared" si="25"/>
        <v>70바3637</v>
      </c>
      <c r="H93" s="134">
        <f t="shared" si="26"/>
        <v>5</v>
      </c>
      <c r="I93" s="135">
        <f t="shared" si="27"/>
        <v>2301.8270000000002</v>
      </c>
      <c r="J93" s="136">
        <f t="shared" si="28"/>
        <v>2.4855770690970544E-2</v>
      </c>
      <c r="K93" s="136">
        <f t="shared" si="29"/>
        <v>0.35584149921056935</v>
      </c>
      <c r="L93" s="136">
        <f t="shared" si="30"/>
        <v>0.20114456907491307</v>
      </c>
      <c r="M93" s="137">
        <f t="shared" si="31"/>
        <v>12.37</v>
      </c>
      <c r="N93" s="138">
        <f t="shared" si="32"/>
        <v>0</v>
      </c>
      <c r="O93" s="138">
        <f t="shared" si="33"/>
        <v>4.5181501476870327</v>
      </c>
      <c r="P93" s="220">
        <f t="shared" si="34"/>
        <v>17</v>
      </c>
      <c r="Q93" s="221">
        <f t="shared" si="35"/>
        <v>0</v>
      </c>
      <c r="R93" s="221">
        <f t="shared" si="36"/>
        <v>104</v>
      </c>
      <c r="T93">
        <v>529</v>
      </c>
      <c r="U93">
        <v>230</v>
      </c>
      <c r="V93" t="s">
        <v>307</v>
      </c>
      <c r="W93">
        <v>2301.8270000000002</v>
      </c>
      <c r="X93">
        <v>1294.97</v>
      </c>
      <c r="Y93">
        <v>1.778</v>
      </c>
      <c r="Z93">
        <v>12.37</v>
      </c>
      <c r="AA93">
        <v>152.27747500000001</v>
      </c>
      <c r="AB93">
        <v>3.7849740000000001</v>
      </c>
      <c r="AC93">
        <v>54.186644999999999</v>
      </c>
      <c r="AD93" s="1">
        <v>463</v>
      </c>
      <c r="AE93">
        <v>0</v>
      </c>
      <c r="AF93">
        <v>104</v>
      </c>
      <c r="AG93">
        <v>70</v>
      </c>
      <c r="AH93">
        <v>15.116004</v>
      </c>
      <c r="AI93">
        <v>2777.7</v>
      </c>
      <c r="AJ93">
        <v>0</v>
      </c>
      <c r="AK93">
        <v>17</v>
      </c>
      <c r="AL93">
        <v>5859</v>
      </c>
      <c r="AM93">
        <v>0.8913296688964536</v>
      </c>
      <c r="AN93" t="s">
        <v>69</v>
      </c>
      <c r="AO93">
        <v>1754.175</v>
      </c>
      <c r="AP93" t="s">
        <v>584</v>
      </c>
      <c r="AQ93" t="s">
        <v>117</v>
      </c>
      <c r="AR93" t="s">
        <v>120</v>
      </c>
      <c r="AS93" t="s">
        <v>117</v>
      </c>
      <c r="AT93" t="s">
        <v>120</v>
      </c>
      <c r="AU93" t="s">
        <v>206</v>
      </c>
      <c r="AV93" t="s">
        <v>307</v>
      </c>
      <c r="AW93" t="s">
        <v>69</v>
      </c>
      <c r="AX93">
        <v>230</v>
      </c>
      <c r="AY93" t="s">
        <v>714</v>
      </c>
      <c r="AZ93">
        <v>2</v>
      </c>
      <c r="BA93" t="s">
        <v>454</v>
      </c>
      <c r="BB93">
        <v>5</v>
      </c>
      <c r="BC93">
        <v>1</v>
      </c>
      <c r="BE93" t="s">
        <v>69</v>
      </c>
      <c r="BF93">
        <v>0</v>
      </c>
      <c r="BG93" t="s">
        <v>380</v>
      </c>
      <c r="BI93" t="s">
        <v>117</v>
      </c>
      <c r="BJ93" t="s">
        <v>307</v>
      </c>
      <c r="BK93" t="s">
        <v>69</v>
      </c>
      <c r="BL93">
        <v>0.8913296688964536</v>
      </c>
      <c r="BM93">
        <v>230</v>
      </c>
      <c r="BN93" t="s">
        <v>120</v>
      </c>
      <c r="BO93" t="s">
        <v>206</v>
      </c>
      <c r="BP93">
        <v>5</v>
      </c>
      <c r="BQ93">
        <v>2301.8270000000002</v>
      </c>
      <c r="BR93">
        <v>2.4855770690970544E-2</v>
      </c>
      <c r="BS93">
        <v>0.35584149921056935</v>
      </c>
      <c r="BT93">
        <v>0.20114456907491307</v>
      </c>
      <c r="BU93">
        <v>12.37</v>
      </c>
      <c r="BV93">
        <v>0</v>
      </c>
      <c r="BW93">
        <v>4.5181501476870327</v>
      </c>
      <c r="BX93">
        <v>17</v>
      </c>
      <c r="BY93">
        <v>0</v>
      </c>
      <c r="BZ93">
        <v>104</v>
      </c>
    </row>
    <row r="94" spans="1:78" ht="16.5">
      <c r="A94" s="110" t="str">
        <f t="shared" si="19"/>
        <v>인천스마트</v>
      </c>
      <c r="B94" s="111" t="str">
        <f t="shared" si="20"/>
        <v>오정택</v>
      </c>
      <c r="C94" s="112" t="str">
        <f t="shared" si="21"/>
        <v>C</v>
      </c>
      <c r="D94" s="113">
        <f t="shared" si="22"/>
        <v>0.87110986673895374</v>
      </c>
      <c r="E94" s="114">
        <f t="shared" si="23"/>
        <v>8830</v>
      </c>
      <c r="F94" s="115" t="str">
        <f t="shared" si="24"/>
        <v>5-1</v>
      </c>
      <c r="G94" s="116" t="str">
        <f t="shared" si="25"/>
        <v>70바3645</v>
      </c>
      <c r="H94" s="117">
        <f t="shared" si="26"/>
        <v>3</v>
      </c>
      <c r="I94" s="118">
        <f t="shared" si="27"/>
        <v>686.92900000000009</v>
      </c>
      <c r="J94" s="119">
        <f t="shared" si="28"/>
        <v>3.3218926935543541E-2</v>
      </c>
      <c r="K94" s="119">
        <f t="shared" si="29"/>
        <v>0.37102931689422008</v>
      </c>
      <c r="L94" s="119">
        <f t="shared" si="30"/>
        <v>0.16013299773339018</v>
      </c>
      <c r="M94" s="120">
        <f t="shared" si="31"/>
        <v>13.324999999999999</v>
      </c>
      <c r="N94" s="121">
        <f t="shared" si="32"/>
        <v>0.58230180993960068</v>
      </c>
      <c r="O94" s="121">
        <f t="shared" si="33"/>
        <v>13.829667986065516</v>
      </c>
      <c r="P94" s="222">
        <f t="shared" si="34"/>
        <v>6</v>
      </c>
      <c r="Q94" s="223">
        <f t="shared" si="35"/>
        <v>4</v>
      </c>
      <c r="R94" s="223">
        <f t="shared" si="36"/>
        <v>95</v>
      </c>
      <c r="T94">
        <v>529</v>
      </c>
      <c r="U94">
        <v>8830</v>
      </c>
      <c r="V94" t="s">
        <v>308</v>
      </c>
      <c r="W94">
        <v>686.92899999999997</v>
      </c>
      <c r="X94">
        <v>411.21300000000002</v>
      </c>
      <c r="Y94">
        <v>1.67</v>
      </c>
      <c r="Z94">
        <v>13.324999999999999</v>
      </c>
      <c r="AA94">
        <v>45.78998</v>
      </c>
      <c r="AB94">
        <v>1.5210939999999999</v>
      </c>
      <c r="AC94">
        <v>16.989425000000001</v>
      </c>
      <c r="AD94" s="1">
        <v>110</v>
      </c>
      <c r="AE94">
        <v>4</v>
      </c>
      <c r="AF94">
        <v>95</v>
      </c>
      <c r="AG94">
        <v>70</v>
      </c>
      <c r="AH94">
        <v>15.001730999999999</v>
      </c>
      <c r="AI94">
        <v>70</v>
      </c>
      <c r="AJ94">
        <v>0</v>
      </c>
      <c r="AK94">
        <v>6</v>
      </c>
      <c r="AL94">
        <v>2405</v>
      </c>
      <c r="AM94">
        <v>0.87110986673895374</v>
      </c>
      <c r="AN94" t="s">
        <v>69</v>
      </c>
      <c r="AO94">
        <v>503.34</v>
      </c>
      <c r="AP94" t="s">
        <v>585</v>
      </c>
      <c r="AQ94" t="s">
        <v>117</v>
      </c>
      <c r="AR94" t="s">
        <v>123</v>
      </c>
      <c r="AS94" t="s">
        <v>117</v>
      </c>
      <c r="AT94" t="s">
        <v>123</v>
      </c>
      <c r="AU94" t="s">
        <v>241</v>
      </c>
      <c r="AV94" t="s">
        <v>308</v>
      </c>
      <c r="AW94" t="s">
        <v>69</v>
      </c>
      <c r="AX94">
        <v>8830</v>
      </c>
      <c r="AY94" t="s">
        <v>687</v>
      </c>
      <c r="AZ94">
        <v>6</v>
      </c>
      <c r="BA94" t="s">
        <v>754</v>
      </c>
      <c r="BB94">
        <v>3</v>
      </c>
      <c r="BC94">
        <v>1</v>
      </c>
      <c r="BE94" t="s">
        <v>68</v>
      </c>
      <c r="BF94">
        <v>-1</v>
      </c>
      <c r="BG94" t="s">
        <v>379</v>
      </c>
      <c r="BI94" t="s">
        <v>117</v>
      </c>
      <c r="BJ94" t="s">
        <v>308</v>
      </c>
      <c r="BK94" t="s">
        <v>69</v>
      </c>
      <c r="BL94">
        <v>0.87110986673895374</v>
      </c>
      <c r="BM94">
        <v>8830</v>
      </c>
      <c r="BN94" t="s">
        <v>123</v>
      </c>
      <c r="BO94" t="s">
        <v>241</v>
      </c>
      <c r="BP94">
        <v>3</v>
      </c>
      <c r="BQ94">
        <v>686.92900000000009</v>
      </c>
      <c r="BR94">
        <v>3.3218926935543541E-2</v>
      </c>
      <c r="BS94">
        <v>0.37102931689422008</v>
      </c>
      <c r="BT94">
        <v>0.16013299773339021</v>
      </c>
      <c r="BU94">
        <v>13.324999999999999</v>
      </c>
      <c r="BV94">
        <v>0.58230180993960068</v>
      </c>
      <c r="BW94">
        <v>13.829667986065516</v>
      </c>
      <c r="BX94">
        <v>6</v>
      </c>
      <c r="BY94">
        <v>4</v>
      </c>
      <c r="BZ94">
        <v>95</v>
      </c>
    </row>
    <row r="95" spans="1:78" ht="16.5">
      <c r="A95" s="127" t="str">
        <f t="shared" si="19"/>
        <v>인천스마트</v>
      </c>
      <c r="B95" s="128" t="str">
        <f t="shared" si="20"/>
        <v>오한빛</v>
      </c>
      <c r="C95" s="129" t="str">
        <f t="shared" si="21"/>
        <v>A</v>
      </c>
      <c r="D95" s="130">
        <f t="shared" si="22"/>
        <v>0.97610306925293844</v>
      </c>
      <c r="E95" s="131">
        <f t="shared" si="23"/>
        <v>1514</v>
      </c>
      <c r="F95" s="132" t="str">
        <f t="shared" si="24"/>
        <v>5</v>
      </c>
      <c r="G95" s="133" t="str">
        <f t="shared" si="25"/>
        <v>70바3662</v>
      </c>
      <c r="H95" s="134">
        <f t="shared" si="26"/>
        <v>9</v>
      </c>
      <c r="I95" s="135">
        <f t="shared" si="27"/>
        <v>1885.4719999999998</v>
      </c>
      <c r="J95" s="136">
        <f t="shared" si="28"/>
        <v>3.4225065283109153E-2</v>
      </c>
      <c r="K95" s="136">
        <f t="shared" si="29"/>
        <v>0.33170207492096854</v>
      </c>
      <c r="L95" s="136">
        <f t="shared" si="30"/>
        <v>0.11402980261706354</v>
      </c>
      <c r="M95" s="137">
        <f t="shared" si="31"/>
        <v>8.7330000000000005</v>
      </c>
      <c r="N95" s="138">
        <f t="shared" si="32"/>
        <v>5.3037117496308621E-2</v>
      </c>
      <c r="O95" s="138">
        <f t="shared" si="33"/>
        <v>7.4251964494832077</v>
      </c>
      <c r="P95" s="220">
        <f t="shared" si="34"/>
        <v>173</v>
      </c>
      <c r="Q95" s="221">
        <f t="shared" si="35"/>
        <v>1</v>
      </c>
      <c r="R95" s="221">
        <f t="shared" si="36"/>
        <v>140</v>
      </c>
      <c r="T95">
        <v>529</v>
      </c>
      <c r="U95">
        <v>1514</v>
      </c>
      <c r="V95" t="s">
        <v>586</v>
      </c>
      <c r="W95">
        <v>1885.472</v>
      </c>
      <c r="X95">
        <v>925.48500000000001</v>
      </c>
      <c r="Y95">
        <v>2.0369999999999999</v>
      </c>
      <c r="Z95">
        <v>8.7330000000000005</v>
      </c>
      <c r="AA95">
        <v>123.52774100000001</v>
      </c>
      <c r="AB95">
        <v>4.2277449999999996</v>
      </c>
      <c r="AC95">
        <v>40.974407999999997</v>
      </c>
      <c r="AD95" s="1">
        <v>215</v>
      </c>
      <c r="AE95">
        <v>1</v>
      </c>
      <c r="AF95">
        <v>140</v>
      </c>
      <c r="AG95">
        <v>70</v>
      </c>
      <c r="AH95">
        <v>15.263551</v>
      </c>
      <c r="AI95">
        <v>1116.5999999999999</v>
      </c>
      <c r="AJ95">
        <v>0</v>
      </c>
      <c r="AK95">
        <v>173</v>
      </c>
      <c r="AL95">
        <v>1168</v>
      </c>
      <c r="AM95">
        <v>0.97610306925293844</v>
      </c>
      <c r="AN95" t="s">
        <v>66</v>
      </c>
      <c r="AO95">
        <v>363.28199999999998</v>
      </c>
      <c r="AP95" t="s">
        <v>587</v>
      </c>
      <c r="AQ95" t="s">
        <v>117</v>
      </c>
      <c r="AR95" t="s">
        <v>122</v>
      </c>
      <c r="AS95" t="s">
        <v>117</v>
      </c>
      <c r="AT95" t="s">
        <v>122</v>
      </c>
      <c r="AU95" t="s">
        <v>239</v>
      </c>
      <c r="AV95" t="s">
        <v>586</v>
      </c>
      <c r="AW95" t="s">
        <v>66</v>
      </c>
      <c r="AX95">
        <v>1514</v>
      </c>
      <c r="AY95" t="s">
        <v>706</v>
      </c>
      <c r="AZ95">
        <v>2</v>
      </c>
      <c r="BA95" t="s">
        <v>755</v>
      </c>
      <c r="BB95">
        <v>9</v>
      </c>
      <c r="BC95">
        <v>1</v>
      </c>
      <c r="BE95" t="s">
        <v>694</v>
      </c>
      <c r="BF95" t="s">
        <v>695</v>
      </c>
      <c r="BG95" t="s">
        <v>694</v>
      </c>
      <c r="BI95" t="s">
        <v>117</v>
      </c>
      <c r="BJ95" t="s">
        <v>586</v>
      </c>
      <c r="BK95" t="s">
        <v>66</v>
      </c>
      <c r="BL95">
        <v>0.97610306925293844</v>
      </c>
      <c r="BM95">
        <v>1514</v>
      </c>
      <c r="BN95" t="s">
        <v>122</v>
      </c>
      <c r="BO95" t="s">
        <v>239</v>
      </c>
      <c r="BP95">
        <v>9</v>
      </c>
      <c r="BQ95">
        <v>1885.4719999999998</v>
      </c>
      <c r="BR95">
        <v>3.4225065283109153E-2</v>
      </c>
      <c r="BS95">
        <v>0.33170207492096854</v>
      </c>
      <c r="BT95">
        <v>0.11402980261706352</v>
      </c>
      <c r="BU95">
        <v>8.7330000000000005</v>
      </c>
      <c r="BV95">
        <v>5.3037117496308621E-2</v>
      </c>
      <c r="BW95">
        <v>7.4251964494832077</v>
      </c>
      <c r="BX95">
        <v>173</v>
      </c>
      <c r="BY95">
        <v>1</v>
      </c>
      <c r="BZ95">
        <v>140</v>
      </c>
    </row>
    <row r="96" spans="1:78" ht="16.5">
      <c r="A96" s="110" t="str">
        <f t="shared" si="19"/>
        <v>인천스마트</v>
      </c>
      <c r="B96" s="111" t="str">
        <f t="shared" si="20"/>
        <v>우제욱</v>
      </c>
      <c r="C96" s="112" t="str">
        <f t="shared" si="21"/>
        <v>A</v>
      </c>
      <c r="D96" s="113">
        <f t="shared" si="22"/>
        <v>0.98142857142857132</v>
      </c>
      <c r="E96" s="114">
        <f t="shared" si="23"/>
        <v>9389</v>
      </c>
      <c r="F96" s="115" t="str">
        <f t="shared" si="24"/>
        <v>5</v>
      </c>
      <c r="G96" s="116" t="str">
        <f t="shared" si="25"/>
        <v>70바3630</v>
      </c>
      <c r="H96" s="117">
        <f t="shared" si="26"/>
        <v>1</v>
      </c>
      <c r="I96" s="118">
        <f t="shared" si="27"/>
        <v>2103.9720000000002</v>
      </c>
      <c r="J96" s="119">
        <f t="shared" si="28"/>
        <v>1.9038178722595975E-2</v>
      </c>
      <c r="K96" s="119">
        <f t="shared" si="29"/>
        <v>0.34049427568588964</v>
      </c>
      <c r="L96" s="119">
        <f t="shared" si="30"/>
        <v>0.18251193456947143</v>
      </c>
      <c r="M96" s="120">
        <f t="shared" si="31"/>
        <v>11.641</v>
      </c>
      <c r="N96" s="121">
        <f t="shared" si="32"/>
        <v>0.19011659850986609</v>
      </c>
      <c r="O96" s="121">
        <f t="shared" si="33"/>
        <v>10.123708870650368</v>
      </c>
      <c r="P96" s="222">
        <f t="shared" si="34"/>
        <v>17</v>
      </c>
      <c r="Q96" s="223">
        <f t="shared" si="35"/>
        <v>4</v>
      </c>
      <c r="R96" s="223">
        <f t="shared" si="36"/>
        <v>213</v>
      </c>
      <c r="T96">
        <v>529</v>
      </c>
      <c r="U96">
        <v>9389</v>
      </c>
      <c r="V96" t="s">
        <v>309</v>
      </c>
      <c r="W96">
        <v>2103.9720000000002</v>
      </c>
      <c r="X96">
        <v>1020.903</v>
      </c>
      <c r="Y96">
        <v>2.0609999999999999</v>
      </c>
      <c r="Z96">
        <v>11.641</v>
      </c>
      <c r="AA96">
        <v>133.38523799999999</v>
      </c>
      <c r="AB96">
        <v>2.539412</v>
      </c>
      <c r="AC96">
        <v>45.416910000000001</v>
      </c>
      <c r="AD96" s="1">
        <v>384</v>
      </c>
      <c r="AE96">
        <v>4</v>
      </c>
      <c r="AF96">
        <v>213</v>
      </c>
      <c r="AG96">
        <v>67</v>
      </c>
      <c r="AH96">
        <v>15.773649000000001</v>
      </c>
      <c r="AI96">
        <v>1803</v>
      </c>
      <c r="AJ96">
        <v>0</v>
      </c>
      <c r="AK96">
        <v>17</v>
      </c>
      <c r="AL96">
        <v>5144</v>
      </c>
      <c r="AM96">
        <v>0.98142857142857132</v>
      </c>
      <c r="AN96" t="s">
        <v>66</v>
      </c>
      <c r="AO96">
        <v>2103.9720000000002</v>
      </c>
      <c r="AP96" t="s">
        <v>588</v>
      </c>
      <c r="AQ96" t="s">
        <v>117</v>
      </c>
      <c r="AR96" t="s">
        <v>122</v>
      </c>
      <c r="AS96" t="s">
        <v>117</v>
      </c>
      <c r="AT96" t="s">
        <v>122</v>
      </c>
      <c r="AU96" t="s">
        <v>235</v>
      </c>
      <c r="AV96" t="s">
        <v>309</v>
      </c>
      <c r="AW96" t="s">
        <v>66</v>
      </c>
      <c r="AX96">
        <v>9389</v>
      </c>
      <c r="AY96" t="s">
        <v>706</v>
      </c>
      <c r="AZ96">
        <v>1</v>
      </c>
      <c r="BA96" t="s">
        <v>404</v>
      </c>
      <c r="BB96">
        <v>1</v>
      </c>
      <c r="BC96">
        <v>1</v>
      </c>
      <c r="BE96" t="s">
        <v>71</v>
      </c>
      <c r="BF96">
        <v>-1</v>
      </c>
      <c r="BG96" t="s">
        <v>379</v>
      </c>
      <c r="BI96" t="s">
        <v>117</v>
      </c>
      <c r="BJ96" t="s">
        <v>309</v>
      </c>
      <c r="BK96" t="s">
        <v>66</v>
      </c>
      <c r="BL96">
        <v>0.98142857142857132</v>
      </c>
      <c r="BM96">
        <v>9389</v>
      </c>
      <c r="BN96" t="s">
        <v>122</v>
      </c>
      <c r="BO96" t="s">
        <v>235</v>
      </c>
      <c r="BP96">
        <v>1</v>
      </c>
      <c r="BQ96">
        <v>2103.9720000000002</v>
      </c>
      <c r="BR96">
        <v>1.9038178722595975E-2</v>
      </c>
      <c r="BS96">
        <v>0.34049427568588964</v>
      </c>
      <c r="BT96">
        <v>0.18251193456947143</v>
      </c>
      <c r="BU96">
        <v>11.641</v>
      </c>
      <c r="BV96">
        <v>0.19011659850986609</v>
      </c>
      <c r="BW96">
        <v>10.123708870650368</v>
      </c>
      <c r="BX96">
        <v>17</v>
      </c>
      <c r="BY96">
        <v>4</v>
      </c>
      <c r="BZ96">
        <v>213</v>
      </c>
    </row>
    <row r="97" spans="1:78" ht="16.5">
      <c r="A97" s="127" t="str">
        <f t="shared" si="19"/>
        <v>인천스마트</v>
      </c>
      <c r="B97" s="128" t="str">
        <f t="shared" si="20"/>
        <v>유병수</v>
      </c>
      <c r="C97" s="129" t="str">
        <f t="shared" si="21"/>
        <v>A</v>
      </c>
      <c r="D97" s="130">
        <f t="shared" si="22"/>
        <v>0.95318181818181813</v>
      </c>
      <c r="E97" s="131">
        <f t="shared" si="23"/>
        <v>383</v>
      </c>
      <c r="F97" s="132" t="str">
        <f t="shared" si="24"/>
        <v>21</v>
      </c>
      <c r="G97" s="133" t="str">
        <f t="shared" si="25"/>
        <v>70바3628</v>
      </c>
      <c r="H97" s="134">
        <f t="shared" si="26"/>
        <v>1</v>
      </c>
      <c r="I97" s="135">
        <f t="shared" si="27"/>
        <v>1689.326</v>
      </c>
      <c r="J97" s="136">
        <f t="shared" si="28"/>
        <v>3.0549272000714132E-2</v>
      </c>
      <c r="K97" s="136">
        <f t="shared" si="29"/>
        <v>0.34134261186579695</v>
      </c>
      <c r="L97" s="136">
        <f t="shared" si="30"/>
        <v>0.12075821955028218</v>
      </c>
      <c r="M97" s="137">
        <f t="shared" si="31"/>
        <v>11.548</v>
      </c>
      <c r="N97" s="138">
        <f t="shared" si="32"/>
        <v>0.23678082264761213</v>
      </c>
      <c r="O97" s="138">
        <f t="shared" si="33"/>
        <v>2.4861986377999274</v>
      </c>
      <c r="P97" s="220">
        <f t="shared" si="34"/>
        <v>21</v>
      </c>
      <c r="Q97" s="221">
        <f t="shared" si="35"/>
        <v>4</v>
      </c>
      <c r="R97" s="221">
        <f t="shared" si="36"/>
        <v>42</v>
      </c>
      <c r="T97">
        <v>529</v>
      </c>
      <c r="U97">
        <v>383</v>
      </c>
      <c r="V97" t="s">
        <v>310</v>
      </c>
      <c r="W97">
        <v>1689.326</v>
      </c>
      <c r="X97">
        <v>805.52</v>
      </c>
      <c r="Y97">
        <v>2.097</v>
      </c>
      <c r="Z97">
        <v>11.548</v>
      </c>
      <c r="AA97">
        <v>124.469971</v>
      </c>
      <c r="AB97">
        <v>3.802467</v>
      </c>
      <c r="AC97">
        <v>42.486905</v>
      </c>
      <c r="AD97" s="1">
        <v>204</v>
      </c>
      <c r="AE97">
        <v>4</v>
      </c>
      <c r="AF97">
        <v>42</v>
      </c>
      <c r="AG97">
        <v>69</v>
      </c>
      <c r="AH97">
        <v>13.572157000000001</v>
      </c>
      <c r="AI97">
        <v>376.4</v>
      </c>
      <c r="AJ97">
        <v>0</v>
      </c>
      <c r="AK97">
        <v>21</v>
      </c>
      <c r="AL97">
        <v>5159</v>
      </c>
      <c r="AM97">
        <v>0.95318181818181813</v>
      </c>
      <c r="AN97" t="s">
        <v>66</v>
      </c>
      <c r="AO97">
        <v>1689.326</v>
      </c>
      <c r="AP97" t="s">
        <v>589</v>
      </c>
      <c r="AQ97" t="s">
        <v>117</v>
      </c>
      <c r="AR97" t="s">
        <v>119</v>
      </c>
      <c r="AS97" t="s">
        <v>117</v>
      </c>
      <c r="AT97" t="s">
        <v>119</v>
      </c>
      <c r="AU97" t="s">
        <v>198</v>
      </c>
      <c r="AV97" t="s">
        <v>310</v>
      </c>
      <c r="AW97" t="s">
        <v>66</v>
      </c>
      <c r="AX97">
        <v>383</v>
      </c>
      <c r="AY97" t="s">
        <v>756</v>
      </c>
      <c r="AZ97">
        <v>4</v>
      </c>
      <c r="BA97" t="s">
        <v>757</v>
      </c>
      <c r="BB97">
        <v>1</v>
      </c>
      <c r="BC97">
        <v>1</v>
      </c>
      <c r="BE97" t="s">
        <v>68</v>
      </c>
      <c r="BF97">
        <v>1</v>
      </c>
      <c r="BG97" t="s">
        <v>412</v>
      </c>
      <c r="BI97" t="s">
        <v>117</v>
      </c>
      <c r="BJ97" t="s">
        <v>310</v>
      </c>
      <c r="BK97" t="s">
        <v>66</v>
      </c>
      <c r="BL97">
        <v>0.95318181818181813</v>
      </c>
      <c r="BM97">
        <v>383</v>
      </c>
      <c r="BN97" t="s">
        <v>119</v>
      </c>
      <c r="BO97" t="s">
        <v>198</v>
      </c>
      <c r="BP97">
        <v>1</v>
      </c>
      <c r="BQ97">
        <v>1689.326</v>
      </c>
      <c r="BR97">
        <v>3.0549272000714132E-2</v>
      </c>
      <c r="BS97">
        <v>0.34134261186579695</v>
      </c>
      <c r="BT97">
        <v>0.12075821955028218</v>
      </c>
      <c r="BU97">
        <v>11.548</v>
      </c>
      <c r="BV97">
        <v>0.23678082264761213</v>
      </c>
      <c r="BW97">
        <v>2.4861986377999274</v>
      </c>
      <c r="BX97">
        <v>21</v>
      </c>
      <c r="BY97">
        <v>4</v>
      </c>
      <c r="BZ97">
        <v>42</v>
      </c>
    </row>
    <row r="98" spans="1:78" ht="16.5">
      <c r="A98" s="110" t="str">
        <f t="shared" si="19"/>
        <v>인천스마트</v>
      </c>
      <c r="B98" s="111" t="str">
        <f t="shared" si="20"/>
        <v>유재학</v>
      </c>
      <c r="C98" s="112" t="str">
        <f t="shared" si="21"/>
        <v>B</v>
      </c>
      <c r="D98" s="113">
        <f t="shared" si="22"/>
        <v>0.94468611790896218</v>
      </c>
      <c r="E98" s="114">
        <f t="shared" si="23"/>
        <v>4600</v>
      </c>
      <c r="F98" s="115" t="str">
        <f t="shared" si="24"/>
        <v>27</v>
      </c>
      <c r="G98" s="116" t="str">
        <f t="shared" si="25"/>
        <v>70바3638</v>
      </c>
      <c r="H98" s="117">
        <f t="shared" si="26"/>
        <v>4</v>
      </c>
      <c r="I98" s="118">
        <f t="shared" si="27"/>
        <v>2365.36</v>
      </c>
      <c r="J98" s="119">
        <f t="shared" si="28"/>
        <v>9.6561367876009524E-3</v>
      </c>
      <c r="K98" s="119">
        <f t="shared" si="29"/>
        <v>0.3557770130925656</v>
      </c>
      <c r="L98" s="119">
        <f t="shared" si="30"/>
        <v>0.17629451753644265</v>
      </c>
      <c r="M98" s="120">
        <f t="shared" si="31"/>
        <v>9.3230000000000004</v>
      </c>
      <c r="N98" s="121">
        <f t="shared" si="32"/>
        <v>8.4553725437142763E-2</v>
      </c>
      <c r="O98" s="121">
        <f t="shared" si="33"/>
        <v>14.458687049751411</v>
      </c>
      <c r="P98" s="222">
        <f t="shared" si="34"/>
        <v>4</v>
      </c>
      <c r="Q98" s="223">
        <f t="shared" si="35"/>
        <v>2</v>
      </c>
      <c r="R98" s="223">
        <f t="shared" si="36"/>
        <v>342</v>
      </c>
      <c r="T98">
        <v>529</v>
      </c>
      <c r="U98">
        <v>4600</v>
      </c>
      <c r="V98" t="s">
        <v>311</v>
      </c>
      <c r="W98">
        <v>2365.36</v>
      </c>
      <c r="X98">
        <v>1251.893</v>
      </c>
      <c r="Y98">
        <v>1.889</v>
      </c>
      <c r="Z98">
        <v>9.3230000000000004</v>
      </c>
      <c r="AA98">
        <v>146.73663300000001</v>
      </c>
      <c r="AB98">
        <v>1.416909</v>
      </c>
      <c r="AC98">
        <v>52.205520999999997</v>
      </c>
      <c r="AD98" s="1">
        <v>417</v>
      </c>
      <c r="AE98">
        <v>2</v>
      </c>
      <c r="AF98">
        <v>342</v>
      </c>
      <c r="AG98">
        <v>66</v>
      </c>
      <c r="AH98">
        <v>16.119764</v>
      </c>
      <c r="AI98">
        <v>231.2</v>
      </c>
      <c r="AJ98">
        <v>0</v>
      </c>
      <c r="AK98">
        <v>4</v>
      </c>
      <c r="AL98">
        <v>255</v>
      </c>
      <c r="AM98">
        <v>0.94468611790896218</v>
      </c>
      <c r="AN98" t="s">
        <v>68</v>
      </c>
      <c r="AO98">
        <v>2036.7860000000001</v>
      </c>
      <c r="AP98" t="s">
        <v>590</v>
      </c>
      <c r="AQ98" t="s">
        <v>117</v>
      </c>
      <c r="AR98" t="s">
        <v>120</v>
      </c>
      <c r="AS98" t="s">
        <v>117</v>
      </c>
      <c r="AT98" t="s">
        <v>120</v>
      </c>
      <c r="AU98" t="s">
        <v>208</v>
      </c>
      <c r="AV98" t="s">
        <v>311</v>
      </c>
      <c r="AW98" t="s">
        <v>68</v>
      </c>
      <c r="AX98">
        <v>4600</v>
      </c>
      <c r="AY98" t="s">
        <v>679</v>
      </c>
      <c r="AZ98">
        <v>1</v>
      </c>
      <c r="BA98" t="s">
        <v>207</v>
      </c>
      <c r="BB98">
        <v>4</v>
      </c>
      <c r="BC98">
        <v>1</v>
      </c>
      <c r="BE98" t="s">
        <v>68</v>
      </c>
      <c r="BF98">
        <v>0</v>
      </c>
      <c r="BG98" t="s">
        <v>380</v>
      </c>
      <c r="BI98" t="s">
        <v>117</v>
      </c>
      <c r="BJ98" t="s">
        <v>311</v>
      </c>
      <c r="BK98" t="s">
        <v>68</v>
      </c>
      <c r="BL98">
        <v>0.94468611790896218</v>
      </c>
      <c r="BM98">
        <v>4600</v>
      </c>
      <c r="BN98" t="s">
        <v>120</v>
      </c>
      <c r="BO98" t="s">
        <v>208</v>
      </c>
      <c r="BP98">
        <v>4</v>
      </c>
      <c r="BQ98">
        <v>2365.36</v>
      </c>
      <c r="BR98">
        <v>9.6561367876009524E-3</v>
      </c>
      <c r="BS98">
        <v>0.3557770130925656</v>
      </c>
      <c r="BT98">
        <v>0.17629451753644265</v>
      </c>
      <c r="BU98">
        <v>9.3230000000000004</v>
      </c>
      <c r="BV98">
        <v>8.4553725437142763E-2</v>
      </c>
      <c r="BW98">
        <v>14.458687049751411</v>
      </c>
      <c r="BX98">
        <v>4</v>
      </c>
      <c r="BY98">
        <v>2</v>
      </c>
      <c r="BZ98">
        <v>342</v>
      </c>
    </row>
    <row r="99" spans="1:78" ht="16.5">
      <c r="A99" s="127" t="str">
        <f t="shared" si="19"/>
        <v>인천스마트</v>
      </c>
      <c r="B99" s="128" t="str">
        <f t="shared" si="20"/>
        <v>유종각</v>
      </c>
      <c r="C99" s="129" t="str">
        <f t="shared" si="21"/>
        <v>F</v>
      </c>
      <c r="D99" s="130">
        <f t="shared" si="22"/>
        <v>0.7051966130852021</v>
      </c>
      <c r="E99" s="131">
        <f t="shared" si="23"/>
        <v>3128</v>
      </c>
      <c r="F99" s="132" t="str">
        <f t="shared" si="24"/>
        <v>38</v>
      </c>
      <c r="G99" s="133" t="str">
        <f t="shared" si="25"/>
        <v>70바3548</v>
      </c>
      <c r="H99" s="134">
        <f t="shared" si="26"/>
        <v>2</v>
      </c>
      <c r="I99" s="135">
        <f t="shared" si="27"/>
        <v>1169.18</v>
      </c>
      <c r="J99" s="136">
        <f t="shared" si="28"/>
        <v>2.6923458391864462E-2</v>
      </c>
      <c r="K99" s="136">
        <f t="shared" si="29"/>
        <v>0.41129585677111624</v>
      </c>
      <c r="L99" s="136">
        <f t="shared" si="30"/>
        <v>0.24204998374929437</v>
      </c>
      <c r="M99" s="137">
        <f t="shared" si="31"/>
        <v>17.689</v>
      </c>
      <c r="N99" s="138">
        <f t="shared" si="32"/>
        <v>0</v>
      </c>
      <c r="O99" s="138">
        <f t="shared" si="33"/>
        <v>28.224909765818776</v>
      </c>
      <c r="P99" s="220">
        <f t="shared" si="34"/>
        <v>34</v>
      </c>
      <c r="Q99" s="221">
        <f t="shared" si="35"/>
        <v>0</v>
      </c>
      <c r="R99" s="221">
        <f t="shared" si="36"/>
        <v>330</v>
      </c>
      <c r="T99">
        <v>529</v>
      </c>
      <c r="U99">
        <v>3128</v>
      </c>
      <c r="V99" t="s">
        <v>312</v>
      </c>
      <c r="W99">
        <v>1169.18</v>
      </c>
      <c r="X99">
        <v>720.75800000000004</v>
      </c>
      <c r="Y99">
        <v>1.6220000000000001</v>
      </c>
      <c r="Z99">
        <v>17.689</v>
      </c>
      <c r="AA99">
        <v>82.404161000000002</v>
      </c>
      <c r="AB99">
        <v>2.2186050000000002</v>
      </c>
      <c r="AC99">
        <v>33.892490000000002</v>
      </c>
      <c r="AD99" s="1">
        <v>283</v>
      </c>
      <c r="AE99">
        <v>0</v>
      </c>
      <c r="AF99">
        <v>330</v>
      </c>
      <c r="AG99">
        <v>66</v>
      </c>
      <c r="AH99">
        <v>14.188361</v>
      </c>
      <c r="AI99">
        <v>1105.5</v>
      </c>
      <c r="AJ99">
        <v>0</v>
      </c>
      <c r="AK99">
        <v>34</v>
      </c>
      <c r="AL99">
        <v>11786</v>
      </c>
      <c r="AM99">
        <v>0.7051966130852021</v>
      </c>
      <c r="AN99" t="s">
        <v>70</v>
      </c>
      <c r="AO99">
        <v>1110.585</v>
      </c>
      <c r="AP99" t="s">
        <v>591</v>
      </c>
      <c r="AQ99" t="s">
        <v>117</v>
      </c>
      <c r="AR99" t="s">
        <v>121</v>
      </c>
      <c r="AS99" t="s">
        <v>117</v>
      </c>
      <c r="AT99" t="s">
        <v>121</v>
      </c>
      <c r="AU99" t="s">
        <v>220</v>
      </c>
      <c r="AV99" t="s">
        <v>312</v>
      </c>
      <c r="AW99" t="s">
        <v>70</v>
      </c>
      <c r="AX99">
        <v>3128</v>
      </c>
      <c r="AY99" t="s">
        <v>682</v>
      </c>
      <c r="AZ99">
        <v>10</v>
      </c>
      <c r="BA99" t="s">
        <v>758</v>
      </c>
      <c r="BB99">
        <v>2</v>
      </c>
      <c r="BC99">
        <v>1</v>
      </c>
      <c r="BE99" t="s">
        <v>70</v>
      </c>
      <c r="BF99">
        <v>0</v>
      </c>
      <c r="BG99" t="s">
        <v>380</v>
      </c>
      <c r="BI99" t="s">
        <v>117</v>
      </c>
      <c r="BJ99" t="s">
        <v>312</v>
      </c>
      <c r="BK99" t="s">
        <v>70</v>
      </c>
      <c r="BL99">
        <v>0.7051966130852021</v>
      </c>
      <c r="BM99">
        <v>3128</v>
      </c>
      <c r="BN99" t="s">
        <v>121</v>
      </c>
      <c r="BO99" t="s">
        <v>220</v>
      </c>
      <c r="BP99">
        <v>2</v>
      </c>
      <c r="BQ99">
        <v>1169.18</v>
      </c>
      <c r="BR99">
        <v>2.6923458391864462E-2</v>
      </c>
      <c r="BS99">
        <v>0.41129585677111624</v>
      </c>
      <c r="BT99">
        <v>0.24204998374929437</v>
      </c>
      <c r="BU99">
        <v>17.689</v>
      </c>
      <c r="BV99">
        <v>0</v>
      </c>
      <c r="BW99">
        <v>28.224909765818776</v>
      </c>
      <c r="BX99">
        <v>34</v>
      </c>
      <c r="BY99">
        <v>0</v>
      </c>
      <c r="BZ99">
        <v>330</v>
      </c>
    </row>
    <row r="100" spans="1:78" ht="16.5">
      <c r="A100" s="110" t="str">
        <f t="shared" si="19"/>
        <v>인천스마트</v>
      </c>
      <c r="B100" s="111" t="str">
        <f t="shared" si="20"/>
        <v>유종선</v>
      </c>
      <c r="C100" s="112" t="str">
        <f t="shared" si="21"/>
        <v>D</v>
      </c>
      <c r="D100" s="113">
        <f t="shared" si="22"/>
        <v>0.82107736014505028</v>
      </c>
      <c r="E100" s="114">
        <f t="shared" si="23"/>
        <v>223</v>
      </c>
      <c r="F100" s="115" t="str">
        <f t="shared" si="24"/>
        <v>21</v>
      </c>
      <c r="G100" s="116" t="str">
        <f t="shared" si="25"/>
        <v>70바3626</v>
      </c>
      <c r="H100" s="117">
        <f t="shared" si="26"/>
        <v>2</v>
      </c>
      <c r="I100" s="118">
        <f t="shared" si="27"/>
        <v>1617.92</v>
      </c>
      <c r="J100" s="119">
        <f t="shared" si="28"/>
        <v>6.3086044285312101E-2</v>
      </c>
      <c r="K100" s="119">
        <f t="shared" si="29"/>
        <v>0.42038339823331394</v>
      </c>
      <c r="L100" s="119">
        <f t="shared" si="30"/>
        <v>0.12670589398734178</v>
      </c>
      <c r="M100" s="120">
        <f t="shared" si="31"/>
        <v>15.455</v>
      </c>
      <c r="N100" s="121">
        <f t="shared" si="32"/>
        <v>0.24723101265822783</v>
      </c>
      <c r="O100" s="121">
        <f t="shared" si="33"/>
        <v>21.261867088607595</v>
      </c>
      <c r="P100" s="222">
        <f t="shared" si="34"/>
        <v>40</v>
      </c>
      <c r="Q100" s="223">
        <f t="shared" si="35"/>
        <v>4</v>
      </c>
      <c r="R100" s="223">
        <f t="shared" si="36"/>
        <v>344</v>
      </c>
      <c r="T100">
        <v>529</v>
      </c>
      <c r="U100">
        <v>223</v>
      </c>
      <c r="V100" t="s">
        <v>313</v>
      </c>
      <c r="W100">
        <v>1617.92</v>
      </c>
      <c r="X100">
        <v>859.73800000000006</v>
      </c>
      <c r="Y100">
        <v>1.8819999999999999</v>
      </c>
      <c r="Z100">
        <v>15.455</v>
      </c>
      <c r="AA100">
        <v>121.293308</v>
      </c>
      <c r="AB100">
        <v>7.6519149999999998</v>
      </c>
      <c r="AC100">
        <v>50.989693000000003</v>
      </c>
      <c r="AD100" s="1">
        <v>205</v>
      </c>
      <c r="AE100">
        <v>4</v>
      </c>
      <c r="AF100">
        <v>344</v>
      </c>
      <c r="AG100">
        <v>72</v>
      </c>
      <c r="AH100">
        <v>13.338905</v>
      </c>
      <c r="AI100">
        <v>1993.8</v>
      </c>
      <c r="AJ100">
        <v>0</v>
      </c>
      <c r="AK100">
        <v>40</v>
      </c>
      <c r="AL100">
        <v>18417</v>
      </c>
      <c r="AM100">
        <v>0.82107736014505028</v>
      </c>
      <c r="AN100" t="s">
        <v>67</v>
      </c>
      <c r="AO100">
        <v>1561.078</v>
      </c>
      <c r="AP100" t="s">
        <v>592</v>
      </c>
      <c r="AQ100" t="s">
        <v>117</v>
      </c>
      <c r="AR100" t="s">
        <v>119</v>
      </c>
      <c r="AS100" t="s">
        <v>117</v>
      </c>
      <c r="AT100" t="s">
        <v>119</v>
      </c>
      <c r="AU100" t="s">
        <v>195</v>
      </c>
      <c r="AV100" t="s">
        <v>313</v>
      </c>
      <c r="AW100" t="s">
        <v>67</v>
      </c>
      <c r="AX100">
        <v>223</v>
      </c>
      <c r="AY100" t="s">
        <v>683</v>
      </c>
      <c r="AZ100">
        <v>5</v>
      </c>
      <c r="BA100" t="s">
        <v>759</v>
      </c>
      <c r="BB100">
        <v>2</v>
      </c>
      <c r="BC100">
        <v>1</v>
      </c>
      <c r="BE100" t="s">
        <v>70</v>
      </c>
      <c r="BF100">
        <v>1</v>
      </c>
      <c r="BG100" t="s">
        <v>412</v>
      </c>
      <c r="BI100" t="s">
        <v>117</v>
      </c>
      <c r="BJ100" t="s">
        <v>313</v>
      </c>
      <c r="BK100" t="s">
        <v>67</v>
      </c>
      <c r="BL100">
        <v>0.82107736014505028</v>
      </c>
      <c r="BM100">
        <v>223</v>
      </c>
      <c r="BN100" t="s">
        <v>119</v>
      </c>
      <c r="BO100" t="s">
        <v>195</v>
      </c>
      <c r="BP100">
        <v>2</v>
      </c>
      <c r="BQ100">
        <v>1617.92</v>
      </c>
      <c r="BR100">
        <v>6.3086044285312101E-2</v>
      </c>
      <c r="BS100">
        <v>0.42038339823331394</v>
      </c>
      <c r="BT100">
        <v>0.12670589398734178</v>
      </c>
      <c r="BU100">
        <v>15.455</v>
      </c>
      <c r="BV100">
        <v>0.24723101265822783</v>
      </c>
      <c r="BW100">
        <v>21.261867088607595</v>
      </c>
      <c r="BX100">
        <v>40</v>
      </c>
      <c r="BY100">
        <v>4</v>
      </c>
      <c r="BZ100">
        <v>344</v>
      </c>
    </row>
    <row r="101" spans="1:78" ht="16.5">
      <c r="A101" s="127" t="str">
        <f t="shared" si="19"/>
        <v>인천스마트</v>
      </c>
      <c r="B101" s="128" t="str">
        <f t="shared" si="20"/>
        <v>윤세호</v>
      </c>
      <c r="C101" s="129" t="str">
        <f t="shared" si="21"/>
        <v>A</v>
      </c>
      <c r="D101" s="130">
        <f t="shared" si="22"/>
        <v>0.96863636363636341</v>
      </c>
      <c r="E101" s="131">
        <f t="shared" si="23"/>
        <v>4052</v>
      </c>
      <c r="F101" s="132" t="str">
        <f t="shared" si="24"/>
        <v>21</v>
      </c>
      <c r="G101" s="133" t="str">
        <f t="shared" si="25"/>
        <v>71바7126</v>
      </c>
      <c r="H101" s="134">
        <f t="shared" si="26"/>
        <v>1</v>
      </c>
      <c r="I101" s="135">
        <f t="shared" si="27"/>
        <v>1289.6780000000001</v>
      </c>
      <c r="J101" s="136">
        <f t="shared" si="28"/>
        <v>2.2851942123064423E-2</v>
      </c>
      <c r="K101" s="136">
        <f t="shared" si="29"/>
        <v>0.38961178863459411</v>
      </c>
      <c r="L101" s="136">
        <f t="shared" si="30"/>
        <v>0.14034510939940045</v>
      </c>
      <c r="M101" s="137">
        <f t="shared" si="31"/>
        <v>11.859</v>
      </c>
      <c r="N101" s="138">
        <f t="shared" si="32"/>
        <v>0</v>
      </c>
      <c r="O101" s="138">
        <f t="shared" si="33"/>
        <v>5.892943820085323</v>
      </c>
      <c r="P101" s="220">
        <f t="shared" si="34"/>
        <v>1</v>
      </c>
      <c r="Q101" s="221">
        <f t="shared" si="35"/>
        <v>0</v>
      </c>
      <c r="R101" s="221">
        <f t="shared" si="36"/>
        <v>76</v>
      </c>
      <c r="T101">
        <v>529</v>
      </c>
      <c r="U101">
        <v>4052</v>
      </c>
      <c r="V101" t="s">
        <v>314</v>
      </c>
      <c r="W101">
        <v>1289.6780000000001</v>
      </c>
      <c r="X101">
        <v>605.125</v>
      </c>
      <c r="Y101">
        <v>2.1309999999999998</v>
      </c>
      <c r="Z101">
        <v>11.859</v>
      </c>
      <c r="AA101">
        <v>91.724413999999996</v>
      </c>
      <c r="AB101">
        <v>2.0960809999999999</v>
      </c>
      <c r="AC101">
        <v>35.736913000000001</v>
      </c>
      <c r="AD101" s="1">
        <v>181</v>
      </c>
      <c r="AE101">
        <v>0</v>
      </c>
      <c r="AF101">
        <v>76</v>
      </c>
      <c r="AG101">
        <v>68</v>
      </c>
      <c r="AH101">
        <v>14.060356000000001</v>
      </c>
      <c r="AI101">
        <v>379.1</v>
      </c>
      <c r="AJ101">
        <v>0</v>
      </c>
      <c r="AK101">
        <v>1</v>
      </c>
      <c r="AL101">
        <v>1035</v>
      </c>
      <c r="AM101">
        <v>0.96863636363636341</v>
      </c>
      <c r="AN101" t="s">
        <v>66</v>
      </c>
      <c r="AO101">
        <v>1289.6780000000001</v>
      </c>
      <c r="AP101" t="s">
        <v>593</v>
      </c>
      <c r="AQ101" t="s">
        <v>117</v>
      </c>
      <c r="AR101" t="s">
        <v>119</v>
      </c>
      <c r="AS101" t="s">
        <v>117</v>
      </c>
      <c r="AT101" t="s">
        <v>119</v>
      </c>
      <c r="AU101" t="s">
        <v>200</v>
      </c>
      <c r="AV101" t="s">
        <v>314</v>
      </c>
      <c r="AW101" t="s">
        <v>66</v>
      </c>
      <c r="AX101">
        <v>4052</v>
      </c>
      <c r="AY101" t="s">
        <v>756</v>
      </c>
      <c r="AZ101">
        <v>2</v>
      </c>
      <c r="BA101" t="s">
        <v>760</v>
      </c>
      <c r="BB101">
        <v>1</v>
      </c>
      <c r="BC101">
        <v>1</v>
      </c>
      <c r="BE101" t="s">
        <v>66</v>
      </c>
      <c r="BF101">
        <v>0</v>
      </c>
      <c r="BG101" t="s">
        <v>380</v>
      </c>
      <c r="BI101" t="s">
        <v>117</v>
      </c>
      <c r="BJ101" t="s">
        <v>314</v>
      </c>
      <c r="BK101" t="s">
        <v>66</v>
      </c>
      <c r="BL101">
        <v>0.96863636363636341</v>
      </c>
      <c r="BM101">
        <v>4052</v>
      </c>
      <c r="BN101" t="s">
        <v>119</v>
      </c>
      <c r="BO101" t="s">
        <v>200</v>
      </c>
      <c r="BP101">
        <v>1</v>
      </c>
      <c r="BQ101">
        <v>1289.6780000000001</v>
      </c>
      <c r="BR101">
        <v>2.2851942123064423E-2</v>
      </c>
      <c r="BS101">
        <v>0.38961178863459411</v>
      </c>
      <c r="BT101">
        <v>0.14034510939940045</v>
      </c>
      <c r="BU101">
        <v>11.859</v>
      </c>
      <c r="BV101">
        <v>0</v>
      </c>
      <c r="BW101">
        <v>5.892943820085323</v>
      </c>
      <c r="BX101">
        <v>1</v>
      </c>
      <c r="BY101">
        <v>0</v>
      </c>
      <c r="BZ101">
        <v>76</v>
      </c>
    </row>
    <row r="102" spans="1:78" ht="16.5">
      <c r="A102" s="110" t="str">
        <f t="shared" si="19"/>
        <v>인천스마트</v>
      </c>
      <c r="B102" s="111" t="str">
        <f t="shared" si="20"/>
        <v>윤주현</v>
      </c>
      <c r="C102" s="112" t="str">
        <f t="shared" si="21"/>
        <v>D</v>
      </c>
      <c r="D102" s="113">
        <f t="shared" si="22"/>
        <v>0.8481787498488863</v>
      </c>
      <c r="E102" s="114">
        <f t="shared" si="23"/>
        <v>7000</v>
      </c>
      <c r="F102" s="115" t="str">
        <f t="shared" si="24"/>
        <v>5</v>
      </c>
      <c r="G102" s="116" t="str">
        <f t="shared" si="25"/>
        <v>70바3622</v>
      </c>
      <c r="H102" s="117">
        <f t="shared" si="26"/>
        <v>9</v>
      </c>
      <c r="I102" s="118">
        <f t="shared" si="27"/>
        <v>1388.1080000000002</v>
      </c>
      <c r="J102" s="119">
        <f t="shared" si="28"/>
        <v>3.2639323603030214E-2</v>
      </c>
      <c r="K102" s="119">
        <f t="shared" si="29"/>
        <v>0.33139759500151261</v>
      </c>
      <c r="L102" s="119">
        <f t="shared" si="30"/>
        <v>0.2074766516726364</v>
      </c>
      <c r="M102" s="120">
        <f t="shared" si="31"/>
        <v>14.409000000000001</v>
      </c>
      <c r="N102" s="121">
        <f t="shared" si="32"/>
        <v>0.4322430243179925</v>
      </c>
      <c r="O102" s="121">
        <f t="shared" si="33"/>
        <v>19.811138614574656</v>
      </c>
      <c r="P102" s="222">
        <f t="shared" si="34"/>
        <v>5</v>
      </c>
      <c r="Q102" s="223">
        <f t="shared" si="35"/>
        <v>6</v>
      </c>
      <c r="R102" s="223">
        <f t="shared" si="36"/>
        <v>296</v>
      </c>
      <c r="T102">
        <v>529</v>
      </c>
      <c r="U102">
        <v>7000</v>
      </c>
      <c r="V102" t="s">
        <v>373</v>
      </c>
      <c r="W102">
        <v>1449.5029999999999</v>
      </c>
      <c r="X102">
        <v>817.94100000000003</v>
      </c>
      <c r="Y102">
        <v>1.772</v>
      </c>
      <c r="Z102">
        <v>14.409000000000001</v>
      </c>
      <c r="AA102">
        <v>83.146912999999998</v>
      </c>
      <c r="AB102">
        <v>2.7138589999999998</v>
      </c>
      <c r="AC102">
        <v>27.554687000000001</v>
      </c>
      <c r="AD102" s="1">
        <v>288</v>
      </c>
      <c r="AE102">
        <v>6</v>
      </c>
      <c r="AF102">
        <v>296</v>
      </c>
      <c r="AG102">
        <v>91</v>
      </c>
      <c r="AH102">
        <v>17.433033999999999</v>
      </c>
      <c r="AI102">
        <v>1804.7</v>
      </c>
      <c r="AJ102">
        <v>50.3</v>
      </c>
      <c r="AK102">
        <v>5</v>
      </c>
      <c r="AL102">
        <v>2893</v>
      </c>
      <c r="AM102">
        <v>0.8481787498488863</v>
      </c>
      <c r="AN102" t="s">
        <v>67</v>
      </c>
      <c r="AO102">
        <v>255.97300000000001</v>
      </c>
      <c r="AP102" t="s">
        <v>594</v>
      </c>
      <c r="AQ102" t="s">
        <v>117</v>
      </c>
      <c r="AR102" t="s">
        <v>122</v>
      </c>
      <c r="AS102" t="s">
        <v>117</v>
      </c>
      <c r="AT102" t="s">
        <v>122</v>
      </c>
      <c r="AU102" t="s">
        <v>233</v>
      </c>
      <c r="AV102" t="s">
        <v>373</v>
      </c>
      <c r="AW102" t="s">
        <v>67</v>
      </c>
      <c r="AX102">
        <v>7000</v>
      </c>
      <c r="AY102" t="s">
        <v>713</v>
      </c>
      <c r="AZ102">
        <v>2</v>
      </c>
      <c r="BA102" t="s">
        <v>485</v>
      </c>
      <c r="BB102">
        <v>9</v>
      </c>
      <c r="BC102">
        <v>1</v>
      </c>
      <c r="BE102" t="s">
        <v>69</v>
      </c>
      <c r="BF102">
        <v>-1</v>
      </c>
      <c r="BG102" t="s">
        <v>379</v>
      </c>
      <c r="BI102" t="s">
        <v>117</v>
      </c>
      <c r="BJ102" t="s">
        <v>373</v>
      </c>
      <c r="BK102" t="s">
        <v>67</v>
      </c>
      <c r="BL102">
        <v>0.8481787498488863</v>
      </c>
      <c r="BM102">
        <v>7000</v>
      </c>
      <c r="BN102" t="s">
        <v>122</v>
      </c>
      <c r="BO102" t="s">
        <v>233</v>
      </c>
      <c r="BP102">
        <v>9</v>
      </c>
      <c r="BQ102">
        <v>1388.1080000000002</v>
      </c>
      <c r="BR102">
        <v>3.2639323603030214E-2</v>
      </c>
      <c r="BS102">
        <v>0.33139759500151261</v>
      </c>
      <c r="BT102">
        <v>0.1986887919514482</v>
      </c>
      <c r="BU102">
        <v>14.409000000000001</v>
      </c>
      <c r="BV102">
        <v>0.4322430243179925</v>
      </c>
      <c r="BW102">
        <v>19.811138614574656</v>
      </c>
      <c r="BX102">
        <v>5</v>
      </c>
      <c r="BY102">
        <v>6</v>
      </c>
      <c r="BZ102">
        <v>296</v>
      </c>
    </row>
    <row r="103" spans="1:78" ht="16.5">
      <c r="A103" s="127" t="str">
        <f t="shared" si="19"/>
        <v>인천스마트</v>
      </c>
      <c r="B103" s="128" t="str">
        <f t="shared" si="20"/>
        <v>윤태원</v>
      </c>
      <c r="C103" s="129" t="str">
        <f t="shared" si="21"/>
        <v>C</v>
      </c>
      <c r="D103" s="130">
        <f t="shared" si="22"/>
        <v>0.888421052631579</v>
      </c>
      <c r="E103" s="131">
        <f t="shared" si="23"/>
        <v>7048</v>
      </c>
      <c r="F103" s="132" t="str">
        <f t="shared" si="24"/>
        <v>27</v>
      </c>
      <c r="G103" s="133" t="str">
        <f t="shared" si="25"/>
        <v>70바3635</v>
      </c>
      <c r="H103" s="134">
        <f t="shared" si="26"/>
        <v>1</v>
      </c>
      <c r="I103" s="135">
        <f t="shared" si="27"/>
        <v>2497.6509999999998</v>
      </c>
      <c r="J103" s="136">
        <f t="shared" si="28"/>
        <v>2.2094114973489509E-2</v>
      </c>
      <c r="K103" s="136">
        <f t="shared" si="29"/>
        <v>0.32739623336461543</v>
      </c>
      <c r="L103" s="136">
        <f t="shared" si="30"/>
        <v>8.6481257789819313E-2</v>
      </c>
      <c r="M103" s="137">
        <f t="shared" si="31"/>
        <v>13.308999999999999</v>
      </c>
      <c r="N103" s="138">
        <f t="shared" si="32"/>
        <v>0.40037619347138576</v>
      </c>
      <c r="O103" s="138">
        <f t="shared" si="33"/>
        <v>11.090420559157385</v>
      </c>
      <c r="P103" s="220">
        <f t="shared" si="34"/>
        <v>30</v>
      </c>
      <c r="Q103" s="221">
        <f t="shared" si="35"/>
        <v>10</v>
      </c>
      <c r="R103" s="221">
        <f t="shared" si="36"/>
        <v>277</v>
      </c>
      <c r="T103">
        <v>529</v>
      </c>
      <c r="U103">
        <v>7048</v>
      </c>
      <c r="V103" t="s">
        <v>441</v>
      </c>
      <c r="W103">
        <v>2497.6509999999998</v>
      </c>
      <c r="X103">
        <v>1479.788</v>
      </c>
      <c r="Y103">
        <v>1.6879999999999999</v>
      </c>
      <c r="Z103">
        <v>13.308999999999999</v>
      </c>
      <c r="AA103">
        <v>154.60275300000001</v>
      </c>
      <c r="AB103">
        <v>3.4158110000000002</v>
      </c>
      <c r="AC103">
        <v>50.616359000000003</v>
      </c>
      <c r="AD103" s="1">
        <v>216</v>
      </c>
      <c r="AE103">
        <v>10</v>
      </c>
      <c r="AF103">
        <v>277</v>
      </c>
      <c r="AG103">
        <v>86</v>
      </c>
      <c r="AH103">
        <v>16.155280999999999</v>
      </c>
      <c r="AI103">
        <v>2080.1</v>
      </c>
      <c r="AJ103">
        <v>12.9</v>
      </c>
      <c r="AK103">
        <v>30</v>
      </c>
      <c r="AL103">
        <v>14183</v>
      </c>
      <c r="AM103">
        <v>0.888421052631579</v>
      </c>
      <c r="AN103" t="s">
        <v>69</v>
      </c>
      <c r="AO103">
        <v>2497.6509999999998</v>
      </c>
      <c r="AP103" t="s">
        <v>595</v>
      </c>
      <c r="AQ103" t="s">
        <v>117</v>
      </c>
      <c r="AR103" t="s">
        <v>120</v>
      </c>
      <c r="AS103" t="s">
        <v>117</v>
      </c>
      <c r="AT103" t="s">
        <v>120</v>
      </c>
      <c r="AU103" t="s">
        <v>204</v>
      </c>
      <c r="AV103" t="s">
        <v>441</v>
      </c>
      <c r="AW103" t="s">
        <v>69</v>
      </c>
      <c r="AX103">
        <v>7048</v>
      </c>
      <c r="AY103" t="s">
        <v>714</v>
      </c>
      <c r="AZ103">
        <v>3</v>
      </c>
      <c r="BA103" t="s">
        <v>455</v>
      </c>
      <c r="BB103">
        <v>1</v>
      </c>
      <c r="BC103">
        <v>1</v>
      </c>
      <c r="BE103" t="s">
        <v>69</v>
      </c>
      <c r="BF103">
        <v>0</v>
      </c>
      <c r="BG103" t="s">
        <v>380</v>
      </c>
      <c r="BI103" t="s">
        <v>117</v>
      </c>
      <c r="BJ103" t="s">
        <v>441</v>
      </c>
      <c r="BK103" t="s">
        <v>69</v>
      </c>
      <c r="BL103">
        <v>0.888421052631579</v>
      </c>
      <c r="BM103">
        <v>7048</v>
      </c>
      <c r="BN103" t="s">
        <v>120</v>
      </c>
      <c r="BO103" t="s">
        <v>204</v>
      </c>
      <c r="BP103">
        <v>1</v>
      </c>
      <c r="BQ103">
        <v>2497.6509999999998</v>
      </c>
      <c r="BR103">
        <v>2.2094114973489509E-2</v>
      </c>
      <c r="BS103">
        <v>0.32739623336461543</v>
      </c>
      <c r="BT103">
        <v>8.6481257789819313E-2</v>
      </c>
      <c r="BU103">
        <v>13.308999999999999</v>
      </c>
      <c r="BV103">
        <v>0.40037619347138576</v>
      </c>
      <c r="BW103">
        <v>11.090420559157385</v>
      </c>
      <c r="BX103">
        <v>30</v>
      </c>
      <c r="BY103">
        <v>10</v>
      </c>
      <c r="BZ103">
        <v>277</v>
      </c>
    </row>
    <row r="104" spans="1:78" ht="16.5">
      <c r="A104" s="110" t="str">
        <f t="shared" si="19"/>
        <v>인천스마트</v>
      </c>
      <c r="B104" s="111" t="str">
        <f t="shared" si="20"/>
        <v>윤희석</v>
      </c>
      <c r="C104" s="112" t="str">
        <f t="shared" si="21"/>
        <v>B</v>
      </c>
      <c r="D104" s="113">
        <f t="shared" si="22"/>
        <v>0.90200000000000002</v>
      </c>
      <c r="E104" s="114">
        <f t="shared" si="23"/>
        <v>567</v>
      </c>
      <c r="F104" s="115" t="str">
        <f t="shared" si="24"/>
        <v>20</v>
      </c>
      <c r="G104" s="116" t="str">
        <f t="shared" si="25"/>
        <v>70바3501</v>
      </c>
      <c r="H104" s="117">
        <f t="shared" si="26"/>
        <v>1</v>
      </c>
      <c r="I104" s="118">
        <f t="shared" si="27"/>
        <v>2290.7939999999999</v>
      </c>
      <c r="J104" s="119">
        <f t="shared" si="28"/>
        <v>1.185454339419832E-2</v>
      </c>
      <c r="K104" s="119">
        <f t="shared" si="29"/>
        <v>0.3631120942704204</v>
      </c>
      <c r="L104" s="119">
        <f t="shared" si="30"/>
        <v>4.6272165895318393E-2</v>
      </c>
      <c r="M104" s="120">
        <f t="shared" si="31"/>
        <v>12.912000000000001</v>
      </c>
      <c r="N104" s="121">
        <f t="shared" si="32"/>
        <v>0.78575376048653878</v>
      </c>
      <c r="O104" s="121">
        <f t="shared" si="33"/>
        <v>14.230873662145092</v>
      </c>
      <c r="P104" s="222">
        <f t="shared" si="34"/>
        <v>19</v>
      </c>
      <c r="Q104" s="223">
        <f t="shared" si="35"/>
        <v>18</v>
      </c>
      <c r="R104" s="223">
        <f t="shared" si="36"/>
        <v>326</v>
      </c>
      <c r="T104">
        <v>529</v>
      </c>
      <c r="U104">
        <v>567</v>
      </c>
      <c r="V104" t="s">
        <v>315</v>
      </c>
      <c r="W104">
        <v>2290.7939999999999</v>
      </c>
      <c r="X104">
        <v>1269.7239999999999</v>
      </c>
      <c r="Y104">
        <v>1.804</v>
      </c>
      <c r="Z104">
        <v>12.912000000000001</v>
      </c>
      <c r="AA104">
        <v>131.593006</v>
      </c>
      <c r="AB104">
        <v>1.5599749999999999</v>
      </c>
      <c r="AC104">
        <v>47.783011999999999</v>
      </c>
      <c r="AD104" s="1">
        <v>106</v>
      </c>
      <c r="AE104">
        <v>18</v>
      </c>
      <c r="AF104">
        <v>326</v>
      </c>
      <c r="AG104">
        <v>82</v>
      </c>
      <c r="AH104">
        <v>17.408173999999999</v>
      </c>
      <c r="AI104">
        <v>2111.1</v>
      </c>
      <c r="AJ104">
        <v>2.1</v>
      </c>
      <c r="AK104">
        <v>19</v>
      </c>
      <c r="AL104">
        <v>3056</v>
      </c>
      <c r="AM104">
        <v>0.90200000000000002</v>
      </c>
      <c r="AN104" t="s">
        <v>68</v>
      </c>
      <c r="AO104">
        <v>2290.7939999999999</v>
      </c>
      <c r="AP104" t="s">
        <v>596</v>
      </c>
      <c r="AQ104" t="s">
        <v>117</v>
      </c>
      <c r="AR104" t="s">
        <v>118</v>
      </c>
      <c r="AS104" t="s">
        <v>117</v>
      </c>
      <c r="AT104" t="s">
        <v>118</v>
      </c>
      <c r="AU104" t="s">
        <v>174</v>
      </c>
      <c r="AV104" t="s">
        <v>315</v>
      </c>
      <c r="AW104" t="s">
        <v>68</v>
      </c>
      <c r="AX104">
        <v>567</v>
      </c>
      <c r="AY104" t="s">
        <v>700</v>
      </c>
      <c r="AZ104">
        <v>15</v>
      </c>
      <c r="BA104" t="s">
        <v>761</v>
      </c>
      <c r="BB104">
        <v>1</v>
      </c>
      <c r="BC104">
        <v>1</v>
      </c>
      <c r="BE104" t="s">
        <v>68</v>
      </c>
      <c r="BF104">
        <v>0</v>
      </c>
      <c r="BG104" t="s">
        <v>380</v>
      </c>
      <c r="BI104" t="s">
        <v>117</v>
      </c>
      <c r="BJ104" t="s">
        <v>315</v>
      </c>
      <c r="BK104" t="s">
        <v>68</v>
      </c>
      <c r="BL104">
        <v>0.90200000000000002</v>
      </c>
      <c r="BM104">
        <v>567</v>
      </c>
      <c r="BN104" t="s">
        <v>118</v>
      </c>
      <c r="BO104" t="s">
        <v>174</v>
      </c>
      <c r="BP104">
        <v>1</v>
      </c>
      <c r="BQ104">
        <v>2290.7939999999999</v>
      </c>
      <c r="BR104">
        <v>1.185454339419832E-2</v>
      </c>
      <c r="BS104">
        <v>0.3631120942704204</v>
      </c>
      <c r="BT104">
        <v>4.6272165895318393E-2</v>
      </c>
      <c r="BU104">
        <v>12.912000000000001</v>
      </c>
      <c r="BV104">
        <v>0.78575376048653878</v>
      </c>
      <c r="BW104">
        <v>14.230873662145092</v>
      </c>
      <c r="BX104">
        <v>19</v>
      </c>
      <c r="BY104">
        <v>18</v>
      </c>
      <c r="BZ104">
        <v>326</v>
      </c>
    </row>
    <row r="105" spans="1:78" ht="16.5">
      <c r="A105" s="127" t="str">
        <f t="shared" si="19"/>
        <v>인천스마트</v>
      </c>
      <c r="B105" s="128" t="str">
        <f t="shared" si="20"/>
        <v>이강일</v>
      </c>
      <c r="C105" s="129" t="str">
        <f t="shared" si="21"/>
        <v>C</v>
      </c>
      <c r="D105" s="130">
        <f t="shared" si="22"/>
        <v>0.87553530468850504</v>
      </c>
      <c r="E105" s="131">
        <f t="shared" si="23"/>
        <v>2158</v>
      </c>
      <c r="F105" s="132" t="str">
        <f t="shared" si="24"/>
        <v>27</v>
      </c>
      <c r="G105" s="133" t="str">
        <f t="shared" si="25"/>
        <v>71바7125</v>
      </c>
      <c r="H105" s="134">
        <f t="shared" si="26"/>
        <v>3</v>
      </c>
      <c r="I105" s="135">
        <f t="shared" si="27"/>
        <v>2409.5100000000002</v>
      </c>
      <c r="J105" s="136">
        <f t="shared" si="28"/>
        <v>2.6254484588390699E-2</v>
      </c>
      <c r="K105" s="136">
        <f t="shared" si="29"/>
        <v>0.38845547281754256</v>
      </c>
      <c r="L105" s="136">
        <f t="shared" si="30"/>
        <v>0.14442770521807338</v>
      </c>
      <c r="M105" s="137">
        <f t="shared" si="31"/>
        <v>12.44</v>
      </c>
      <c r="N105" s="138">
        <f t="shared" si="32"/>
        <v>0</v>
      </c>
      <c r="O105" s="138">
        <f t="shared" si="33"/>
        <v>10.998086747928001</v>
      </c>
      <c r="P105" s="220">
        <f t="shared" si="34"/>
        <v>29</v>
      </c>
      <c r="Q105" s="221">
        <f t="shared" si="35"/>
        <v>0</v>
      </c>
      <c r="R105" s="221">
        <f t="shared" si="36"/>
        <v>265</v>
      </c>
      <c r="T105">
        <v>529</v>
      </c>
      <c r="U105">
        <v>2158</v>
      </c>
      <c r="V105" t="s">
        <v>316</v>
      </c>
      <c r="W105">
        <v>2409.5100000000002</v>
      </c>
      <c r="X105">
        <v>1376.027</v>
      </c>
      <c r="Y105">
        <v>1.7509999999999999</v>
      </c>
      <c r="Z105">
        <v>12.44</v>
      </c>
      <c r="AA105">
        <v>163.748863</v>
      </c>
      <c r="AB105">
        <v>4.2991419999999998</v>
      </c>
      <c r="AC105">
        <v>63.609141999999999</v>
      </c>
      <c r="AD105" s="1">
        <v>348</v>
      </c>
      <c r="AE105">
        <v>0</v>
      </c>
      <c r="AF105">
        <v>265</v>
      </c>
      <c r="AG105">
        <v>70</v>
      </c>
      <c r="AH105">
        <v>14.714667</v>
      </c>
      <c r="AI105">
        <v>887.9</v>
      </c>
      <c r="AJ105">
        <v>0</v>
      </c>
      <c r="AK105">
        <v>29</v>
      </c>
      <c r="AL105">
        <v>7526</v>
      </c>
      <c r="AM105">
        <v>0.87553530468850504</v>
      </c>
      <c r="AN105" t="s">
        <v>69</v>
      </c>
      <c r="AO105">
        <v>2197.049</v>
      </c>
      <c r="AP105" t="s">
        <v>597</v>
      </c>
      <c r="AQ105" t="s">
        <v>117</v>
      </c>
      <c r="AR105" t="s">
        <v>120</v>
      </c>
      <c r="AS105" t="s">
        <v>117</v>
      </c>
      <c r="AT105" t="s">
        <v>120</v>
      </c>
      <c r="AU105" t="s">
        <v>215</v>
      </c>
      <c r="AV105" t="s">
        <v>316</v>
      </c>
      <c r="AW105" t="s">
        <v>69</v>
      </c>
      <c r="AX105">
        <v>2158</v>
      </c>
      <c r="AY105" t="s">
        <v>714</v>
      </c>
      <c r="AZ105">
        <v>6</v>
      </c>
      <c r="BA105" t="s">
        <v>453</v>
      </c>
      <c r="BB105">
        <v>3</v>
      </c>
      <c r="BC105">
        <v>1</v>
      </c>
      <c r="BE105" t="s">
        <v>69</v>
      </c>
      <c r="BF105">
        <v>0</v>
      </c>
      <c r="BG105" t="s">
        <v>380</v>
      </c>
      <c r="BI105" t="s">
        <v>117</v>
      </c>
      <c r="BJ105" t="s">
        <v>316</v>
      </c>
      <c r="BK105" t="s">
        <v>69</v>
      </c>
      <c r="BL105">
        <v>0.87553530468850504</v>
      </c>
      <c r="BM105">
        <v>2158</v>
      </c>
      <c r="BN105" t="s">
        <v>120</v>
      </c>
      <c r="BO105" t="s">
        <v>215</v>
      </c>
      <c r="BP105">
        <v>3</v>
      </c>
      <c r="BQ105">
        <v>2409.5100000000002</v>
      </c>
      <c r="BR105">
        <v>2.6254484588390699E-2</v>
      </c>
      <c r="BS105">
        <v>0.38845547281754256</v>
      </c>
      <c r="BT105">
        <v>0.14442770521807338</v>
      </c>
      <c r="BU105">
        <v>12.44</v>
      </c>
      <c r="BV105">
        <v>0</v>
      </c>
      <c r="BW105">
        <v>10.998086747928001</v>
      </c>
      <c r="BX105">
        <v>29</v>
      </c>
      <c r="BY105">
        <v>0</v>
      </c>
      <c r="BZ105">
        <v>265</v>
      </c>
    </row>
    <row r="106" spans="1:78" ht="16.5">
      <c r="A106" s="110" t="str">
        <f t="shared" si="19"/>
        <v>인천스마트</v>
      </c>
      <c r="B106" s="111" t="str">
        <f t="shared" si="20"/>
        <v>이경환</v>
      </c>
      <c r="C106" s="112" t="str">
        <f t="shared" si="21"/>
        <v>F</v>
      </c>
      <c r="D106" s="113">
        <f t="shared" si="22"/>
        <v>0.76108066207212333</v>
      </c>
      <c r="E106" s="114">
        <f t="shared" si="23"/>
        <v>5546</v>
      </c>
      <c r="F106" s="115" t="str">
        <f t="shared" si="24"/>
        <v>38</v>
      </c>
      <c r="G106" s="116" t="str">
        <f t="shared" si="25"/>
        <v>70바3551</v>
      </c>
      <c r="H106" s="117">
        <f t="shared" si="26"/>
        <v>2</v>
      </c>
      <c r="I106" s="118">
        <f t="shared" si="27"/>
        <v>1657.5680000000002</v>
      </c>
      <c r="J106" s="119">
        <f t="shared" si="28"/>
        <v>2.9695571953110441E-3</v>
      </c>
      <c r="K106" s="119">
        <f t="shared" si="29"/>
        <v>0.41731582235621167</v>
      </c>
      <c r="L106" s="119">
        <f t="shared" si="30"/>
        <v>0.16952547346473867</v>
      </c>
      <c r="M106" s="120">
        <f t="shared" si="31"/>
        <v>13.813000000000001</v>
      </c>
      <c r="N106" s="121">
        <f t="shared" si="32"/>
        <v>6.0329349987451486E-2</v>
      </c>
      <c r="O106" s="121">
        <f t="shared" si="33"/>
        <v>44.462730940751747</v>
      </c>
      <c r="P106" s="222">
        <f t="shared" si="34"/>
        <v>13</v>
      </c>
      <c r="Q106" s="223">
        <f t="shared" si="35"/>
        <v>1</v>
      </c>
      <c r="R106" s="223">
        <f t="shared" si="36"/>
        <v>737</v>
      </c>
      <c r="T106">
        <v>529</v>
      </c>
      <c r="U106">
        <v>5546</v>
      </c>
      <c r="V106" t="s">
        <v>317</v>
      </c>
      <c r="W106">
        <v>1657.568</v>
      </c>
      <c r="X106">
        <v>946.93399999999997</v>
      </c>
      <c r="Y106">
        <v>1.75</v>
      </c>
      <c r="Z106">
        <v>13.813000000000001</v>
      </c>
      <c r="AA106">
        <v>106.07137</v>
      </c>
      <c r="AB106">
        <v>0.31498500000000001</v>
      </c>
      <c r="AC106">
        <v>44.265261000000002</v>
      </c>
      <c r="AD106" s="1">
        <v>281</v>
      </c>
      <c r="AE106">
        <v>1</v>
      </c>
      <c r="AF106">
        <v>737</v>
      </c>
      <c r="AG106">
        <v>68</v>
      </c>
      <c r="AH106">
        <v>15.626912000000001</v>
      </c>
      <c r="AI106">
        <v>627.29999999999995</v>
      </c>
      <c r="AJ106">
        <v>0</v>
      </c>
      <c r="AK106">
        <v>13</v>
      </c>
      <c r="AL106">
        <v>4458</v>
      </c>
      <c r="AM106">
        <v>0.76108066207212333</v>
      </c>
      <c r="AN106" t="s">
        <v>70</v>
      </c>
      <c r="AO106">
        <v>1540.3130000000001</v>
      </c>
      <c r="AP106" t="s">
        <v>598</v>
      </c>
      <c r="AQ106" t="s">
        <v>117</v>
      </c>
      <c r="AR106" t="s">
        <v>121</v>
      </c>
      <c r="AS106" t="s">
        <v>117</v>
      </c>
      <c r="AT106" t="s">
        <v>121</v>
      </c>
      <c r="AU106" t="s">
        <v>223</v>
      </c>
      <c r="AV106" t="s">
        <v>317</v>
      </c>
      <c r="AW106" t="s">
        <v>70</v>
      </c>
      <c r="AX106">
        <v>5546</v>
      </c>
      <c r="AY106" t="s">
        <v>682</v>
      </c>
      <c r="AZ106">
        <v>5</v>
      </c>
      <c r="BA106" t="s">
        <v>762</v>
      </c>
      <c r="BB106">
        <v>2</v>
      </c>
      <c r="BC106">
        <v>1</v>
      </c>
      <c r="BE106" t="s">
        <v>70</v>
      </c>
      <c r="BF106">
        <v>0</v>
      </c>
      <c r="BG106" t="s">
        <v>380</v>
      </c>
      <c r="BI106" t="s">
        <v>117</v>
      </c>
      <c r="BJ106" t="s">
        <v>317</v>
      </c>
      <c r="BK106" t="s">
        <v>70</v>
      </c>
      <c r="BL106">
        <v>0.76108066207212333</v>
      </c>
      <c r="BM106">
        <v>5546</v>
      </c>
      <c r="BN106" t="s">
        <v>121</v>
      </c>
      <c r="BO106" t="s">
        <v>223</v>
      </c>
      <c r="BP106">
        <v>2</v>
      </c>
      <c r="BQ106">
        <v>1657.5680000000002</v>
      </c>
      <c r="BR106">
        <v>2.9695571953110441E-3</v>
      </c>
      <c r="BS106">
        <v>0.41731582235621167</v>
      </c>
      <c r="BT106">
        <v>0.1695254734647387</v>
      </c>
      <c r="BU106">
        <v>13.813000000000001</v>
      </c>
      <c r="BV106">
        <v>6.0329349987451486E-2</v>
      </c>
      <c r="BW106">
        <v>44.462730940751747</v>
      </c>
      <c r="BX106">
        <v>13</v>
      </c>
      <c r="BY106">
        <v>1</v>
      </c>
      <c r="BZ106">
        <v>737</v>
      </c>
    </row>
    <row r="107" spans="1:78" ht="16.5">
      <c r="A107" s="127" t="str">
        <f t="shared" si="19"/>
        <v>인천스마트</v>
      </c>
      <c r="B107" s="128" t="str">
        <f t="shared" si="20"/>
        <v>이광출</v>
      </c>
      <c r="C107" s="129" t="str">
        <f t="shared" si="21"/>
        <v>A</v>
      </c>
      <c r="D107" s="130">
        <f t="shared" si="22"/>
        <v>0.97042521076121124</v>
      </c>
      <c r="E107" s="131">
        <f t="shared" si="23"/>
        <v>1285</v>
      </c>
      <c r="F107" s="132" t="str">
        <f t="shared" si="24"/>
        <v>27</v>
      </c>
      <c r="G107" s="133" t="str">
        <f t="shared" si="25"/>
        <v>70바3676</v>
      </c>
      <c r="H107" s="134">
        <f t="shared" si="26"/>
        <v>11</v>
      </c>
      <c r="I107" s="135">
        <f t="shared" si="27"/>
        <v>1599.048</v>
      </c>
      <c r="J107" s="136">
        <f t="shared" si="28"/>
        <v>1.365851317956766E-2</v>
      </c>
      <c r="K107" s="136">
        <f t="shared" si="29"/>
        <v>0.34511410752525457</v>
      </c>
      <c r="L107" s="136">
        <f t="shared" si="30"/>
        <v>8.5050605110040478E-2</v>
      </c>
      <c r="M107" s="137">
        <f t="shared" si="31"/>
        <v>9.7439999999999998</v>
      </c>
      <c r="N107" s="138">
        <f t="shared" si="32"/>
        <v>0.18761162891920694</v>
      </c>
      <c r="O107" s="138">
        <f t="shared" si="33"/>
        <v>8.2549116724451057</v>
      </c>
      <c r="P107" s="220">
        <f t="shared" si="34"/>
        <v>4</v>
      </c>
      <c r="Q107" s="221">
        <f t="shared" si="35"/>
        <v>3</v>
      </c>
      <c r="R107" s="221">
        <f t="shared" si="36"/>
        <v>132</v>
      </c>
      <c r="T107">
        <v>529</v>
      </c>
      <c r="U107">
        <v>1285</v>
      </c>
      <c r="V107" t="s">
        <v>599</v>
      </c>
      <c r="W107">
        <v>1599.048</v>
      </c>
      <c r="X107">
        <v>819.16700000000003</v>
      </c>
      <c r="Y107">
        <v>1.952</v>
      </c>
      <c r="Z107">
        <v>9.7439999999999998</v>
      </c>
      <c r="AA107">
        <v>105.914969</v>
      </c>
      <c r="AB107">
        <v>1.4466410000000001</v>
      </c>
      <c r="AC107">
        <v>36.552750000000003</v>
      </c>
      <c r="AD107" s="1">
        <v>136</v>
      </c>
      <c r="AE107">
        <v>3</v>
      </c>
      <c r="AF107">
        <v>132</v>
      </c>
      <c r="AG107">
        <v>72</v>
      </c>
      <c r="AH107">
        <v>15.097469</v>
      </c>
      <c r="AI107">
        <v>1026.4000000000001</v>
      </c>
      <c r="AJ107">
        <v>0</v>
      </c>
      <c r="AK107">
        <v>4</v>
      </c>
      <c r="AL107">
        <v>2184</v>
      </c>
      <c r="AM107">
        <v>0.97042521076121124</v>
      </c>
      <c r="AN107" t="s">
        <v>66</v>
      </c>
      <c r="AO107">
        <v>319.96499999999997</v>
      </c>
      <c r="AP107" t="s">
        <v>600</v>
      </c>
      <c r="AQ107" t="s">
        <v>117</v>
      </c>
      <c r="AR107" t="s">
        <v>120</v>
      </c>
      <c r="AS107" t="s">
        <v>117</v>
      </c>
      <c r="AT107" t="s">
        <v>120</v>
      </c>
      <c r="AU107" t="s">
        <v>214</v>
      </c>
      <c r="AV107" t="s">
        <v>599</v>
      </c>
      <c r="AW107" t="s">
        <v>66</v>
      </c>
      <c r="AX107">
        <v>1285</v>
      </c>
      <c r="AY107" t="s">
        <v>745</v>
      </c>
      <c r="AZ107">
        <v>1</v>
      </c>
      <c r="BA107" t="s">
        <v>358</v>
      </c>
      <c r="BB107">
        <v>11</v>
      </c>
      <c r="BC107">
        <v>1</v>
      </c>
      <c r="BE107" t="s">
        <v>694</v>
      </c>
      <c r="BF107" t="s">
        <v>695</v>
      </c>
      <c r="BG107" t="s">
        <v>694</v>
      </c>
      <c r="BI107" t="s">
        <v>117</v>
      </c>
      <c r="BJ107" t="s">
        <v>599</v>
      </c>
      <c r="BK107" t="s">
        <v>66</v>
      </c>
      <c r="BL107">
        <v>0.97042521076121124</v>
      </c>
      <c r="BM107">
        <v>1285</v>
      </c>
      <c r="BN107" t="s">
        <v>120</v>
      </c>
      <c r="BO107" t="s">
        <v>214</v>
      </c>
      <c r="BP107">
        <v>11</v>
      </c>
      <c r="BQ107">
        <v>1599.048</v>
      </c>
      <c r="BR107">
        <v>1.365851317956766E-2</v>
      </c>
      <c r="BS107">
        <v>0.34511410752525457</v>
      </c>
      <c r="BT107">
        <v>8.5050605110040478E-2</v>
      </c>
      <c r="BU107">
        <v>9.7439999999999998</v>
      </c>
      <c r="BV107">
        <v>0.18761162891920694</v>
      </c>
      <c r="BW107">
        <v>8.2549116724451057</v>
      </c>
      <c r="BX107">
        <v>4</v>
      </c>
      <c r="BY107">
        <v>3</v>
      </c>
      <c r="BZ107">
        <v>132</v>
      </c>
    </row>
    <row r="108" spans="1:78" ht="16.5">
      <c r="A108" s="110" t="str">
        <f t="shared" si="19"/>
        <v>인천스마트</v>
      </c>
      <c r="B108" s="111" t="str">
        <f t="shared" si="20"/>
        <v>이규선</v>
      </c>
      <c r="C108" s="112" t="str">
        <f t="shared" si="21"/>
        <v>C</v>
      </c>
      <c r="D108" s="113">
        <f t="shared" si="22"/>
        <v>0.87779541823669271</v>
      </c>
      <c r="E108" s="114">
        <f t="shared" si="23"/>
        <v>3540</v>
      </c>
      <c r="F108" s="115" t="str">
        <f t="shared" si="24"/>
        <v>5-1</v>
      </c>
      <c r="G108" s="116" t="str">
        <f t="shared" si="25"/>
        <v>70바3648</v>
      </c>
      <c r="H108" s="117">
        <f t="shared" si="26"/>
        <v>2</v>
      </c>
      <c r="I108" s="118">
        <f t="shared" si="27"/>
        <v>1269.1849999999999</v>
      </c>
      <c r="J108" s="119">
        <f t="shared" si="28"/>
        <v>3.886635430755906E-2</v>
      </c>
      <c r="K108" s="119">
        <f t="shared" si="29"/>
        <v>0.35861223688325644</v>
      </c>
      <c r="L108" s="119">
        <f t="shared" si="30"/>
        <v>9.3760956834504042E-2</v>
      </c>
      <c r="M108" s="120">
        <f t="shared" si="31"/>
        <v>10.362</v>
      </c>
      <c r="N108" s="121">
        <f t="shared" si="32"/>
        <v>0</v>
      </c>
      <c r="O108" s="121">
        <f t="shared" si="33"/>
        <v>9.5336771235083937</v>
      </c>
      <c r="P108" s="222">
        <f t="shared" si="34"/>
        <v>17</v>
      </c>
      <c r="Q108" s="223">
        <f t="shared" si="35"/>
        <v>0</v>
      </c>
      <c r="R108" s="223">
        <f t="shared" si="36"/>
        <v>123</v>
      </c>
      <c r="T108">
        <v>529</v>
      </c>
      <c r="U108">
        <v>3540</v>
      </c>
      <c r="V108" t="s">
        <v>442</v>
      </c>
      <c r="W108">
        <v>1306.3910000000001</v>
      </c>
      <c r="X108">
        <v>783.9</v>
      </c>
      <c r="Y108">
        <v>1.667</v>
      </c>
      <c r="Z108">
        <v>10.362</v>
      </c>
      <c r="AA108">
        <v>109.726911</v>
      </c>
      <c r="AB108">
        <v>4.2646850000000001</v>
      </c>
      <c r="AC108">
        <v>39.349412999999998</v>
      </c>
      <c r="AD108" s="1">
        <v>119</v>
      </c>
      <c r="AE108">
        <v>0</v>
      </c>
      <c r="AF108">
        <v>123</v>
      </c>
      <c r="AG108">
        <v>64</v>
      </c>
      <c r="AH108">
        <v>11.905839</v>
      </c>
      <c r="AI108">
        <v>38.799999999999997</v>
      </c>
      <c r="AJ108">
        <v>0</v>
      </c>
      <c r="AK108">
        <v>17</v>
      </c>
      <c r="AL108">
        <v>4209</v>
      </c>
      <c r="AM108">
        <v>0.87779541823669271</v>
      </c>
      <c r="AN108" t="s">
        <v>69</v>
      </c>
      <c r="AO108">
        <v>1217.5709999999999</v>
      </c>
      <c r="AP108" t="s">
        <v>601</v>
      </c>
      <c r="AQ108" t="s">
        <v>117</v>
      </c>
      <c r="AR108" t="s">
        <v>123</v>
      </c>
      <c r="AS108" t="s">
        <v>117</v>
      </c>
      <c r="AT108" t="s">
        <v>123</v>
      </c>
      <c r="AU108" t="s">
        <v>244</v>
      </c>
      <c r="AV108" t="s">
        <v>442</v>
      </c>
      <c r="AW108" t="s">
        <v>69</v>
      </c>
      <c r="AX108">
        <v>3540</v>
      </c>
      <c r="AY108" t="s">
        <v>687</v>
      </c>
      <c r="AZ108">
        <v>4</v>
      </c>
      <c r="BA108" t="s">
        <v>763</v>
      </c>
      <c r="BB108">
        <v>2</v>
      </c>
      <c r="BC108">
        <v>1</v>
      </c>
      <c r="BE108" t="s">
        <v>69</v>
      </c>
      <c r="BF108">
        <v>0</v>
      </c>
      <c r="BG108" t="s">
        <v>380</v>
      </c>
      <c r="BI108" t="s">
        <v>117</v>
      </c>
      <c r="BJ108" t="s">
        <v>442</v>
      </c>
      <c r="BK108" t="s">
        <v>69</v>
      </c>
      <c r="BL108">
        <v>0.87779541823669271</v>
      </c>
      <c r="BM108">
        <v>3540</v>
      </c>
      <c r="BN108" t="s">
        <v>123</v>
      </c>
      <c r="BO108" t="s">
        <v>244</v>
      </c>
      <c r="BP108">
        <v>2</v>
      </c>
      <c r="BQ108">
        <v>1269.1849999999999</v>
      </c>
      <c r="BR108">
        <v>3.886635430755906E-2</v>
      </c>
      <c r="BS108">
        <v>0.35861223688325644</v>
      </c>
      <c r="BT108">
        <v>9.1090645909226248E-2</v>
      </c>
      <c r="BU108">
        <v>10.362</v>
      </c>
      <c r="BV108">
        <v>0</v>
      </c>
      <c r="BW108">
        <v>9.5336771235083937</v>
      </c>
      <c r="BX108">
        <v>17</v>
      </c>
      <c r="BY108">
        <v>0</v>
      </c>
      <c r="BZ108">
        <v>123</v>
      </c>
    </row>
    <row r="109" spans="1:78" ht="16.5">
      <c r="A109" s="127" t="str">
        <f t="shared" si="19"/>
        <v>인천스마트</v>
      </c>
      <c r="B109" s="128" t="str">
        <f t="shared" si="20"/>
        <v>이기준</v>
      </c>
      <c r="C109" s="129" t="str">
        <f t="shared" si="21"/>
        <v>C</v>
      </c>
      <c r="D109" s="130">
        <f t="shared" si="22"/>
        <v>0.8520135193047903</v>
      </c>
      <c r="E109" s="131">
        <f t="shared" si="23"/>
        <v>8091</v>
      </c>
      <c r="F109" s="132" t="str">
        <f t="shared" si="24"/>
        <v>21</v>
      </c>
      <c r="G109" s="133" t="str">
        <f t="shared" si="25"/>
        <v>70바3626</v>
      </c>
      <c r="H109" s="134">
        <f t="shared" si="26"/>
        <v>7</v>
      </c>
      <c r="I109" s="135">
        <f t="shared" si="27"/>
        <v>1505.511</v>
      </c>
      <c r="J109" s="136">
        <f t="shared" si="28"/>
        <v>5.7065035161016145E-2</v>
      </c>
      <c r="K109" s="136">
        <f t="shared" si="29"/>
        <v>0.39951354413156359</v>
      </c>
      <c r="L109" s="136">
        <f t="shared" si="30"/>
        <v>0.20657437906464982</v>
      </c>
      <c r="M109" s="137">
        <f t="shared" si="31"/>
        <v>13.788</v>
      </c>
      <c r="N109" s="138">
        <f t="shared" si="32"/>
        <v>6.6422629924324697E-2</v>
      </c>
      <c r="O109" s="138">
        <f t="shared" si="33"/>
        <v>19.860366347373084</v>
      </c>
      <c r="P109" s="220">
        <f t="shared" si="34"/>
        <v>46</v>
      </c>
      <c r="Q109" s="221">
        <f t="shared" si="35"/>
        <v>1</v>
      </c>
      <c r="R109" s="221">
        <f t="shared" si="36"/>
        <v>299</v>
      </c>
      <c r="T109">
        <v>529</v>
      </c>
      <c r="U109">
        <v>8091</v>
      </c>
      <c r="V109" t="s">
        <v>318</v>
      </c>
      <c r="W109">
        <v>1505.511</v>
      </c>
      <c r="X109">
        <v>805.52099999999996</v>
      </c>
      <c r="Y109">
        <v>1.869</v>
      </c>
      <c r="Z109">
        <v>13.788</v>
      </c>
      <c r="AA109">
        <v>116.401926</v>
      </c>
      <c r="AB109">
        <v>6.6424799999999999</v>
      </c>
      <c r="AC109">
        <v>46.504145999999999</v>
      </c>
      <c r="AD109" s="1">
        <v>311</v>
      </c>
      <c r="AE109">
        <v>1</v>
      </c>
      <c r="AF109">
        <v>299</v>
      </c>
      <c r="AG109">
        <v>87</v>
      </c>
      <c r="AH109">
        <v>12.933729</v>
      </c>
      <c r="AI109">
        <v>1047.7</v>
      </c>
      <c r="AJ109">
        <v>21.6</v>
      </c>
      <c r="AK109">
        <v>46</v>
      </c>
      <c r="AL109">
        <v>22911</v>
      </c>
      <c r="AM109">
        <v>0.8520135193047903</v>
      </c>
      <c r="AN109" t="s">
        <v>69</v>
      </c>
      <c r="AO109">
        <v>447.548</v>
      </c>
      <c r="AP109" t="s">
        <v>602</v>
      </c>
      <c r="AQ109" t="s">
        <v>117</v>
      </c>
      <c r="AR109" t="s">
        <v>119</v>
      </c>
      <c r="AS109" t="s">
        <v>117</v>
      </c>
      <c r="AT109" t="s">
        <v>119</v>
      </c>
      <c r="AU109" t="s">
        <v>195</v>
      </c>
      <c r="AV109" t="s">
        <v>318</v>
      </c>
      <c r="AW109" t="s">
        <v>69</v>
      </c>
      <c r="AX109">
        <v>8091</v>
      </c>
      <c r="AY109" t="s">
        <v>709</v>
      </c>
      <c r="AZ109">
        <v>10</v>
      </c>
      <c r="BA109" t="s">
        <v>764</v>
      </c>
      <c r="BB109">
        <v>7</v>
      </c>
      <c r="BC109">
        <v>1</v>
      </c>
      <c r="BE109" t="s">
        <v>70</v>
      </c>
      <c r="BF109">
        <v>2</v>
      </c>
      <c r="BG109" t="s">
        <v>412</v>
      </c>
      <c r="BI109" t="s">
        <v>117</v>
      </c>
      <c r="BJ109" t="s">
        <v>318</v>
      </c>
      <c r="BK109" t="s">
        <v>69</v>
      </c>
      <c r="BL109">
        <v>0.8520135193047903</v>
      </c>
      <c r="BM109">
        <v>8091</v>
      </c>
      <c r="BN109" t="s">
        <v>119</v>
      </c>
      <c r="BO109" t="s">
        <v>195</v>
      </c>
      <c r="BP109">
        <v>7</v>
      </c>
      <c r="BQ109">
        <v>1505.511</v>
      </c>
      <c r="BR109">
        <v>5.7065035161016145E-2</v>
      </c>
      <c r="BS109">
        <v>0.39951354413156359</v>
      </c>
      <c r="BT109">
        <v>0.20657437906464982</v>
      </c>
      <c r="BU109">
        <v>13.788</v>
      </c>
      <c r="BV109">
        <v>6.6422629924324697E-2</v>
      </c>
      <c r="BW109">
        <v>19.860366347373084</v>
      </c>
      <c r="BX109">
        <v>46</v>
      </c>
      <c r="BY109">
        <v>1</v>
      </c>
      <c r="BZ109">
        <v>299</v>
      </c>
    </row>
    <row r="110" spans="1:78" ht="16.5">
      <c r="A110" s="110" t="str">
        <f t="shared" si="19"/>
        <v>인천스마트</v>
      </c>
      <c r="B110" s="111" t="str">
        <f t="shared" si="20"/>
        <v>이기훈</v>
      </c>
      <c r="C110" s="112" t="str">
        <f t="shared" si="21"/>
        <v>S</v>
      </c>
      <c r="D110" s="113">
        <f t="shared" si="22"/>
        <v>1.000982721678507</v>
      </c>
      <c r="E110" s="114">
        <f t="shared" si="23"/>
        <v>502</v>
      </c>
      <c r="F110" s="115" t="str">
        <f t="shared" si="24"/>
        <v>38</v>
      </c>
      <c r="G110" s="116" t="str">
        <f t="shared" si="25"/>
        <v>70바3547</v>
      </c>
      <c r="H110" s="117">
        <f t="shared" si="26"/>
        <v>10</v>
      </c>
      <c r="I110" s="118">
        <f t="shared" si="27"/>
        <v>1378.16</v>
      </c>
      <c r="J110" s="119">
        <f t="shared" si="28"/>
        <v>1.9239706396476097E-2</v>
      </c>
      <c r="K110" s="119">
        <f t="shared" si="29"/>
        <v>0.35617459978564597</v>
      </c>
      <c r="L110" s="119">
        <f t="shared" si="30"/>
        <v>1.5963313403378417E-2</v>
      </c>
      <c r="M110" s="120">
        <f t="shared" si="31"/>
        <v>9.0579999999999998</v>
      </c>
      <c r="N110" s="121">
        <f t="shared" si="32"/>
        <v>7.2560515469901887E-2</v>
      </c>
      <c r="O110" s="121">
        <f t="shared" si="33"/>
        <v>5.8774017530620535</v>
      </c>
      <c r="P110" s="222">
        <f t="shared" si="34"/>
        <v>7</v>
      </c>
      <c r="Q110" s="223">
        <f t="shared" si="35"/>
        <v>1</v>
      </c>
      <c r="R110" s="223">
        <f t="shared" si="36"/>
        <v>81</v>
      </c>
      <c r="T110">
        <v>529</v>
      </c>
      <c r="U110">
        <v>502</v>
      </c>
      <c r="V110" t="s">
        <v>388</v>
      </c>
      <c r="W110">
        <v>1401.001</v>
      </c>
      <c r="X110">
        <v>617.42399999999998</v>
      </c>
      <c r="Y110">
        <v>2.2690000000000001</v>
      </c>
      <c r="Z110">
        <v>9.0579999999999998</v>
      </c>
      <c r="AA110">
        <v>95.562477000000001</v>
      </c>
      <c r="AB110">
        <v>1.8385940000000001</v>
      </c>
      <c r="AC110">
        <v>34.036926999999999</v>
      </c>
      <c r="AD110" s="1">
        <v>22</v>
      </c>
      <c r="AE110">
        <v>1</v>
      </c>
      <c r="AF110">
        <v>81</v>
      </c>
      <c r="AG110">
        <v>84</v>
      </c>
      <c r="AH110">
        <v>14.660576000000001</v>
      </c>
      <c r="AI110">
        <v>168.9</v>
      </c>
      <c r="AJ110">
        <v>20.6</v>
      </c>
      <c r="AK110">
        <v>7</v>
      </c>
      <c r="AL110">
        <v>2400</v>
      </c>
      <c r="AM110">
        <v>1.000982721678507</v>
      </c>
      <c r="AN110" t="s">
        <v>71</v>
      </c>
      <c r="AO110">
        <v>225.74100000000001</v>
      </c>
      <c r="AP110" t="s">
        <v>603</v>
      </c>
      <c r="AQ110" t="s">
        <v>117</v>
      </c>
      <c r="AR110" t="s">
        <v>121</v>
      </c>
      <c r="AS110" t="s">
        <v>117</v>
      </c>
      <c r="AT110" t="s">
        <v>121</v>
      </c>
      <c r="AU110" t="s">
        <v>219</v>
      </c>
      <c r="AV110" t="s">
        <v>388</v>
      </c>
      <c r="AW110" t="s">
        <v>71</v>
      </c>
      <c r="AX110">
        <v>502</v>
      </c>
      <c r="AY110" t="s">
        <v>765</v>
      </c>
      <c r="AZ110">
        <v>1</v>
      </c>
      <c r="BA110" t="s">
        <v>766</v>
      </c>
      <c r="BB110">
        <v>10</v>
      </c>
      <c r="BC110">
        <v>1</v>
      </c>
      <c r="BE110" t="s">
        <v>71</v>
      </c>
      <c r="BF110">
        <v>0</v>
      </c>
      <c r="BG110" t="s">
        <v>380</v>
      </c>
      <c r="BI110" t="s">
        <v>117</v>
      </c>
      <c r="BJ110" t="s">
        <v>388</v>
      </c>
      <c r="BK110" t="s">
        <v>71</v>
      </c>
      <c r="BL110">
        <v>1.000982721678507</v>
      </c>
      <c r="BM110">
        <v>502</v>
      </c>
      <c r="BN110" t="s">
        <v>121</v>
      </c>
      <c r="BO110" t="s">
        <v>219</v>
      </c>
      <c r="BP110">
        <v>10</v>
      </c>
      <c r="BQ110">
        <v>1378.16</v>
      </c>
      <c r="BR110">
        <v>1.9239706396476097E-2</v>
      </c>
      <c r="BS110">
        <v>0.35617459978564597</v>
      </c>
      <c r="BT110">
        <v>1.5703058027795841E-2</v>
      </c>
      <c r="BU110">
        <v>9.0579999999999998</v>
      </c>
      <c r="BV110">
        <v>7.2560515469901887E-2</v>
      </c>
      <c r="BW110">
        <v>5.8774017530620535</v>
      </c>
      <c r="BX110">
        <v>7</v>
      </c>
      <c r="BY110">
        <v>1</v>
      </c>
      <c r="BZ110">
        <v>81</v>
      </c>
    </row>
    <row r="111" spans="1:78" ht="16.5">
      <c r="A111" s="127" t="str">
        <f t="shared" si="19"/>
        <v>인천스마트</v>
      </c>
      <c r="B111" s="128" t="str">
        <f t="shared" si="20"/>
        <v>이덕길</v>
      </c>
      <c r="C111" s="129" t="str">
        <f t="shared" si="21"/>
        <v>A</v>
      </c>
      <c r="D111" s="130">
        <f t="shared" si="22"/>
        <v>0.97052372936656262</v>
      </c>
      <c r="E111" s="131">
        <f t="shared" si="23"/>
        <v>1362</v>
      </c>
      <c r="F111" s="132" t="str">
        <f t="shared" si="24"/>
        <v>5-1</v>
      </c>
      <c r="G111" s="133" t="str">
        <f t="shared" si="25"/>
        <v>70바3648</v>
      </c>
      <c r="H111" s="134">
        <f t="shared" si="26"/>
        <v>4</v>
      </c>
      <c r="I111" s="135">
        <f t="shared" si="27"/>
        <v>615.58199999999999</v>
      </c>
      <c r="J111" s="136">
        <f t="shared" si="28"/>
        <v>4.659303016277544E-2</v>
      </c>
      <c r="K111" s="136">
        <f t="shared" si="29"/>
        <v>0.33758595419912868</v>
      </c>
      <c r="L111" s="136">
        <f t="shared" si="30"/>
        <v>0.29078173175953814</v>
      </c>
      <c r="M111" s="137">
        <f t="shared" si="31"/>
        <v>10.247</v>
      </c>
      <c r="N111" s="138">
        <f t="shared" si="32"/>
        <v>0</v>
      </c>
      <c r="O111" s="138">
        <f t="shared" si="33"/>
        <v>7.797498952211078</v>
      </c>
      <c r="P111" s="220">
        <f t="shared" si="34"/>
        <v>3</v>
      </c>
      <c r="Q111" s="221">
        <f t="shared" si="35"/>
        <v>0</v>
      </c>
      <c r="R111" s="221">
        <f t="shared" si="36"/>
        <v>50</v>
      </c>
      <c r="T111">
        <v>529</v>
      </c>
      <c r="U111">
        <v>1362</v>
      </c>
      <c r="V111" t="s">
        <v>409</v>
      </c>
      <c r="W111">
        <v>639.03899999999999</v>
      </c>
      <c r="X111">
        <v>340.94499999999999</v>
      </c>
      <c r="Y111">
        <v>1.8740000000000001</v>
      </c>
      <c r="Z111">
        <v>10.247</v>
      </c>
      <c r="AA111">
        <v>45.654983000000001</v>
      </c>
      <c r="AB111">
        <v>2.1272039999999999</v>
      </c>
      <c r="AC111">
        <v>15.412481</v>
      </c>
      <c r="AD111" s="1">
        <v>179</v>
      </c>
      <c r="AE111">
        <v>0</v>
      </c>
      <c r="AF111">
        <v>50</v>
      </c>
      <c r="AG111">
        <v>67</v>
      </c>
      <c r="AH111">
        <v>13.997135</v>
      </c>
      <c r="AI111">
        <v>15.9</v>
      </c>
      <c r="AJ111">
        <v>0</v>
      </c>
      <c r="AK111">
        <v>3</v>
      </c>
      <c r="AL111">
        <v>1112</v>
      </c>
      <c r="AM111">
        <v>0.97052372936656262</v>
      </c>
      <c r="AN111" t="s">
        <v>66</v>
      </c>
      <c r="AO111">
        <v>281.31299999999999</v>
      </c>
      <c r="AP111" t="s">
        <v>604</v>
      </c>
      <c r="AQ111" t="s">
        <v>117</v>
      </c>
      <c r="AR111" t="s">
        <v>123</v>
      </c>
      <c r="AS111" t="s">
        <v>117</v>
      </c>
      <c r="AT111" t="s">
        <v>123</v>
      </c>
      <c r="AU111" t="s">
        <v>244</v>
      </c>
      <c r="AV111" t="s">
        <v>409</v>
      </c>
      <c r="AW111" t="s">
        <v>66</v>
      </c>
      <c r="AX111">
        <v>1362</v>
      </c>
      <c r="AY111" t="s">
        <v>692</v>
      </c>
      <c r="AZ111">
        <v>1</v>
      </c>
      <c r="BA111" t="s">
        <v>489</v>
      </c>
      <c r="BB111">
        <v>4</v>
      </c>
      <c r="BC111">
        <v>1</v>
      </c>
      <c r="BE111" t="s">
        <v>68</v>
      </c>
      <c r="BF111">
        <v>1</v>
      </c>
      <c r="BG111" t="s">
        <v>412</v>
      </c>
      <c r="BI111" t="s">
        <v>117</v>
      </c>
      <c r="BJ111" t="s">
        <v>409</v>
      </c>
      <c r="BK111" t="s">
        <v>66</v>
      </c>
      <c r="BL111">
        <v>0.97052372936656262</v>
      </c>
      <c r="BM111">
        <v>1362</v>
      </c>
      <c r="BN111" t="s">
        <v>123</v>
      </c>
      <c r="BO111" t="s">
        <v>244</v>
      </c>
      <c r="BP111">
        <v>4</v>
      </c>
      <c r="BQ111">
        <v>615.58199999999999</v>
      </c>
      <c r="BR111">
        <v>4.659303016277544E-2</v>
      </c>
      <c r="BS111">
        <v>0.33758595419912868</v>
      </c>
      <c r="BT111">
        <v>0.28010809981863394</v>
      </c>
      <c r="BU111">
        <v>10.247</v>
      </c>
      <c r="BV111">
        <v>0</v>
      </c>
      <c r="BW111">
        <v>7.797498952211078</v>
      </c>
      <c r="BX111">
        <v>3</v>
      </c>
      <c r="BY111">
        <v>0</v>
      </c>
      <c r="BZ111">
        <v>50</v>
      </c>
    </row>
    <row r="112" spans="1:78" ht="16.5">
      <c r="A112" s="110" t="str">
        <f t="shared" si="19"/>
        <v>인천스마트</v>
      </c>
      <c r="B112" s="111" t="str">
        <f t="shared" si="20"/>
        <v>이명석</v>
      </c>
      <c r="C112" s="112" t="str">
        <f t="shared" si="21"/>
        <v>C</v>
      </c>
      <c r="D112" s="113">
        <f t="shared" si="22"/>
        <v>0.86443263972007223</v>
      </c>
      <c r="E112" s="114">
        <f t="shared" si="23"/>
        <v>7107</v>
      </c>
      <c r="F112" s="115" t="str">
        <f t="shared" si="24"/>
        <v>21</v>
      </c>
      <c r="G112" s="116" t="str">
        <f t="shared" si="25"/>
        <v>70바3625</v>
      </c>
      <c r="H112" s="117">
        <f t="shared" si="26"/>
        <v>2</v>
      </c>
      <c r="I112" s="118">
        <f t="shared" si="27"/>
        <v>1208.4750000000001</v>
      </c>
      <c r="J112" s="119">
        <f t="shared" si="28"/>
        <v>2.5577690197593164E-2</v>
      </c>
      <c r="K112" s="119">
        <f t="shared" si="29"/>
        <v>0.37127091392093325</v>
      </c>
      <c r="L112" s="119">
        <f t="shared" si="30"/>
        <v>0.24328182213119839</v>
      </c>
      <c r="M112" s="120">
        <f t="shared" si="31"/>
        <v>14.958</v>
      </c>
      <c r="N112" s="121">
        <f t="shared" si="32"/>
        <v>0.41374459546122172</v>
      </c>
      <c r="O112" s="121">
        <f t="shared" si="33"/>
        <v>21.762965721260265</v>
      </c>
      <c r="P112" s="222">
        <f t="shared" si="34"/>
        <v>0</v>
      </c>
      <c r="Q112" s="223">
        <f t="shared" si="35"/>
        <v>5</v>
      </c>
      <c r="R112" s="223">
        <f t="shared" si="36"/>
        <v>263</v>
      </c>
      <c r="T112">
        <v>529</v>
      </c>
      <c r="U112">
        <v>7107</v>
      </c>
      <c r="V112" t="s">
        <v>417</v>
      </c>
      <c r="W112">
        <v>1208.4749999999999</v>
      </c>
      <c r="X112">
        <v>612.49099999999999</v>
      </c>
      <c r="Y112">
        <v>1.9730000000000001</v>
      </c>
      <c r="Z112">
        <v>14.958</v>
      </c>
      <c r="AA112">
        <v>81.971357999999995</v>
      </c>
      <c r="AB112">
        <v>2.096638</v>
      </c>
      <c r="AC112">
        <v>30.433581</v>
      </c>
      <c r="AD112" s="1">
        <v>294</v>
      </c>
      <c r="AE112">
        <v>5</v>
      </c>
      <c r="AF112">
        <v>263</v>
      </c>
      <c r="AG112">
        <v>87</v>
      </c>
      <c r="AH112">
        <v>14.742649</v>
      </c>
      <c r="AI112">
        <v>888.9</v>
      </c>
      <c r="AJ112">
        <v>34.799999999999997</v>
      </c>
      <c r="AK112">
        <v>0</v>
      </c>
      <c r="AL112">
        <v>0</v>
      </c>
      <c r="AM112">
        <v>0.86443263972007223</v>
      </c>
      <c r="AN112" t="s">
        <v>69</v>
      </c>
      <c r="AO112">
        <v>1112.556</v>
      </c>
      <c r="AP112" t="s">
        <v>605</v>
      </c>
      <c r="AQ112" t="s">
        <v>117</v>
      </c>
      <c r="AR112" t="s">
        <v>119</v>
      </c>
      <c r="AS112" t="s">
        <v>117</v>
      </c>
      <c r="AT112" t="s">
        <v>119</v>
      </c>
      <c r="AU112" t="s">
        <v>194</v>
      </c>
      <c r="AV112" t="s">
        <v>417</v>
      </c>
      <c r="AW112" t="s">
        <v>69</v>
      </c>
      <c r="AX112">
        <v>7107</v>
      </c>
      <c r="AY112" t="s">
        <v>709</v>
      </c>
      <c r="AZ112">
        <v>9</v>
      </c>
      <c r="BA112" t="s">
        <v>767</v>
      </c>
      <c r="BB112">
        <v>2</v>
      </c>
      <c r="BC112">
        <v>1</v>
      </c>
      <c r="BE112" t="s">
        <v>67</v>
      </c>
      <c r="BF112">
        <v>1</v>
      </c>
      <c r="BG112" t="s">
        <v>412</v>
      </c>
      <c r="BI112" t="s">
        <v>117</v>
      </c>
      <c r="BJ112" t="s">
        <v>417</v>
      </c>
      <c r="BK112" t="s">
        <v>69</v>
      </c>
      <c r="BL112">
        <v>0.86443263972007223</v>
      </c>
      <c r="BM112">
        <v>7107</v>
      </c>
      <c r="BN112" t="s">
        <v>119</v>
      </c>
      <c r="BO112" t="s">
        <v>194</v>
      </c>
      <c r="BP112">
        <v>2</v>
      </c>
      <c r="BQ112">
        <v>1208.4750000000001</v>
      </c>
      <c r="BR112">
        <v>2.5577690197593164E-2</v>
      </c>
      <c r="BS112">
        <v>0.37127091392093325</v>
      </c>
      <c r="BT112">
        <v>0.24328182213119842</v>
      </c>
      <c r="BU112">
        <v>14.958</v>
      </c>
      <c r="BV112">
        <v>0.41374459546122172</v>
      </c>
      <c r="BW112">
        <v>21.762965721260265</v>
      </c>
      <c r="BX112">
        <v>0</v>
      </c>
      <c r="BY112">
        <v>5</v>
      </c>
      <c r="BZ112">
        <v>263</v>
      </c>
    </row>
    <row r="113" spans="1:78" ht="16.5">
      <c r="A113" s="127" t="str">
        <f t="shared" si="19"/>
        <v>인천스마트</v>
      </c>
      <c r="B113" s="128" t="str">
        <f t="shared" si="20"/>
        <v>이순길</v>
      </c>
      <c r="C113" s="129" t="str">
        <f t="shared" si="21"/>
        <v>F</v>
      </c>
      <c r="D113" s="130">
        <f t="shared" si="22"/>
        <v>0.74129695155479303</v>
      </c>
      <c r="E113" s="131">
        <f t="shared" si="23"/>
        <v>3869</v>
      </c>
      <c r="F113" s="132" t="str">
        <f t="shared" si="24"/>
        <v>38</v>
      </c>
      <c r="G113" s="133" t="str">
        <f t="shared" si="25"/>
        <v>70바3554</v>
      </c>
      <c r="H113" s="134">
        <f t="shared" si="26"/>
        <v>4</v>
      </c>
      <c r="I113" s="135">
        <f t="shared" si="27"/>
        <v>1745.8519999999999</v>
      </c>
      <c r="J113" s="136">
        <f t="shared" si="28"/>
        <v>1.3488720271703713E-2</v>
      </c>
      <c r="K113" s="136">
        <f t="shared" si="29"/>
        <v>0.41694876557381799</v>
      </c>
      <c r="L113" s="136">
        <f t="shared" si="30"/>
        <v>0.17298144401701865</v>
      </c>
      <c r="M113" s="137">
        <f t="shared" si="31"/>
        <v>16.71</v>
      </c>
      <c r="N113" s="138">
        <f t="shared" si="32"/>
        <v>0.11455724769338983</v>
      </c>
      <c r="O113" s="138">
        <f t="shared" si="33"/>
        <v>27.321903574873474</v>
      </c>
      <c r="P113" s="220">
        <f t="shared" si="34"/>
        <v>25</v>
      </c>
      <c r="Q113" s="221">
        <f t="shared" si="35"/>
        <v>2</v>
      </c>
      <c r="R113" s="221">
        <f t="shared" si="36"/>
        <v>477</v>
      </c>
      <c r="T113">
        <v>529</v>
      </c>
      <c r="U113">
        <v>3869</v>
      </c>
      <c r="V113" t="s">
        <v>319</v>
      </c>
      <c r="W113">
        <v>1745.8520000000001</v>
      </c>
      <c r="X113">
        <v>1030.8530000000001</v>
      </c>
      <c r="Y113">
        <v>1.694</v>
      </c>
      <c r="Z113">
        <v>16.71</v>
      </c>
      <c r="AA113">
        <v>113.05609200000001</v>
      </c>
      <c r="AB113">
        <v>1.5249820000000001</v>
      </c>
      <c r="AC113">
        <v>47.138598000000002</v>
      </c>
      <c r="AD113" s="1">
        <v>302</v>
      </c>
      <c r="AE113">
        <v>2</v>
      </c>
      <c r="AF113">
        <v>477</v>
      </c>
      <c r="AG113">
        <v>92</v>
      </c>
      <c r="AH113">
        <v>15.442352</v>
      </c>
      <c r="AI113">
        <v>1807.7</v>
      </c>
      <c r="AJ113">
        <v>53.2</v>
      </c>
      <c r="AK113">
        <v>25</v>
      </c>
      <c r="AL113">
        <v>5851</v>
      </c>
      <c r="AM113">
        <v>0.74129695155479303</v>
      </c>
      <c r="AN113" t="s">
        <v>70</v>
      </c>
      <c r="AO113">
        <v>1359.277</v>
      </c>
      <c r="AP113" t="s">
        <v>606</v>
      </c>
      <c r="AQ113" t="s">
        <v>117</v>
      </c>
      <c r="AR113" t="s">
        <v>121</v>
      </c>
      <c r="AS113" t="s">
        <v>117</v>
      </c>
      <c r="AT113" t="s">
        <v>121</v>
      </c>
      <c r="AU113" t="s">
        <v>226</v>
      </c>
      <c r="AV113" t="s">
        <v>319</v>
      </c>
      <c r="AW113" t="s">
        <v>70</v>
      </c>
      <c r="AX113">
        <v>3869</v>
      </c>
      <c r="AY113" t="s">
        <v>682</v>
      </c>
      <c r="AZ113">
        <v>9</v>
      </c>
      <c r="BA113" t="s">
        <v>768</v>
      </c>
      <c r="BB113">
        <v>4</v>
      </c>
      <c r="BC113">
        <v>1</v>
      </c>
      <c r="BE113" t="s">
        <v>67</v>
      </c>
      <c r="BF113">
        <v>-1</v>
      </c>
      <c r="BG113" t="s">
        <v>379</v>
      </c>
      <c r="BI113" t="s">
        <v>117</v>
      </c>
      <c r="BJ113" t="s">
        <v>319</v>
      </c>
      <c r="BK113" t="s">
        <v>70</v>
      </c>
      <c r="BL113">
        <v>0.74129695155479303</v>
      </c>
      <c r="BM113">
        <v>3869</v>
      </c>
      <c r="BN113" t="s">
        <v>121</v>
      </c>
      <c r="BO113" t="s">
        <v>226</v>
      </c>
      <c r="BP113">
        <v>4</v>
      </c>
      <c r="BQ113">
        <v>1745.8519999999999</v>
      </c>
      <c r="BR113">
        <v>1.3488720271703713E-2</v>
      </c>
      <c r="BS113">
        <v>0.41694876557381799</v>
      </c>
      <c r="BT113">
        <v>0.17298144401701862</v>
      </c>
      <c r="BU113">
        <v>16.71</v>
      </c>
      <c r="BV113">
        <v>0.11455724769338983</v>
      </c>
      <c r="BW113">
        <v>27.321903574873474</v>
      </c>
      <c r="BX113">
        <v>25</v>
      </c>
      <c r="BY113">
        <v>2</v>
      </c>
      <c r="BZ113">
        <v>477</v>
      </c>
    </row>
    <row r="114" spans="1:78" ht="16.5">
      <c r="A114" s="110" t="str">
        <f t="shared" si="19"/>
        <v>인천스마트</v>
      </c>
      <c r="B114" s="111" t="str">
        <f t="shared" si="20"/>
        <v>이승수</v>
      </c>
      <c r="C114" s="112" t="str">
        <f t="shared" si="21"/>
        <v>C</v>
      </c>
      <c r="D114" s="113">
        <f t="shared" si="22"/>
        <v>0.88295591969821041</v>
      </c>
      <c r="E114" s="114">
        <f t="shared" si="23"/>
        <v>3634</v>
      </c>
      <c r="F114" s="115" t="str">
        <f t="shared" si="24"/>
        <v>27</v>
      </c>
      <c r="G114" s="116" t="str">
        <f t="shared" si="25"/>
        <v>70바3641</v>
      </c>
      <c r="H114" s="117">
        <f t="shared" si="26"/>
        <v>2</v>
      </c>
      <c r="I114" s="118">
        <f t="shared" si="27"/>
        <v>1585.5900000000001</v>
      </c>
      <c r="J114" s="119">
        <f t="shared" si="28"/>
        <v>4.5509270034127094E-2</v>
      </c>
      <c r="K114" s="119">
        <f t="shared" si="29"/>
        <v>0.33521214461587623</v>
      </c>
      <c r="L114" s="119">
        <f t="shared" si="30"/>
        <v>0.24028910374056342</v>
      </c>
      <c r="M114" s="120">
        <f t="shared" si="31"/>
        <v>12.33</v>
      </c>
      <c r="N114" s="121">
        <f t="shared" si="32"/>
        <v>0.18920401869335704</v>
      </c>
      <c r="O114" s="121">
        <f t="shared" si="33"/>
        <v>14.505641433157372</v>
      </c>
      <c r="P114" s="222">
        <f t="shared" si="34"/>
        <v>15</v>
      </c>
      <c r="Q114" s="223">
        <f t="shared" si="35"/>
        <v>3</v>
      </c>
      <c r="R114" s="223">
        <f t="shared" si="36"/>
        <v>230</v>
      </c>
      <c r="T114">
        <v>529</v>
      </c>
      <c r="U114">
        <v>3634</v>
      </c>
      <c r="V114" t="s">
        <v>320</v>
      </c>
      <c r="W114">
        <v>1585.59</v>
      </c>
      <c r="X114">
        <v>894.71100000000001</v>
      </c>
      <c r="Y114">
        <v>1.772</v>
      </c>
      <c r="Z114">
        <v>12.33</v>
      </c>
      <c r="AA114">
        <v>102.69525299999999</v>
      </c>
      <c r="AB114">
        <v>4.6735860000000002</v>
      </c>
      <c r="AC114">
        <v>34.424695999999997</v>
      </c>
      <c r="AD114" s="1">
        <v>381</v>
      </c>
      <c r="AE114">
        <v>3</v>
      </c>
      <c r="AF114">
        <v>230</v>
      </c>
      <c r="AG114">
        <v>70</v>
      </c>
      <c r="AH114">
        <v>15.439759</v>
      </c>
      <c r="AI114">
        <v>631.29999999999995</v>
      </c>
      <c r="AJ114">
        <v>0</v>
      </c>
      <c r="AK114">
        <v>15</v>
      </c>
      <c r="AL114">
        <v>1914</v>
      </c>
      <c r="AM114">
        <v>0.88295591969821041</v>
      </c>
      <c r="AN114" t="s">
        <v>69</v>
      </c>
      <c r="AO114">
        <v>1474.7860000000001</v>
      </c>
      <c r="AP114" t="s">
        <v>607</v>
      </c>
      <c r="AQ114" t="s">
        <v>117</v>
      </c>
      <c r="AR114" t="s">
        <v>120</v>
      </c>
      <c r="AS114" t="s">
        <v>117</v>
      </c>
      <c r="AT114" t="s">
        <v>120</v>
      </c>
      <c r="AU114" t="s">
        <v>211</v>
      </c>
      <c r="AV114" t="s">
        <v>320</v>
      </c>
      <c r="AW114" t="s">
        <v>69</v>
      </c>
      <c r="AX114">
        <v>3634</v>
      </c>
      <c r="AY114" t="s">
        <v>714</v>
      </c>
      <c r="AZ114">
        <v>4</v>
      </c>
      <c r="BA114" t="s">
        <v>458</v>
      </c>
      <c r="BB114">
        <v>2</v>
      </c>
      <c r="BC114">
        <v>1</v>
      </c>
      <c r="BE114" t="s">
        <v>69</v>
      </c>
      <c r="BF114">
        <v>0</v>
      </c>
      <c r="BG114" t="s">
        <v>380</v>
      </c>
      <c r="BI114" t="s">
        <v>117</v>
      </c>
      <c r="BJ114" t="s">
        <v>320</v>
      </c>
      <c r="BK114" t="s">
        <v>69</v>
      </c>
      <c r="BL114">
        <v>0.88295591969821041</v>
      </c>
      <c r="BM114">
        <v>3634</v>
      </c>
      <c r="BN114" t="s">
        <v>120</v>
      </c>
      <c r="BO114" t="s">
        <v>211</v>
      </c>
      <c r="BP114">
        <v>2</v>
      </c>
      <c r="BQ114">
        <v>1585.5900000000001</v>
      </c>
      <c r="BR114">
        <v>4.5509270034127094E-2</v>
      </c>
      <c r="BS114">
        <v>0.33521214461587623</v>
      </c>
      <c r="BT114">
        <v>0.24028910374056348</v>
      </c>
      <c r="BU114">
        <v>12.33</v>
      </c>
      <c r="BV114">
        <v>0.18920401869335704</v>
      </c>
      <c r="BW114">
        <v>14.505641433157372</v>
      </c>
      <c r="BX114">
        <v>15</v>
      </c>
      <c r="BY114">
        <v>3</v>
      </c>
      <c r="BZ114">
        <v>230</v>
      </c>
    </row>
    <row r="115" spans="1:78" ht="16.5">
      <c r="A115" s="127" t="str">
        <f t="shared" si="19"/>
        <v>인천스마트</v>
      </c>
      <c r="B115" s="128" t="str">
        <f t="shared" si="20"/>
        <v>이승욱</v>
      </c>
      <c r="C115" s="129" t="str">
        <f t="shared" si="21"/>
        <v>B</v>
      </c>
      <c r="D115" s="130">
        <f t="shared" si="22"/>
        <v>0.92479664528139238</v>
      </c>
      <c r="E115" s="131">
        <f t="shared" si="23"/>
        <v>7302</v>
      </c>
      <c r="F115" s="132" t="str">
        <f t="shared" si="24"/>
        <v>27</v>
      </c>
      <c r="G115" s="133" t="str">
        <f t="shared" si="25"/>
        <v>70바3636</v>
      </c>
      <c r="H115" s="134">
        <f t="shared" si="26"/>
        <v>2</v>
      </c>
      <c r="I115" s="135">
        <f t="shared" si="27"/>
        <v>2283.511</v>
      </c>
      <c r="J115" s="136">
        <f t="shared" si="28"/>
        <v>4.5049901266591905E-2</v>
      </c>
      <c r="K115" s="136">
        <f t="shared" si="29"/>
        <v>0.34478276424869486</v>
      </c>
      <c r="L115" s="136">
        <f t="shared" si="30"/>
        <v>0.16203118793822321</v>
      </c>
      <c r="M115" s="137">
        <f t="shared" si="31"/>
        <v>10.164999999999999</v>
      </c>
      <c r="N115" s="138">
        <f t="shared" si="32"/>
        <v>0</v>
      </c>
      <c r="O115" s="138">
        <f t="shared" si="33"/>
        <v>7.2695073507419057</v>
      </c>
      <c r="P115" s="220">
        <f t="shared" si="34"/>
        <v>10</v>
      </c>
      <c r="Q115" s="221">
        <f t="shared" si="35"/>
        <v>0</v>
      </c>
      <c r="R115" s="221">
        <f t="shared" si="36"/>
        <v>166</v>
      </c>
      <c r="T115">
        <v>529</v>
      </c>
      <c r="U115">
        <v>7302</v>
      </c>
      <c r="V115" t="s">
        <v>418</v>
      </c>
      <c r="W115">
        <v>2283.511</v>
      </c>
      <c r="X115">
        <v>1239.471</v>
      </c>
      <c r="Y115">
        <v>1.8420000000000001</v>
      </c>
      <c r="Z115">
        <v>10.164999999999999</v>
      </c>
      <c r="AA115">
        <v>146.26913300000001</v>
      </c>
      <c r="AB115">
        <v>6.58941</v>
      </c>
      <c r="AC115">
        <v>50.431075999999997</v>
      </c>
      <c r="AD115" s="1">
        <v>370</v>
      </c>
      <c r="AE115">
        <v>0</v>
      </c>
      <c r="AF115">
        <v>166</v>
      </c>
      <c r="AG115">
        <v>90</v>
      </c>
      <c r="AH115">
        <v>15.611708</v>
      </c>
      <c r="AI115">
        <v>588.70000000000005</v>
      </c>
      <c r="AJ115">
        <v>2.2000000000000002</v>
      </c>
      <c r="AK115">
        <v>10</v>
      </c>
      <c r="AL115">
        <v>1242</v>
      </c>
      <c r="AM115">
        <v>0.92479664528139238</v>
      </c>
      <c r="AN115" t="s">
        <v>68</v>
      </c>
      <c r="AO115">
        <v>2178.8939999999998</v>
      </c>
      <c r="AP115" t="s">
        <v>608</v>
      </c>
      <c r="AQ115" t="s">
        <v>117</v>
      </c>
      <c r="AR115" t="s">
        <v>120</v>
      </c>
      <c r="AS115" t="s">
        <v>117</v>
      </c>
      <c r="AT115" t="s">
        <v>120</v>
      </c>
      <c r="AU115" t="s">
        <v>205</v>
      </c>
      <c r="AV115" t="s">
        <v>418</v>
      </c>
      <c r="AW115" t="s">
        <v>68</v>
      </c>
      <c r="AX115">
        <v>7302</v>
      </c>
      <c r="AY115" t="s">
        <v>679</v>
      </c>
      <c r="AZ115">
        <v>3</v>
      </c>
      <c r="BA115" t="s">
        <v>386</v>
      </c>
      <c r="BB115">
        <v>2</v>
      </c>
      <c r="BC115">
        <v>1</v>
      </c>
      <c r="BE115" t="s">
        <v>69</v>
      </c>
      <c r="BF115">
        <v>1</v>
      </c>
      <c r="BG115" t="s">
        <v>412</v>
      </c>
      <c r="BI115" t="s">
        <v>117</v>
      </c>
      <c r="BJ115" t="s">
        <v>418</v>
      </c>
      <c r="BK115" t="s">
        <v>68</v>
      </c>
      <c r="BL115">
        <v>0.92479664528139238</v>
      </c>
      <c r="BM115">
        <v>7302</v>
      </c>
      <c r="BN115" t="s">
        <v>120</v>
      </c>
      <c r="BO115" t="s">
        <v>205</v>
      </c>
      <c r="BP115">
        <v>2</v>
      </c>
      <c r="BQ115">
        <v>2283.511</v>
      </c>
      <c r="BR115">
        <v>4.5049901266591905E-2</v>
      </c>
      <c r="BS115">
        <v>0.34478276424869486</v>
      </c>
      <c r="BT115">
        <v>0.16203118793822321</v>
      </c>
      <c r="BU115">
        <v>10.164999999999999</v>
      </c>
      <c r="BV115">
        <v>0</v>
      </c>
      <c r="BW115">
        <v>7.2695073507419057</v>
      </c>
      <c r="BX115">
        <v>10</v>
      </c>
      <c r="BY115">
        <v>0</v>
      </c>
      <c r="BZ115">
        <v>166</v>
      </c>
    </row>
    <row r="116" spans="1:78" ht="16.5">
      <c r="A116" s="110" t="str">
        <f t="shared" si="19"/>
        <v>인천스마트</v>
      </c>
      <c r="B116" s="111" t="str">
        <f t="shared" si="20"/>
        <v>이영화</v>
      </c>
      <c r="C116" s="112" t="str">
        <f t="shared" si="21"/>
        <v>S</v>
      </c>
      <c r="D116" s="113">
        <f t="shared" si="22"/>
        <v>1.0187906985408768</v>
      </c>
      <c r="E116" s="114">
        <f t="shared" si="23"/>
        <v>66</v>
      </c>
      <c r="F116" s="115" t="str">
        <f t="shared" si="24"/>
        <v>5</v>
      </c>
      <c r="G116" s="116" t="str">
        <f t="shared" si="25"/>
        <v>70바3631</v>
      </c>
      <c r="H116" s="117">
        <f t="shared" si="26"/>
        <v>4</v>
      </c>
      <c r="I116" s="118">
        <f t="shared" si="27"/>
        <v>1927.374</v>
      </c>
      <c r="J116" s="119">
        <f t="shared" si="28"/>
        <v>6.6622237495064587E-3</v>
      </c>
      <c r="K116" s="119">
        <f t="shared" si="29"/>
        <v>0.32334989657636731</v>
      </c>
      <c r="L116" s="119">
        <f t="shared" si="30"/>
        <v>0.2609768524427537</v>
      </c>
      <c r="M116" s="120">
        <f t="shared" si="31"/>
        <v>7.8659999999999997</v>
      </c>
      <c r="N116" s="121">
        <f t="shared" si="32"/>
        <v>0.15565219827599625</v>
      </c>
      <c r="O116" s="121">
        <f t="shared" si="33"/>
        <v>1.9715945114959526</v>
      </c>
      <c r="P116" s="222">
        <f t="shared" si="34"/>
        <v>0</v>
      </c>
      <c r="Q116" s="223">
        <f t="shared" si="35"/>
        <v>3</v>
      </c>
      <c r="R116" s="223">
        <f t="shared" si="36"/>
        <v>38</v>
      </c>
      <c r="T116">
        <v>529</v>
      </c>
      <c r="U116">
        <v>66</v>
      </c>
      <c r="V116" t="s">
        <v>321</v>
      </c>
      <c r="W116">
        <v>1927.374</v>
      </c>
      <c r="X116">
        <v>902.64</v>
      </c>
      <c r="Y116">
        <v>2.1349999999999998</v>
      </c>
      <c r="Z116">
        <v>7.8659999999999997</v>
      </c>
      <c r="AA116">
        <v>114.77744199999999</v>
      </c>
      <c r="AB116">
        <v>0.76467300000000005</v>
      </c>
      <c r="AC116">
        <v>37.113273999999997</v>
      </c>
      <c r="AD116" s="1">
        <v>503</v>
      </c>
      <c r="AE116">
        <v>3</v>
      </c>
      <c r="AF116">
        <v>38</v>
      </c>
      <c r="AG116">
        <v>83</v>
      </c>
      <c r="AH116">
        <v>16.792271</v>
      </c>
      <c r="AI116">
        <v>417.9</v>
      </c>
      <c r="AJ116">
        <v>9</v>
      </c>
      <c r="AK116">
        <v>0</v>
      </c>
      <c r="AL116">
        <v>0</v>
      </c>
      <c r="AM116">
        <v>1.0187906985408768</v>
      </c>
      <c r="AN116" t="s">
        <v>71</v>
      </c>
      <c r="AO116">
        <v>1629.605</v>
      </c>
      <c r="AP116" t="s">
        <v>609</v>
      </c>
      <c r="AQ116" t="s">
        <v>117</v>
      </c>
      <c r="AR116" t="s">
        <v>122</v>
      </c>
      <c r="AS116" t="s">
        <v>117</v>
      </c>
      <c r="AT116" t="s">
        <v>122</v>
      </c>
      <c r="AU116" t="s">
        <v>236</v>
      </c>
      <c r="AV116" t="s">
        <v>321</v>
      </c>
      <c r="AW116" t="s">
        <v>71</v>
      </c>
      <c r="AX116">
        <v>66</v>
      </c>
      <c r="AY116" t="s">
        <v>717</v>
      </c>
      <c r="AZ116">
        <v>5</v>
      </c>
      <c r="BA116" t="s">
        <v>769</v>
      </c>
      <c r="BB116">
        <v>4</v>
      </c>
      <c r="BC116">
        <v>1</v>
      </c>
      <c r="BE116" t="s">
        <v>71</v>
      </c>
      <c r="BF116">
        <v>0</v>
      </c>
      <c r="BG116" t="s">
        <v>380</v>
      </c>
      <c r="BI116" t="s">
        <v>117</v>
      </c>
      <c r="BJ116" t="s">
        <v>321</v>
      </c>
      <c r="BK116" t="s">
        <v>71</v>
      </c>
      <c r="BL116">
        <v>1.0187906985408768</v>
      </c>
      <c r="BM116">
        <v>66</v>
      </c>
      <c r="BN116" t="s">
        <v>122</v>
      </c>
      <c r="BO116" t="s">
        <v>236</v>
      </c>
      <c r="BP116">
        <v>4</v>
      </c>
      <c r="BQ116">
        <v>1927.374</v>
      </c>
      <c r="BR116">
        <v>6.6622237495064587E-3</v>
      </c>
      <c r="BS116">
        <v>0.32334989657636731</v>
      </c>
      <c r="BT116">
        <v>0.2609768524427537</v>
      </c>
      <c r="BU116">
        <v>7.8659999999999997</v>
      </c>
      <c r="BV116">
        <v>0.15565219827599625</v>
      </c>
      <c r="BW116">
        <v>1.9715945114959526</v>
      </c>
      <c r="BX116">
        <v>0</v>
      </c>
      <c r="BY116">
        <v>3</v>
      </c>
      <c r="BZ116">
        <v>38</v>
      </c>
    </row>
    <row r="117" spans="1:78" ht="16.5">
      <c r="A117" s="127" t="str">
        <f t="shared" si="19"/>
        <v>인천스마트</v>
      </c>
      <c r="B117" s="128" t="str">
        <f t="shared" si="20"/>
        <v>이용대</v>
      </c>
      <c r="C117" s="129" t="str">
        <f t="shared" si="21"/>
        <v>F</v>
      </c>
      <c r="D117" s="130">
        <f t="shared" si="22"/>
        <v>0.75561764429356904</v>
      </c>
      <c r="E117" s="131">
        <f t="shared" si="23"/>
        <v>6524</v>
      </c>
      <c r="F117" s="132" t="str">
        <f t="shared" si="24"/>
        <v>38</v>
      </c>
      <c r="G117" s="133" t="str">
        <f t="shared" si="25"/>
        <v>70바3660</v>
      </c>
      <c r="H117" s="134">
        <f t="shared" si="26"/>
        <v>3</v>
      </c>
      <c r="I117" s="135">
        <f t="shared" si="27"/>
        <v>1931.558</v>
      </c>
      <c r="J117" s="136">
        <f t="shared" si="28"/>
        <v>2.5159266847138796E-2</v>
      </c>
      <c r="K117" s="136">
        <f t="shared" si="29"/>
        <v>0.404110243379527</v>
      </c>
      <c r="L117" s="136">
        <f t="shared" si="30"/>
        <v>0.23970287198209941</v>
      </c>
      <c r="M117" s="137">
        <f t="shared" si="31"/>
        <v>13.957000000000001</v>
      </c>
      <c r="N117" s="138">
        <f t="shared" si="32"/>
        <v>0.10354335722768873</v>
      </c>
      <c r="O117" s="138">
        <f t="shared" si="33"/>
        <v>23.918515519596099</v>
      </c>
      <c r="P117" s="220">
        <f t="shared" si="34"/>
        <v>27</v>
      </c>
      <c r="Q117" s="221">
        <f t="shared" si="35"/>
        <v>2</v>
      </c>
      <c r="R117" s="221">
        <f t="shared" si="36"/>
        <v>462</v>
      </c>
      <c r="T117">
        <v>529</v>
      </c>
      <c r="U117">
        <v>6524</v>
      </c>
      <c r="V117" t="s">
        <v>322</v>
      </c>
      <c r="W117">
        <v>1931.558</v>
      </c>
      <c r="X117">
        <v>1127.931</v>
      </c>
      <c r="Y117">
        <v>1.712</v>
      </c>
      <c r="Z117">
        <v>13.957000000000001</v>
      </c>
      <c r="AA117">
        <v>136.90498299999999</v>
      </c>
      <c r="AB117">
        <v>3.444429</v>
      </c>
      <c r="AC117">
        <v>55.324705999999999</v>
      </c>
      <c r="AD117" s="1">
        <v>463</v>
      </c>
      <c r="AE117">
        <v>2</v>
      </c>
      <c r="AF117">
        <v>462</v>
      </c>
      <c r="AG117">
        <v>70</v>
      </c>
      <c r="AH117">
        <v>14.108748</v>
      </c>
      <c r="AI117">
        <v>1960.2</v>
      </c>
      <c r="AJ117">
        <v>0</v>
      </c>
      <c r="AK117">
        <v>27</v>
      </c>
      <c r="AL117">
        <v>8639</v>
      </c>
      <c r="AM117">
        <v>0.75561764429356904</v>
      </c>
      <c r="AN117" t="s">
        <v>70</v>
      </c>
      <c r="AO117">
        <v>1633.1880000000001</v>
      </c>
      <c r="AP117" t="s">
        <v>610</v>
      </c>
      <c r="AQ117" t="s">
        <v>117</v>
      </c>
      <c r="AR117" t="s">
        <v>121</v>
      </c>
      <c r="AS117" t="s">
        <v>117</v>
      </c>
      <c r="AT117" t="s">
        <v>121</v>
      </c>
      <c r="AU117" t="s">
        <v>228</v>
      </c>
      <c r="AV117" t="s">
        <v>322</v>
      </c>
      <c r="AW117" t="s">
        <v>70</v>
      </c>
      <c r="AX117">
        <v>6524</v>
      </c>
      <c r="AY117" t="s">
        <v>682</v>
      </c>
      <c r="AZ117">
        <v>6</v>
      </c>
      <c r="BA117" t="s">
        <v>770</v>
      </c>
      <c r="BB117">
        <v>3</v>
      </c>
      <c r="BC117">
        <v>1</v>
      </c>
      <c r="BE117" t="s">
        <v>70</v>
      </c>
      <c r="BF117">
        <v>0</v>
      </c>
      <c r="BG117" t="s">
        <v>380</v>
      </c>
      <c r="BI117" t="s">
        <v>117</v>
      </c>
      <c r="BJ117" t="s">
        <v>322</v>
      </c>
      <c r="BK117" t="s">
        <v>70</v>
      </c>
      <c r="BL117">
        <v>0.75561764429356904</v>
      </c>
      <c r="BM117">
        <v>6524</v>
      </c>
      <c r="BN117" t="s">
        <v>121</v>
      </c>
      <c r="BO117" t="s">
        <v>228</v>
      </c>
      <c r="BP117">
        <v>3</v>
      </c>
      <c r="BQ117">
        <v>1931.558</v>
      </c>
      <c r="BR117">
        <v>2.5159266847138796E-2</v>
      </c>
      <c r="BS117">
        <v>0.404110243379527</v>
      </c>
      <c r="BT117">
        <v>0.23970287198209941</v>
      </c>
      <c r="BU117">
        <v>13.957000000000001</v>
      </c>
      <c r="BV117">
        <v>0.10354335722768873</v>
      </c>
      <c r="BW117">
        <v>23.918515519596099</v>
      </c>
      <c r="BX117">
        <v>27</v>
      </c>
      <c r="BY117">
        <v>2</v>
      </c>
      <c r="BZ117">
        <v>462</v>
      </c>
    </row>
    <row r="118" spans="1:78" ht="16.5">
      <c r="A118" s="110" t="str">
        <f t="shared" si="19"/>
        <v>인천스마트</v>
      </c>
      <c r="B118" s="111" t="str">
        <f t="shared" si="20"/>
        <v>이용진</v>
      </c>
      <c r="C118" s="112" t="str">
        <f t="shared" si="21"/>
        <v>D</v>
      </c>
      <c r="D118" s="113">
        <f t="shared" si="22"/>
        <v>0.83782608695652183</v>
      </c>
      <c r="E118" s="114">
        <f t="shared" si="23"/>
        <v>7097</v>
      </c>
      <c r="F118" s="115" t="str">
        <f t="shared" si="24"/>
        <v>21</v>
      </c>
      <c r="G118" s="116" t="str">
        <f t="shared" si="25"/>
        <v>70바3623</v>
      </c>
      <c r="H118" s="117">
        <f t="shared" si="26"/>
        <v>1</v>
      </c>
      <c r="I118" s="118">
        <f t="shared" si="27"/>
        <v>2830.15</v>
      </c>
      <c r="J118" s="119">
        <f t="shared" si="28"/>
        <v>4.883600895573928E-2</v>
      </c>
      <c r="K118" s="119">
        <f t="shared" si="29"/>
        <v>0.40652797958462167</v>
      </c>
      <c r="L118" s="119">
        <f t="shared" si="30"/>
        <v>0.16076886384113917</v>
      </c>
      <c r="M118" s="120">
        <f t="shared" si="31"/>
        <v>10.381</v>
      </c>
      <c r="N118" s="121">
        <f t="shared" si="32"/>
        <v>0.28267052983057434</v>
      </c>
      <c r="O118" s="121">
        <f t="shared" si="33"/>
        <v>17.702241930639719</v>
      </c>
      <c r="P118" s="222">
        <f t="shared" si="34"/>
        <v>78</v>
      </c>
      <c r="Q118" s="223">
        <f t="shared" si="35"/>
        <v>8</v>
      </c>
      <c r="R118" s="223">
        <f t="shared" si="36"/>
        <v>501</v>
      </c>
      <c r="T118">
        <v>529</v>
      </c>
      <c r="U118">
        <v>7097</v>
      </c>
      <c r="V118" t="s">
        <v>323</v>
      </c>
      <c r="W118">
        <v>2830.15</v>
      </c>
      <c r="X118">
        <v>1468.479</v>
      </c>
      <c r="Y118">
        <v>1.927</v>
      </c>
      <c r="Z118">
        <v>10.381</v>
      </c>
      <c r="AA118">
        <v>214.06608</v>
      </c>
      <c r="AB118">
        <v>10.454133000000001</v>
      </c>
      <c r="AC118">
        <v>87.023850999999993</v>
      </c>
      <c r="AD118" s="1">
        <v>455</v>
      </c>
      <c r="AE118">
        <v>8</v>
      </c>
      <c r="AF118">
        <v>501</v>
      </c>
      <c r="AG118">
        <v>90</v>
      </c>
      <c r="AH118">
        <v>13.220917</v>
      </c>
      <c r="AI118">
        <v>2795.1</v>
      </c>
      <c r="AJ118">
        <v>12.1</v>
      </c>
      <c r="AK118">
        <v>78</v>
      </c>
      <c r="AL118">
        <v>42738</v>
      </c>
      <c r="AM118">
        <v>0.83782608695652183</v>
      </c>
      <c r="AN118" t="s">
        <v>67</v>
      </c>
      <c r="AO118">
        <v>2830.15</v>
      </c>
      <c r="AP118" t="s">
        <v>611</v>
      </c>
      <c r="AQ118" t="s">
        <v>117</v>
      </c>
      <c r="AR118" t="s">
        <v>119</v>
      </c>
      <c r="AS118" t="s">
        <v>117</v>
      </c>
      <c r="AT118" t="s">
        <v>119</v>
      </c>
      <c r="AU118" t="s">
        <v>192</v>
      </c>
      <c r="AV118" t="s">
        <v>323</v>
      </c>
      <c r="AW118" t="s">
        <v>67</v>
      </c>
      <c r="AX118">
        <v>7097</v>
      </c>
      <c r="AY118" t="s">
        <v>683</v>
      </c>
      <c r="AZ118">
        <v>3</v>
      </c>
      <c r="BA118" t="s">
        <v>771</v>
      </c>
      <c r="BB118">
        <v>1</v>
      </c>
      <c r="BC118">
        <v>1</v>
      </c>
      <c r="BE118" t="s">
        <v>67</v>
      </c>
      <c r="BF118">
        <v>0</v>
      </c>
      <c r="BG118" t="s">
        <v>380</v>
      </c>
      <c r="BI118" t="s">
        <v>117</v>
      </c>
      <c r="BJ118" t="s">
        <v>323</v>
      </c>
      <c r="BK118" t="s">
        <v>67</v>
      </c>
      <c r="BL118">
        <v>0.83782608695652183</v>
      </c>
      <c r="BM118">
        <v>7097</v>
      </c>
      <c r="BN118" t="s">
        <v>119</v>
      </c>
      <c r="BO118" t="s">
        <v>192</v>
      </c>
      <c r="BP118">
        <v>1</v>
      </c>
      <c r="BQ118">
        <v>2830.15</v>
      </c>
      <c r="BR118">
        <v>4.883600895573928E-2</v>
      </c>
      <c r="BS118">
        <v>0.40652797958462167</v>
      </c>
      <c r="BT118">
        <v>0.16076886384113917</v>
      </c>
      <c r="BU118">
        <v>10.381</v>
      </c>
      <c r="BV118">
        <v>0.28267052983057434</v>
      </c>
      <c r="BW118">
        <v>17.702241930639719</v>
      </c>
      <c r="BX118">
        <v>78</v>
      </c>
      <c r="BY118">
        <v>8</v>
      </c>
      <c r="BZ118">
        <v>501</v>
      </c>
    </row>
    <row r="119" spans="1:78" ht="16.5">
      <c r="A119" s="127" t="str">
        <f t="shared" si="19"/>
        <v>인천스마트</v>
      </c>
      <c r="B119" s="128" t="str">
        <f t="shared" si="20"/>
        <v>이종흔</v>
      </c>
      <c r="C119" s="129" t="str">
        <f t="shared" si="21"/>
        <v>C</v>
      </c>
      <c r="D119" s="130">
        <f t="shared" si="22"/>
        <v>0.88575837982437811</v>
      </c>
      <c r="E119" s="131">
        <f t="shared" si="23"/>
        <v>8137</v>
      </c>
      <c r="F119" s="132" t="str">
        <f t="shared" si="24"/>
        <v>38</v>
      </c>
      <c r="G119" s="133" t="str">
        <f t="shared" si="25"/>
        <v>70바3553</v>
      </c>
      <c r="H119" s="134">
        <f t="shared" si="26"/>
        <v>4</v>
      </c>
      <c r="I119" s="135">
        <f t="shared" si="27"/>
        <v>2057.7049999999999</v>
      </c>
      <c r="J119" s="136">
        <f t="shared" si="28"/>
        <v>1.4709185384344839E-2</v>
      </c>
      <c r="K119" s="136">
        <f t="shared" si="29"/>
        <v>0.37771875891881285</v>
      </c>
      <c r="L119" s="136">
        <f t="shared" si="30"/>
        <v>0.24882089512345065</v>
      </c>
      <c r="M119" s="137">
        <f t="shared" si="31"/>
        <v>13.17</v>
      </c>
      <c r="N119" s="138">
        <f t="shared" si="32"/>
        <v>9.7195662157597909E-2</v>
      </c>
      <c r="O119" s="138">
        <f t="shared" si="33"/>
        <v>5.5887505740618799</v>
      </c>
      <c r="P119" s="220">
        <f t="shared" si="34"/>
        <v>6</v>
      </c>
      <c r="Q119" s="221">
        <f t="shared" si="35"/>
        <v>2</v>
      </c>
      <c r="R119" s="221">
        <f t="shared" si="36"/>
        <v>115</v>
      </c>
      <c r="T119">
        <v>529</v>
      </c>
      <c r="U119">
        <v>8137</v>
      </c>
      <c r="V119" t="s">
        <v>324</v>
      </c>
      <c r="W119">
        <v>2057.7049999999999</v>
      </c>
      <c r="X119">
        <v>1011.907</v>
      </c>
      <c r="Y119">
        <v>2.0329999999999999</v>
      </c>
      <c r="Z119">
        <v>13.17</v>
      </c>
      <c r="AA119">
        <v>129.94302200000001</v>
      </c>
      <c r="AB119">
        <v>1.9113560000000001</v>
      </c>
      <c r="AC119">
        <v>49.081916999999997</v>
      </c>
      <c r="AD119" s="1">
        <v>512</v>
      </c>
      <c r="AE119">
        <v>2</v>
      </c>
      <c r="AF119">
        <v>115</v>
      </c>
      <c r="AG119">
        <v>66</v>
      </c>
      <c r="AH119">
        <v>15.83544</v>
      </c>
      <c r="AI119">
        <v>557.6</v>
      </c>
      <c r="AJ119">
        <v>0</v>
      </c>
      <c r="AK119">
        <v>6</v>
      </c>
      <c r="AL119">
        <v>1811</v>
      </c>
      <c r="AM119">
        <v>0.88575837982437811</v>
      </c>
      <c r="AN119" t="s">
        <v>69</v>
      </c>
      <c r="AO119">
        <v>1734.998</v>
      </c>
      <c r="AP119" t="s">
        <v>612</v>
      </c>
      <c r="AQ119" t="s">
        <v>117</v>
      </c>
      <c r="AR119" t="s">
        <v>121</v>
      </c>
      <c r="AS119" t="s">
        <v>117</v>
      </c>
      <c r="AT119" t="s">
        <v>121</v>
      </c>
      <c r="AU119" t="s">
        <v>225</v>
      </c>
      <c r="AV119" t="s">
        <v>324</v>
      </c>
      <c r="AW119" t="s">
        <v>69</v>
      </c>
      <c r="AX119">
        <v>8137</v>
      </c>
      <c r="AY119" t="s">
        <v>704</v>
      </c>
      <c r="AZ119">
        <v>2</v>
      </c>
      <c r="BA119" t="s">
        <v>772</v>
      </c>
      <c r="BB119">
        <v>4</v>
      </c>
      <c r="BC119">
        <v>1</v>
      </c>
      <c r="BE119" t="s">
        <v>69</v>
      </c>
      <c r="BF119">
        <v>0</v>
      </c>
      <c r="BG119" t="s">
        <v>380</v>
      </c>
      <c r="BI119" t="s">
        <v>117</v>
      </c>
      <c r="BJ119" t="s">
        <v>324</v>
      </c>
      <c r="BK119" t="s">
        <v>69</v>
      </c>
      <c r="BL119">
        <v>0.88575837982437811</v>
      </c>
      <c r="BM119">
        <v>8137</v>
      </c>
      <c r="BN119" t="s">
        <v>121</v>
      </c>
      <c r="BO119" t="s">
        <v>225</v>
      </c>
      <c r="BP119">
        <v>4</v>
      </c>
      <c r="BQ119">
        <v>2057.7049999999999</v>
      </c>
      <c r="BR119">
        <v>1.4709185384344839E-2</v>
      </c>
      <c r="BS119">
        <v>0.37771875891881285</v>
      </c>
      <c r="BT119">
        <v>0.24882089512345065</v>
      </c>
      <c r="BU119">
        <v>13.17</v>
      </c>
      <c r="BV119">
        <v>9.7195662157597909E-2</v>
      </c>
      <c r="BW119">
        <v>5.5887505740618799</v>
      </c>
      <c r="BX119">
        <v>6</v>
      </c>
      <c r="BY119">
        <v>2</v>
      </c>
      <c r="BZ119">
        <v>115</v>
      </c>
    </row>
    <row r="120" spans="1:78" ht="16.5">
      <c r="A120" s="110" t="str">
        <f t="shared" si="19"/>
        <v>인천스마트</v>
      </c>
      <c r="B120" s="111" t="str">
        <f t="shared" si="20"/>
        <v>이진철</v>
      </c>
      <c r="C120" s="112" t="str">
        <f t="shared" si="21"/>
        <v>D</v>
      </c>
      <c r="D120" s="113">
        <f t="shared" si="22"/>
        <v>0.81240191102407455</v>
      </c>
      <c r="E120" s="114">
        <f t="shared" si="23"/>
        <v>1930</v>
      </c>
      <c r="F120" s="115" t="str">
        <f t="shared" si="24"/>
        <v>38</v>
      </c>
      <c r="G120" s="116" t="str">
        <f t="shared" si="25"/>
        <v>70바3550</v>
      </c>
      <c r="H120" s="117">
        <f t="shared" si="26"/>
        <v>2</v>
      </c>
      <c r="I120" s="118">
        <f t="shared" si="27"/>
        <v>3039.5540000000001</v>
      </c>
      <c r="J120" s="119">
        <f t="shared" si="28"/>
        <v>3.032601984708171E-2</v>
      </c>
      <c r="K120" s="119">
        <f t="shared" si="29"/>
        <v>0.39744599830796229</v>
      </c>
      <c r="L120" s="119">
        <f t="shared" si="30"/>
        <v>0.16318183522977384</v>
      </c>
      <c r="M120" s="120">
        <f t="shared" si="31"/>
        <v>13.548999999999999</v>
      </c>
      <c r="N120" s="121">
        <f t="shared" si="32"/>
        <v>1.0856855972948662</v>
      </c>
      <c r="O120" s="121">
        <f t="shared" si="33"/>
        <v>42.703633493598076</v>
      </c>
      <c r="P120" s="222">
        <f t="shared" si="34"/>
        <v>36</v>
      </c>
      <c r="Q120" s="223">
        <f t="shared" si="35"/>
        <v>33</v>
      </c>
      <c r="R120" s="223">
        <f t="shared" si="36"/>
        <v>1298</v>
      </c>
      <c r="T120">
        <v>529</v>
      </c>
      <c r="U120">
        <v>1930</v>
      </c>
      <c r="V120" t="s">
        <v>325</v>
      </c>
      <c r="W120">
        <v>3039.5540000000001</v>
      </c>
      <c r="X120">
        <v>1627.078</v>
      </c>
      <c r="Y120">
        <v>1.8680000000000001</v>
      </c>
      <c r="Z120">
        <v>13.548999999999999</v>
      </c>
      <c r="AA120">
        <v>203.43635699999999</v>
      </c>
      <c r="AB120">
        <v>6.1694149999999999</v>
      </c>
      <c r="AC120">
        <v>80.854966000000005</v>
      </c>
      <c r="AD120" s="1">
        <v>496</v>
      </c>
      <c r="AE120">
        <v>33</v>
      </c>
      <c r="AF120">
        <v>1298</v>
      </c>
      <c r="AG120">
        <v>86</v>
      </c>
      <c r="AH120">
        <v>14.941055</v>
      </c>
      <c r="AI120">
        <v>3195.1</v>
      </c>
      <c r="AJ120">
        <v>7.4</v>
      </c>
      <c r="AK120">
        <v>36</v>
      </c>
      <c r="AL120">
        <v>19891</v>
      </c>
      <c r="AM120">
        <v>0.81240191102407455</v>
      </c>
      <c r="AN120" t="s">
        <v>67</v>
      </c>
      <c r="AO120">
        <v>2876.5030000000002</v>
      </c>
      <c r="AP120" t="s">
        <v>613</v>
      </c>
      <c r="AQ120" t="s">
        <v>117</v>
      </c>
      <c r="AR120" t="s">
        <v>121</v>
      </c>
      <c r="AS120" t="s">
        <v>117</v>
      </c>
      <c r="AT120" t="s">
        <v>121</v>
      </c>
      <c r="AU120" t="s">
        <v>222</v>
      </c>
      <c r="AV120" t="s">
        <v>325</v>
      </c>
      <c r="AW120" t="s">
        <v>67</v>
      </c>
      <c r="AX120">
        <v>1930</v>
      </c>
      <c r="AY120" t="s">
        <v>691</v>
      </c>
      <c r="AZ120">
        <v>7</v>
      </c>
      <c r="BA120" t="s">
        <v>483</v>
      </c>
      <c r="BB120">
        <v>2</v>
      </c>
      <c r="BC120">
        <v>1</v>
      </c>
      <c r="BE120" t="s">
        <v>70</v>
      </c>
      <c r="BF120">
        <v>1</v>
      </c>
      <c r="BG120" t="s">
        <v>412</v>
      </c>
      <c r="BI120" t="s">
        <v>117</v>
      </c>
      <c r="BJ120" t="s">
        <v>325</v>
      </c>
      <c r="BK120" t="s">
        <v>67</v>
      </c>
      <c r="BL120">
        <v>0.81240191102407455</v>
      </c>
      <c r="BM120">
        <v>1930</v>
      </c>
      <c r="BN120" t="s">
        <v>121</v>
      </c>
      <c r="BO120" t="s">
        <v>222</v>
      </c>
      <c r="BP120">
        <v>2</v>
      </c>
      <c r="BQ120">
        <v>3039.5540000000001</v>
      </c>
      <c r="BR120">
        <v>3.032601984708171E-2</v>
      </c>
      <c r="BS120">
        <v>0.39744599830796229</v>
      </c>
      <c r="BT120">
        <v>0.16318183522977384</v>
      </c>
      <c r="BU120">
        <v>13.548999999999999</v>
      </c>
      <c r="BV120">
        <v>1.0856855972948662</v>
      </c>
      <c r="BW120">
        <v>42.703633493598076</v>
      </c>
      <c r="BX120">
        <v>36</v>
      </c>
      <c r="BY120">
        <v>33</v>
      </c>
      <c r="BZ120">
        <v>1298</v>
      </c>
    </row>
    <row r="121" spans="1:78" ht="16.5">
      <c r="A121" s="127" t="str">
        <f t="shared" si="19"/>
        <v>인천스마트</v>
      </c>
      <c r="B121" s="128" t="str">
        <f t="shared" si="20"/>
        <v>이춘복</v>
      </c>
      <c r="C121" s="129" t="str">
        <f t="shared" si="21"/>
        <v>F</v>
      </c>
      <c r="D121" s="130">
        <f t="shared" si="22"/>
        <v>0.77318860565793013</v>
      </c>
      <c r="E121" s="131">
        <f t="shared" si="23"/>
        <v>5539</v>
      </c>
      <c r="F121" s="132" t="str">
        <f t="shared" si="24"/>
        <v>38</v>
      </c>
      <c r="G121" s="133" t="str">
        <f t="shared" si="25"/>
        <v>70바3545</v>
      </c>
      <c r="H121" s="134">
        <f t="shared" si="26"/>
        <v>2</v>
      </c>
      <c r="I121" s="135">
        <f t="shared" si="27"/>
        <v>535.15499999999997</v>
      </c>
      <c r="J121" s="136">
        <f t="shared" si="28"/>
        <v>2.4063785707360591E-2</v>
      </c>
      <c r="K121" s="136">
        <f t="shared" si="29"/>
        <v>0.39359656003592958</v>
      </c>
      <c r="L121" s="136">
        <f t="shared" si="30"/>
        <v>0.22797133540749878</v>
      </c>
      <c r="M121" s="137">
        <f t="shared" si="31"/>
        <v>17.831</v>
      </c>
      <c r="N121" s="138">
        <f t="shared" si="32"/>
        <v>0.18686175033401539</v>
      </c>
      <c r="O121" s="138">
        <f t="shared" si="33"/>
        <v>13.080322523381078</v>
      </c>
      <c r="P121" s="220">
        <f t="shared" si="34"/>
        <v>9</v>
      </c>
      <c r="Q121" s="221">
        <f t="shared" si="35"/>
        <v>1</v>
      </c>
      <c r="R121" s="221">
        <f t="shared" si="36"/>
        <v>70</v>
      </c>
      <c r="T121">
        <v>529</v>
      </c>
      <c r="U121">
        <v>5539</v>
      </c>
      <c r="V121" t="s">
        <v>419</v>
      </c>
      <c r="W121">
        <v>535.15499999999997</v>
      </c>
      <c r="X121">
        <v>301.73200000000003</v>
      </c>
      <c r="Y121">
        <v>1.774</v>
      </c>
      <c r="Z121">
        <v>17.831</v>
      </c>
      <c r="AA121">
        <v>30.809159000000001</v>
      </c>
      <c r="AB121">
        <v>0.74138499999999996</v>
      </c>
      <c r="AC121">
        <v>12.126379</v>
      </c>
      <c r="AD121" s="1">
        <v>122</v>
      </c>
      <c r="AE121">
        <v>1</v>
      </c>
      <c r="AF121">
        <v>70</v>
      </c>
      <c r="AG121">
        <v>65</v>
      </c>
      <c r="AH121">
        <v>17.369997000000001</v>
      </c>
      <c r="AI121">
        <v>190.9</v>
      </c>
      <c r="AJ121">
        <v>0</v>
      </c>
      <c r="AK121">
        <v>9</v>
      </c>
      <c r="AL121">
        <v>2537</v>
      </c>
      <c r="AM121">
        <v>0.77318860565793013</v>
      </c>
      <c r="AN121" t="s">
        <v>70</v>
      </c>
      <c r="AO121">
        <v>476.12200000000001</v>
      </c>
      <c r="AP121" t="s">
        <v>614</v>
      </c>
      <c r="AQ121" t="s">
        <v>117</v>
      </c>
      <c r="AR121" t="s">
        <v>121</v>
      </c>
      <c r="AS121" t="s">
        <v>117</v>
      </c>
      <c r="AT121" t="s">
        <v>121</v>
      </c>
      <c r="AU121" t="s">
        <v>216</v>
      </c>
      <c r="AV121" t="s">
        <v>419</v>
      </c>
      <c r="AW121" t="s">
        <v>70</v>
      </c>
      <c r="AX121">
        <v>5539</v>
      </c>
      <c r="AY121" t="s">
        <v>682</v>
      </c>
      <c r="AZ121">
        <v>3</v>
      </c>
      <c r="BA121" t="s">
        <v>460</v>
      </c>
      <c r="BB121">
        <v>2</v>
      </c>
      <c r="BC121">
        <v>1</v>
      </c>
      <c r="BE121" t="s">
        <v>70</v>
      </c>
      <c r="BF121">
        <v>0</v>
      </c>
      <c r="BG121" t="s">
        <v>380</v>
      </c>
      <c r="BI121" t="s">
        <v>117</v>
      </c>
      <c r="BJ121" t="s">
        <v>419</v>
      </c>
      <c r="BK121" t="s">
        <v>70</v>
      </c>
      <c r="BL121">
        <v>0.77318860565793013</v>
      </c>
      <c r="BM121">
        <v>5539</v>
      </c>
      <c r="BN121" t="s">
        <v>121</v>
      </c>
      <c r="BO121" t="s">
        <v>216</v>
      </c>
      <c r="BP121">
        <v>2</v>
      </c>
      <c r="BQ121">
        <v>535.15499999999997</v>
      </c>
      <c r="BR121">
        <v>2.4063785707360591E-2</v>
      </c>
      <c r="BS121">
        <v>0.39359656003592958</v>
      </c>
      <c r="BT121">
        <v>0.22797133540749878</v>
      </c>
      <c r="BU121">
        <v>17.831</v>
      </c>
      <c r="BV121">
        <v>0.18686175033401539</v>
      </c>
      <c r="BW121">
        <v>13.080322523381078</v>
      </c>
      <c r="BX121">
        <v>9</v>
      </c>
      <c r="BY121">
        <v>1</v>
      </c>
      <c r="BZ121">
        <v>70</v>
      </c>
    </row>
    <row r="122" spans="1:78" ht="16.5">
      <c r="A122" s="110" t="str">
        <f t="shared" si="19"/>
        <v>인천스마트</v>
      </c>
      <c r="B122" s="111" t="str">
        <f t="shared" si="20"/>
        <v>이택선</v>
      </c>
      <c r="C122" s="112" t="str">
        <f t="shared" si="21"/>
        <v>C</v>
      </c>
      <c r="D122" s="113">
        <f t="shared" si="22"/>
        <v>0.89967272902695128</v>
      </c>
      <c r="E122" s="114">
        <f t="shared" si="23"/>
        <v>4038</v>
      </c>
      <c r="F122" s="115" t="str">
        <f t="shared" si="24"/>
        <v>5-1</v>
      </c>
      <c r="G122" s="116" t="str">
        <f t="shared" si="25"/>
        <v>70바3645</v>
      </c>
      <c r="H122" s="117">
        <f t="shared" si="26"/>
        <v>4</v>
      </c>
      <c r="I122" s="118">
        <f t="shared" si="27"/>
        <v>1154.808</v>
      </c>
      <c r="J122" s="119">
        <f t="shared" si="28"/>
        <v>7.139439260695632E-2</v>
      </c>
      <c r="K122" s="119">
        <f t="shared" si="29"/>
        <v>0.35563949669315442</v>
      </c>
      <c r="L122" s="119">
        <f t="shared" si="30"/>
        <v>0.17578679745897152</v>
      </c>
      <c r="M122" s="120">
        <f t="shared" si="31"/>
        <v>13.411</v>
      </c>
      <c r="N122" s="121">
        <f t="shared" si="32"/>
        <v>8.6594481506882537E-2</v>
      </c>
      <c r="O122" s="121">
        <f t="shared" si="33"/>
        <v>43.73021316097568</v>
      </c>
      <c r="P122" s="222">
        <f t="shared" si="34"/>
        <v>9</v>
      </c>
      <c r="Q122" s="223">
        <f t="shared" si="35"/>
        <v>1</v>
      </c>
      <c r="R122" s="223">
        <f t="shared" si="36"/>
        <v>505</v>
      </c>
      <c r="T122">
        <v>529</v>
      </c>
      <c r="U122">
        <v>4038</v>
      </c>
      <c r="V122" t="s">
        <v>420</v>
      </c>
      <c r="W122">
        <v>1154.808</v>
      </c>
      <c r="X122">
        <v>670.77599999999995</v>
      </c>
      <c r="Y122">
        <v>1.722</v>
      </c>
      <c r="Z122">
        <v>13.411</v>
      </c>
      <c r="AA122">
        <v>78.083022999999997</v>
      </c>
      <c r="AB122">
        <v>5.5746900000000004</v>
      </c>
      <c r="AC122">
        <v>27.769407000000001</v>
      </c>
      <c r="AD122" s="1">
        <v>203</v>
      </c>
      <c r="AE122">
        <v>1</v>
      </c>
      <c r="AF122">
        <v>505</v>
      </c>
      <c r="AG122">
        <v>69</v>
      </c>
      <c r="AH122">
        <v>14.789488</v>
      </c>
      <c r="AI122">
        <v>378.3</v>
      </c>
      <c r="AJ122">
        <v>0</v>
      </c>
      <c r="AK122">
        <v>9</v>
      </c>
      <c r="AL122">
        <v>2165</v>
      </c>
      <c r="AM122">
        <v>0.89967272902695128</v>
      </c>
      <c r="AN122" t="s">
        <v>69</v>
      </c>
      <c r="AO122">
        <v>802.21699999999998</v>
      </c>
      <c r="AP122" t="s">
        <v>615</v>
      </c>
      <c r="AQ122" t="s">
        <v>117</v>
      </c>
      <c r="AR122" t="s">
        <v>123</v>
      </c>
      <c r="AS122" t="s">
        <v>117</v>
      </c>
      <c r="AT122" t="s">
        <v>123</v>
      </c>
      <c r="AU122" t="s">
        <v>241</v>
      </c>
      <c r="AV122" t="s">
        <v>420</v>
      </c>
      <c r="AW122" t="s">
        <v>69</v>
      </c>
      <c r="AX122">
        <v>4038</v>
      </c>
      <c r="AY122" t="s">
        <v>687</v>
      </c>
      <c r="AZ122">
        <v>1</v>
      </c>
      <c r="BA122" t="s">
        <v>488</v>
      </c>
      <c r="BB122">
        <v>4</v>
      </c>
      <c r="BC122">
        <v>1</v>
      </c>
      <c r="BE122" t="s">
        <v>66</v>
      </c>
      <c r="BF122">
        <v>-2</v>
      </c>
      <c r="BG122" t="s">
        <v>379</v>
      </c>
      <c r="BI122" t="s">
        <v>117</v>
      </c>
      <c r="BJ122" t="s">
        <v>420</v>
      </c>
      <c r="BK122" t="s">
        <v>69</v>
      </c>
      <c r="BL122">
        <v>0.89967272902695128</v>
      </c>
      <c r="BM122">
        <v>4038</v>
      </c>
      <c r="BN122" t="s">
        <v>123</v>
      </c>
      <c r="BO122" t="s">
        <v>241</v>
      </c>
      <c r="BP122">
        <v>4</v>
      </c>
      <c r="BQ122">
        <v>1154.808</v>
      </c>
      <c r="BR122">
        <v>7.139439260695632E-2</v>
      </c>
      <c r="BS122">
        <v>0.35563949669315442</v>
      </c>
      <c r="BT122">
        <v>0.17578679745897152</v>
      </c>
      <c r="BU122">
        <v>13.411</v>
      </c>
      <c r="BV122">
        <v>8.6594481506882537E-2</v>
      </c>
      <c r="BW122">
        <v>43.73021316097568</v>
      </c>
      <c r="BX122">
        <v>9</v>
      </c>
      <c r="BY122">
        <v>1</v>
      </c>
      <c r="BZ122">
        <v>505</v>
      </c>
    </row>
    <row r="123" spans="1:78" ht="16.5">
      <c r="A123" s="127" t="str">
        <f t="shared" si="19"/>
        <v>인천스마트</v>
      </c>
      <c r="B123" s="128" t="str">
        <f t="shared" si="20"/>
        <v>이호용</v>
      </c>
      <c r="C123" s="129" t="str">
        <f t="shared" si="21"/>
        <v>C</v>
      </c>
      <c r="D123" s="130">
        <f t="shared" si="22"/>
        <v>0.89434844252197554</v>
      </c>
      <c r="E123" s="131">
        <f t="shared" si="23"/>
        <v>9630</v>
      </c>
      <c r="F123" s="132" t="str">
        <f t="shared" si="24"/>
        <v>21</v>
      </c>
      <c r="G123" s="133" t="str">
        <f t="shared" si="25"/>
        <v>70바3649</v>
      </c>
      <c r="H123" s="134">
        <f t="shared" si="26"/>
        <v>10</v>
      </c>
      <c r="I123" s="135">
        <f t="shared" si="27"/>
        <v>3370.9199999999996</v>
      </c>
      <c r="J123" s="136">
        <f t="shared" si="28"/>
        <v>2.8291823676679932E-2</v>
      </c>
      <c r="K123" s="136">
        <f t="shared" si="29"/>
        <v>0.38535732783524634</v>
      </c>
      <c r="L123" s="136">
        <f t="shared" si="30"/>
        <v>0.15307393827204444</v>
      </c>
      <c r="M123" s="137">
        <f t="shared" si="31"/>
        <v>13.44</v>
      </c>
      <c r="N123" s="138">
        <f t="shared" si="32"/>
        <v>0.7713027897428596</v>
      </c>
      <c r="O123" s="138">
        <f t="shared" si="33"/>
        <v>19.371566219311052</v>
      </c>
      <c r="P123" s="220">
        <f t="shared" si="34"/>
        <v>40</v>
      </c>
      <c r="Q123" s="221">
        <f t="shared" si="35"/>
        <v>26</v>
      </c>
      <c r="R123" s="221">
        <f t="shared" si="36"/>
        <v>653</v>
      </c>
      <c r="T123">
        <v>529</v>
      </c>
      <c r="U123">
        <v>9630</v>
      </c>
      <c r="V123" t="s">
        <v>326</v>
      </c>
      <c r="W123">
        <v>3370.92</v>
      </c>
      <c r="X123">
        <v>1761.462</v>
      </c>
      <c r="Y123">
        <v>1.9139999999999999</v>
      </c>
      <c r="Z123">
        <v>13.44</v>
      </c>
      <c r="AA123">
        <v>243.17743100000001</v>
      </c>
      <c r="AB123">
        <v>6.8799330000000003</v>
      </c>
      <c r="AC123">
        <v>93.710205000000002</v>
      </c>
      <c r="AD123" s="1">
        <v>516</v>
      </c>
      <c r="AE123">
        <v>26</v>
      </c>
      <c r="AF123">
        <v>653</v>
      </c>
      <c r="AG123">
        <v>89</v>
      </c>
      <c r="AH123">
        <v>13.861977</v>
      </c>
      <c r="AI123">
        <v>3553.6</v>
      </c>
      <c r="AJ123">
        <v>143.30000000000001</v>
      </c>
      <c r="AK123">
        <v>40</v>
      </c>
      <c r="AL123">
        <v>24700</v>
      </c>
      <c r="AM123">
        <v>0.89434844252197554</v>
      </c>
      <c r="AN123" t="s">
        <v>69</v>
      </c>
      <c r="AO123">
        <v>1673.23</v>
      </c>
      <c r="AP123" t="s">
        <v>616</v>
      </c>
      <c r="AQ123" t="s">
        <v>117</v>
      </c>
      <c r="AR123" t="s">
        <v>119</v>
      </c>
      <c r="AS123" t="s">
        <v>117</v>
      </c>
      <c r="AT123" t="s">
        <v>119</v>
      </c>
      <c r="AU123" t="s">
        <v>199</v>
      </c>
      <c r="AV123" t="s">
        <v>326</v>
      </c>
      <c r="AW123" t="s">
        <v>69</v>
      </c>
      <c r="AX123">
        <v>9630</v>
      </c>
      <c r="AY123" t="s">
        <v>709</v>
      </c>
      <c r="AZ123">
        <v>2</v>
      </c>
      <c r="BA123" t="s">
        <v>366</v>
      </c>
      <c r="BB123">
        <v>10</v>
      </c>
      <c r="BC123">
        <v>1</v>
      </c>
      <c r="BE123" t="s">
        <v>69</v>
      </c>
      <c r="BF123">
        <v>0</v>
      </c>
      <c r="BG123" t="s">
        <v>380</v>
      </c>
      <c r="BI123" t="s">
        <v>117</v>
      </c>
      <c r="BJ123" t="s">
        <v>326</v>
      </c>
      <c r="BK123" t="s">
        <v>69</v>
      </c>
      <c r="BL123">
        <v>0.89434844252197554</v>
      </c>
      <c r="BM123">
        <v>9630</v>
      </c>
      <c r="BN123" t="s">
        <v>119</v>
      </c>
      <c r="BO123" t="s">
        <v>199</v>
      </c>
      <c r="BP123">
        <v>10</v>
      </c>
      <c r="BQ123">
        <v>3370.9199999999996</v>
      </c>
      <c r="BR123">
        <v>2.8291823676679932E-2</v>
      </c>
      <c r="BS123">
        <v>0.38535732783524634</v>
      </c>
      <c r="BT123">
        <v>0.15307393827204444</v>
      </c>
      <c r="BU123">
        <v>13.44</v>
      </c>
      <c r="BV123">
        <v>0.7713027897428596</v>
      </c>
      <c r="BW123">
        <v>19.371566219311052</v>
      </c>
      <c r="BX123">
        <v>40</v>
      </c>
      <c r="BY123">
        <v>26</v>
      </c>
      <c r="BZ123">
        <v>653</v>
      </c>
    </row>
    <row r="124" spans="1:78" ht="16.5">
      <c r="A124" s="110" t="str">
        <f t="shared" si="19"/>
        <v>인천스마트</v>
      </c>
      <c r="B124" s="111" t="str">
        <f t="shared" si="20"/>
        <v>이환욱</v>
      </c>
      <c r="C124" s="112" t="str">
        <f t="shared" si="21"/>
        <v>A</v>
      </c>
      <c r="D124" s="113">
        <f t="shared" si="22"/>
        <v>0.95250000000000001</v>
      </c>
      <c r="E124" s="114">
        <f t="shared" si="23"/>
        <v>1706</v>
      </c>
      <c r="F124" s="115" t="str">
        <f t="shared" si="24"/>
        <v>27</v>
      </c>
      <c r="G124" s="116" t="str">
        <f t="shared" si="25"/>
        <v>70바3636</v>
      </c>
      <c r="H124" s="117">
        <f t="shared" si="26"/>
        <v>1</v>
      </c>
      <c r="I124" s="118">
        <f t="shared" si="27"/>
        <v>2380.3820000000001</v>
      </c>
      <c r="J124" s="119">
        <f t="shared" si="28"/>
        <v>1.7739392199265437E-2</v>
      </c>
      <c r="K124" s="119">
        <f t="shared" si="29"/>
        <v>0.35093219685367538</v>
      </c>
      <c r="L124" s="119">
        <f t="shared" si="30"/>
        <v>0.10712566302383399</v>
      </c>
      <c r="M124" s="120">
        <f t="shared" si="31"/>
        <v>9.1289999999999996</v>
      </c>
      <c r="N124" s="121">
        <f t="shared" si="32"/>
        <v>0.16804025572366116</v>
      </c>
      <c r="O124" s="121">
        <f t="shared" si="33"/>
        <v>4.5370869045388513</v>
      </c>
      <c r="P124" s="222">
        <f t="shared" si="34"/>
        <v>0</v>
      </c>
      <c r="Q124" s="223">
        <f t="shared" si="35"/>
        <v>4</v>
      </c>
      <c r="R124" s="223">
        <f t="shared" si="36"/>
        <v>110</v>
      </c>
      <c r="T124">
        <v>529</v>
      </c>
      <c r="U124">
        <v>1706</v>
      </c>
      <c r="V124" t="s">
        <v>327</v>
      </c>
      <c r="W124">
        <v>2422.5729999999999</v>
      </c>
      <c r="X124">
        <v>1269.941</v>
      </c>
      <c r="Y124">
        <v>1.9079999999999999</v>
      </c>
      <c r="Z124">
        <v>9.1289999999999996</v>
      </c>
      <c r="AA124">
        <v>153.423013</v>
      </c>
      <c r="AB124">
        <v>2.7216309999999999</v>
      </c>
      <c r="AC124">
        <v>53.841074999999996</v>
      </c>
      <c r="AD124" s="1">
        <v>255</v>
      </c>
      <c r="AE124">
        <v>4</v>
      </c>
      <c r="AF124">
        <v>110</v>
      </c>
      <c r="AG124">
        <v>70</v>
      </c>
      <c r="AH124">
        <v>15.790153</v>
      </c>
      <c r="AI124">
        <v>636.6</v>
      </c>
      <c r="AJ124">
        <v>0</v>
      </c>
      <c r="AK124">
        <v>0</v>
      </c>
      <c r="AL124">
        <v>0</v>
      </c>
      <c r="AM124">
        <v>0.95250000000000001</v>
      </c>
      <c r="AN124" t="s">
        <v>66</v>
      </c>
      <c r="AO124">
        <v>2380.3820000000001</v>
      </c>
      <c r="AP124" t="s">
        <v>617</v>
      </c>
      <c r="AQ124" t="s">
        <v>117</v>
      </c>
      <c r="AR124" t="s">
        <v>120</v>
      </c>
      <c r="AS124" t="s">
        <v>117</v>
      </c>
      <c r="AT124" t="s">
        <v>120</v>
      </c>
      <c r="AU124" t="s">
        <v>205</v>
      </c>
      <c r="AV124" t="s">
        <v>327</v>
      </c>
      <c r="AW124" t="s">
        <v>66</v>
      </c>
      <c r="AX124">
        <v>1706</v>
      </c>
      <c r="AY124" t="s">
        <v>745</v>
      </c>
      <c r="AZ124">
        <v>4</v>
      </c>
      <c r="BA124" t="s">
        <v>773</v>
      </c>
      <c r="BB124">
        <v>1</v>
      </c>
      <c r="BC124">
        <v>1</v>
      </c>
      <c r="BE124" t="s">
        <v>69</v>
      </c>
      <c r="BF124">
        <v>2</v>
      </c>
      <c r="BG124" t="s">
        <v>412</v>
      </c>
      <c r="BI124" t="s">
        <v>117</v>
      </c>
      <c r="BJ124" t="s">
        <v>327</v>
      </c>
      <c r="BK124" t="s">
        <v>66</v>
      </c>
      <c r="BL124">
        <v>0.95250000000000001</v>
      </c>
      <c r="BM124">
        <v>1706</v>
      </c>
      <c r="BN124" t="s">
        <v>120</v>
      </c>
      <c r="BO124" t="s">
        <v>205</v>
      </c>
      <c r="BP124">
        <v>1</v>
      </c>
      <c r="BQ124">
        <v>2380.3820000000001</v>
      </c>
      <c r="BR124">
        <v>1.7739392199265437E-2</v>
      </c>
      <c r="BS124">
        <v>0.35093219685367538</v>
      </c>
      <c r="BT124">
        <v>0.10525998597359089</v>
      </c>
      <c r="BU124">
        <v>9.1289999999999996</v>
      </c>
      <c r="BV124">
        <v>0.16804025572366116</v>
      </c>
      <c r="BW124">
        <v>4.5370869045388513</v>
      </c>
      <c r="BX124">
        <v>0</v>
      </c>
      <c r="BY124">
        <v>4</v>
      </c>
      <c r="BZ124">
        <v>110</v>
      </c>
    </row>
    <row r="125" spans="1:78" ht="16.5">
      <c r="A125" s="127" t="str">
        <f t="shared" si="19"/>
        <v>인천스마트</v>
      </c>
      <c r="B125" s="128" t="str">
        <f t="shared" si="20"/>
        <v>인호덕</v>
      </c>
      <c r="C125" s="129" t="str">
        <f t="shared" si="21"/>
        <v>C</v>
      </c>
      <c r="D125" s="130">
        <f t="shared" si="22"/>
        <v>0.86920817780706616</v>
      </c>
      <c r="E125" s="131">
        <f t="shared" si="23"/>
        <v>3123</v>
      </c>
      <c r="F125" s="132" t="str">
        <f t="shared" si="24"/>
        <v>27</v>
      </c>
      <c r="G125" s="133" t="str">
        <f t="shared" si="25"/>
        <v>70바3676</v>
      </c>
      <c r="H125" s="134">
        <f t="shared" si="26"/>
        <v>2</v>
      </c>
      <c r="I125" s="135">
        <f t="shared" si="27"/>
        <v>2264.5079999999998</v>
      </c>
      <c r="J125" s="136">
        <f t="shared" si="28"/>
        <v>3.9760268639973999E-2</v>
      </c>
      <c r="K125" s="136">
        <f t="shared" si="29"/>
        <v>0.41941924377690876</v>
      </c>
      <c r="L125" s="136">
        <f t="shared" si="30"/>
        <v>0.2075506026033028</v>
      </c>
      <c r="M125" s="137">
        <f t="shared" si="31"/>
        <v>16.18</v>
      </c>
      <c r="N125" s="138">
        <f t="shared" si="32"/>
        <v>4.4159702681553788E-2</v>
      </c>
      <c r="O125" s="138">
        <f t="shared" si="33"/>
        <v>34.797845713064383</v>
      </c>
      <c r="P125" s="220">
        <f t="shared" si="34"/>
        <v>49</v>
      </c>
      <c r="Q125" s="221">
        <f t="shared" si="35"/>
        <v>1</v>
      </c>
      <c r="R125" s="221">
        <f t="shared" si="36"/>
        <v>788</v>
      </c>
      <c r="T125">
        <v>529</v>
      </c>
      <c r="U125">
        <v>3123</v>
      </c>
      <c r="V125" t="s">
        <v>328</v>
      </c>
      <c r="W125">
        <v>2264.5079999999998</v>
      </c>
      <c r="X125">
        <v>1243.4739999999999</v>
      </c>
      <c r="Y125">
        <v>1.821</v>
      </c>
      <c r="Z125">
        <v>16.18</v>
      </c>
      <c r="AA125">
        <v>150.85469000000001</v>
      </c>
      <c r="AB125">
        <v>5.9980229999999999</v>
      </c>
      <c r="AC125">
        <v>63.271360000000001</v>
      </c>
      <c r="AD125" s="1">
        <v>470</v>
      </c>
      <c r="AE125">
        <v>1</v>
      </c>
      <c r="AF125">
        <v>788</v>
      </c>
      <c r="AG125">
        <v>70</v>
      </c>
      <c r="AH125">
        <v>15.011187</v>
      </c>
      <c r="AI125">
        <v>2679.4</v>
      </c>
      <c r="AJ125">
        <v>0</v>
      </c>
      <c r="AK125">
        <v>49</v>
      </c>
      <c r="AL125">
        <v>26754</v>
      </c>
      <c r="AM125">
        <v>0.86920817780706616</v>
      </c>
      <c r="AN125" t="s">
        <v>69</v>
      </c>
      <c r="AO125">
        <v>2146.7649999999999</v>
      </c>
      <c r="AP125" t="s">
        <v>618</v>
      </c>
      <c r="AQ125" t="s">
        <v>117</v>
      </c>
      <c r="AR125" t="s">
        <v>120</v>
      </c>
      <c r="AS125" t="s">
        <v>117</v>
      </c>
      <c r="AT125" t="s">
        <v>120</v>
      </c>
      <c r="AU125" t="s">
        <v>214</v>
      </c>
      <c r="AV125" t="s">
        <v>328</v>
      </c>
      <c r="AW125" t="s">
        <v>69</v>
      </c>
      <c r="AX125">
        <v>3123</v>
      </c>
      <c r="AY125" t="s">
        <v>714</v>
      </c>
      <c r="AZ125">
        <v>10</v>
      </c>
      <c r="BA125" t="s">
        <v>774</v>
      </c>
      <c r="BB125">
        <v>2</v>
      </c>
      <c r="BC125">
        <v>1</v>
      </c>
      <c r="BE125" t="s">
        <v>69</v>
      </c>
      <c r="BF125">
        <v>0</v>
      </c>
      <c r="BG125" t="s">
        <v>380</v>
      </c>
      <c r="BI125" t="s">
        <v>117</v>
      </c>
      <c r="BJ125" t="s">
        <v>328</v>
      </c>
      <c r="BK125" t="s">
        <v>69</v>
      </c>
      <c r="BL125">
        <v>0.86920817780706616</v>
      </c>
      <c r="BM125">
        <v>3123</v>
      </c>
      <c r="BN125" t="s">
        <v>120</v>
      </c>
      <c r="BO125" t="s">
        <v>214</v>
      </c>
      <c r="BP125">
        <v>2</v>
      </c>
      <c r="BQ125">
        <v>2264.5079999999998</v>
      </c>
      <c r="BR125">
        <v>3.9760268639973999E-2</v>
      </c>
      <c r="BS125">
        <v>0.41941924377690876</v>
      </c>
      <c r="BT125">
        <v>0.2075506026033028</v>
      </c>
      <c r="BU125">
        <v>16.18</v>
      </c>
      <c r="BV125">
        <v>4.4159702681553788E-2</v>
      </c>
      <c r="BW125">
        <v>34.797845713064383</v>
      </c>
      <c r="BX125">
        <v>49</v>
      </c>
      <c r="BY125">
        <v>1</v>
      </c>
      <c r="BZ125">
        <v>788</v>
      </c>
    </row>
    <row r="126" spans="1:78" ht="16.5">
      <c r="A126" s="110" t="str">
        <f t="shared" si="19"/>
        <v>인천스마트</v>
      </c>
      <c r="B126" s="111" t="str">
        <f t="shared" si="20"/>
        <v>임광빈</v>
      </c>
      <c r="C126" s="112" t="str">
        <f t="shared" si="21"/>
        <v>S</v>
      </c>
      <c r="D126" s="113">
        <f t="shared" si="22"/>
        <v>1.096972251295248</v>
      </c>
      <c r="E126" s="114">
        <f t="shared" si="23"/>
        <v>8629</v>
      </c>
      <c r="F126" s="115" t="str">
        <f t="shared" si="24"/>
        <v>5-1</v>
      </c>
      <c r="G126" s="116" t="str">
        <f t="shared" si="25"/>
        <v>70바3646</v>
      </c>
      <c r="H126" s="117">
        <f t="shared" si="26"/>
        <v>4</v>
      </c>
      <c r="I126" s="118">
        <f t="shared" si="27"/>
        <v>360.15200000000004</v>
      </c>
      <c r="J126" s="119">
        <f t="shared" si="28"/>
        <v>3.51728993793085E-3</v>
      </c>
      <c r="K126" s="119">
        <f t="shared" si="29"/>
        <v>0.29609779444149725</v>
      </c>
      <c r="L126" s="119">
        <f t="shared" si="30"/>
        <v>7.2191741264799297E-2</v>
      </c>
      <c r="M126" s="120">
        <f t="shared" si="31"/>
        <v>10.839</v>
      </c>
      <c r="N126" s="121">
        <f t="shared" si="32"/>
        <v>1.1106421733046046</v>
      </c>
      <c r="O126" s="121">
        <f t="shared" si="33"/>
        <v>39.42779715231346</v>
      </c>
      <c r="P126" s="222">
        <f t="shared" si="34"/>
        <v>1</v>
      </c>
      <c r="Q126" s="223">
        <f t="shared" si="35"/>
        <v>4</v>
      </c>
      <c r="R126" s="223">
        <f t="shared" si="36"/>
        <v>157</v>
      </c>
      <c r="T126">
        <v>529</v>
      </c>
      <c r="U126">
        <v>8629</v>
      </c>
      <c r="V126" t="s">
        <v>443</v>
      </c>
      <c r="W126">
        <v>436.99299999999999</v>
      </c>
      <c r="X126">
        <v>203.869</v>
      </c>
      <c r="Y126">
        <v>2.1429999999999998</v>
      </c>
      <c r="Z126">
        <v>10.839</v>
      </c>
      <c r="AA126">
        <v>22.741088000000001</v>
      </c>
      <c r="AB126">
        <v>7.9987000000000003E-2</v>
      </c>
      <c r="AC126">
        <v>6.7335859999999998</v>
      </c>
      <c r="AD126" s="1">
        <v>26</v>
      </c>
      <c r="AE126">
        <v>4</v>
      </c>
      <c r="AF126">
        <v>157</v>
      </c>
      <c r="AG126">
        <v>69</v>
      </c>
      <c r="AH126">
        <v>19.216011000000002</v>
      </c>
      <c r="AI126">
        <v>44.4</v>
      </c>
      <c r="AJ126">
        <v>0</v>
      </c>
      <c r="AK126">
        <v>1</v>
      </c>
      <c r="AL126">
        <v>633</v>
      </c>
      <c r="AM126">
        <v>1.096972251295248</v>
      </c>
      <c r="AN126" t="s">
        <v>71</v>
      </c>
      <c r="AO126">
        <v>160.50200000000001</v>
      </c>
      <c r="AP126" t="s">
        <v>619</v>
      </c>
      <c r="AQ126" t="s">
        <v>117</v>
      </c>
      <c r="AR126" t="s">
        <v>123</v>
      </c>
      <c r="AS126" t="s">
        <v>117</v>
      </c>
      <c r="AT126" t="s">
        <v>123</v>
      </c>
      <c r="AU126" t="s">
        <v>242</v>
      </c>
      <c r="AV126" t="s">
        <v>443</v>
      </c>
      <c r="AW126" t="s">
        <v>71</v>
      </c>
      <c r="AX126">
        <v>8629</v>
      </c>
      <c r="AY126" t="s">
        <v>726</v>
      </c>
      <c r="AZ126">
        <v>1</v>
      </c>
      <c r="BA126" t="s">
        <v>775</v>
      </c>
      <c r="BB126">
        <v>4</v>
      </c>
      <c r="BC126">
        <v>1</v>
      </c>
      <c r="BE126" t="s">
        <v>71</v>
      </c>
      <c r="BF126">
        <v>0</v>
      </c>
      <c r="BG126" t="s">
        <v>380</v>
      </c>
      <c r="BI126" t="s">
        <v>117</v>
      </c>
      <c r="BJ126" t="s">
        <v>443</v>
      </c>
      <c r="BK126" t="s">
        <v>71</v>
      </c>
      <c r="BL126">
        <v>1.096972251295248</v>
      </c>
      <c r="BM126">
        <v>8629</v>
      </c>
      <c r="BN126" t="s">
        <v>123</v>
      </c>
      <c r="BO126" t="s">
        <v>242</v>
      </c>
      <c r="BP126">
        <v>4</v>
      </c>
      <c r="BQ126">
        <v>360.15200000000004</v>
      </c>
      <c r="BR126">
        <v>3.51728993793085E-3</v>
      </c>
      <c r="BS126">
        <v>0.29609779444149725</v>
      </c>
      <c r="BT126">
        <v>5.9497520555249171E-2</v>
      </c>
      <c r="BU126">
        <v>10.839</v>
      </c>
      <c r="BV126">
        <v>1.1106421733046046</v>
      </c>
      <c r="BW126">
        <v>39.42779715231346</v>
      </c>
      <c r="BX126">
        <v>1</v>
      </c>
      <c r="BY126">
        <v>4</v>
      </c>
      <c r="BZ126">
        <v>157</v>
      </c>
    </row>
    <row r="127" spans="1:78" ht="16.5">
      <c r="A127" s="127" t="str">
        <f t="shared" si="19"/>
        <v>인천스마트</v>
      </c>
      <c r="B127" s="128" t="str">
        <f t="shared" si="20"/>
        <v>임인복</v>
      </c>
      <c r="C127" s="129" t="str">
        <f t="shared" si="21"/>
        <v>C</v>
      </c>
      <c r="D127" s="130">
        <f t="shared" si="22"/>
        <v>0.89952362162118893</v>
      </c>
      <c r="E127" s="131">
        <f t="shared" si="23"/>
        <v>7690</v>
      </c>
      <c r="F127" s="132" t="str">
        <f t="shared" si="24"/>
        <v>27</v>
      </c>
      <c r="G127" s="133" t="str">
        <f t="shared" si="25"/>
        <v>70바3640</v>
      </c>
      <c r="H127" s="134">
        <f t="shared" si="26"/>
        <v>2</v>
      </c>
      <c r="I127" s="135">
        <f t="shared" si="27"/>
        <v>835.05899999999997</v>
      </c>
      <c r="J127" s="136">
        <f t="shared" si="28"/>
        <v>2.3436316793633873E-2</v>
      </c>
      <c r="K127" s="136">
        <f t="shared" si="29"/>
        <v>0.37364840985731368</v>
      </c>
      <c r="L127" s="136">
        <f t="shared" si="30"/>
        <v>0.14370242102653824</v>
      </c>
      <c r="M127" s="137">
        <f t="shared" si="31"/>
        <v>13.802</v>
      </c>
      <c r="N127" s="138">
        <f t="shared" si="32"/>
        <v>0.11975201752211521</v>
      </c>
      <c r="O127" s="138">
        <f t="shared" si="33"/>
        <v>17.364042540706706</v>
      </c>
      <c r="P127" s="220">
        <f t="shared" si="34"/>
        <v>1</v>
      </c>
      <c r="Q127" s="221">
        <f t="shared" si="35"/>
        <v>1</v>
      </c>
      <c r="R127" s="221">
        <f t="shared" si="36"/>
        <v>145</v>
      </c>
      <c r="T127">
        <v>529</v>
      </c>
      <c r="U127">
        <v>7690</v>
      </c>
      <c r="V127" t="s">
        <v>329</v>
      </c>
      <c r="W127">
        <v>835.05899999999997</v>
      </c>
      <c r="X127">
        <v>468.03500000000003</v>
      </c>
      <c r="Y127">
        <v>1.784</v>
      </c>
      <c r="Z127">
        <v>13.802</v>
      </c>
      <c r="AA127">
        <v>49.613598000000003</v>
      </c>
      <c r="AB127">
        <v>1.16276</v>
      </c>
      <c r="AC127">
        <v>18.538042000000001</v>
      </c>
      <c r="AD127" s="1">
        <v>120</v>
      </c>
      <c r="AE127">
        <v>1</v>
      </c>
      <c r="AF127">
        <v>145</v>
      </c>
      <c r="AG127">
        <v>81</v>
      </c>
      <c r="AH127">
        <v>16.831251999999999</v>
      </c>
      <c r="AI127">
        <v>342.4</v>
      </c>
      <c r="AJ127">
        <v>1.7</v>
      </c>
      <c r="AK127">
        <v>1</v>
      </c>
      <c r="AL127">
        <v>407</v>
      </c>
      <c r="AM127">
        <v>0.89952362162118893</v>
      </c>
      <c r="AN127" t="s">
        <v>69</v>
      </c>
      <c r="AO127">
        <v>717.50199999999995</v>
      </c>
      <c r="AP127" t="s">
        <v>620</v>
      </c>
      <c r="AQ127" t="s">
        <v>117</v>
      </c>
      <c r="AR127" t="s">
        <v>120</v>
      </c>
      <c r="AS127" t="s">
        <v>117</v>
      </c>
      <c r="AT127" t="s">
        <v>120</v>
      </c>
      <c r="AU127" t="s">
        <v>210</v>
      </c>
      <c r="AV127" t="s">
        <v>329</v>
      </c>
      <c r="AW127" t="s">
        <v>69</v>
      </c>
      <c r="AX127">
        <v>7690</v>
      </c>
      <c r="AY127" t="s">
        <v>714</v>
      </c>
      <c r="AZ127">
        <v>1</v>
      </c>
      <c r="BA127" t="s">
        <v>393</v>
      </c>
      <c r="BB127">
        <v>2</v>
      </c>
      <c r="BC127">
        <v>1</v>
      </c>
      <c r="BE127" t="s">
        <v>69</v>
      </c>
      <c r="BF127">
        <v>0</v>
      </c>
      <c r="BG127" t="s">
        <v>380</v>
      </c>
      <c r="BI127" t="s">
        <v>117</v>
      </c>
      <c r="BJ127" t="s">
        <v>329</v>
      </c>
      <c r="BK127" t="s">
        <v>69</v>
      </c>
      <c r="BL127">
        <v>0.89952362162118893</v>
      </c>
      <c r="BM127">
        <v>7690</v>
      </c>
      <c r="BN127" t="s">
        <v>120</v>
      </c>
      <c r="BO127" t="s">
        <v>210</v>
      </c>
      <c r="BP127">
        <v>2</v>
      </c>
      <c r="BQ127">
        <v>835.05899999999997</v>
      </c>
      <c r="BR127">
        <v>2.3436316793633873E-2</v>
      </c>
      <c r="BS127">
        <v>0.37364840985731368</v>
      </c>
      <c r="BT127">
        <v>0.14370242102653824</v>
      </c>
      <c r="BU127">
        <v>13.802</v>
      </c>
      <c r="BV127">
        <v>0.11975201752211521</v>
      </c>
      <c r="BW127">
        <v>17.364042540706706</v>
      </c>
      <c r="BX127">
        <v>1</v>
      </c>
      <c r="BY127">
        <v>1</v>
      </c>
      <c r="BZ127">
        <v>145</v>
      </c>
    </row>
    <row r="128" spans="1:78" ht="16.5">
      <c r="A128" s="110" t="str">
        <f t="shared" si="19"/>
        <v>인천스마트</v>
      </c>
      <c r="B128" s="111" t="str">
        <f t="shared" si="20"/>
        <v>임재준</v>
      </c>
      <c r="C128" s="112" t="str">
        <f t="shared" si="21"/>
        <v>C</v>
      </c>
      <c r="D128" s="113">
        <f t="shared" si="22"/>
        <v>0.8964414105262879</v>
      </c>
      <c r="E128" s="114">
        <f t="shared" si="23"/>
        <v>6064</v>
      </c>
      <c r="F128" s="115" t="str">
        <f t="shared" si="24"/>
        <v>20</v>
      </c>
      <c r="G128" s="116" t="str">
        <f t="shared" si="25"/>
        <v>70바3574</v>
      </c>
      <c r="H128" s="117">
        <f t="shared" si="26"/>
        <v>2</v>
      </c>
      <c r="I128" s="118">
        <f t="shared" si="27"/>
        <v>5271.6210000000001</v>
      </c>
      <c r="J128" s="119">
        <f t="shared" si="28"/>
        <v>2.7009607981732076E-2</v>
      </c>
      <c r="K128" s="119">
        <f t="shared" si="29"/>
        <v>0.42868475404053435</v>
      </c>
      <c r="L128" s="119">
        <f t="shared" si="30"/>
        <v>0.18039991873467384</v>
      </c>
      <c r="M128" s="120">
        <f t="shared" si="31"/>
        <v>14.592000000000001</v>
      </c>
      <c r="N128" s="121">
        <f t="shared" si="32"/>
        <v>0.2276339668576326</v>
      </c>
      <c r="O128" s="121">
        <f t="shared" si="33"/>
        <v>35.074600393313553</v>
      </c>
      <c r="P128" s="222">
        <f t="shared" si="34"/>
        <v>116</v>
      </c>
      <c r="Q128" s="223">
        <f t="shared" si="35"/>
        <v>12</v>
      </c>
      <c r="R128" s="223">
        <f t="shared" si="36"/>
        <v>1849</v>
      </c>
      <c r="T128">
        <v>529</v>
      </c>
      <c r="U128">
        <v>6064</v>
      </c>
      <c r="V128" t="s">
        <v>330</v>
      </c>
      <c r="W128">
        <v>5271.6210000000001</v>
      </c>
      <c r="X128">
        <v>2940.3589999999999</v>
      </c>
      <c r="Y128">
        <v>1.7929999999999999</v>
      </c>
      <c r="Z128">
        <v>14.592000000000001</v>
      </c>
      <c r="AA128">
        <v>344.46297800000002</v>
      </c>
      <c r="AB128">
        <v>9.3038100000000004</v>
      </c>
      <c r="AC128">
        <v>147.66602700000001</v>
      </c>
      <c r="AD128" s="1">
        <v>951</v>
      </c>
      <c r="AE128">
        <v>12</v>
      </c>
      <c r="AF128">
        <v>1849</v>
      </c>
      <c r="AG128">
        <v>87</v>
      </c>
      <c r="AH128">
        <v>15.303882</v>
      </c>
      <c r="AI128">
        <v>9316.7000000000007</v>
      </c>
      <c r="AJ128">
        <v>17.899999999999999</v>
      </c>
      <c r="AK128">
        <v>116</v>
      </c>
      <c r="AL128">
        <v>68824</v>
      </c>
      <c r="AM128">
        <v>0.8964414105262879</v>
      </c>
      <c r="AN128" t="s">
        <v>69</v>
      </c>
      <c r="AO128">
        <v>5185.0129999999999</v>
      </c>
      <c r="AP128" t="s">
        <v>621</v>
      </c>
      <c r="AQ128" t="s">
        <v>117</v>
      </c>
      <c r="AR128" t="s">
        <v>118</v>
      </c>
      <c r="AS128" t="s">
        <v>117</v>
      </c>
      <c r="AT128" t="s">
        <v>118</v>
      </c>
      <c r="AU128" t="s">
        <v>186</v>
      </c>
      <c r="AV128" t="s">
        <v>330</v>
      </c>
      <c r="AW128" t="s">
        <v>69</v>
      </c>
      <c r="AX128">
        <v>6064</v>
      </c>
      <c r="AY128" t="s">
        <v>685</v>
      </c>
      <c r="AZ128">
        <v>1</v>
      </c>
      <c r="BA128" t="s">
        <v>448</v>
      </c>
      <c r="BB128">
        <v>2</v>
      </c>
      <c r="BC128">
        <v>1</v>
      </c>
      <c r="BE128" t="s">
        <v>68</v>
      </c>
      <c r="BF128">
        <v>-1</v>
      </c>
      <c r="BG128" t="s">
        <v>379</v>
      </c>
      <c r="BI128" t="s">
        <v>117</v>
      </c>
      <c r="BJ128" t="s">
        <v>330</v>
      </c>
      <c r="BK128" t="s">
        <v>69</v>
      </c>
      <c r="BL128">
        <v>0.8964414105262879</v>
      </c>
      <c r="BM128">
        <v>6064</v>
      </c>
      <c r="BN128" t="s">
        <v>118</v>
      </c>
      <c r="BO128" t="s">
        <v>186</v>
      </c>
      <c r="BP128">
        <v>2</v>
      </c>
      <c r="BQ128">
        <v>5271.6210000000001</v>
      </c>
      <c r="BR128">
        <v>2.7009607981732076E-2</v>
      </c>
      <c r="BS128">
        <v>0.42868475404053435</v>
      </c>
      <c r="BT128">
        <v>0.18039991873467384</v>
      </c>
      <c r="BU128">
        <v>14.592000000000001</v>
      </c>
      <c r="BV128">
        <v>0.2276339668576326</v>
      </c>
      <c r="BW128">
        <v>35.074600393313553</v>
      </c>
      <c r="BX128">
        <v>116</v>
      </c>
      <c r="BY128">
        <v>12</v>
      </c>
      <c r="BZ128">
        <v>1849</v>
      </c>
    </row>
    <row r="129" spans="1:78" ht="16.5">
      <c r="A129" s="127" t="str">
        <f t="shared" si="19"/>
        <v>인천스마트</v>
      </c>
      <c r="B129" s="128" t="str">
        <f t="shared" si="20"/>
        <v>임충환</v>
      </c>
      <c r="C129" s="129" t="str">
        <f t="shared" si="21"/>
        <v>S</v>
      </c>
      <c r="D129" s="130">
        <f t="shared" si="22"/>
        <v>1.066320172706138</v>
      </c>
      <c r="E129" s="131">
        <f t="shared" si="23"/>
        <v>170</v>
      </c>
      <c r="F129" s="132" t="str">
        <f t="shared" si="24"/>
        <v>5</v>
      </c>
      <c r="G129" s="133" t="str">
        <f t="shared" si="25"/>
        <v>70바3632</v>
      </c>
      <c r="H129" s="134">
        <f t="shared" si="26"/>
        <v>2</v>
      </c>
      <c r="I129" s="135">
        <f t="shared" si="27"/>
        <v>2422.1490000000003</v>
      </c>
      <c r="J129" s="136">
        <f t="shared" si="28"/>
        <v>2.7753261622403447E-3</v>
      </c>
      <c r="K129" s="136">
        <f t="shared" si="29"/>
        <v>0.16538013631903067</v>
      </c>
      <c r="L129" s="136">
        <f t="shared" si="30"/>
        <v>0.13665550715500985</v>
      </c>
      <c r="M129" s="137">
        <f t="shared" si="31"/>
        <v>6.2809999999999997</v>
      </c>
      <c r="N129" s="138">
        <f t="shared" si="32"/>
        <v>0.28899956195923532</v>
      </c>
      <c r="O129" s="138">
        <f t="shared" si="33"/>
        <v>0.61928477562693285</v>
      </c>
      <c r="P129" s="220">
        <f t="shared" si="34"/>
        <v>3506</v>
      </c>
      <c r="Q129" s="221">
        <f t="shared" si="35"/>
        <v>7</v>
      </c>
      <c r="R129" s="221">
        <f t="shared" si="36"/>
        <v>15</v>
      </c>
      <c r="T129">
        <v>529</v>
      </c>
      <c r="U129">
        <v>170</v>
      </c>
      <c r="V129" t="s">
        <v>331</v>
      </c>
      <c r="W129">
        <v>2422.1489999999999</v>
      </c>
      <c r="X129">
        <v>1082.3820000000001</v>
      </c>
      <c r="Y129">
        <v>2.238</v>
      </c>
      <c r="Z129">
        <v>6.2809999999999997</v>
      </c>
      <c r="AA129">
        <v>113.080763</v>
      </c>
      <c r="AB129">
        <v>0.313836</v>
      </c>
      <c r="AC129">
        <v>18.701312000000001</v>
      </c>
      <c r="AD129" s="1">
        <v>331</v>
      </c>
      <c r="AE129">
        <v>7</v>
      </c>
      <c r="AF129">
        <v>15</v>
      </c>
      <c r="AG129">
        <v>89</v>
      </c>
      <c r="AH129">
        <v>21.419637000000002</v>
      </c>
      <c r="AI129">
        <v>292.5</v>
      </c>
      <c r="AJ129">
        <v>10</v>
      </c>
      <c r="AK129">
        <v>3506</v>
      </c>
      <c r="AL129">
        <v>0</v>
      </c>
      <c r="AM129">
        <v>1.066320172706138</v>
      </c>
      <c r="AN129" t="s">
        <v>71</v>
      </c>
      <c r="AO129">
        <v>2294.5790000000002</v>
      </c>
      <c r="AP129" t="s">
        <v>622</v>
      </c>
      <c r="AQ129" t="s">
        <v>117</v>
      </c>
      <c r="AR129" t="s">
        <v>122</v>
      </c>
      <c r="AS129" t="s">
        <v>117</v>
      </c>
      <c r="AT129" t="s">
        <v>122</v>
      </c>
      <c r="AU129" t="s">
        <v>237</v>
      </c>
      <c r="AV129" t="s">
        <v>331</v>
      </c>
      <c r="AW129" t="s">
        <v>71</v>
      </c>
      <c r="AX129">
        <v>170</v>
      </c>
      <c r="AY129" t="s">
        <v>717</v>
      </c>
      <c r="AZ129">
        <v>2</v>
      </c>
      <c r="BA129" t="s">
        <v>776</v>
      </c>
      <c r="BB129">
        <v>2</v>
      </c>
      <c r="BC129">
        <v>1</v>
      </c>
      <c r="BE129" t="s">
        <v>71</v>
      </c>
      <c r="BF129">
        <v>0</v>
      </c>
      <c r="BG129" t="s">
        <v>380</v>
      </c>
      <c r="BI129" t="s">
        <v>117</v>
      </c>
      <c r="BJ129" t="s">
        <v>331</v>
      </c>
      <c r="BK129" t="s">
        <v>71</v>
      </c>
      <c r="BL129">
        <v>1.066320172706138</v>
      </c>
      <c r="BM129">
        <v>170</v>
      </c>
      <c r="BN129" t="s">
        <v>122</v>
      </c>
      <c r="BO129" t="s">
        <v>237</v>
      </c>
      <c r="BP129">
        <v>2</v>
      </c>
      <c r="BQ129">
        <v>2422.1490000000003</v>
      </c>
      <c r="BR129">
        <v>2.7753261622403447E-3</v>
      </c>
      <c r="BS129">
        <v>0.16538013631903067</v>
      </c>
      <c r="BT129">
        <v>0.13665550715500988</v>
      </c>
      <c r="BU129">
        <v>6.2809999999999997</v>
      </c>
      <c r="BV129">
        <v>0.28899956195923532</v>
      </c>
      <c r="BW129">
        <v>0.61928477562693285</v>
      </c>
      <c r="BX129">
        <v>3506</v>
      </c>
      <c r="BY129">
        <v>7</v>
      </c>
      <c r="BZ129">
        <v>15</v>
      </c>
    </row>
    <row r="130" spans="1:78" ht="16.5">
      <c r="A130" s="110" t="str">
        <f t="shared" si="19"/>
        <v>인천스마트</v>
      </c>
      <c r="B130" s="111" t="str">
        <f t="shared" si="20"/>
        <v>자선호</v>
      </c>
      <c r="C130" s="112" t="str">
        <f t="shared" si="21"/>
        <v>C</v>
      </c>
      <c r="D130" s="113">
        <f t="shared" si="22"/>
        <v>0.87319367588260244</v>
      </c>
      <c r="E130" s="114">
        <f t="shared" si="23"/>
        <v>8420</v>
      </c>
      <c r="F130" s="115" t="str">
        <f t="shared" si="24"/>
        <v>5</v>
      </c>
      <c r="G130" s="116" t="str">
        <f t="shared" si="25"/>
        <v>70바3622</v>
      </c>
      <c r="H130" s="117">
        <f t="shared" si="26"/>
        <v>2</v>
      </c>
      <c r="I130" s="118">
        <f t="shared" si="27"/>
        <v>2294.819</v>
      </c>
      <c r="J130" s="119">
        <f t="shared" si="28"/>
        <v>0.108771510895165</v>
      </c>
      <c r="K130" s="119">
        <f t="shared" si="29"/>
        <v>0.34628801819616556</v>
      </c>
      <c r="L130" s="119">
        <f t="shared" si="30"/>
        <v>0.22529009913200126</v>
      </c>
      <c r="M130" s="120">
        <f t="shared" si="31"/>
        <v>11.492000000000001</v>
      </c>
      <c r="N130" s="121">
        <f t="shared" si="32"/>
        <v>8.7152842991102999E-2</v>
      </c>
      <c r="O130" s="121">
        <f t="shared" si="33"/>
        <v>3.5732665626352231</v>
      </c>
      <c r="P130" s="222">
        <f t="shared" si="34"/>
        <v>119</v>
      </c>
      <c r="Q130" s="223">
        <f t="shared" si="35"/>
        <v>2</v>
      </c>
      <c r="R130" s="223">
        <f t="shared" si="36"/>
        <v>82</v>
      </c>
      <c r="T130">
        <v>529</v>
      </c>
      <c r="U130">
        <v>8420</v>
      </c>
      <c r="V130" t="s">
        <v>332</v>
      </c>
      <c r="W130">
        <v>2294.819</v>
      </c>
      <c r="X130">
        <v>1251.8340000000001</v>
      </c>
      <c r="Y130">
        <v>1.833</v>
      </c>
      <c r="Z130">
        <v>11.492000000000001</v>
      </c>
      <c r="AA130">
        <v>159.52108100000001</v>
      </c>
      <c r="AB130">
        <v>17.351348999999999</v>
      </c>
      <c r="AC130">
        <v>55.240239000000003</v>
      </c>
      <c r="AD130" s="1">
        <v>517</v>
      </c>
      <c r="AE130">
        <v>2</v>
      </c>
      <c r="AF130">
        <v>82</v>
      </c>
      <c r="AG130">
        <v>70</v>
      </c>
      <c r="AH130">
        <v>14.385678</v>
      </c>
      <c r="AI130">
        <v>1228.4000000000001</v>
      </c>
      <c r="AJ130">
        <v>0</v>
      </c>
      <c r="AK130">
        <v>119</v>
      </c>
      <c r="AL130">
        <v>27041</v>
      </c>
      <c r="AM130">
        <v>0.87319367588260244</v>
      </c>
      <c r="AN130" t="s">
        <v>69</v>
      </c>
      <c r="AO130">
        <v>2214.5859999999998</v>
      </c>
      <c r="AP130" t="s">
        <v>623</v>
      </c>
      <c r="AQ130" t="s">
        <v>117</v>
      </c>
      <c r="AR130" t="s">
        <v>122</v>
      </c>
      <c r="AS130" t="s">
        <v>117</v>
      </c>
      <c r="AT130" t="s">
        <v>122</v>
      </c>
      <c r="AU130" t="s">
        <v>233</v>
      </c>
      <c r="AV130" t="s">
        <v>332</v>
      </c>
      <c r="AW130" t="s">
        <v>69</v>
      </c>
      <c r="AX130">
        <v>8420</v>
      </c>
      <c r="AY130" t="s">
        <v>702</v>
      </c>
      <c r="AZ130">
        <v>4</v>
      </c>
      <c r="BA130" t="s">
        <v>777</v>
      </c>
      <c r="BB130">
        <v>2</v>
      </c>
      <c r="BC130">
        <v>1</v>
      </c>
      <c r="BE130" t="s">
        <v>68</v>
      </c>
      <c r="BF130">
        <v>-1</v>
      </c>
      <c r="BG130" t="s">
        <v>379</v>
      </c>
      <c r="BI130" t="s">
        <v>117</v>
      </c>
      <c r="BJ130" t="s">
        <v>332</v>
      </c>
      <c r="BK130" t="s">
        <v>69</v>
      </c>
      <c r="BL130">
        <v>0.87319367588260244</v>
      </c>
      <c r="BM130">
        <v>8420</v>
      </c>
      <c r="BN130" t="s">
        <v>122</v>
      </c>
      <c r="BO130" t="s">
        <v>233</v>
      </c>
      <c r="BP130">
        <v>2</v>
      </c>
      <c r="BQ130">
        <v>2294.819</v>
      </c>
      <c r="BR130">
        <v>0.108771510895165</v>
      </c>
      <c r="BS130">
        <v>0.34628801819616556</v>
      </c>
      <c r="BT130">
        <v>0.22529009913200126</v>
      </c>
      <c r="BU130">
        <v>11.492000000000001</v>
      </c>
      <c r="BV130">
        <v>8.7152842991102999E-2</v>
      </c>
      <c r="BW130">
        <v>3.5732665626352231</v>
      </c>
      <c r="BX130">
        <v>119</v>
      </c>
      <c r="BY130">
        <v>2</v>
      </c>
      <c r="BZ130">
        <v>82</v>
      </c>
    </row>
    <row r="131" spans="1:78" ht="16.5">
      <c r="A131" s="127" t="str">
        <f t="shared" si="19"/>
        <v>인천스마트</v>
      </c>
      <c r="B131" s="128" t="str">
        <f t="shared" si="20"/>
        <v>장길영</v>
      </c>
      <c r="C131" s="129" t="str">
        <f t="shared" si="21"/>
        <v>C</v>
      </c>
      <c r="D131" s="130">
        <f t="shared" si="22"/>
        <v>0.89768725991245946</v>
      </c>
      <c r="E131" s="131">
        <f t="shared" si="23"/>
        <v>8961</v>
      </c>
      <c r="F131" s="132" t="str">
        <f t="shared" si="24"/>
        <v>38</v>
      </c>
      <c r="G131" s="133" t="str">
        <f t="shared" si="25"/>
        <v>70바3549</v>
      </c>
      <c r="H131" s="134">
        <f t="shared" si="26"/>
        <v>9</v>
      </c>
      <c r="I131" s="135">
        <f t="shared" si="27"/>
        <v>1902.6769999999999</v>
      </c>
      <c r="J131" s="136">
        <f t="shared" si="28"/>
        <v>1.6513601864988105E-2</v>
      </c>
      <c r="K131" s="136">
        <f t="shared" si="29"/>
        <v>0.38779384011959322</v>
      </c>
      <c r="L131" s="136">
        <f t="shared" si="30"/>
        <v>0.17764444516857039</v>
      </c>
      <c r="M131" s="137">
        <f t="shared" si="31"/>
        <v>11.414</v>
      </c>
      <c r="N131" s="138">
        <f t="shared" si="32"/>
        <v>5.2557528156381775E-2</v>
      </c>
      <c r="O131" s="138">
        <f t="shared" si="33"/>
        <v>35.896791730808751</v>
      </c>
      <c r="P131" s="220">
        <f t="shared" si="34"/>
        <v>20</v>
      </c>
      <c r="Q131" s="221">
        <f t="shared" si="35"/>
        <v>1</v>
      </c>
      <c r="R131" s="221">
        <f t="shared" si="36"/>
        <v>683</v>
      </c>
      <c r="T131">
        <v>529</v>
      </c>
      <c r="U131">
        <v>8961</v>
      </c>
      <c r="V131" t="s">
        <v>333</v>
      </c>
      <c r="W131">
        <v>1902.6769999999999</v>
      </c>
      <c r="X131">
        <v>930.05100000000004</v>
      </c>
      <c r="Y131">
        <v>2.0459999999999998</v>
      </c>
      <c r="Z131">
        <v>11.414</v>
      </c>
      <c r="AA131">
        <v>133.07109</v>
      </c>
      <c r="AB131">
        <v>2.1974830000000001</v>
      </c>
      <c r="AC131">
        <v>51.604149</v>
      </c>
      <c r="AD131" s="1">
        <v>338</v>
      </c>
      <c r="AE131">
        <v>1</v>
      </c>
      <c r="AF131">
        <v>683</v>
      </c>
      <c r="AG131">
        <v>68</v>
      </c>
      <c r="AH131">
        <v>14.298199</v>
      </c>
      <c r="AI131">
        <v>1578.6</v>
      </c>
      <c r="AJ131">
        <v>0</v>
      </c>
      <c r="AK131">
        <v>20</v>
      </c>
      <c r="AL131">
        <v>10371</v>
      </c>
      <c r="AM131">
        <v>0.89768725991245946</v>
      </c>
      <c r="AN131" t="s">
        <v>69</v>
      </c>
      <c r="AO131">
        <v>488.76400000000001</v>
      </c>
      <c r="AP131" t="s">
        <v>624</v>
      </c>
      <c r="AQ131" t="s">
        <v>117</v>
      </c>
      <c r="AR131" t="s">
        <v>121</v>
      </c>
      <c r="AS131" t="s">
        <v>117</v>
      </c>
      <c r="AT131" t="s">
        <v>121</v>
      </c>
      <c r="AU131" t="s">
        <v>221</v>
      </c>
      <c r="AV131" t="s">
        <v>333</v>
      </c>
      <c r="AW131" t="s">
        <v>69</v>
      </c>
      <c r="AX131">
        <v>8961</v>
      </c>
      <c r="AY131" t="s">
        <v>704</v>
      </c>
      <c r="AZ131">
        <v>1</v>
      </c>
      <c r="BA131" t="s">
        <v>461</v>
      </c>
      <c r="BB131">
        <v>9</v>
      </c>
      <c r="BC131">
        <v>1</v>
      </c>
      <c r="BE131" t="s">
        <v>69</v>
      </c>
      <c r="BF131">
        <v>0</v>
      </c>
      <c r="BG131" t="s">
        <v>380</v>
      </c>
      <c r="BI131" t="s">
        <v>117</v>
      </c>
      <c r="BJ131" t="s">
        <v>333</v>
      </c>
      <c r="BK131" t="s">
        <v>69</v>
      </c>
      <c r="BL131">
        <v>0.89768725991245946</v>
      </c>
      <c r="BM131">
        <v>8961</v>
      </c>
      <c r="BN131" t="s">
        <v>121</v>
      </c>
      <c r="BO131" t="s">
        <v>221</v>
      </c>
      <c r="BP131">
        <v>9</v>
      </c>
      <c r="BQ131">
        <v>1902.6769999999999</v>
      </c>
      <c r="BR131">
        <v>1.6513601864988105E-2</v>
      </c>
      <c r="BS131">
        <v>0.38779384011959322</v>
      </c>
      <c r="BT131">
        <v>0.17764444516857039</v>
      </c>
      <c r="BU131">
        <v>11.414</v>
      </c>
      <c r="BV131">
        <v>5.2557528156381775E-2</v>
      </c>
      <c r="BW131">
        <v>35.896791730808751</v>
      </c>
      <c r="BX131">
        <v>20</v>
      </c>
      <c r="BY131">
        <v>1</v>
      </c>
      <c r="BZ131">
        <v>683</v>
      </c>
    </row>
    <row r="132" spans="1:78" ht="16.5">
      <c r="A132" s="110" t="str">
        <f t="shared" si="19"/>
        <v>인천스마트</v>
      </c>
      <c r="B132" s="111" t="str">
        <f t="shared" si="20"/>
        <v>장명근</v>
      </c>
      <c r="C132" s="112" t="str">
        <f t="shared" si="21"/>
        <v>B</v>
      </c>
      <c r="D132" s="113">
        <f t="shared" si="22"/>
        <v>0.92605810986191994</v>
      </c>
      <c r="E132" s="114">
        <f t="shared" si="23"/>
        <v>4259</v>
      </c>
      <c r="F132" s="115" t="str">
        <f t="shared" si="24"/>
        <v>38</v>
      </c>
      <c r="G132" s="116" t="str">
        <f t="shared" si="25"/>
        <v>70바3553</v>
      </c>
      <c r="H132" s="117">
        <f t="shared" si="26"/>
        <v>5</v>
      </c>
      <c r="I132" s="118">
        <f t="shared" si="27"/>
        <v>1885.502</v>
      </c>
      <c r="J132" s="119">
        <f t="shared" si="28"/>
        <v>6.185981835599071E-3</v>
      </c>
      <c r="K132" s="119">
        <f t="shared" si="29"/>
        <v>0.39341383252165285</v>
      </c>
      <c r="L132" s="119">
        <f t="shared" si="30"/>
        <v>0.15963918362324728</v>
      </c>
      <c r="M132" s="120">
        <f t="shared" si="31"/>
        <v>11.516</v>
      </c>
      <c r="N132" s="121">
        <f t="shared" si="32"/>
        <v>0</v>
      </c>
      <c r="O132" s="121">
        <f t="shared" si="33"/>
        <v>23.388996670382742</v>
      </c>
      <c r="P132" s="222">
        <f t="shared" si="34"/>
        <v>0</v>
      </c>
      <c r="Q132" s="223">
        <f t="shared" si="35"/>
        <v>0</v>
      </c>
      <c r="R132" s="223">
        <f t="shared" si="36"/>
        <v>455</v>
      </c>
      <c r="T132">
        <v>529</v>
      </c>
      <c r="U132">
        <v>4259</v>
      </c>
      <c r="V132" t="s">
        <v>334</v>
      </c>
      <c r="W132">
        <v>1915.5350000000001</v>
      </c>
      <c r="X132">
        <v>903.51900000000001</v>
      </c>
      <c r="Y132">
        <v>2.12</v>
      </c>
      <c r="Z132">
        <v>11.516</v>
      </c>
      <c r="AA132">
        <v>127.660252</v>
      </c>
      <c r="AB132">
        <v>0.78970399999999996</v>
      </c>
      <c r="AC132">
        <v>50.223309</v>
      </c>
      <c r="AD132" s="1">
        <v>301</v>
      </c>
      <c r="AE132">
        <v>0</v>
      </c>
      <c r="AF132">
        <v>455</v>
      </c>
      <c r="AG132">
        <v>68</v>
      </c>
      <c r="AH132">
        <v>15.004944</v>
      </c>
      <c r="AI132">
        <v>225.7</v>
      </c>
      <c r="AJ132">
        <v>0</v>
      </c>
      <c r="AK132">
        <v>0</v>
      </c>
      <c r="AL132">
        <v>0</v>
      </c>
      <c r="AM132">
        <v>0.92605810986191994</v>
      </c>
      <c r="AN132" t="s">
        <v>68</v>
      </c>
      <c r="AO132">
        <v>1416.83</v>
      </c>
      <c r="AP132" t="s">
        <v>625</v>
      </c>
      <c r="AQ132" t="s">
        <v>117</v>
      </c>
      <c r="AR132" t="s">
        <v>121</v>
      </c>
      <c r="AS132" t="s">
        <v>117</v>
      </c>
      <c r="AT132" t="s">
        <v>121</v>
      </c>
      <c r="AU132" t="s">
        <v>225</v>
      </c>
      <c r="AV132" t="s">
        <v>334</v>
      </c>
      <c r="AW132" t="s">
        <v>68</v>
      </c>
      <c r="AX132">
        <v>4259</v>
      </c>
      <c r="AY132" t="s">
        <v>734</v>
      </c>
      <c r="AZ132">
        <v>2</v>
      </c>
      <c r="BA132" t="s">
        <v>778</v>
      </c>
      <c r="BB132">
        <v>5</v>
      </c>
      <c r="BC132">
        <v>1</v>
      </c>
      <c r="BE132" t="s">
        <v>68</v>
      </c>
      <c r="BF132">
        <v>0</v>
      </c>
      <c r="BG132" t="s">
        <v>380</v>
      </c>
      <c r="BI132" t="s">
        <v>117</v>
      </c>
      <c r="BJ132" t="s">
        <v>334</v>
      </c>
      <c r="BK132" t="s">
        <v>68</v>
      </c>
      <c r="BL132">
        <v>0.92605810986191994</v>
      </c>
      <c r="BM132">
        <v>4259</v>
      </c>
      <c r="BN132" t="s">
        <v>121</v>
      </c>
      <c r="BO132" t="s">
        <v>225</v>
      </c>
      <c r="BP132">
        <v>5</v>
      </c>
      <c r="BQ132">
        <v>1885.502</v>
      </c>
      <c r="BR132">
        <v>6.185981835599071E-3</v>
      </c>
      <c r="BS132">
        <v>0.39341383252165285</v>
      </c>
      <c r="BT132">
        <v>0.15713625697259512</v>
      </c>
      <c r="BU132">
        <v>11.516</v>
      </c>
      <c r="BV132">
        <v>0</v>
      </c>
      <c r="BW132">
        <v>23.388996670382742</v>
      </c>
      <c r="BX132">
        <v>0</v>
      </c>
      <c r="BY132">
        <v>0</v>
      </c>
      <c r="BZ132">
        <v>455</v>
      </c>
    </row>
    <row r="133" spans="1:78" ht="16.5">
      <c r="A133" s="127" t="str">
        <f t="shared" si="19"/>
        <v>인천스마트</v>
      </c>
      <c r="B133" s="128" t="str">
        <f t="shared" si="20"/>
        <v>장시혁</v>
      </c>
      <c r="C133" s="129" t="str">
        <f t="shared" si="21"/>
        <v>B</v>
      </c>
      <c r="D133" s="130">
        <f t="shared" si="22"/>
        <v>0.90770300356640243</v>
      </c>
      <c r="E133" s="131">
        <f t="shared" si="23"/>
        <v>7030</v>
      </c>
      <c r="F133" s="132" t="str">
        <f t="shared" si="24"/>
        <v>5</v>
      </c>
      <c r="G133" s="133" t="str">
        <f t="shared" si="25"/>
        <v>70바3620</v>
      </c>
      <c r="H133" s="134">
        <f t="shared" si="26"/>
        <v>5</v>
      </c>
      <c r="I133" s="135">
        <f t="shared" si="27"/>
        <v>2554.2079999999996</v>
      </c>
      <c r="J133" s="136">
        <f t="shared" si="28"/>
        <v>3.8904992272418316E-2</v>
      </c>
      <c r="K133" s="136">
        <f t="shared" si="29"/>
        <v>0.36670930705519922</v>
      </c>
      <c r="L133" s="136">
        <f t="shared" si="30"/>
        <v>0.35001064909357427</v>
      </c>
      <c r="M133" s="137">
        <f t="shared" si="31"/>
        <v>11.195</v>
      </c>
      <c r="N133" s="138">
        <f t="shared" si="32"/>
        <v>0</v>
      </c>
      <c r="O133" s="138">
        <f t="shared" si="33"/>
        <v>10.257582781042109</v>
      </c>
      <c r="P133" s="220">
        <f t="shared" si="34"/>
        <v>40</v>
      </c>
      <c r="Q133" s="221">
        <f t="shared" si="35"/>
        <v>0</v>
      </c>
      <c r="R133" s="221">
        <f t="shared" si="36"/>
        <v>262</v>
      </c>
      <c r="T133">
        <v>529</v>
      </c>
      <c r="U133">
        <v>7030</v>
      </c>
      <c r="V133" t="s">
        <v>335</v>
      </c>
      <c r="W133">
        <v>2554.2080000000001</v>
      </c>
      <c r="X133">
        <v>1340.421</v>
      </c>
      <c r="Y133">
        <v>1.9059999999999999</v>
      </c>
      <c r="Z133">
        <v>11.195</v>
      </c>
      <c r="AA133">
        <v>169.40746200000001</v>
      </c>
      <c r="AB133">
        <v>6.5907960000000001</v>
      </c>
      <c r="AC133">
        <v>62.123292999999997</v>
      </c>
      <c r="AD133" s="1">
        <v>894</v>
      </c>
      <c r="AE133">
        <v>0</v>
      </c>
      <c r="AF133">
        <v>262</v>
      </c>
      <c r="AG133">
        <v>69</v>
      </c>
      <c r="AH133">
        <v>15.077305000000001</v>
      </c>
      <c r="AI133">
        <v>2769.5</v>
      </c>
      <c r="AJ133">
        <v>0</v>
      </c>
      <c r="AK133">
        <v>40</v>
      </c>
      <c r="AL133">
        <v>10954</v>
      </c>
      <c r="AM133">
        <v>0.90770300356640243</v>
      </c>
      <c r="AN133" t="s">
        <v>68</v>
      </c>
      <c r="AO133">
        <v>2019.971</v>
      </c>
      <c r="AP133" t="s">
        <v>626</v>
      </c>
      <c r="AQ133" t="s">
        <v>117</v>
      </c>
      <c r="AR133" t="s">
        <v>122</v>
      </c>
      <c r="AS133" t="s">
        <v>117</v>
      </c>
      <c r="AT133" t="s">
        <v>122</v>
      </c>
      <c r="AU133" t="s">
        <v>231</v>
      </c>
      <c r="AV133" t="s">
        <v>335</v>
      </c>
      <c r="AW133" t="s">
        <v>68</v>
      </c>
      <c r="AX133">
        <v>7030</v>
      </c>
      <c r="AY133" t="s">
        <v>681</v>
      </c>
      <c r="AZ133">
        <v>8</v>
      </c>
      <c r="BA133" t="s">
        <v>779</v>
      </c>
      <c r="BB133">
        <v>5</v>
      </c>
      <c r="BC133">
        <v>1</v>
      </c>
      <c r="BE133" t="s">
        <v>69</v>
      </c>
      <c r="BF133">
        <v>1</v>
      </c>
      <c r="BG133" t="s">
        <v>412</v>
      </c>
      <c r="BI133" t="s">
        <v>117</v>
      </c>
      <c r="BJ133" t="s">
        <v>335</v>
      </c>
      <c r="BK133" t="s">
        <v>68</v>
      </c>
      <c r="BL133">
        <v>0.90770300356640243</v>
      </c>
      <c r="BM133">
        <v>7030</v>
      </c>
      <c r="BN133" t="s">
        <v>122</v>
      </c>
      <c r="BO133" t="s">
        <v>231</v>
      </c>
      <c r="BP133">
        <v>5</v>
      </c>
      <c r="BQ133">
        <v>2554.2079999999996</v>
      </c>
      <c r="BR133">
        <v>3.8904992272418316E-2</v>
      </c>
      <c r="BS133">
        <v>0.36670930705519922</v>
      </c>
      <c r="BT133">
        <v>0.35001064909357421</v>
      </c>
      <c r="BU133">
        <v>11.195</v>
      </c>
      <c r="BV133">
        <v>0</v>
      </c>
      <c r="BW133">
        <v>10.257582781042109</v>
      </c>
      <c r="BX133">
        <v>40</v>
      </c>
      <c r="BY133">
        <v>0</v>
      </c>
      <c r="BZ133">
        <v>262</v>
      </c>
    </row>
    <row r="134" spans="1:78" ht="16.5">
      <c r="A134" s="110" t="str">
        <f t="shared" si="19"/>
        <v>인천스마트</v>
      </c>
      <c r="B134" s="111" t="str">
        <f t="shared" si="20"/>
        <v>장해욱</v>
      </c>
      <c r="C134" s="112" t="str">
        <f t="shared" si="21"/>
        <v>D</v>
      </c>
      <c r="D134" s="113">
        <f t="shared" si="22"/>
        <v>0.83772125116306695</v>
      </c>
      <c r="E134" s="114">
        <f t="shared" si="23"/>
        <v>2104</v>
      </c>
      <c r="F134" s="115" t="str">
        <f t="shared" si="24"/>
        <v>27</v>
      </c>
      <c r="G134" s="116" t="str">
        <f t="shared" si="25"/>
        <v>70바3634</v>
      </c>
      <c r="H134" s="117">
        <f t="shared" si="26"/>
        <v>5</v>
      </c>
      <c r="I134" s="118">
        <f t="shared" si="27"/>
        <v>1207.7059999999999</v>
      </c>
      <c r="J134" s="119">
        <f t="shared" si="28"/>
        <v>6.58158852971098E-2</v>
      </c>
      <c r="K134" s="119">
        <f t="shared" si="29"/>
        <v>0.36207390892137642</v>
      </c>
      <c r="L134" s="119">
        <f t="shared" si="30"/>
        <v>0.11178217215116926</v>
      </c>
      <c r="M134" s="120">
        <f t="shared" si="31"/>
        <v>11.9</v>
      </c>
      <c r="N134" s="121">
        <f t="shared" si="32"/>
        <v>0.82801609000866117</v>
      </c>
      <c r="O134" s="121">
        <f t="shared" si="33"/>
        <v>11.426622042119524</v>
      </c>
      <c r="P134" s="222">
        <f t="shared" si="34"/>
        <v>15</v>
      </c>
      <c r="Q134" s="223">
        <f t="shared" si="35"/>
        <v>10</v>
      </c>
      <c r="R134" s="223">
        <f t="shared" si="36"/>
        <v>138</v>
      </c>
      <c r="T134">
        <v>529</v>
      </c>
      <c r="U134">
        <v>2104</v>
      </c>
      <c r="V134" t="s">
        <v>336</v>
      </c>
      <c r="W134">
        <v>1207.7059999999999</v>
      </c>
      <c r="X134">
        <v>715.59500000000003</v>
      </c>
      <c r="Y134">
        <v>1.6879999999999999</v>
      </c>
      <c r="Z134">
        <v>11.9</v>
      </c>
      <c r="AA134">
        <v>84.452483999999998</v>
      </c>
      <c r="AB134">
        <v>5.5583150000000003</v>
      </c>
      <c r="AC134">
        <v>30.578040999999999</v>
      </c>
      <c r="AD134" s="1">
        <v>135</v>
      </c>
      <c r="AE134">
        <v>10</v>
      </c>
      <c r="AF134">
        <v>138</v>
      </c>
      <c r="AG134">
        <v>71</v>
      </c>
      <c r="AH134">
        <v>14.300420000000001</v>
      </c>
      <c r="AI134">
        <v>538.5</v>
      </c>
      <c r="AJ134">
        <v>0</v>
      </c>
      <c r="AK134">
        <v>15</v>
      </c>
      <c r="AL134">
        <v>4393</v>
      </c>
      <c r="AM134">
        <v>0.83772125116306695</v>
      </c>
      <c r="AN134" t="s">
        <v>67</v>
      </c>
      <c r="AO134">
        <v>670.53899999999999</v>
      </c>
      <c r="AP134" t="s">
        <v>627</v>
      </c>
      <c r="AQ134" t="s">
        <v>117</v>
      </c>
      <c r="AR134" t="s">
        <v>120</v>
      </c>
      <c r="AS134" t="s">
        <v>117</v>
      </c>
      <c r="AT134" t="s">
        <v>120</v>
      </c>
      <c r="AU134" t="s">
        <v>203</v>
      </c>
      <c r="AV134" t="s">
        <v>336</v>
      </c>
      <c r="AW134" t="s">
        <v>67</v>
      </c>
      <c r="AX134">
        <v>2104</v>
      </c>
      <c r="AY134" t="s">
        <v>780</v>
      </c>
      <c r="AZ134">
        <v>1</v>
      </c>
      <c r="BA134" t="s">
        <v>781</v>
      </c>
      <c r="BB134">
        <v>5</v>
      </c>
      <c r="BC134">
        <v>1</v>
      </c>
      <c r="BE134" t="s">
        <v>69</v>
      </c>
      <c r="BF134">
        <v>-1</v>
      </c>
      <c r="BG134" t="s">
        <v>379</v>
      </c>
      <c r="BI134" t="s">
        <v>117</v>
      </c>
      <c r="BJ134" t="s">
        <v>336</v>
      </c>
      <c r="BK134" t="s">
        <v>67</v>
      </c>
      <c r="BL134">
        <v>0.83772125116306695</v>
      </c>
      <c r="BM134">
        <v>2104</v>
      </c>
      <c r="BN134" t="s">
        <v>120</v>
      </c>
      <c r="BO134" t="s">
        <v>203</v>
      </c>
      <c r="BP134">
        <v>5</v>
      </c>
      <c r="BQ134">
        <v>1207.7059999999999</v>
      </c>
      <c r="BR134">
        <v>6.58158852971098E-2</v>
      </c>
      <c r="BS134">
        <v>0.36207390892137642</v>
      </c>
      <c r="BT134">
        <v>0.11178217215116926</v>
      </c>
      <c r="BU134">
        <v>11.9</v>
      </c>
      <c r="BV134">
        <v>0.82801609000866117</v>
      </c>
      <c r="BW134">
        <v>11.426622042119524</v>
      </c>
      <c r="BX134">
        <v>15</v>
      </c>
      <c r="BY134">
        <v>10</v>
      </c>
      <c r="BZ134">
        <v>138</v>
      </c>
    </row>
    <row r="135" spans="1:78" ht="16.5">
      <c r="A135" s="127" t="str">
        <f t="shared" ref="A135:A165" si="37">BI135</f>
        <v>인천스마트</v>
      </c>
      <c r="B135" s="128" t="str">
        <f t="shared" ref="B135:B165" si="38">IF(BJ135="NULL", E135, BJ135)</f>
        <v>전정훈</v>
      </c>
      <c r="C135" s="129" t="str">
        <f t="shared" ref="C135:C165" si="39">BK135</f>
        <v>A</v>
      </c>
      <c r="D135" s="130">
        <f t="shared" ref="D135:D165" si="40">BL135</f>
        <v>0.95835214275047242</v>
      </c>
      <c r="E135" s="131">
        <f t="shared" ref="E135:E165" si="41">U135</f>
        <v>3223</v>
      </c>
      <c r="F135" s="132" t="str">
        <f t="shared" ref="F135:F165" si="42">BN135</f>
        <v>27</v>
      </c>
      <c r="G135" s="133" t="str">
        <f t="shared" ref="G135:G165" si="43">BO135</f>
        <v>71바7125</v>
      </c>
      <c r="H135" s="134">
        <f t="shared" ref="H135:H165" si="44">BP135</f>
        <v>2</v>
      </c>
      <c r="I135" s="135">
        <f t="shared" ref="I135:I165" si="45">BQ135</f>
        <v>2323.5789999999997</v>
      </c>
      <c r="J135" s="136">
        <f t="shared" ref="J135:J165" si="46">AB135/AA135</f>
        <v>1.9218129969722001E-2</v>
      </c>
      <c r="K135" s="136">
        <f t="shared" ref="K135:K165" si="47">AC135/AA135</f>
        <v>0.3622375748932658</v>
      </c>
      <c r="L135" s="136">
        <f t="shared" ref="L135:L165" si="48">AD135/I135</f>
        <v>0.10759264049124219</v>
      </c>
      <c r="M135" s="137">
        <f t="shared" ref="M135:M165" si="49">Z135</f>
        <v>11.042999999999999</v>
      </c>
      <c r="N135" s="138">
        <f t="shared" ref="N135:N165" si="50">BV135</f>
        <v>4.3037056196496871E-2</v>
      </c>
      <c r="O135" s="138">
        <f t="shared" ref="O135:O165" si="51">BW135</f>
        <v>11.663042229250653</v>
      </c>
      <c r="P135" s="220">
        <f t="shared" ref="P135:P165" si="52">AK135</f>
        <v>7</v>
      </c>
      <c r="Q135" s="221">
        <f t="shared" ref="Q135:Q165" si="53">AE135</f>
        <v>1</v>
      </c>
      <c r="R135" s="221">
        <f t="shared" ref="R135:R165" si="54">AF135</f>
        <v>271</v>
      </c>
      <c r="T135">
        <v>529</v>
      </c>
      <c r="U135">
        <v>3223</v>
      </c>
      <c r="V135" t="s">
        <v>337</v>
      </c>
      <c r="W135">
        <v>2323.5790000000002</v>
      </c>
      <c r="X135">
        <v>1212.49</v>
      </c>
      <c r="Y135">
        <v>1.9159999999999999</v>
      </c>
      <c r="Z135">
        <v>11.042999999999999</v>
      </c>
      <c r="AA135">
        <v>147.02356599999999</v>
      </c>
      <c r="AB135">
        <v>2.8255180000000002</v>
      </c>
      <c r="AC135">
        <v>53.257460000000002</v>
      </c>
      <c r="AD135" s="1">
        <v>250</v>
      </c>
      <c r="AE135">
        <v>1</v>
      </c>
      <c r="AF135">
        <v>271</v>
      </c>
      <c r="AG135">
        <v>67</v>
      </c>
      <c r="AH135">
        <v>15.804126</v>
      </c>
      <c r="AI135">
        <v>423.3</v>
      </c>
      <c r="AJ135">
        <v>0</v>
      </c>
      <c r="AK135">
        <v>7</v>
      </c>
      <c r="AL135">
        <v>1833</v>
      </c>
      <c r="AM135">
        <v>0.95835214275047242</v>
      </c>
      <c r="AN135" t="s">
        <v>66</v>
      </c>
      <c r="AO135">
        <v>2188.5569999999998</v>
      </c>
      <c r="AP135" t="s">
        <v>628</v>
      </c>
      <c r="AQ135" t="s">
        <v>117</v>
      </c>
      <c r="AR135" t="s">
        <v>120</v>
      </c>
      <c r="AS135" t="s">
        <v>117</v>
      </c>
      <c r="AT135" t="s">
        <v>120</v>
      </c>
      <c r="AU135" t="s">
        <v>215</v>
      </c>
      <c r="AV135" t="s">
        <v>337</v>
      </c>
      <c r="AW135" t="s">
        <v>66</v>
      </c>
      <c r="AX135">
        <v>3223</v>
      </c>
      <c r="AY135" t="s">
        <v>745</v>
      </c>
      <c r="AZ135">
        <v>3</v>
      </c>
      <c r="BA135" t="s">
        <v>782</v>
      </c>
      <c r="BB135">
        <v>2</v>
      </c>
      <c r="BC135">
        <v>1</v>
      </c>
      <c r="BE135" t="s">
        <v>71</v>
      </c>
      <c r="BF135">
        <v>-1</v>
      </c>
      <c r="BG135" t="s">
        <v>379</v>
      </c>
      <c r="BI135" t="s">
        <v>117</v>
      </c>
      <c r="BJ135" t="s">
        <v>337</v>
      </c>
      <c r="BK135" t="s">
        <v>66</v>
      </c>
      <c r="BL135">
        <v>0.95835214275047242</v>
      </c>
      <c r="BM135">
        <v>3223</v>
      </c>
      <c r="BN135" t="s">
        <v>120</v>
      </c>
      <c r="BO135" t="s">
        <v>215</v>
      </c>
      <c r="BP135">
        <v>2</v>
      </c>
      <c r="BQ135">
        <v>2323.5789999999997</v>
      </c>
      <c r="BR135">
        <v>1.9218129969722001E-2</v>
      </c>
      <c r="BS135">
        <v>0.3622375748932658</v>
      </c>
      <c r="BT135">
        <v>0.10759264049124216</v>
      </c>
      <c r="BU135">
        <v>11.042999999999999</v>
      </c>
      <c r="BV135">
        <v>4.3037056196496871E-2</v>
      </c>
      <c r="BW135">
        <v>11.663042229250653</v>
      </c>
      <c r="BX135">
        <v>7</v>
      </c>
      <c r="BY135">
        <v>1</v>
      </c>
      <c r="BZ135">
        <v>271</v>
      </c>
    </row>
    <row r="136" spans="1:78" ht="16.5">
      <c r="A136" s="110" t="str">
        <f t="shared" si="37"/>
        <v>인천스마트</v>
      </c>
      <c r="B136" s="111" t="str">
        <f t="shared" si="38"/>
        <v>정원진</v>
      </c>
      <c r="C136" s="112" t="str">
        <f t="shared" si="39"/>
        <v>C</v>
      </c>
      <c r="D136" s="113">
        <f t="shared" si="40"/>
        <v>0.87197909783849137</v>
      </c>
      <c r="E136" s="114">
        <f t="shared" si="41"/>
        <v>598</v>
      </c>
      <c r="F136" s="115" t="str">
        <f t="shared" si="42"/>
        <v>27</v>
      </c>
      <c r="G136" s="116" t="str">
        <f t="shared" si="43"/>
        <v>70바3635</v>
      </c>
      <c r="H136" s="117">
        <f t="shared" si="44"/>
        <v>7</v>
      </c>
      <c r="I136" s="118">
        <f t="shared" si="45"/>
        <v>950.53</v>
      </c>
      <c r="J136" s="119">
        <f t="shared" si="46"/>
        <v>7.2469881403810318E-2</v>
      </c>
      <c r="K136" s="119">
        <f t="shared" si="47"/>
        <v>0.38851091701685658</v>
      </c>
      <c r="L136" s="119">
        <f t="shared" si="48"/>
        <v>0.17148327775030772</v>
      </c>
      <c r="M136" s="120">
        <f t="shared" si="49"/>
        <v>14.544</v>
      </c>
      <c r="N136" s="121">
        <f t="shared" si="50"/>
        <v>0</v>
      </c>
      <c r="O136" s="121">
        <f t="shared" si="51"/>
        <v>13.150558109686175</v>
      </c>
      <c r="P136" s="222">
        <f t="shared" si="52"/>
        <v>10</v>
      </c>
      <c r="Q136" s="223">
        <f t="shared" si="53"/>
        <v>0</v>
      </c>
      <c r="R136" s="223">
        <f t="shared" si="54"/>
        <v>125</v>
      </c>
      <c r="T136">
        <v>529</v>
      </c>
      <c r="U136">
        <v>598</v>
      </c>
      <c r="V136" t="s">
        <v>363</v>
      </c>
      <c r="W136">
        <v>950.53</v>
      </c>
      <c r="X136">
        <v>555.30700000000002</v>
      </c>
      <c r="Y136">
        <v>1.712</v>
      </c>
      <c r="Z136">
        <v>14.544</v>
      </c>
      <c r="AA136">
        <v>63.060541999999998</v>
      </c>
      <c r="AB136">
        <v>4.5699899999999998</v>
      </c>
      <c r="AC136">
        <v>24.499708999999999</v>
      </c>
      <c r="AD136" s="1">
        <v>163</v>
      </c>
      <c r="AE136">
        <v>0</v>
      </c>
      <c r="AF136">
        <v>125</v>
      </c>
      <c r="AG136">
        <v>67</v>
      </c>
      <c r="AH136">
        <v>15.073292</v>
      </c>
      <c r="AI136">
        <v>608.70000000000005</v>
      </c>
      <c r="AJ136">
        <v>0</v>
      </c>
      <c r="AK136">
        <v>10</v>
      </c>
      <c r="AL136">
        <v>3335</v>
      </c>
      <c r="AM136">
        <v>0.87197909783849137</v>
      </c>
      <c r="AN136" t="s">
        <v>69</v>
      </c>
      <c r="AO136">
        <v>308.24099999999999</v>
      </c>
      <c r="AP136" t="s">
        <v>629</v>
      </c>
      <c r="AQ136" t="s">
        <v>117</v>
      </c>
      <c r="AR136" t="s">
        <v>120</v>
      </c>
      <c r="AS136" t="s">
        <v>117</v>
      </c>
      <c r="AT136" t="s">
        <v>120</v>
      </c>
      <c r="AU136" t="s">
        <v>204</v>
      </c>
      <c r="AV136" t="s">
        <v>363</v>
      </c>
      <c r="AW136" t="s">
        <v>69</v>
      </c>
      <c r="AX136">
        <v>598</v>
      </c>
      <c r="AY136" t="s">
        <v>714</v>
      </c>
      <c r="AZ136">
        <v>8</v>
      </c>
      <c r="BA136" t="s">
        <v>783</v>
      </c>
      <c r="BB136">
        <v>7</v>
      </c>
      <c r="BC136">
        <v>1</v>
      </c>
      <c r="BE136" t="s">
        <v>68</v>
      </c>
      <c r="BF136">
        <v>-1</v>
      </c>
      <c r="BG136" t="s">
        <v>379</v>
      </c>
      <c r="BI136" t="s">
        <v>117</v>
      </c>
      <c r="BJ136" t="s">
        <v>363</v>
      </c>
      <c r="BK136" t="s">
        <v>69</v>
      </c>
      <c r="BL136">
        <v>0.87197909783849137</v>
      </c>
      <c r="BM136">
        <v>598</v>
      </c>
      <c r="BN136" t="s">
        <v>120</v>
      </c>
      <c r="BO136" t="s">
        <v>204</v>
      </c>
      <c r="BP136">
        <v>7</v>
      </c>
      <c r="BQ136">
        <v>950.53</v>
      </c>
      <c r="BR136">
        <v>7.2469881403810318E-2</v>
      </c>
      <c r="BS136">
        <v>0.38851091701685658</v>
      </c>
      <c r="BT136">
        <v>0.17148327775030772</v>
      </c>
      <c r="BU136">
        <v>14.544</v>
      </c>
      <c r="BV136">
        <v>0</v>
      </c>
      <c r="BW136">
        <v>13.150558109686175</v>
      </c>
      <c r="BX136">
        <v>10</v>
      </c>
      <c r="BY136">
        <v>0</v>
      </c>
      <c r="BZ136">
        <v>125</v>
      </c>
    </row>
    <row r="137" spans="1:78" ht="16.5">
      <c r="A137" s="127" t="str">
        <f t="shared" si="37"/>
        <v>인천스마트</v>
      </c>
      <c r="B137" s="128" t="str">
        <f t="shared" si="38"/>
        <v>정재철</v>
      </c>
      <c r="C137" s="129" t="str">
        <f t="shared" si="39"/>
        <v>S</v>
      </c>
      <c r="D137" s="130">
        <f t="shared" si="40"/>
        <v>1.07849277703962</v>
      </c>
      <c r="E137" s="131">
        <f t="shared" si="41"/>
        <v>4690</v>
      </c>
      <c r="F137" s="132" t="str">
        <f t="shared" si="42"/>
        <v>27</v>
      </c>
      <c r="G137" s="133" t="str">
        <f t="shared" si="43"/>
        <v>70바3633</v>
      </c>
      <c r="H137" s="134">
        <f t="shared" si="44"/>
        <v>2</v>
      </c>
      <c r="I137" s="135">
        <f t="shared" si="45"/>
        <v>2665.0430000000001</v>
      </c>
      <c r="J137" s="136">
        <f t="shared" si="46"/>
        <v>1.4232778858323058E-2</v>
      </c>
      <c r="K137" s="136">
        <f t="shared" si="47"/>
        <v>0.34632555086889372</v>
      </c>
      <c r="L137" s="136">
        <f t="shared" si="48"/>
        <v>9.6058487611644539E-2</v>
      </c>
      <c r="M137" s="137">
        <f t="shared" si="49"/>
        <v>9.9689999999999994</v>
      </c>
      <c r="N137" s="138">
        <f t="shared" si="50"/>
        <v>0</v>
      </c>
      <c r="O137" s="138">
        <f t="shared" si="51"/>
        <v>5.9661326290044849</v>
      </c>
      <c r="P137" s="220">
        <f t="shared" si="52"/>
        <v>0</v>
      </c>
      <c r="Q137" s="221">
        <f t="shared" si="53"/>
        <v>0</v>
      </c>
      <c r="R137" s="221">
        <f t="shared" si="54"/>
        <v>159</v>
      </c>
      <c r="T137">
        <v>529</v>
      </c>
      <c r="U137">
        <v>4690</v>
      </c>
      <c r="V137" t="s">
        <v>338</v>
      </c>
      <c r="W137">
        <v>2665.0430000000001</v>
      </c>
      <c r="X137">
        <v>1235.941</v>
      </c>
      <c r="Y137">
        <v>2.1560000000000001</v>
      </c>
      <c r="Z137">
        <v>9.9689999999999994</v>
      </c>
      <c r="AA137">
        <v>173.59856600000001</v>
      </c>
      <c r="AB137">
        <v>2.47079</v>
      </c>
      <c r="AC137">
        <v>60.121619000000003</v>
      </c>
      <c r="AD137" s="1">
        <v>256</v>
      </c>
      <c r="AE137">
        <v>0</v>
      </c>
      <c r="AF137">
        <v>159</v>
      </c>
      <c r="AG137">
        <v>67</v>
      </c>
      <c r="AH137">
        <v>15.351756</v>
      </c>
      <c r="AI137">
        <v>82.9</v>
      </c>
      <c r="AJ137">
        <v>0</v>
      </c>
      <c r="AK137">
        <v>0</v>
      </c>
      <c r="AL137">
        <v>0</v>
      </c>
      <c r="AM137">
        <v>1.07849277703962</v>
      </c>
      <c r="AN137" t="s">
        <v>71</v>
      </c>
      <c r="AO137">
        <v>2541.2429999999999</v>
      </c>
      <c r="AP137" t="s">
        <v>630</v>
      </c>
      <c r="AQ137" t="s">
        <v>117</v>
      </c>
      <c r="AR137" t="s">
        <v>120</v>
      </c>
      <c r="AS137" t="s">
        <v>117</v>
      </c>
      <c r="AT137" t="s">
        <v>120</v>
      </c>
      <c r="AU137" t="s">
        <v>201</v>
      </c>
      <c r="AV137" t="s">
        <v>338</v>
      </c>
      <c r="AW137" t="s">
        <v>71</v>
      </c>
      <c r="AX137">
        <v>4690</v>
      </c>
      <c r="AY137" t="s">
        <v>784</v>
      </c>
      <c r="AZ137">
        <v>1</v>
      </c>
      <c r="BA137" t="s">
        <v>481</v>
      </c>
      <c r="BB137">
        <v>2</v>
      </c>
      <c r="BC137">
        <v>1</v>
      </c>
      <c r="BE137" t="s">
        <v>71</v>
      </c>
      <c r="BF137">
        <v>0</v>
      </c>
      <c r="BG137" t="s">
        <v>380</v>
      </c>
      <c r="BI137" t="s">
        <v>117</v>
      </c>
      <c r="BJ137" t="s">
        <v>338</v>
      </c>
      <c r="BK137" t="s">
        <v>71</v>
      </c>
      <c r="BL137">
        <v>1.07849277703962</v>
      </c>
      <c r="BM137">
        <v>4690</v>
      </c>
      <c r="BN137" t="s">
        <v>120</v>
      </c>
      <c r="BO137" t="s">
        <v>201</v>
      </c>
      <c r="BP137">
        <v>2</v>
      </c>
      <c r="BQ137">
        <v>2665.0430000000001</v>
      </c>
      <c r="BR137">
        <v>1.4232778858323058E-2</v>
      </c>
      <c r="BS137">
        <v>0.34632555086889372</v>
      </c>
      <c r="BT137">
        <v>9.6058487611644539E-2</v>
      </c>
      <c r="BU137">
        <v>9.9689999999999994</v>
      </c>
      <c r="BV137">
        <v>0</v>
      </c>
      <c r="BW137">
        <v>5.9661326290044849</v>
      </c>
      <c r="BX137">
        <v>0</v>
      </c>
      <c r="BY137">
        <v>0</v>
      </c>
      <c r="BZ137">
        <v>159</v>
      </c>
    </row>
    <row r="138" spans="1:78" ht="16.5">
      <c r="A138" s="110" t="str">
        <f t="shared" si="37"/>
        <v>인천스마트</v>
      </c>
      <c r="B138" s="111" t="str">
        <f t="shared" si="38"/>
        <v>정해열</v>
      </c>
      <c r="C138" s="112" t="str">
        <f t="shared" si="39"/>
        <v>A</v>
      </c>
      <c r="D138" s="113">
        <f t="shared" si="40"/>
        <v>0.98842875472664926</v>
      </c>
      <c r="E138" s="114">
        <f t="shared" si="41"/>
        <v>4179</v>
      </c>
      <c r="F138" s="115" t="str">
        <f t="shared" si="42"/>
        <v>20</v>
      </c>
      <c r="G138" s="116" t="str">
        <f t="shared" si="43"/>
        <v>70바3573</v>
      </c>
      <c r="H138" s="117">
        <f t="shared" si="44"/>
        <v>3</v>
      </c>
      <c r="I138" s="118">
        <f t="shared" si="45"/>
        <v>2185.7449999999999</v>
      </c>
      <c r="J138" s="119">
        <f t="shared" si="46"/>
        <v>2.8221910397999712E-2</v>
      </c>
      <c r="K138" s="119">
        <f t="shared" si="47"/>
        <v>0.34500643977068751</v>
      </c>
      <c r="L138" s="119">
        <f t="shared" si="48"/>
        <v>0.1345079137776822</v>
      </c>
      <c r="M138" s="120">
        <f t="shared" si="49"/>
        <v>9.26</v>
      </c>
      <c r="N138" s="121">
        <f t="shared" si="50"/>
        <v>0</v>
      </c>
      <c r="O138" s="121">
        <f t="shared" si="51"/>
        <v>5.9933798315906017</v>
      </c>
      <c r="P138" s="222">
        <f t="shared" si="52"/>
        <v>14</v>
      </c>
      <c r="Q138" s="223">
        <f t="shared" si="53"/>
        <v>0</v>
      </c>
      <c r="R138" s="223">
        <f t="shared" si="54"/>
        <v>131</v>
      </c>
      <c r="T138">
        <v>529</v>
      </c>
      <c r="U138">
        <v>4179</v>
      </c>
      <c r="V138" t="s">
        <v>339</v>
      </c>
      <c r="W138">
        <v>2185.7449999999999</v>
      </c>
      <c r="X138">
        <v>1107.453</v>
      </c>
      <c r="Y138">
        <v>1.974</v>
      </c>
      <c r="Z138">
        <v>9.26</v>
      </c>
      <c r="AA138">
        <v>147.63802100000001</v>
      </c>
      <c r="AB138">
        <v>4.1666270000000001</v>
      </c>
      <c r="AC138">
        <v>50.936067999999999</v>
      </c>
      <c r="AD138" s="1">
        <v>294</v>
      </c>
      <c r="AE138">
        <v>0</v>
      </c>
      <c r="AF138">
        <v>131</v>
      </c>
      <c r="AG138">
        <v>79</v>
      </c>
      <c r="AH138">
        <v>14.804755999999999</v>
      </c>
      <c r="AI138">
        <v>965.8</v>
      </c>
      <c r="AJ138">
        <v>0</v>
      </c>
      <c r="AK138">
        <v>14</v>
      </c>
      <c r="AL138">
        <v>4195</v>
      </c>
      <c r="AM138">
        <v>0.98842875472664926</v>
      </c>
      <c r="AN138" t="s">
        <v>66</v>
      </c>
      <c r="AO138">
        <v>1852.4259999999999</v>
      </c>
      <c r="AP138" t="s">
        <v>631</v>
      </c>
      <c r="AQ138" t="s">
        <v>117</v>
      </c>
      <c r="AR138" t="s">
        <v>118</v>
      </c>
      <c r="AS138" t="s">
        <v>117</v>
      </c>
      <c r="AT138" t="s">
        <v>118</v>
      </c>
      <c r="AU138" t="s">
        <v>184</v>
      </c>
      <c r="AV138" t="s">
        <v>339</v>
      </c>
      <c r="AW138" t="s">
        <v>66</v>
      </c>
      <c r="AX138">
        <v>4179</v>
      </c>
      <c r="AY138" t="s">
        <v>696</v>
      </c>
      <c r="AZ138">
        <v>1</v>
      </c>
      <c r="BA138" t="s">
        <v>185</v>
      </c>
      <c r="BB138">
        <v>3</v>
      </c>
      <c r="BC138">
        <v>1</v>
      </c>
      <c r="BE138" t="s">
        <v>71</v>
      </c>
      <c r="BF138">
        <v>-1</v>
      </c>
      <c r="BG138" t="s">
        <v>379</v>
      </c>
      <c r="BI138" t="s">
        <v>117</v>
      </c>
      <c r="BJ138" t="s">
        <v>339</v>
      </c>
      <c r="BK138" t="s">
        <v>66</v>
      </c>
      <c r="BL138">
        <v>0.98842875472664926</v>
      </c>
      <c r="BM138">
        <v>4179</v>
      </c>
      <c r="BN138" t="s">
        <v>118</v>
      </c>
      <c r="BO138" t="s">
        <v>184</v>
      </c>
      <c r="BP138">
        <v>3</v>
      </c>
      <c r="BQ138">
        <v>2185.7449999999999</v>
      </c>
      <c r="BR138">
        <v>2.8221910397999712E-2</v>
      </c>
      <c r="BS138">
        <v>0.34500643977068751</v>
      </c>
      <c r="BT138">
        <v>0.1345079137776822</v>
      </c>
      <c r="BU138">
        <v>9.26</v>
      </c>
      <c r="BV138">
        <v>0</v>
      </c>
      <c r="BW138">
        <v>5.9933798315906017</v>
      </c>
      <c r="BX138">
        <v>14</v>
      </c>
      <c r="BY138">
        <v>0</v>
      </c>
      <c r="BZ138">
        <v>131</v>
      </c>
    </row>
    <row r="139" spans="1:78" ht="16.5">
      <c r="A139" s="127" t="str">
        <f t="shared" si="37"/>
        <v>인천스마트</v>
      </c>
      <c r="B139" s="128" t="str">
        <f t="shared" si="38"/>
        <v>조경민</v>
      </c>
      <c r="C139" s="129" t="str">
        <f t="shared" si="39"/>
        <v>C</v>
      </c>
      <c r="D139" s="130">
        <f t="shared" si="40"/>
        <v>0.89297497197353126</v>
      </c>
      <c r="E139" s="131">
        <f t="shared" si="41"/>
        <v>4402</v>
      </c>
      <c r="F139" s="132" t="str">
        <f t="shared" si="42"/>
        <v>21</v>
      </c>
      <c r="G139" s="133" t="str">
        <f t="shared" si="43"/>
        <v>70바3624</v>
      </c>
      <c r="H139" s="134">
        <f t="shared" si="44"/>
        <v>3</v>
      </c>
      <c r="I139" s="135">
        <f t="shared" si="45"/>
        <v>1597.6779999999999</v>
      </c>
      <c r="J139" s="136">
        <f t="shared" si="46"/>
        <v>2.7500512837873879E-2</v>
      </c>
      <c r="K139" s="136">
        <f t="shared" si="47"/>
        <v>0.36084663893680108</v>
      </c>
      <c r="L139" s="136">
        <f t="shared" si="48"/>
        <v>0.18777250484766017</v>
      </c>
      <c r="M139" s="137">
        <f t="shared" si="49"/>
        <v>9.7270000000000003</v>
      </c>
      <c r="N139" s="138">
        <f t="shared" si="50"/>
        <v>0</v>
      </c>
      <c r="O139" s="138">
        <f t="shared" si="51"/>
        <v>6.5094468347188865</v>
      </c>
      <c r="P139" s="220">
        <f t="shared" si="52"/>
        <v>3</v>
      </c>
      <c r="Q139" s="221">
        <f t="shared" si="53"/>
        <v>0</v>
      </c>
      <c r="R139" s="221">
        <f t="shared" si="54"/>
        <v>104</v>
      </c>
      <c r="T139">
        <v>529</v>
      </c>
      <c r="U139">
        <v>4402</v>
      </c>
      <c r="V139" t="s">
        <v>421</v>
      </c>
      <c r="W139">
        <v>1597.6780000000001</v>
      </c>
      <c r="X139">
        <v>785.12599999999998</v>
      </c>
      <c r="Y139">
        <v>2.0350000000000001</v>
      </c>
      <c r="Z139">
        <v>9.7270000000000003</v>
      </c>
      <c r="AA139">
        <v>109.410796</v>
      </c>
      <c r="AB139">
        <v>3.0088530000000002</v>
      </c>
      <c r="AC139">
        <v>39.480518000000004</v>
      </c>
      <c r="AD139" s="1">
        <v>300</v>
      </c>
      <c r="AE139">
        <v>0</v>
      </c>
      <c r="AF139">
        <v>104</v>
      </c>
      <c r="AG139">
        <v>92</v>
      </c>
      <c r="AH139">
        <v>14.602562000000001</v>
      </c>
      <c r="AI139">
        <v>469.7</v>
      </c>
      <c r="AJ139">
        <v>16.2</v>
      </c>
      <c r="AK139">
        <v>3</v>
      </c>
      <c r="AL139">
        <v>99</v>
      </c>
      <c r="AM139">
        <v>0.89297497197353126</v>
      </c>
      <c r="AN139" t="s">
        <v>69</v>
      </c>
      <c r="AO139">
        <v>1372.4929999999999</v>
      </c>
      <c r="AP139" t="s">
        <v>632</v>
      </c>
      <c r="AQ139" t="s">
        <v>117</v>
      </c>
      <c r="AR139" t="s">
        <v>119</v>
      </c>
      <c r="AS139" t="s">
        <v>117</v>
      </c>
      <c r="AT139" t="s">
        <v>119</v>
      </c>
      <c r="AU139" t="s">
        <v>193</v>
      </c>
      <c r="AV139" t="s">
        <v>421</v>
      </c>
      <c r="AW139" t="s">
        <v>69</v>
      </c>
      <c r="AX139">
        <v>4402</v>
      </c>
      <c r="AY139" t="s">
        <v>709</v>
      </c>
      <c r="AZ139">
        <v>3</v>
      </c>
      <c r="BA139" t="s">
        <v>368</v>
      </c>
      <c r="BB139">
        <v>3</v>
      </c>
      <c r="BC139">
        <v>1</v>
      </c>
      <c r="BE139" t="s">
        <v>67</v>
      </c>
      <c r="BF139">
        <v>1</v>
      </c>
      <c r="BG139" t="s">
        <v>412</v>
      </c>
      <c r="BI139" t="s">
        <v>117</v>
      </c>
      <c r="BJ139" t="s">
        <v>421</v>
      </c>
      <c r="BK139" t="s">
        <v>69</v>
      </c>
      <c r="BL139">
        <v>0.89297497197353126</v>
      </c>
      <c r="BM139">
        <v>4402</v>
      </c>
      <c r="BN139" t="s">
        <v>119</v>
      </c>
      <c r="BO139" t="s">
        <v>193</v>
      </c>
      <c r="BP139">
        <v>3</v>
      </c>
      <c r="BQ139">
        <v>1597.6779999999999</v>
      </c>
      <c r="BR139">
        <v>2.7500512837873879E-2</v>
      </c>
      <c r="BS139">
        <v>0.36084663893680108</v>
      </c>
      <c r="BT139">
        <v>0.18777250484766014</v>
      </c>
      <c r="BU139">
        <v>9.7270000000000003</v>
      </c>
      <c r="BV139">
        <v>0</v>
      </c>
      <c r="BW139">
        <v>6.5094468347188865</v>
      </c>
      <c r="BX139">
        <v>3</v>
      </c>
      <c r="BY139">
        <v>0</v>
      </c>
      <c r="BZ139">
        <v>104</v>
      </c>
    </row>
    <row r="140" spans="1:78" ht="16.5">
      <c r="A140" s="110" t="str">
        <f t="shared" si="37"/>
        <v>인천스마트</v>
      </c>
      <c r="B140" s="111" t="str">
        <f t="shared" si="38"/>
        <v>조남식</v>
      </c>
      <c r="C140" s="112" t="str">
        <f t="shared" si="39"/>
        <v>D</v>
      </c>
      <c r="D140" s="113">
        <f t="shared" si="40"/>
        <v>0.84040927456484771</v>
      </c>
      <c r="E140" s="114">
        <f t="shared" si="41"/>
        <v>1099</v>
      </c>
      <c r="F140" s="115" t="str">
        <f t="shared" si="42"/>
        <v>21</v>
      </c>
      <c r="G140" s="116" t="str">
        <f t="shared" si="43"/>
        <v>70바3623</v>
      </c>
      <c r="H140" s="117">
        <f t="shared" si="44"/>
        <v>4</v>
      </c>
      <c r="I140" s="118">
        <f t="shared" si="45"/>
        <v>761.56399999999996</v>
      </c>
      <c r="J140" s="119">
        <f t="shared" si="46"/>
        <v>5.8309532355340241E-2</v>
      </c>
      <c r="K140" s="119">
        <f t="shared" si="47"/>
        <v>0.38387706558096141</v>
      </c>
      <c r="L140" s="119">
        <f t="shared" si="48"/>
        <v>0.17726678256850378</v>
      </c>
      <c r="M140" s="120">
        <f t="shared" si="49"/>
        <v>13.073</v>
      </c>
      <c r="N140" s="121">
        <f t="shared" si="50"/>
        <v>0.91916109479964914</v>
      </c>
      <c r="O140" s="121">
        <f t="shared" si="51"/>
        <v>22.979027369991229</v>
      </c>
      <c r="P140" s="222">
        <f t="shared" si="52"/>
        <v>17</v>
      </c>
      <c r="Q140" s="223">
        <f t="shared" si="53"/>
        <v>7</v>
      </c>
      <c r="R140" s="223">
        <f t="shared" si="54"/>
        <v>200</v>
      </c>
      <c r="T140">
        <v>529</v>
      </c>
      <c r="U140">
        <v>1099</v>
      </c>
      <c r="V140" t="s">
        <v>431</v>
      </c>
      <c r="W140">
        <v>834.84299999999996</v>
      </c>
      <c r="X140">
        <v>441.97500000000002</v>
      </c>
      <c r="Y140">
        <v>1.889</v>
      </c>
      <c r="Z140">
        <v>13.073</v>
      </c>
      <c r="AA140">
        <v>59.304986</v>
      </c>
      <c r="AB140">
        <v>3.458046</v>
      </c>
      <c r="AC140">
        <v>22.765823999999999</v>
      </c>
      <c r="AD140" s="1">
        <v>135</v>
      </c>
      <c r="AE140">
        <v>7</v>
      </c>
      <c r="AF140">
        <v>200</v>
      </c>
      <c r="AG140">
        <v>90</v>
      </c>
      <c r="AH140">
        <v>14.077113000000001</v>
      </c>
      <c r="AI140">
        <v>768.7</v>
      </c>
      <c r="AJ140">
        <v>24.8</v>
      </c>
      <c r="AK140">
        <v>17</v>
      </c>
      <c r="AL140">
        <v>7783</v>
      </c>
      <c r="AM140">
        <v>0.84040927456484771</v>
      </c>
      <c r="AN140" t="s">
        <v>67</v>
      </c>
      <c r="AO140">
        <v>522.05100000000004</v>
      </c>
      <c r="AP140" t="s">
        <v>633</v>
      </c>
      <c r="AQ140" t="s">
        <v>117</v>
      </c>
      <c r="AR140" t="s">
        <v>119</v>
      </c>
      <c r="AS140" t="s">
        <v>117</v>
      </c>
      <c r="AT140" t="s">
        <v>119</v>
      </c>
      <c r="AU140" t="s">
        <v>192</v>
      </c>
      <c r="AV140" t="s">
        <v>431</v>
      </c>
      <c r="AW140" t="s">
        <v>67</v>
      </c>
      <c r="AX140">
        <v>1099</v>
      </c>
      <c r="AY140" t="s">
        <v>683</v>
      </c>
      <c r="AZ140">
        <v>2</v>
      </c>
      <c r="BA140" t="s">
        <v>452</v>
      </c>
      <c r="BB140">
        <v>4</v>
      </c>
      <c r="BC140">
        <v>1</v>
      </c>
      <c r="BE140" t="s">
        <v>67</v>
      </c>
      <c r="BF140">
        <v>0</v>
      </c>
      <c r="BG140" t="s">
        <v>380</v>
      </c>
      <c r="BI140" t="s">
        <v>117</v>
      </c>
      <c r="BJ140" t="s">
        <v>431</v>
      </c>
      <c r="BK140" t="s">
        <v>67</v>
      </c>
      <c r="BL140">
        <v>0.84040927456484771</v>
      </c>
      <c r="BM140">
        <v>1099</v>
      </c>
      <c r="BN140" t="s">
        <v>119</v>
      </c>
      <c r="BO140" t="s">
        <v>192</v>
      </c>
      <c r="BP140">
        <v>4</v>
      </c>
      <c r="BQ140">
        <v>761.56399999999996</v>
      </c>
      <c r="BR140">
        <v>5.8309532355340241E-2</v>
      </c>
      <c r="BS140">
        <v>0.38387706558096141</v>
      </c>
      <c r="BT140">
        <v>0.16170705150549267</v>
      </c>
      <c r="BU140">
        <v>13.073</v>
      </c>
      <c r="BV140">
        <v>0.91916109479964914</v>
      </c>
      <c r="BW140">
        <v>22.979027369991229</v>
      </c>
      <c r="BX140">
        <v>17</v>
      </c>
      <c r="BY140">
        <v>7</v>
      </c>
      <c r="BZ140">
        <v>200</v>
      </c>
    </row>
    <row r="141" spans="1:78" ht="16.5">
      <c r="A141" s="127" t="str">
        <f t="shared" si="37"/>
        <v>인천스마트</v>
      </c>
      <c r="B141" s="128" t="str">
        <f t="shared" si="38"/>
        <v>조동래</v>
      </c>
      <c r="C141" s="129" t="str">
        <f t="shared" si="39"/>
        <v>B</v>
      </c>
      <c r="D141" s="130">
        <f t="shared" si="40"/>
        <v>0.9034440103012692</v>
      </c>
      <c r="E141" s="131">
        <f t="shared" si="41"/>
        <v>1170</v>
      </c>
      <c r="F141" s="132" t="str">
        <f t="shared" si="42"/>
        <v>20</v>
      </c>
      <c r="G141" s="133" t="str">
        <f t="shared" si="43"/>
        <v>70바3502</v>
      </c>
      <c r="H141" s="134">
        <f t="shared" si="44"/>
        <v>12</v>
      </c>
      <c r="I141" s="135">
        <f t="shared" si="45"/>
        <v>1929.471</v>
      </c>
      <c r="J141" s="136">
        <f t="shared" si="46"/>
        <v>2.9938700756572307E-2</v>
      </c>
      <c r="K141" s="136">
        <f t="shared" si="47"/>
        <v>0.40354485448526622</v>
      </c>
      <c r="L141" s="136">
        <f t="shared" si="48"/>
        <v>0.25343734111577731</v>
      </c>
      <c r="M141" s="137">
        <f t="shared" si="49"/>
        <v>13.234999999999999</v>
      </c>
      <c r="N141" s="138">
        <f t="shared" si="50"/>
        <v>0.15548303135937258</v>
      </c>
      <c r="O141" s="138">
        <f t="shared" si="51"/>
        <v>14.615404947781023</v>
      </c>
      <c r="P141" s="220">
        <f t="shared" si="52"/>
        <v>36</v>
      </c>
      <c r="Q141" s="221">
        <f t="shared" si="53"/>
        <v>3</v>
      </c>
      <c r="R141" s="221">
        <f t="shared" si="54"/>
        <v>282</v>
      </c>
      <c r="T141">
        <v>529</v>
      </c>
      <c r="U141">
        <v>1170</v>
      </c>
      <c r="V141" t="s">
        <v>340</v>
      </c>
      <c r="W141">
        <v>1929.471</v>
      </c>
      <c r="X141">
        <v>1067.422</v>
      </c>
      <c r="Y141">
        <v>1.8080000000000001</v>
      </c>
      <c r="Z141">
        <v>13.234999999999999</v>
      </c>
      <c r="AA141">
        <v>123.380805</v>
      </c>
      <c r="AB141">
        <v>3.6938610000000001</v>
      </c>
      <c r="AC141">
        <v>49.789689000000003</v>
      </c>
      <c r="AD141" s="1">
        <v>489</v>
      </c>
      <c r="AE141">
        <v>3</v>
      </c>
      <c r="AF141">
        <v>282</v>
      </c>
      <c r="AG141">
        <v>74</v>
      </c>
      <c r="AH141">
        <v>15.638339999999999</v>
      </c>
      <c r="AI141">
        <v>2028.7</v>
      </c>
      <c r="AJ141">
        <v>0</v>
      </c>
      <c r="AK141">
        <v>36</v>
      </c>
      <c r="AL141">
        <v>11399</v>
      </c>
      <c r="AM141">
        <v>0.9034440103012692</v>
      </c>
      <c r="AN141" t="s">
        <v>68</v>
      </c>
      <c r="AO141">
        <v>316.46600000000001</v>
      </c>
      <c r="AP141" t="s">
        <v>634</v>
      </c>
      <c r="AQ141" t="s">
        <v>117</v>
      </c>
      <c r="AR141" t="s">
        <v>118</v>
      </c>
      <c r="AS141" t="s">
        <v>117</v>
      </c>
      <c r="AT141" t="s">
        <v>118</v>
      </c>
      <c r="AU141" t="s">
        <v>411</v>
      </c>
      <c r="AV141" t="s">
        <v>340</v>
      </c>
      <c r="AW141" t="s">
        <v>68</v>
      </c>
      <c r="AX141">
        <v>1170</v>
      </c>
      <c r="AY141" t="s">
        <v>700</v>
      </c>
      <c r="AZ141">
        <v>14</v>
      </c>
      <c r="BA141" t="s">
        <v>785</v>
      </c>
      <c r="BB141">
        <v>12</v>
      </c>
      <c r="BC141">
        <v>1</v>
      </c>
      <c r="BE141" t="s">
        <v>68</v>
      </c>
      <c r="BF141">
        <v>0</v>
      </c>
      <c r="BG141" t="s">
        <v>380</v>
      </c>
      <c r="BI141" t="s">
        <v>117</v>
      </c>
      <c r="BJ141" t="s">
        <v>340</v>
      </c>
      <c r="BK141" t="s">
        <v>68</v>
      </c>
      <c r="BL141">
        <v>0.9034440103012692</v>
      </c>
      <c r="BM141">
        <v>1170</v>
      </c>
      <c r="BN141" t="s">
        <v>118</v>
      </c>
      <c r="BO141" t="s">
        <v>411</v>
      </c>
      <c r="BP141">
        <v>12</v>
      </c>
      <c r="BQ141">
        <v>1929.471</v>
      </c>
      <c r="BR141">
        <v>2.9938700756572307E-2</v>
      </c>
      <c r="BS141">
        <v>0.40354485448526622</v>
      </c>
      <c r="BT141">
        <v>0.25343734111577731</v>
      </c>
      <c r="BU141">
        <v>13.234999999999999</v>
      </c>
      <c r="BV141">
        <v>0.15548303135937258</v>
      </c>
      <c r="BW141">
        <v>14.615404947781023</v>
      </c>
      <c r="BX141">
        <v>36</v>
      </c>
      <c r="BY141">
        <v>3</v>
      </c>
      <c r="BZ141">
        <v>282</v>
      </c>
    </row>
    <row r="142" spans="1:78" ht="16.5">
      <c r="A142" s="110" t="str">
        <f t="shared" si="37"/>
        <v>인천스마트</v>
      </c>
      <c r="B142" s="111" t="str">
        <f t="shared" si="38"/>
        <v>조성훈</v>
      </c>
      <c r="C142" s="112" t="str">
        <f t="shared" si="39"/>
        <v>C</v>
      </c>
      <c r="D142" s="113">
        <f t="shared" si="40"/>
        <v>0.87090909090909085</v>
      </c>
      <c r="E142" s="114">
        <f t="shared" si="41"/>
        <v>1459</v>
      </c>
      <c r="F142" s="115" t="str">
        <f t="shared" si="42"/>
        <v>21</v>
      </c>
      <c r="G142" s="116" t="str">
        <f t="shared" si="43"/>
        <v>70바3563</v>
      </c>
      <c r="H142" s="117">
        <f t="shared" si="44"/>
        <v>1</v>
      </c>
      <c r="I142" s="118">
        <f t="shared" si="45"/>
        <v>1814.12</v>
      </c>
      <c r="J142" s="119">
        <f t="shared" si="46"/>
        <v>6.3398561086031369E-2</v>
      </c>
      <c r="K142" s="119">
        <f t="shared" si="47"/>
        <v>0.35813094946185675</v>
      </c>
      <c r="L142" s="119">
        <f t="shared" si="48"/>
        <v>0.31309946420302959</v>
      </c>
      <c r="M142" s="120">
        <f t="shared" si="49"/>
        <v>13.811999999999999</v>
      </c>
      <c r="N142" s="121">
        <f t="shared" si="50"/>
        <v>0.44098516084933742</v>
      </c>
      <c r="O142" s="121">
        <f t="shared" si="51"/>
        <v>13.891032566754129</v>
      </c>
      <c r="P142" s="222">
        <f t="shared" si="52"/>
        <v>4</v>
      </c>
      <c r="Q142" s="223">
        <f t="shared" si="53"/>
        <v>8</v>
      </c>
      <c r="R142" s="223">
        <f t="shared" si="54"/>
        <v>252</v>
      </c>
      <c r="T142">
        <v>529</v>
      </c>
      <c r="U142">
        <v>1459</v>
      </c>
      <c r="V142" t="s">
        <v>341</v>
      </c>
      <c r="W142">
        <v>1814.12</v>
      </c>
      <c r="X142">
        <v>946.95899999999995</v>
      </c>
      <c r="Y142">
        <v>1.9159999999999999</v>
      </c>
      <c r="Z142">
        <v>13.811999999999999</v>
      </c>
      <c r="AA142">
        <v>117.98745700000001</v>
      </c>
      <c r="AB142">
        <v>7.4802350000000004</v>
      </c>
      <c r="AC142">
        <v>42.254959999999997</v>
      </c>
      <c r="AD142" s="1">
        <v>568</v>
      </c>
      <c r="AE142">
        <v>8</v>
      </c>
      <c r="AF142">
        <v>252</v>
      </c>
      <c r="AG142">
        <v>90</v>
      </c>
      <c r="AH142">
        <v>15.375532</v>
      </c>
      <c r="AI142">
        <v>1761.8</v>
      </c>
      <c r="AJ142">
        <v>39.6</v>
      </c>
      <c r="AK142">
        <v>4</v>
      </c>
      <c r="AL142">
        <v>987</v>
      </c>
      <c r="AM142">
        <v>0.87090909090909085</v>
      </c>
      <c r="AN142" t="s">
        <v>69</v>
      </c>
      <c r="AO142">
        <v>1814.12</v>
      </c>
      <c r="AP142" t="s">
        <v>635</v>
      </c>
      <c r="AQ142" t="s">
        <v>117</v>
      </c>
      <c r="AR142" t="s">
        <v>119</v>
      </c>
      <c r="AS142" t="s">
        <v>117</v>
      </c>
      <c r="AT142" t="s">
        <v>119</v>
      </c>
      <c r="AU142" t="s">
        <v>191</v>
      </c>
      <c r="AV142" t="s">
        <v>341</v>
      </c>
      <c r="AW142" t="s">
        <v>69</v>
      </c>
      <c r="AX142">
        <v>1459</v>
      </c>
      <c r="AY142" t="s">
        <v>709</v>
      </c>
      <c r="AZ142">
        <v>8</v>
      </c>
      <c r="BA142" t="s">
        <v>786</v>
      </c>
      <c r="BB142">
        <v>1</v>
      </c>
      <c r="BC142">
        <v>1</v>
      </c>
      <c r="BE142" t="s">
        <v>67</v>
      </c>
      <c r="BF142">
        <v>1</v>
      </c>
      <c r="BG142" t="s">
        <v>412</v>
      </c>
      <c r="BI142" t="s">
        <v>117</v>
      </c>
      <c r="BJ142" t="s">
        <v>341</v>
      </c>
      <c r="BK142" t="s">
        <v>69</v>
      </c>
      <c r="BL142">
        <v>0.87090909090909085</v>
      </c>
      <c r="BM142">
        <v>1459</v>
      </c>
      <c r="BN142" t="s">
        <v>119</v>
      </c>
      <c r="BO142" t="s">
        <v>191</v>
      </c>
      <c r="BP142">
        <v>1</v>
      </c>
      <c r="BQ142">
        <v>1814.12</v>
      </c>
      <c r="BR142">
        <v>6.3398561086031369E-2</v>
      </c>
      <c r="BS142">
        <v>0.35813094946185675</v>
      </c>
      <c r="BT142">
        <v>0.31309946420302959</v>
      </c>
      <c r="BU142">
        <v>13.811999999999999</v>
      </c>
      <c r="BV142">
        <v>0.44098516084933742</v>
      </c>
      <c r="BW142">
        <v>13.891032566754129</v>
      </c>
      <c r="BX142">
        <v>4</v>
      </c>
      <c r="BY142">
        <v>8</v>
      </c>
      <c r="BZ142">
        <v>252</v>
      </c>
    </row>
    <row r="143" spans="1:78" ht="16.5">
      <c r="A143" s="127" t="str">
        <f t="shared" si="37"/>
        <v>인천스마트</v>
      </c>
      <c r="B143" s="128" t="str">
        <f t="shared" si="38"/>
        <v>조정래</v>
      </c>
      <c r="C143" s="129" t="str">
        <f t="shared" si="39"/>
        <v>B</v>
      </c>
      <c r="D143" s="130">
        <f t="shared" si="40"/>
        <v>0.9114515256336686</v>
      </c>
      <c r="E143" s="131">
        <f t="shared" si="41"/>
        <v>708</v>
      </c>
      <c r="F143" s="132" t="str">
        <f t="shared" si="42"/>
        <v>5</v>
      </c>
      <c r="G143" s="133" t="str">
        <f t="shared" si="43"/>
        <v>70바3509</v>
      </c>
      <c r="H143" s="134">
        <f t="shared" si="44"/>
        <v>8</v>
      </c>
      <c r="I143" s="135">
        <f t="shared" si="45"/>
        <v>2123.2129999999997</v>
      </c>
      <c r="J143" s="136">
        <f t="shared" si="46"/>
        <v>7.7603520017976546E-2</v>
      </c>
      <c r="K143" s="136">
        <f t="shared" si="47"/>
        <v>0.34804305807006602</v>
      </c>
      <c r="L143" s="136">
        <f t="shared" si="48"/>
        <v>0.2392600271381157</v>
      </c>
      <c r="M143" s="137">
        <f t="shared" si="49"/>
        <v>11.704000000000001</v>
      </c>
      <c r="N143" s="138">
        <f t="shared" si="50"/>
        <v>0</v>
      </c>
      <c r="O143" s="138">
        <f t="shared" si="51"/>
        <v>20.629112576081631</v>
      </c>
      <c r="P143" s="220">
        <f t="shared" si="52"/>
        <v>139</v>
      </c>
      <c r="Q143" s="221">
        <f t="shared" si="53"/>
        <v>0</v>
      </c>
      <c r="R143" s="221">
        <f t="shared" si="54"/>
        <v>438</v>
      </c>
      <c r="T143">
        <v>529</v>
      </c>
      <c r="U143">
        <v>708</v>
      </c>
      <c r="V143" t="s">
        <v>342</v>
      </c>
      <c r="W143">
        <v>2123.2130000000002</v>
      </c>
      <c r="X143">
        <v>1111.4839999999999</v>
      </c>
      <c r="Y143">
        <v>1.91</v>
      </c>
      <c r="Z143">
        <v>11.704000000000001</v>
      </c>
      <c r="AA143">
        <v>137.743842</v>
      </c>
      <c r="AB143">
        <v>10.689406999999999</v>
      </c>
      <c r="AC143">
        <v>47.940787999999998</v>
      </c>
      <c r="AD143" s="1">
        <v>508</v>
      </c>
      <c r="AE143">
        <v>0</v>
      </c>
      <c r="AF143">
        <v>438</v>
      </c>
      <c r="AG143">
        <v>73</v>
      </c>
      <c r="AH143">
        <v>15.414213</v>
      </c>
      <c r="AI143">
        <v>1586.6</v>
      </c>
      <c r="AJ143">
        <v>0</v>
      </c>
      <c r="AK143">
        <v>139</v>
      </c>
      <c r="AL143">
        <v>10834</v>
      </c>
      <c r="AM143">
        <v>0.9114515256336686</v>
      </c>
      <c r="AN143" t="s">
        <v>68</v>
      </c>
      <c r="AO143">
        <v>546.23099999999999</v>
      </c>
      <c r="AP143" t="s">
        <v>636</v>
      </c>
      <c r="AQ143" t="s">
        <v>117</v>
      </c>
      <c r="AR143" t="s">
        <v>122</v>
      </c>
      <c r="AS143" t="s">
        <v>117</v>
      </c>
      <c r="AT143" t="s">
        <v>122</v>
      </c>
      <c r="AU143" t="s">
        <v>229</v>
      </c>
      <c r="AV143" t="s">
        <v>342</v>
      </c>
      <c r="AW143" t="s">
        <v>68</v>
      </c>
      <c r="AX143">
        <v>708</v>
      </c>
      <c r="AY143" t="s">
        <v>681</v>
      </c>
      <c r="AZ143">
        <v>7</v>
      </c>
      <c r="BA143" t="s">
        <v>787</v>
      </c>
      <c r="BB143">
        <v>8</v>
      </c>
      <c r="BC143">
        <v>1</v>
      </c>
      <c r="BE143" t="s">
        <v>68</v>
      </c>
      <c r="BF143">
        <v>0</v>
      </c>
      <c r="BG143" t="s">
        <v>380</v>
      </c>
      <c r="BI143" t="s">
        <v>117</v>
      </c>
      <c r="BJ143" t="s">
        <v>342</v>
      </c>
      <c r="BK143" t="s">
        <v>68</v>
      </c>
      <c r="BL143">
        <v>0.9114515256336686</v>
      </c>
      <c r="BM143">
        <v>708</v>
      </c>
      <c r="BN143" t="s">
        <v>122</v>
      </c>
      <c r="BO143" t="s">
        <v>229</v>
      </c>
      <c r="BP143">
        <v>8</v>
      </c>
      <c r="BQ143">
        <v>2123.2129999999997</v>
      </c>
      <c r="BR143">
        <v>7.7603520017976546E-2</v>
      </c>
      <c r="BS143">
        <v>0.34804305807006602</v>
      </c>
      <c r="BT143">
        <v>0.23926002713811564</v>
      </c>
      <c r="BU143">
        <v>11.704000000000001</v>
      </c>
      <c r="BV143">
        <v>0</v>
      </c>
      <c r="BW143">
        <v>20.629112576081631</v>
      </c>
      <c r="BX143">
        <v>139</v>
      </c>
      <c r="BY143">
        <v>0</v>
      </c>
      <c r="BZ143">
        <v>438</v>
      </c>
    </row>
    <row r="144" spans="1:78" ht="16.5">
      <c r="A144" s="110" t="str">
        <f t="shared" si="37"/>
        <v>인천스마트</v>
      </c>
      <c r="B144" s="111" t="str">
        <f t="shared" si="38"/>
        <v>차영섭</v>
      </c>
      <c r="C144" s="112" t="str">
        <f t="shared" si="39"/>
        <v>C</v>
      </c>
      <c r="D144" s="113">
        <f t="shared" si="40"/>
        <v>0.86499999999999999</v>
      </c>
      <c r="E144" s="114">
        <f t="shared" si="41"/>
        <v>7032</v>
      </c>
      <c r="F144" s="115" t="str">
        <f t="shared" si="42"/>
        <v>27</v>
      </c>
      <c r="G144" s="116" t="str">
        <f t="shared" si="43"/>
        <v>70바3639</v>
      </c>
      <c r="H144" s="117">
        <f t="shared" si="44"/>
        <v>1</v>
      </c>
      <c r="I144" s="118">
        <f t="shared" si="45"/>
        <v>1284.057</v>
      </c>
      <c r="J144" s="119">
        <f t="shared" si="46"/>
        <v>3.0015046479638218E-2</v>
      </c>
      <c r="K144" s="119">
        <f t="shared" si="47"/>
        <v>0.36735601346952762</v>
      </c>
      <c r="L144" s="119">
        <f t="shared" si="48"/>
        <v>0.19703175170572645</v>
      </c>
      <c r="M144" s="120">
        <f t="shared" si="49"/>
        <v>13.204000000000001</v>
      </c>
      <c r="N144" s="121">
        <f t="shared" si="50"/>
        <v>7.7878162729536154E-2</v>
      </c>
      <c r="O144" s="121">
        <f t="shared" si="51"/>
        <v>23.207692493401773</v>
      </c>
      <c r="P144" s="222">
        <f t="shared" si="52"/>
        <v>11</v>
      </c>
      <c r="Q144" s="223">
        <f t="shared" si="53"/>
        <v>1</v>
      </c>
      <c r="R144" s="223">
        <f t="shared" si="54"/>
        <v>298</v>
      </c>
      <c r="T144">
        <v>529</v>
      </c>
      <c r="U144">
        <v>7032</v>
      </c>
      <c r="V144" t="s">
        <v>374</v>
      </c>
      <c r="W144">
        <v>1284.057</v>
      </c>
      <c r="X144">
        <v>742.16099999999994</v>
      </c>
      <c r="Y144">
        <v>1.73</v>
      </c>
      <c r="Z144">
        <v>13.204000000000001</v>
      </c>
      <c r="AA144">
        <v>78.626365000000007</v>
      </c>
      <c r="AB144">
        <v>2.3599739999999998</v>
      </c>
      <c r="AC144">
        <v>28.883868</v>
      </c>
      <c r="AD144" s="1">
        <v>253</v>
      </c>
      <c r="AE144">
        <v>1</v>
      </c>
      <c r="AF144">
        <v>298</v>
      </c>
      <c r="AG144">
        <v>69</v>
      </c>
      <c r="AH144">
        <v>16.331125</v>
      </c>
      <c r="AI144">
        <v>1119.0999999999999</v>
      </c>
      <c r="AJ144">
        <v>0</v>
      </c>
      <c r="AK144">
        <v>11</v>
      </c>
      <c r="AL144">
        <v>1574</v>
      </c>
      <c r="AM144">
        <v>0.86499999999999999</v>
      </c>
      <c r="AN144" t="s">
        <v>69</v>
      </c>
      <c r="AO144">
        <v>1284.057</v>
      </c>
      <c r="AP144" t="s">
        <v>637</v>
      </c>
      <c r="AQ144" t="s">
        <v>117</v>
      </c>
      <c r="AR144" t="s">
        <v>120</v>
      </c>
      <c r="AS144" t="s">
        <v>117</v>
      </c>
      <c r="AT144" t="s">
        <v>120</v>
      </c>
      <c r="AU144" t="s">
        <v>209</v>
      </c>
      <c r="AV144" t="s">
        <v>374</v>
      </c>
      <c r="AW144" t="s">
        <v>69</v>
      </c>
      <c r="AX144">
        <v>7032</v>
      </c>
      <c r="AY144" t="s">
        <v>714</v>
      </c>
      <c r="AZ144">
        <v>12</v>
      </c>
      <c r="BA144" t="s">
        <v>788</v>
      </c>
      <c r="BB144">
        <v>1</v>
      </c>
      <c r="BC144">
        <v>1</v>
      </c>
      <c r="BE144" t="s">
        <v>69</v>
      </c>
      <c r="BF144">
        <v>0</v>
      </c>
      <c r="BG144" t="s">
        <v>380</v>
      </c>
      <c r="BI144" t="s">
        <v>117</v>
      </c>
      <c r="BJ144" t="s">
        <v>374</v>
      </c>
      <c r="BK144" t="s">
        <v>69</v>
      </c>
      <c r="BL144">
        <v>0.86499999999999999</v>
      </c>
      <c r="BM144">
        <v>7032</v>
      </c>
      <c r="BN144" t="s">
        <v>120</v>
      </c>
      <c r="BO144" t="s">
        <v>209</v>
      </c>
      <c r="BP144">
        <v>1</v>
      </c>
      <c r="BQ144">
        <v>1284.057</v>
      </c>
      <c r="BR144">
        <v>3.0015046479638218E-2</v>
      </c>
      <c r="BS144">
        <v>0.36735601346952762</v>
      </c>
      <c r="BT144">
        <v>0.19703175170572645</v>
      </c>
      <c r="BU144">
        <v>13.204000000000001</v>
      </c>
      <c r="BV144">
        <v>7.7878162729536154E-2</v>
      </c>
      <c r="BW144">
        <v>23.207692493401773</v>
      </c>
      <c r="BX144">
        <v>11</v>
      </c>
      <c r="BY144">
        <v>1</v>
      </c>
      <c r="BZ144">
        <v>298</v>
      </c>
    </row>
    <row r="145" spans="1:78" ht="16.5">
      <c r="A145" s="127" t="str">
        <f t="shared" si="37"/>
        <v>인천스마트</v>
      </c>
      <c r="B145" s="128" t="str">
        <f t="shared" si="38"/>
        <v>채규철</v>
      </c>
      <c r="C145" s="129" t="str">
        <f t="shared" si="39"/>
        <v>B</v>
      </c>
      <c r="D145" s="130">
        <f t="shared" si="40"/>
        <v>0.92435070228492522</v>
      </c>
      <c r="E145" s="131">
        <f t="shared" si="41"/>
        <v>6692</v>
      </c>
      <c r="F145" s="132" t="str">
        <f t="shared" si="42"/>
        <v>21</v>
      </c>
      <c r="G145" s="133" t="str">
        <f t="shared" si="43"/>
        <v>71바7126</v>
      </c>
      <c r="H145" s="134">
        <f t="shared" si="44"/>
        <v>2</v>
      </c>
      <c r="I145" s="135">
        <f t="shared" si="45"/>
        <v>1913.4559999999999</v>
      </c>
      <c r="J145" s="136">
        <f t="shared" si="46"/>
        <v>3.0167806352880244E-2</v>
      </c>
      <c r="K145" s="136">
        <f t="shared" si="47"/>
        <v>0.39795734630649665</v>
      </c>
      <c r="L145" s="136">
        <f t="shared" si="48"/>
        <v>0.18082464399494946</v>
      </c>
      <c r="M145" s="137">
        <f t="shared" si="49"/>
        <v>11.976000000000001</v>
      </c>
      <c r="N145" s="138">
        <f t="shared" si="50"/>
        <v>5.2261457802008512E-2</v>
      </c>
      <c r="O145" s="138">
        <f t="shared" si="51"/>
        <v>18.918647724327084</v>
      </c>
      <c r="P145" s="220">
        <f t="shared" si="52"/>
        <v>25</v>
      </c>
      <c r="Q145" s="221">
        <f t="shared" si="53"/>
        <v>1</v>
      </c>
      <c r="R145" s="221">
        <f t="shared" si="54"/>
        <v>362</v>
      </c>
      <c r="T145">
        <v>529</v>
      </c>
      <c r="U145">
        <v>6692</v>
      </c>
      <c r="V145" t="s">
        <v>343</v>
      </c>
      <c r="W145">
        <v>1913.4559999999999</v>
      </c>
      <c r="X145">
        <v>938.84199999999998</v>
      </c>
      <c r="Y145">
        <v>2.0379999999999998</v>
      </c>
      <c r="Z145">
        <v>11.976000000000001</v>
      </c>
      <c r="AA145">
        <v>143.722747</v>
      </c>
      <c r="AB145">
        <v>4.3357999999999999</v>
      </c>
      <c r="AC145">
        <v>57.195523000000001</v>
      </c>
      <c r="AD145" s="1">
        <v>346</v>
      </c>
      <c r="AE145">
        <v>1</v>
      </c>
      <c r="AF145">
        <v>362</v>
      </c>
      <c r="AG145">
        <v>91</v>
      </c>
      <c r="AH145">
        <v>13.313522000000001</v>
      </c>
      <c r="AI145">
        <v>556.70000000000005</v>
      </c>
      <c r="AJ145">
        <v>4.9000000000000004</v>
      </c>
      <c r="AK145">
        <v>25</v>
      </c>
      <c r="AL145">
        <v>6363</v>
      </c>
      <c r="AM145">
        <v>0.92435070228492522</v>
      </c>
      <c r="AN145" t="s">
        <v>68</v>
      </c>
      <c r="AO145">
        <v>1801.9659999999999</v>
      </c>
      <c r="AP145" t="s">
        <v>638</v>
      </c>
      <c r="AQ145" t="s">
        <v>117</v>
      </c>
      <c r="AR145" t="s">
        <v>119</v>
      </c>
      <c r="AS145" t="s">
        <v>117</v>
      </c>
      <c r="AT145" t="s">
        <v>119</v>
      </c>
      <c r="AU145" t="s">
        <v>200</v>
      </c>
      <c r="AV145" t="s">
        <v>343</v>
      </c>
      <c r="AW145" t="s">
        <v>68</v>
      </c>
      <c r="AX145">
        <v>6692</v>
      </c>
      <c r="AY145" t="s">
        <v>737</v>
      </c>
      <c r="AZ145">
        <v>4</v>
      </c>
      <c r="BA145" t="s">
        <v>480</v>
      </c>
      <c r="BB145">
        <v>2</v>
      </c>
      <c r="BC145">
        <v>1</v>
      </c>
      <c r="BE145" t="s">
        <v>68</v>
      </c>
      <c r="BF145">
        <v>0</v>
      </c>
      <c r="BG145" t="s">
        <v>380</v>
      </c>
      <c r="BI145" t="s">
        <v>117</v>
      </c>
      <c r="BJ145" t="s">
        <v>343</v>
      </c>
      <c r="BK145" t="s">
        <v>68</v>
      </c>
      <c r="BL145">
        <v>0.92435070228492522</v>
      </c>
      <c r="BM145">
        <v>6692</v>
      </c>
      <c r="BN145" t="s">
        <v>119</v>
      </c>
      <c r="BO145" t="s">
        <v>200</v>
      </c>
      <c r="BP145">
        <v>2</v>
      </c>
      <c r="BQ145">
        <v>1913.4559999999999</v>
      </c>
      <c r="BR145">
        <v>3.0167806352880244E-2</v>
      </c>
      <c r="BS145">
        <v>0.39795734630649665</v>
      </c>
      <c r="BT145">
        <v>0.18082464399494946</v>
      </c>
      <c r="BU145">
        <v>11.976000000000001</v>
      </c>
      <c r="BV145">
        <v>5.2261457802008512E-2</v>
      </c>
      <c r="BW145">
        <v>18.918647724327084</v>
      </c>
      <c r="BX145">
        <v>25</v>
      </c>
      <c r="BY145">
        <v>1</v>
      </c>
      <c r="BZ145">
        <v>362</v>
      </c>
    </row>
    <row r="146" spans="1:78" ht="16.5">
      <c r="A146" s="110" t="str">
        <f t="shared" si="37"/>
        <v>인천스마트</v>
      </c>
      <c r="B146" s="111" t="str">
        <f t="shared" si="38"/>
        <v>최국철</v>
      </c>
      <c r="C146" s="112" t="str">
        <f t="shared" si="39"/>
        <v>C</v>
      </c>
      <c r="D146" s="113">
        <f t="shared" si="40"/>
        <v>0.86786872680298288</v>
      </c>
      <c r="E146" s="114">
        <f t="shared" si="41"/>
        <v>7689</v>
      </c>
      <c r="F146" s="115" t="str">
        <f t="shared" si="42"/>
        <v>5</v>
      </c>
      <c r="G146" s="116" t="str">
        <f t="shared" si="43"/>
        <v>70바3509</v>
      </c>
      <c r="H146" s="117">
        <f t="shared" si="44"/>
        <v>10</v>
      </c>
      <c r="I146" s="118">
        <f t="shared" si="45"/>
        <v>1741.2440000000001</v>
      </c>
      <c r="J146" s="119">
        <f t="shared" si="46"/>
        <v>3.5959534270207184E-2</v>
      </c>
      <c r="K146" s="119">
        <f t="shared" si="47"/>
        <v>0.36667503386616773</v>
      </c>
      <c r="L146" s="119">
        <f t="shared" si="48"/>
        <v>0.21019455056270114</v>
      </c>
      <c r="M146" s="120">
        <f t="shared" si="49"/>
        <v>13.031000000000001</v>
      </c>
      <c r="N146" s="121">
        <f t="shared" si="50"/>
        <v>1.8377665622968404</v>
      </c>
      <c r="O146" s="121">
        <f t="shared" si="51"/>
        <v>6.2598923528236128</v>
      </c>
      <c r="P146" s="222">
        <f t="shared" si="52"/>
        <v>78</v>
      </c>
      <c r="Q146" s="223">
        <f t="shared" si="53"/>
        <v>32</v>
      </c>
      <c r="R146" s="223">
        <f t="shared" si="54"/>
        <v>109</v>
      </c>
      <c r="T146">
        <v>529</v>
      </c>
      <c r="U146">
        <v>7689</v>
      </c>
      <c r="V146" t="s">
        <v>344</v>
      </c>
      <c r="W146">
        <v>1741.2439999999999</v>
      </c>
      <c r="X146">
        <v>959.22900000000004</v>
      </c>
      <c r="Y146">
        <v>1.8149999999999999</v>
      </c>
      <c r="Z146">
        <v>13.031000000000001</v>
      </c>
      <c r="AA146">
        <v>109.57469500000001</v>
      </c>
      <c r="AB146">
        <v>3.9402550000000001</v>
      </c>
      <c r="AC146">
        <v>40.178305000000002</v>
      </c>
      <c r="AD146" s="1">
        <v>366</v>
      </c>
      <c r="AE146">
        <v>32</v>
      </c>
      <c r="AF146">
        <v>109</v>
      </c>
      <c r="AG146">
        <v>75</v>
      </c>
      <c r="AH146">
        <v>15.890931</v>
      </c>
      <c r="AI146">
        <v>2884.9</v>
      </c>
      <c r="AJ146">
        <v>0</v>
      </c>
      <c r="AK146">
        <v>78</v>
      </c>
      <c r="AL146">
        <v>7114</v>
      </c>
      <c r="AM146">
        <v>0.86786872680298288</v>
      </c>
      <c r="AN146" t="s">
        <v>69</v>
      </c>
      <c r="AO146">
        <v>340.423</v>
      </c>
      <c r="AP146" t="s">
        <v>639</v>
      </c>
      <c r="AQ146" t="s">
        <v>117</v>
      </c>
      <c r="AR146" t="s">
        <v>122</v>
      </c>
      <c r="AS146" t="s">
        <v>117</v>
      </c>
      <c r="AT146" t="s">
        <v>122</v>
      </c>
      <c r="AU146" t="s">
        <v>229</v>
      </c>
      <c r="AV146" t="s">
        <v>344</v>
      </c>
      <c r="AW146" t="s">
        <v>69</v>
      </c>
      <c r="AX146">
        <v>7689</v>
      </c>
      <c r="AY146" t="s">
        <v>702</v>
      </c>
      <c r="AZ146">
        <v>6</v>
      </c>
      <c r="BA146" t="s">
        <v>789</v>
      </c>
      <c r="BB146">
        <v>10</v>
      </c>
      <c r="BC146">
        <v>1</v>
      </c>
      <c r="BE146" t="s">
        <v>70</v>
      </c>
      <c r="BF146">
        <v>2</v>
      </c>
      <c r="BG146" t="s">
        <v>412</v>
      </c>
      <c r="BI146" t="s">
        <v>117</v>
      </c>
      <c r="BJ146" t="s">
        <v>344</v>
      </c>
      <c r="BK146" t="s">
        <v>69</v>
      </c>
      <c r="BL146">
        <v>0.86786872680298288</v>
      </c>
      <c r="BM146">
        <v>7689</v>
      </c>
      <c r="BN146" t="s">
        <v>122</v>
      </c>
      <c r="BO146" t="s">
        <v>229</v>
      </c>
      <c r="BP146">
        <v>10</v>
      </c>
      <c r="BQ146">
        <v>1741.2440000000001</v>
      </c>
      <c r="BR146">
        <v>3.5959534270207184E-2</v>
      </c>
      <c r="BS146">
        <v>0.36667503386616773</v>
      </c>
      <c r="BT146">
        <v>0.21019455056270117</v>
      </c>
      <c r="BU146">
        <v>13.031000000000001</v>
      </c>
      <c r="BV146">
        <v>1.8377665622968404</v>
      </c>
      <c r="BW146">
        <v>6.2598923528236128</v>
      </c>
      <c r="BX146">
        <v>78</v>
      </c>
      <c r="BY146">
        <v>32</v>
      </c>
      <c r="BZ146">
        <v>109</v>
      </c>
    </row>
    <row r="147" spans="1:78" ht="16.5">
      <c r="A147" s="127" t="str">
        <f t="shared" si="37"/>
        <v>인천스마트</v>
      </c>
      <c r="B147" s="128" t="str">
        <f t="shared" si="38"/>
        <v>최기성</v>
      </c>
      <c r="C147" s="129" t="str">
        <f t="shared" si="39"/>
        <v>S</v>
      </c>
      <c r="D147" s="130">
        <f t="shared" si="40"/>
        <v>1.0435000000000001</v>
      </c>
      <c r="E147" s="131">
        <f t="shared" si="41"/>
        <v>8190</v>
      </c>
      <c r="F147" s="132" t="str">
        <f t="shared" si="42"/>
        <v>27</v>
      </c>
      <c r="G147" s="133" t="str">
        <f t="shared" si="43"/>
        <v>70바3640</v>
      </c>
      <c r="H147" s="134">
        <f t="shared" si="44"/>
        <v>1</v>
      </c>
      <c r="I147" s="135">
        <f t="shared" si="45"/>
        <v>714.64300000000003</v>
      </c>
      <c r="J147" s="136">
        <f t="shared" si="46"/>
        <v>7.5662202298561309E-3</v>
      </c>
      <c r="K147" s="136">
        <f t="shared" si="47"/>
        <v>0.33662149228287969</v>
      </c>
      <c r="L147" s="136">
        <f t="shared" si="48"/>
        <v>1.8190900911364136E-2</v>
      </c>
      <c r="M147" s="137">
        <f t="shared" si="49"/>
        <v>8.6720000000000006</v>
      </c>
      <c r="N147" s="138">
        <f t="shared" si="50"/>
        <v>0</v>
      </c>
      <c r="O147" s="138">
        <f t="shared" si="51"/>
        <v>8.5357304276400949</v>
      </c>
      <c r="P147" s="220">
        <f t="shared" si="52"/>
        <v>0</v>
      </c>
      <c r="Q147" s="221">
        <f t="shared" si="53"/>
        <v>0</v>
      </c>
      <c r="R147" s="221">
        <f t="shared" si="54"/>
        <v>61</v>
      </c>
      <c r="T147">
        <v>529</v>
      </c>
      <c r="U147">
        <v>8190</v>
      </c>
      <c r="V147" t="s">
        <v>345</v>
      </c>
      <c r="W147">
        <v>714.64300000000003</v>
      </c>
      <c r="X147">
        <v>342.48099999999999</v>
      </c>
      <c r="Y147">
        <v>2.0870000000000002</v>
      </c>
      <c r="Z147">
        <v>8.6720000000000006</v>
      </c>
      <c r="AA147">
        <v>43.979422999999997</v>
      </c>
      <c r="AB147">
        <v>0.332758</v>
      </c>
      <c r="AC147">
        <v>14.804418999999999</v>
      </c>
      <c r="AD147" s="1">
        <v>13</v>
      </c>
      <c r="AE147">
        <v>0</v>
      </c>
      <c r="AF147">
        <v>61</v>
      </c>
      <c r="AG147">
        <v>88</v>
      </c>
      <c r="AH147">
        <v>16.249485</v>
      </c>
      <c r="AI147">
        <v>23.3</v>
      </c>
      <c r="AJ147">
        <v>1.1000000000000001</v>
      </c>
      <c r="AK147">
        <v>0</v>
      </c>
      <c r="AL147">
        <v>0</v>
      </c>
      <c r="AM147">
        <v>1.0435000000000001</v>
      </c>
      <c r="AN147" t="s">
        <v>71</v>
      </c>
      <c r="AO147">
        <v>714.64300000000003</v>
      </c>
      <c r="AP147" t="s">
        <v>640</v>
      </c>
      <c r="AQ147" t="s">
        <v>117</v>
      </c>
      <c r="AR147" t="s">
        <v>120</v>
      </c>
      <c r="AS147" t="s">
        <v>117</v>
      </c>
      <c r="AT147" t="s">
        <v>120</v>
      </c>
      <c r="AU147" t="s">
        <v>210</v>
      </c>
      <c r="AV147" t="s">
        <v>345</v>
      </c>
      <c r="AW147" t="s">
        <v>71</v>
      </c>
      <c r="AX147">
        <v>8190</v>
      </c>
      <c r="AY147" t="s">
        <v>784</v>
      </c>
      <c r="AZ147">
        <v>2</v>
      </c>
      <c r="BA147" t="s">
        <v>790</v>
      </c>
      <c r="BB147">
        <v>1</v>
      </c>
      <c r="BC147">
        <v>1</v>
      </c>
      <c r="BE147" t="s">
        <v>66</v>
      </c>
      <c r="BF147">
        <v>1</v>
      </c>
      <c r="BG147" t="s">
        <v>412</v>
      </c>
      <c r="BI147" t="s">
        <v>117</v>
      </c>
      <c r="BJ147" t="s">
        <v>345</v>
      </c>
      <c r="BK147" t="s">
        <v>71</v>
      </c>
      <c r="BL147">
        <v>1.0435000000000001</v>
      </c>
      <c r="BM147">
        <v>8190</v>
      </c>
      <c r="BN147" t="s">
        <v>120</v>
      </c>
      <c r="BO147" t="s">
        <v>210</v>
      </c>
      <c r="BP147">
        <v>1</v>
      </c>
      <c r="BQ147">
        <v>714.64300000000003</v>
      </c>
      <c r="BR147">
        <v>7.5662202298561309E-3</v>
      </c>
      <c r="BS147">
        <v>0.33662149228287969</v>
      </c>
      <c r="BT147">
        <v>1.8190900911364136E-2</v>
      </c>
      <c r="BU147">
        <v>8.6720000000000006</v>
      </c>
      <c r="BV147">
        <v>0</v>
      </c>
      <c r="BW147">
        <v>8.5357304276400949</v>
      </c>
      <c r="BX147">
        <v>0</v>
      </c>
      <c r="BY147">
        <v>0</v>
      </c>
      <c r="BZ147">
        <v>61</v>
      </c>
    </row>
    <row r="148" spans="1:78" ht="16.5">
      <c r="A148" s="110" t="str">
        <f t="shared" si="37"/>
        <v>인천스마트</v>
      </c>
      <c r="B148" s="111" t="str">
        <f t="shared" si="38"/>
        <v>최병철C</v>
      </c>
      <c r="C148" s="112" t="str">
        <f t="shared" si="39"/>
        <v>A</v>
      </c>
      <c r="D148" s="113">
        <f t="shared" si="40"/>
        <v>0.99075033679115321</v>
      </c>
      <c r="E148" s="114">
        <f t="shared" si="41"/>
        <v>4123</v>
      </c>
      <c r="F148" s="115" t="str">
        <f t="shared" si="42"/>
        <v>38</v>
      </c>
      <c r="G148" s="116" t="str">
        <f t="shared" si="43"/>
        <v>70바3554</v>
      </c>
      <c r="H148" s="117">
        <f t="shared" si="44"/>
        <v>5</v>
      </c>
      <c r="I148" s="118">
        <f t="shared" si="45"/>
        <v>1766.549</v>
      </c>
      <c r="J148" s="119">
        <f t="shared" si="46"/>
        <v>5.7776228978938813E-3</v>
      </c>
      <c r="K148" s="119">
        <f t="shared" si="47"/>
        <v>0.36091877102408698</v>
      </c>
      <c r="L148" s="119">
        <f t="shared" si="48"/>
        <v>0.14208493509095985</v>
      </c>
      <c r="M148" s="120">
        <f t="shared" si="49"/>
        <v>8.8819999999999997</v>
      </c>
      <c r="N148" s="121">
        <f t="shared" si="50"/>
        <v>0</v>
      </c>
      <c r="O148" s="121">
        <f t="shared" si="51"/>
        <v>4.8682487720408547</v>
      </c>
      <c r="P148" s="222">
        <f t="shared" si="52"/>
        <v>18</v>
      </c>
      <c r="Q148" s="223">
        <f t="shared" si="53"/>
        <v>0</v>
      </c>
      <c r="R148" s="223">
        <f t="shared" si="54"/>
        <v>86</v>
      </c>
      <c r="T148">
        <v>529</v>
      </c>
      <c r="U148">
        <v>4123</v>
      </c>
      <c r="V148" t="s">
        <v>444</v>
      </c>
      <c r="W148">
        <v>1766.549</v>
      </c>
      <c r="X148">
        <v>781.73599999999999</v>
      </c>
      <c r="Y148">
        <v>2.2599999999999998</v>
      </c>
      <c r="Z148">
        <v>8.8819999999999997</v>
      </c>
      <c r="AA148">
        <v>115.67386999999999</v>
      </c>
      <c r="AB148">
        <v>0.66832000000000003</v>
      </c>
      <c r="AC148">
        <v>41.748871000000001</v>
      </c>
      <c r="AD148" s="1">
        <v>251</v>
      </c>
      <c r="AE148">
        <v>0</v>
      </c>
      <c r="AF148">
        <v>86</v>
      </c>
      <c r="AG148">
        <v>63</v>
      </c>
      <c r="AH148">
        <v>15.271806</v>
      </c>
      <c r="AI148">
        <v>8.8000000000000007</v>
      </c>
      <c r="AJ148">
        <v>0</v>
      </c>
      <c r="AK148">
        <v>18</v>
      </c>
      <c r="AL148">
        <v>3036</v>
      </c>
      <c r="AM148">
        <v>0.99075033679115321</v>
      </c>
      <c r="AN148" t="s">
        <v>66</v>
      </c>
      <c r="AO148">
        <v>1341.9770000000001</v>
      </c>
      <c r="AP148" t="s">
        <v>641</v>
      </c>
      <c r="AQ148" t="s">
        <v>117</v>
      </c>
      <c r="AR148" t="s">
        <v>121</v>
      </c>
      <c r="AS148" t="s">
        <v>117</v>
      </c>
      <c r="AT148" t="s">
        <v>121</v>
      </c>
      <c r="AU148" t="s">
        <v>226</v>
      </c>
      <c r="AV148" t="s">
        <v>444</v>
      </c>
      <c r="AW148" t="s">
        <v>66</v>
      </c>
      <c r="AX148">
        <v>4123</v>
      </c>
      <c r="AY148" t="s">
        <v>791</v>
      </c>
      <c r="AZ148">
        <v>1</v>
      </c>
      <c r="BA148" t="s">
        <v>792</v>
      </c>
      <c r="BB148">
        <v>5</v>
      </c>
      <c r="BC148">
        <v>1</v>
      </c>
      <c r="BE148" t="s">
        <v>66</v>
      </c>
      <c r="BF148">
        <v>0</v>
      </c>
      <c r="BG148" t="s">
        <v>380</v>
      </c>
      <c r="BI148" t="s">
        <v>117</v>
      </c>
      <c r="BJ148" t="s">
        <v>444</v>
      </c>
      <c r="BK148" t="s">
        <v>66</v>
      </c>
      <c r="BL148">
        <v>0.99075033679115321</v>
      </c>
      <c r="BM148">
        <v>4123</v>
      </c>
      <c r="BN148" t="s">
        <v>121</v>
      </c>
      <c r="BO148" t="s">
        <v>226</v>
      </c>
      <c r="BP148">
        <v>5</v>
      </c>
      <c r="BQ148">
        <v>1766.549</v>
      </c>
      <c r="BR148">
        <v>5.7776228978938813E-3</v>
      </c>
      <c r="BS148">
        <v>0.36091877102408698</v>
      </c>
      <c r="BT148">
        <v>0.14208493509095985</v>
      </c>
      <c r="BU148">
        <v>8.8819999999999997</v>
      </c>
      <c r="BV148">
        <v>0</v>
      </c>
      <c r="BW148">
        <v>4.8682487720408547</v>
      </c>
      <c r="BX148">
        <v>18</v>
      </c>
      <c r="BY148">
        <v>0</v>
      </c>
      <c r="BZ148">
        <v>86</v>
      </c>
    </row>
    <row r="149" spans="1:78" ht="16.5">
      <c r="A149" s="127" t="str">
        <f t="shared" si="37"/>
        <v>인천스마트</v>
      </c>
      <c r="B149" s="128" t="str">
        <f t="shared" si="38"/>
        <v>최상순</v>
      </c>
      <c r="C149" s="129" t="str">
        <f t="shared" si="39"/>
        <v>C</v>
      </c>
      <c r="D149" s="130">
        <f t="shared" si="40"/>
        <v>0.87155132750521092</v>
      </c>
      <c r="E149" s="131">
        <f t="shared" si="41"/>
        <v>165</v>
      </c>
      <c r="F149" s="132" t="str">
        <f t="shared" si="42"/>
        <v>21</v>
      </c>
      <c r="G149" s="133" t="str">
        <f t="shared" si="43"/>
        <v>71바7126</v>
      </c>
      <c r="H149" s="134">
        <f t="shared" si="44"/>
        <v>8</v>
      </c>
      <c r="I149" s="135">
        <f t="shared" si="45"/>
        <v>1647.1479999999999</v>
      </c>
      <c r="J149" s="136">
        <f t="shared" si="46"/>
        <v>4.4688553093581898E-2</v>
      </c>
      <c r="K149" s="136">
        <f t="shared" si="47"/>
        <v>0.42743831329587173</v>
      </c>
      <c r="L149" s="136">
        <f t="shared" si="48"/>
        <v>0.1857756558609184</v>
      </c>
      <c r="M149" s="137">
        <f t="shared" si="49"/>
        <v>14.301</v>
      </c>
      <c r="N149" s="138">
        <f t="shared" si="50"/>
        <v>0.12142199729471791</v>
      </c>
      <c r="O149" s="138">
        <f t="shared" si="51"/>
        <v>9.1673607957512022</v>
      </c>
      <c r="P149" s="220">
        <f t="shared" si="52"/>
        <v>52</v>
      </c>
      <c r="Q149" s="221">
        <f t="shared" si="53"/>
        <v>2</v>
      </c>
      <c r="R149" s="221">
        <f t="shared" si="54"/>
        <v>151</v>
      </c>
      <c r="T149">
        <v>529</v>
      </c>
      <c r="U149">
        <v>165</v>
      </c>
      <c r="V149" t="s">
        <v>389</v>
      </c>
      <c r="W149">
        <v>1647.1479999999999</v>
      </c>
      <c r="X149">
        <v>866.80600000000004</v>
      </c>
      <c r="Y149">
        <v>1.9</v>
      </c>
      <c r="Z149">
        <v>14.301</v>
      </c>
      <c r="AA149">
        <v>128.499976</v>
      </c>
      <c r="AB149">
        <v>5.7424780000000002</v>
      </c>
      <c r="AC149">
        <v>54.925812999999998</v>
      </c>
      <c r="AD149" s="1">
        <v>306</v>
      </c>
      <c r="AE149">
        <v>2</v>
      </c>
      <c r="AF149">
        <v>151</v>
      </c>
      <c r="AG149">
        <v>67</v>
      </c>
      <c r="AH149">
        <v>12.818274000000001</v>
      </c>
      <c r="AI149">
        <v>991.2</v>
      </c>
      <c r="AJ149">
        <v>0</v>
      </c>
      <c r="AK149">
        <v>52</v>
      </c>
      <c r="AL149">
        <v>28643</v>
      </c>
      <c r="AM149">
        <v>0.87155132750521092</v>
      </c>
      <c r="AN149" t="s">
        <v>69</v>
      </c>
      <c r="AO149">
        <v>437.49700000000001</v>
      </c>
      <c r="AP149" t="s">
        <v>642</v>
      </c>
      <c r="AQ149" t="s">
        <v>117</v>
      </c>
      <c r="AR149" t="s">
        <v>119</v>
      </c>
      <c r="AS149" t="s">
        <v>117</v>
      </c>
      <c r="AT149" t="s">
        <v>119</v>
      </c>
      <c r="AU149" t="s">
        <v>200</v>
      </c>
      <c r="AV149" t="s">
        <v>389</v>
      </c>
      <c r="AW149" t="s">
        <v>69</v>
      </c>
      <c r="AX149">
        <v>165</v>
      </c>
      <c r="AY149" t="s">
        <v>709</v>
      </c>
      <c r="AZ149">
        <v>7</v>
      </c>
      <c r="BA149" t="s">
        <v>793</v>
      </c>
      <c r="BB149">
        <v>8</v>
      </c>
      <c r="BC149">
        <v>1</v>
      </c>
      <c r="BE149" t="s">
        <v>67</v>
      </c>
      <c r="BF149">
        <v>1</v>
      </c>
      <c r="BG149" t="s">
        <v>412</v>
      </c>
      <c r="BI149" t="s">
        <v>117</v>
      </c>
      <c r="BJ149" t="s">
        <v>389</v>
      </c>
      <c r="BK149" t="s">
        <v>69</v>
      </c>
      <c r="BL149">
        <v>0.87155132750521092</v>
      </c>
      <c r="BM149">
        <v>165</v>
      </c>
      <c r="BN149" t="s">
        <v>119</v>
      </c>
      <c r="BO149" t="s">
        <v>200</v>
      </c>
      <c r="BP149">
        <v>8</v>
      </c>
      <c r="BQ149">
        <v>1647.1479999999999</v>
      </c>
      <c r="BR149">
        <v>4.4688553093581898E-2</v>
      </c>
      <c r="BS149">
        <v>0.42743831329587173</v>
      </c>
      <c r="BT149">
        <v>0.1857756558609184</v>
      </c>
      <c r="BU149">
        <v>14.301</v>
      </c>
      <c r="BV149">
        <v>0.12142199729471791</v>
      </c>
      <c r="BW149">
        <v>9.1673607957512022</v>
      </c>
      <c r="BX149">
        <v>52</v>
      </c>
      <c r="BY149">
        <v>2</v>
      </c>
      <c r="BZ149">
        <v>151</v>
      </c>
    </row>
    <row r="150" spans="1:78" ht="16.5">
      <c r="A150" s="110" t="str">
        <f t="shared" si="37"/>
        <v>인천스마트</v>
      </c>
      <c r="B150" s="111" t="str">
        <f t="shared" si="38"/>
        <v>최상진</v>
      </c>
      <c r="C150" s="112" t="str">
        <f t="shared" si="39"/>
        <v>A</v>
      </c>
      <c r="D150" s="113">
        <f t="shared" si="40"/>
        <v>0.98395547427756314</v>
      </c>
      <c r="E150" s="114">
        <f t="shared" si="41"/>
        <v>9554</v>
      </c>
      <c r="F150" s="115" t="str">
        <f t="shared" si="42"/>
        <v>21</v>
      </c>
      <c r="G150" s="116" t="str">
        <f t="shared" si="43"/>
        <v>70바3562</v>
      </c>
      <c r="H150" s="117">
        <f t="shared" si="44"/>
        <v>4</v>
      </c>
      <c r="I150" s="118">
        <f t="shared" si="45"/>
        <v>2238.8520000000003</v>
      </c>
      <c r="J150" s="119">
        <f t="shared" si="46"/>
        <v>5.3528437163384041E-2</v>
      </c>
      <c r="K150" s="119">
        <f t="shared" si="47"/>
        <v>0.37250130537568998</v>
      </c>
      <c r="L150" s="119">
        <f t="shared" si="48"/>
        <v>0.20769572977579578</v>
      </c>
      <c r="M150" s="120">
        <f t="shared" si="49"/>
        <v>13.856999999999999</v>
      </c>
      <c r="N150" s="121">
        <f t="shared" si="50"/>
        <v>0.31266023837216567</v>
      </c>
      <c r="O150" s="121">
        <f t="shared" si="51"/>
        <v>12.551075283225508</v>
      </c>
      <c r="P150" s="222">
        <f t="shared" si="52"/>
        <v>5</v>
      </c>
      <c r="Q150" s="223">
        <f t="shared" si="53"/>
        <v>7</v>
      </c>
      <c r="R150" s="223">
        <f t="shared" si="54"/>
        <v>281</v>
      </c>
      <c r="T150">
        <v>529</v>
      </c>
      <c r="U150">
        <v>9554</v>
      </c>
      <c r="V150" t="s">
        <v>346</v>
      </c>
      <c r="W150">
        <v>2238.8519999999999</v>
      </c>
      <c r="X150">
        <v>1076.6949999999999</v>
      </c>
      <c r="Y150">
        <v>2.0790000000000002</v>
      </c>
      <c r="Z150">
        <v>13.856999999999999</v>
      </c>
      <c r="AA150">
        <v>155.09328199999999</v>
      </c>
      <c r="AB150">
        <v>8.3019010000000009</v>
      </c>
      <c r="AC150">
        <v>57.772449999999999</v>
      </c>
      <c r="AD150" s="1">
        <v>465</v>
      </c>
      <c r="AE150">
        <v>7</v>
      </c>
      <c r="AF150">
        <v>281</v>
      </c>
      <c r="AG150">
        <v>66</v>
      </c>
      <c r="AH150">
        <v>14.435518</v>
      </c>
      <c r="AI150">
        <v>362.1</v>
      </c>
      <c r="AJ150">
        <v>0</v>
      </c>
      <c r="AK150">
        <v>5</v>
      </c>
      <c r="AL150">
        <v>2577</v>
      </c>
      <c r="AM150">
        <v>0.98395547427756314</v>
      </c>
      <c r="AN150" t="s">
        <v>66</v>
      </c>
      <c r="AO150">
        <v>1426.3050000000001</v>
      </c>
      <c r="AP150" t="s">
        <v>643</v>
      </c>
      <c r="AQ150" t="s">
        <v>117</v>
      </c>
      <c r="AR150" t="s">
        <v>119</v>
      </c>
      <c r="AS150" t="s">
        <v>117</v>
      </c>
      <c r="AT150" t="s">
        <v>119</v>
      </c>
      <c r="AU150" t="s">
        <v>190</v>
      </c>
      <c r="AV150" t="s">
        <v>346</v>
      </c>
      <c r="AW150" t="s">
        <v>66</v>
      </c>
      <c r="AX150">
        <v>9554</v>
      </c>
      <c r="AY150" t="s">
        <v>756</v>
      </c>
      <c r="AZ150">
        <v>1</v>
      </c>
      <c r="BA150" t="s">
        <v>794</v>
      </c>
      <c r="BB150">
        <v>4</v>
      </c>
      <c r="BC150">
        <v>1</v>
      </c>
      <c r="BE150" t="s">
        <v>68</v>
      </c>
      <c r="BF150">
        <v>1</v>
      </c>
      <c r="BG150" t="s">
        <v>412</v>
      </c>
      <c r="BI150" t="s">
        <v>117</v>
      </c>
      <c r="BJ150" t="s">
        <v>346</v>
      </c>
      <c r="BK150" t="s">
        <v>66</v>
      </c>
      <c r="BL150">
        <v>0.98395547427756314</v>
      </c>
      <c r="BM150">
        <v>9554</v>
      </c>
      <c r="BN150" t="s">
        <v>119</v>
      </c>
      <c r="BO150" t="s">
        <v>190</v>
      </c>
      <c r="BP150">
        <v>4</v>
      </c>
      <c r="BQ150">
        <v>2238.8520000000003</v>
      </c>
      <c r="BR150">
        <v>5.3528437163384041E-2</v>
      </c>
      <c r="BS150">
        <v>0.37250130537568998</v>
      </c>
      <c r="BT150">
        <v>0.20769572977579581</v>
      </c>
      <c r="BU150">
        <v>13.856999999999999</v>
      </c>
      <c r="BV150">
        <v>0.31266023837216567</v>
      </c>
      <c r="BW150">
        <v>12.551075283225508</v>
      </c>
      <c r="BX150">
        <v>5</v>
      </c>
      <c r="BY150">
        <v>7</v>
      </c>
      <c r="BZ150">
        <v>281</v>
      </c>
    </row>
    <row r="151" spans="1:78" ht="16.5">
      <c r="A151" s="127" t="str">
        <f t="shared" si="37"/>
        <v>인천스마트</v>
      </c>
      <c r="B151" s="128" t="str">
        <f t="shared" si="38"/>
        <v>최성희</v>
      </c>
      <c r="C151" s="129" t="str">
        <f t="shared" si="39"/>
        <v>A</v>
      </c>
      <c r="D151" s="130">
        <f t="shared" si="40"/>
        <v>0.96</v>
      </c>
      <c r="E151" s="131">
        <f t="shared" si="41"/>
        <v>1119</v>
      </c>
      <c r="F151" s="132" t="str">
        <f t="shared" si="42"/>
        <v>21</v>
      </c>
      <c r="G151" s="133" t="str">
        <f t="shared" si="43"/>
        <v>70바3561</v>
      </c>
      <c r="H151" s="134">
        <f t="shared" si="44"/>
        <v>1</v>
      </c>
      <c r="I151" s="135">
        <f t="shared" si="45"/>
        <v>1570.154</v>
      </c>
      <c r="J151" s="136">
        <f t="shared" si="46"/>
        <v>8.9240199403079201E-3</v>
      </c>
      <c r="K151" s="136">
        <f t="shared" si="47"/>
        <v>0.38419252111264846</v>
      </c>
      <c r="L151" s="136">
        <f t="shared" si="48"/>
        <v>0.13310796265843988</v>
      </c>
      <c r="M151" s="137">
        <f t="shared" si="49"/>
        <v>13.18</v>
      </c>
      <c r="N151" s="138">
        <f t="shared" si="50"/>
        <v>0.19106406123221034</v>
      </c>
      <c r="O151" s="138">
        <f t="shared" si="51"/>
        <v>3.4391531021797861</v>
      </c>
      <c r="P151" s="220">
        <f t="shared" si="52"/>
        <v>11</v>
      </c>
      <c r="Q151" s="221">
        <f t="shared" si="53"/>
        <v>3</v>
      </c>
      <c r="R151" s="221">
        <f t="shared" si="54"/>
        <v>54</v>
      </c>
      <c r="T151">
        <v>529</v>
      </c>
      <c r="U151">
        <v>1119</v>
      </c>
      <c r="V151" t="s">
        <v>347</v>
      </c>
      <c r="W151">
        <v>1570.154</v>
      </c>
      <c r="X151">
        <v>743.596</v>
      </c>
      <c r="Y151">
        <v>2.1120000000000001</v>
      </c>
      <c r="Z151">
        <v>13.18</v>
      </c>
      <c r="AA151">
        <v>107.47858100000001</v>
      </c>
      <c r="AB151">
        <v>0.95914100000000002</v>
      </c>
      <c r="AC151">
        <v>41.292467000000002</v>
      </c>
      <c r="AD151" s="1">
        <v>209</v>
      </c>
      <c r="AE151">
        <v>3</v>
      </c>
      <c r="AF151">
        <v>54</v>
      </c>
      <c r="AG151">
        <v>88</v>
      </c>
      <c r="AH151">
        <v>14.608993999999999</v>
      </c>
      <c r="AI151">
        <v>812.5</v>
      </c>
      <c r="AJ151">
        <v>49</v>
      </c>
      <c r="AK151">
        <v>11</v>
      </c>
      <c r="AL151">
        <v>3527</v>
      </c>
      <c r="AM151">
        <v>0.96</v>
      </c>
      <c r="AN151" t="s">
        <v>66</v>
      </c>
      <c r="AO151">
        <v>1570.154</v>
      </c>
      <c r="AP151" t="s">
        <v>644</v>
      </c>
      <c r="AQ151" t="s">
        <v>117</v>
      </c>
      <c r="AR151" t="s">
        <v>119</v>
      </c>
      <c r="AS151" t="s">
        <v>117</v>
      </c>
      <c r="AT151" t="s">
        <v>119</v>
      </c>
      <c r="AU151" t="s">
        <v>189</v>
      </c>
      <c r="AV151" t="s">
        <v>347</v>
      </c>
      <c r="AW151" t="s">
        <v>66</v>
      </c>
      <c r="AX151">
        <v>1119</v>
      </c>
      <c r="AY151" t="s">
        <v>756</v>
      </c>
      <c r="AZ151">
        <v>3</v>
      </c>
      <c r="BA151" t="s">
        <v>795</v>
      </c>
      <c r="BB151">
        <v>1</v>
      </c>
      <c r="BC151">
        <v>1</v>
      </c>
      <c r="BE151" t="s">
        <v>68</v>
      </c>
      <c r="BF151">
        <v>1</v>
      </c>
      <c r="BG151" t="s">
        <v>412</v>
      </c>
      <c r="BI151" t="s">
        <v>117</v>
      </c>
      <c r="BJ151" t="s">
        <v>347</v>
      </c>
      <c r="BK151" t="s">
        <v>66</v>
      </c>
      <c r="BL151">
        <v>0.96</v>
      </c>
      <c r="BM151">
        <v>1119</v>
      </c>
      <c r="BN151" t="s">
        <v>119</v>
      </c>
      <c r="BO151" t="s">
        <v>189</v>
      </c>
      <c r="BP151">
        <v>1</v>
      </c>
      <c r="BQ151">
        <v>1570.154</v>
      </c>
      <c r="BR151">
        <v>8.9240199403079201E-3</v>
      </c>
      <c r="BS151">
        <v>0.38419252111264846</v>
      </c>
      <c r="BT151">
        <v>0.13310796265843988</v>
      </c>
      <c r="BU151">
        <v>13.18</v>
      </c>
      <c r="BV151">
        <v>0.19106406123221034</v>
      </c>
      <c r="BW151">
        <v>3.4391531021797861</v>
      </c>
      <c r="BX151">
        <v>11</v>
      </c>
      <c r="BY151">
        <v>3</v>
      </c>
      <c r="BZ151">
        <v>54</v>
      </c>
    </row>
    <row r="152" spans="1:78" ht="16.5">
      <c r="A152" s="110" t="str">
        <f t="shared" si="37"/>
        <v>인천스마트</v>
      </c>
      <c r="B152" s="111" t="str">
        <f t="shared" si="38"/>
        <v>최용선</v>
      </c>
      <c r="C152" s="112" t="str">
        <f t="shared" si="39"/>
        <v>C</v>
      </c>
      <c r="D152" s="113">
        <f t="shared" si="40"/>
        <v>0.87238095238095237</v>
      </c>
      <c r="E152" s="114">
        <f t="shared" si="41"/>
        <v>3659</v>
      </c>
      <c r="F152" s="115" t="str">
        <f t="shared" si="42"/>
        <v>5</v>
      </c>
      <c r="G152" s="116" t="str">
        <f t="shared" si="43"/>
        <v>70바3662</v>
      </c>
      <c r="H152" s="117">
        <f t="shared" si="44"/>
        <v>1</v>
      </c>
      <c r="I152" s="118">
        <f t="shared" si="45"/>
        <v>1072.3969999999999</v>
      </c>
      <c r="J152" s="119">
        <f t="shared" si="46"/>
        <v>5.0494869778409217E-2</v>
      </c>
      <c r="K152" s="119">
        <f t="shared" si="47"/>
        <v>0.32708465410470344</v>
      </c>
      <c r="L152" s="119">
        <f t="shared" si="48"/>
        <v>0.11469632981069511</v>
      </c>
      <c r="M152" s="120">
        <f t="shared" si="49"/>
        <v>10.59</v>
      </c>
      <c r="N152" s="121">
        <f t="shared" si="50"/>
        <v>0.3729961945063256</v>
      </c>
      <c r="O152" s="121">
        <f t="shared" si="51"/>
        <v>15.38609302338593</v>
      </c>
      <c r="P152" s="222">
        <f t="shared" si="52"/>
        <v>9</v>
      </c>
      <c r="Q152" s="223">
        <f t="shared" si="53"/>
        <v>4</v>
      </c>
      <c r="R152" s="223">
        <f t="shared" si="54"/>
        <v>170</v>
      </c>
      <c r="T152">
        <v>529</v>
      </c>
      <c r="U152">
        <v>3659</v>
      </c>
      <c r="V152" t="s">
        <v>348</v>
      </c>
      <c r="W152">
        <v>1095.771</v>
      </c>
      <c r="X152">
        <v>598.62900000000002</v>
      </c>
      <c r="Y152">
        <v>1.83</v>
      </c>
      <c r="Z152">
        <v>10.59</v>
      </c>
      <c r="AA152">
        <v>65.660809</v>
      </c>
      <c r="AB152">
        <v>3.315534</v>
      </c>
      <c r="AC152">
        <v>21.476642999999999</v>
      </c>
      <c r="AD152" s="1">
        <v>123</v>
      </c>
      <c r="AE152">
        <v>4</v>
      </c>
      <c r="AF152">
        <v>170</v>
      </c>
      <c r="AG152">
        <v>81</v>
      </c>
      <c r="AH152">
        <v>16.688355999999999</v>
      </c>
      <c r="AI152">
        <v>708.5</v>
      </c>
      <c r="AJ152">
        <v>0</v>
      </c>
      <c r="AK152">
        <v>9</v>
      </c>
      <c r="AL152">
        <v>3670</v>
      </c>
      <c r="AM152">
        <v>0.87238095238095237</v>
      </c>
      <c r="AN152" t="s">
        <v>69</v>
      </c>
      <c r="AO152">
        <v>1072.3969999999999</v>
      </c>
      <c r="AP152" t="s">
        <v>645</v>
      </c>
      <c r="AQ152" t="s">
        <v>117</v>
      </c>
      <c r="AR152" t="s">
        <v>122</v>
      </c>
      <c r="AS152" t="s">
        <v>117</v>
      </c>
      <c r="AT152" t="s">
        <v>122</v>
      </c>
      <c r="AU152" t="s">
        <v>239</v>
      </c>
      <c r="AV152" t="s">
        <v>348</v>
      </c>
      <c r="AW152" t="s">
        <v>69</v>
      </c>
      <c r="AX152">
        <v>3659</v>
      </c>
      <c r="AY152" t="s">
        <v>702</v>
      </c>
      <c r="AZ152">
        <v>5</v>
      </c>
      <c r="BA152" t="s">
        <v>796</v>
      </c>
      <c r="BB152">
        <v>1</v>
      </c>
      <c r="BC152">
        <v>1</v>
      </c>
      <c r="BE152" t="s">
        <v>69</v>
      </c>
      <c r="BF152">
        <v>0</v>
      </c>
      <c r="BG152" t="s">
        <v>380</v>
      </c>
      <c r="BI152" t="s">
        <v>117</v>
      </c>
      <c r="BJ152" t="s">
        <v>348</v>
      </c>
      <c r="BK152" t="s">
        <v>69</v>
      </c>
      <c r="BL152">
        <v>0.87238095238095237</v>
      </c>
      <c r="BM152">
        <v>3659</v>
      </c>
      <c r="BN152" t="s">
        <v>122</v>
      </c>
      <c r="BO152" t="s">
        <v>239</v>
      </c>
      <c r="BP152">
        <v>1</v>
      </c>
      <c r="BQ152">
        <v>1072.3969999999999</v>
      </c>
      <c r="BR152">
        <v>5.0494869778409217E-2</v>
      </c>
      <c r="BS152">
        <v>0.32708465410470344</v>
      </c>
      <c r="BT152">
        <v>0.11224973101131533</v>
      </c>
      <c r="BU152">
        <v>10.59</v>
      </c>
      <c r="BV152">
        <v>0.3729961945063256</v>
      </c>
      <c r="BW152">
        <v>15.38609302338593</v>
      </c>
      <c r="BX152">
        <v>9</v>
      </c>
      <c r="BY152">
        <v>4</v>
      </c>
      <c r="BZ152">
        <v>170</v>
      </c>
    </row>
    <row r="153" spans="1:78" ht="16.5">
      <c r="A153" s="127" t="str">
        <f t="shared" si="37"/>
        <v>인천스마트</v>
      </c>
      <c r="B153" s="128" t="str">
        <f t="shared" si="38"/>
        <v>최정만</v>
      </c>
      <c r="C153" s="129" t="str">
        <f t="shared" si="39"/>
        <v>B</v>
      </c>
      <c r="D153" s="130">
        <f t="shared" si="40"/>
        <v>0.91729975986078371</v>
      </c>
      <c r="E153" s="131">
        <f t="shared" si="41"/>
        <v>7979</v>
      </c>
      <c r="F153" s="132" t="str">
        <f t="shared" si="42"/>
        <v>20</v>
      </c>
      <c r="G153" s="133" t="str">
        <f t="shared" si="43"/>
        <v>70바3505</v>
      </c>
      <c r="H153" s="134">
        <f t="shared" si="44"/>
        <v>3</v>
      </c>
      <c r="I153" s="135">
        <f t="shared" si="45"/>
        <v>2321.5700000000002</v>
      </c>
      <c r="J153" s="136">
        <f t="shared" si="46"/>
        <v>5.1136587439287402E-2</v>
      </c>
      <c r="K153" s="136">
        <f t="shared" si="47"/>
        <v>0.36018254717595249</v>
      </c>
      <c r="L153" s="136">
        <f t="shared" si="48"/>
        <v>0.18048131221544039</v>
      </c>
      <c r="M153" s="137">
        <f t="shared" si="49"/>
        <v>12.914</v>
      </c>
      <c r="N153" s="138">
        <f t="shared" si="50"/>
        <v>0.21537149429050167</v>
      </c>
      <c r="O153" s="138">
        <f t="shared" si="51"/>
        <v>13.137661151720602</v>
      </c>
      <c r="P153" s="220">
        <f t="shared" si="52"/>
        <v>34</v>
      </c>
      <c r="Q153" s="221">
        <f t="shared" si="53"/>
        <v>5</v>
      </c>
      <c r="R153" s="221">
        <f t="shared" si="54"/>
        <v>305</v>
      </c>
      <c r="T153">
        <v>529</v>
      </c>
      <c r="U153">
        <v>7979</v>
      </c>
      <c r="V153" t="s">
        <v>349</v>
      </c>
      <c r="W153">
        <v>2321.5700000000002</v>
      </c>
      <c r="X153">
        <v>1265.8330000000001</v>
      </c>
      <c r="Y153">
        <v>1.8340000000000001</v>
      </c>
      <c r="Z153">
        <v>12.914</v>
      </c>
      <c r="AA153">
        <v>144.86162200000001</v>
      </c>
      <c r="AB153">
        <v>7.4077289999999998</v>
      </c>
      <c r="AC153">
        <v>52.176628000000001</v>
      </c>
      <c r="AD153" s="1">
        <v>419</v>
      </c>
      <c r="AE153">
        <v>5</v>
      </c>
      <c r="AF153">
        <v>305</v>
      </c>
      <c r="AG153">
        <v>74</v>
      </c>
      <c r="AH153">
        <v>16.026121</v>
      </c>
      <c r="AI153">
        <v>940.6</v>
      </c>
      <c r="AJ153">
        <v>0</v>
      </c>
      <c r="AK153">
        <v>34</v>
      </c>
      <c r="AL153">
        <v>12908</v>
      </c>
      <c r="AM153">
        <v>0.91729975986078371</v>
      </c>
      <c r="AN153" t="s">
        <v>68</v>
      </c>
      <c r="AO153">
        <v>2162.895</v>
      </c>
      <c r="AP153" t="s">
        <v>646</v>
      </c>
      <c r="AQ153" t="s">
        <v>117</v>
      </c>
      <c r="AR153" t="s">
        <v>118</v>
      </c>
      <c r="AS153" t="s">
        <v>117</v>
      </c>
      <c r="AT153" t="s">
        <v>118</v>
      </c>
      <c r="AU153" t="s">
        <v>381</v>
      </c>
      <c r="AV153" t="s">
        <v>349</v>
      </c>
      <c r="AW153" t="s">
        <v>68</v>
      </c>
      <c r="AX153">
        <v>7979</v>
      </c>
      <c r="AY153" t="s">
        <v>700</v>
      </c>
      <c r="AZ153">
        <v>9</v>
      </c>
      <c r="BA153" t="s">
        <v>797</v>
      </c>
      <c r="BB153">
        <v>3</v>
      </c>
      <c r="BC153">
        <v>1</v>
      </c>
      <c r="BE153" t="s">
        <v>68</v>
      </c>
      <c r="BF153">
        <v>0</v>
      </c>
      <c r="BG153" t="s">
        <v>380</v>
      </c>
      <c r="BI153" t="s">
        <v>117</v>
      </c>
      <c r="BJ153" t="s">
        <v>349</v>
      </c>
      <c r="BK153" t="s">
        <v>68</v>
      </c>
      <c r="BL153">
        <v>0.91729975986078371</v>
      </c>
      <c r="BM153">
        <v>7979</v>
      </c>
      <c r="BN153" t="s">
        <v>118</v>
      </c>
      <c r="BO153" t="s">
        <v>381</v>
      </c>
      <c r="BP153">
        <v>3</v>
      </c>
      <c r="BQ153">
        <v>2321.5700000000002</v>
      </c>
      <c r="BR153">
        <v>5.1136587439287402E-2</v>
      </c>
      <c r="BS153">
        <v>0.36018254717595249</v>
      </c>
      <c r="BT153">
        <v>0.18048131221544039</v>
      </c>
      <c r="BU153">
        <v>12.914</v>
      </c>
      <c r="BV153">
        <v>0.21537149429050167</v>
      </c>
      <c r="BW153">
        <v>13.137661151720602</v>
      </c>
      <c r="BX153">
        <v>34</v>
      </c>
      <c r="BY153">
        <v>5</v>
      </c>
      <c r="BZ153">
        <v>305</v>
      </c>
    </row>
    <row r="154" spans="1:78" ht="16.5">
      <c r="A154" s="110" t="str">
        <f t="shared" si="37"/>
        <v>인천스마트</v>
      </c>
      <c r="B154" s="111" t="str">
        <f t="shared" si="38"/>
        <v>최정배</v>
      </c>
      <c r="C154" s="112" t="str">
        <f t="shared" si="39"/>
        <v>F</v>
      </c>
      <c r="D154" s="113">
        <f t="shared" si="40"/>
        <v>0.78623796199537566</v>
      </c>
      <c r="E154" s="114">
        <f t="shared" si="41"/>
        <v>5258</v>
      </c>
      <c r="F154" s="115" t="str">
        <f t="shared" si="42"/>
        <v>21</v>
      </c>
      <c r="G154" s="116" t="str">
        <f t="shared" si="43"/>
        <v>70바3561</v>
      </c>
      <c r="H154" s="117">
        <f t="shared" si="44"/>
        <v>2</v>
      </c>
      <c r="I154" s="118">
        <f t="shared" si="45"/>
        <v>1681.1750000000002</v>
      </c>
      <c r="J154" s="119">
        <f t="shared" si="46"/>
        <v>4.59615464702543E-2</v>
      </c>
      <c r="K154" s="119">
        <f t="shared" si="47"/>
        <v>0.40466470662440157</v>
      </c>
      <c r="L154" s="119">
        <f t="shared" si="48"/>
        <v>0.18380002081877256</v>
      </c>
      <c r="M154" s="120">
        <f t="shared" si="49"/>
        <v>17.161000000000001</v>
      </c>
      <c r="N154" s="121">
        <f t="shared" si="50"/>
        <v>0.35689324430829622</v>
      </c>
      <c r="O154" s="121">
        <f t="shared" si="51"/>
        <v>37.830683896679403</v>
      </c>
      <c r="P154" s="222">
        <f t="shared" si="52"/>
        <v>58</v>
      </c>
      <c r="Q154" s="223">
        <f t="shared" si="53"/>
        <v>6</v>
      </c>
      <c r="R154" s="223">
        <f t="shared" si="54"/>
        <v>636</v>
      </c>
      <c r="T154">
        <v>529</v>
      </c>
      <c r="U154">
        <v>5258</v>
      </c>
      <c r="V154" t="s">
        <v>350</v>
      </c>
      <c r="W154">
        <v>1681.175</v>
      </c>
      <c r="X154">
        <v>973.46500000000003</v>
      </c>
      <c r="Y154">
        <v>1.7270000000000001</v>
      </c>
      <c r="Z154">
        <v>17.161000000000001</v>
      </c>
      <c r="AA154">
        <v>128.68191899999999</v>
      </c>
      <c r="AB154">
        <v>5.9144199999999998</v>
      </c>
      <c r="AC154">
        <v>52.073031</v>
      </c>
      <c r="AD154" s="1">
        <v>309</v>
      </c>
      <c r="AE154">
        <v>6</v>
      </c>
      <c r="AF154">
        <v>636</v>
      </c>
      <c r="AG154">
        <v>77</v>
      </c>
      <c r="AH154">
        <v>13.064577999999999</v>
      </c>
      <c r="AI154">
        <v>1005.4</v>
      </c>
      <c r="AJ154">
        <v>0</v>
      </c>
      <c r="AK154">
        <v>58</v>
      </c>
      <c r="AL154">
        <v>24514</v>
      </c>
      <c r="AM154">
        <v>0.78623796199537566</v>
      </c>
      <c r="AN154" t="s">
        <v>70</v>
      </c>
      <c r="AO154">
        <v>1626.5830000000001</v>
      </c>
      <c r="AP154" t="s">
        <v>647</v>
      </c>
      <c r="AQ154" t="s">
        <v>117</v>
      </c>
      <c r="AR154" t="s">
        <v>119</v>
      </c>
      <c r="AS154" t="s">
        <v>117</v>
      </c>
      <c r="AT154" t="s">
        <v>119</v>
      </c>
      <c r="AU154" t="s">
        <v>189</v>
      </c>
      <c r="AV154" t="s">
        <v>350</v>
      </c>
      <c r="AW154" t="s">
        <v>70</v>
      </c>
      <c r="AX154">
        <v>5258</v>
      </c>
      <c r="AY154" t="s">
        <v>798</v>
      </c>
      <c r="AZ154">
        <v>2</v>
      </c>
      <c r="BA154" t="s">
        <v>799</v>
      </c>
      <c r="BB154">
        <v>2</v>
      </c>
      <c r="BC154">
        <v>1</v>
      </c>
      <c r="BE154" t="s">
        <v>67</v>
      </c>
      <c r="BF154">
        <v>-1</v>
      </c>
      <c r="BG154" t="s">
        <v>379</v>
      </c>
      <c r="BI154" t="s">
        <v>117</v>
      </c>
      <c r="BJ154" t="s">
        <v>350</v>
      </c>
      <c r="BK154" t="s">
        <v>70</v>
      </c>
      <c r="BL154">
        <v>0.78623796199537566</v>
      </c>
      <c r="BM154">
        <v>5258</v>
      </c>
      <c r="BN154" t="s">
        <v>119</v>
      </c>
      <c r="BO154" t="s">
        <v>189</v>
      </c>
      <c r="BP154">
        <v>2</v>
      </c>
      <c r="BQ154">
        <v>1681.1750000000002</v>
      </c>
      <c r="BR154">
        <v>4.59615464702543E-2</v>
      </c>
      <c r="BS154">
        <v>0.40466470662440157</v>
      </c>
      <c r="BT154">
        <v>0.18380002081877259</v>
      </c>
      <c r="BU154">
        <v>17.161000000000001</v>
      </c>
      <c r="BV154">
        <v>0.35689324430829622</v>
      </c>
      <c r="BW154">
        <v>37.830683896679403</v>
      </c>
      <c r="BX154">
        <v>58</v>
      </c>
      <c r="BY154">
        <v>6</v>
      </c>
      <c r="BZ154">
        <v>636</v>
      </c>
    </row>
    <row r="155" spans="1:78" ht="16.5">
      <c r="A155" s="127" t="str">
        <f t="shared" si="37"/>
        <v>인천스마트</v>
      </c>
      <c r="B155" s="128" t="str">
        <f t="shared" si="38"/>
        <v>최정수</v>
      </c>
      <c r="C155" s="129" t="str">
        <f t="shared" si="39"/>
        <v>D</v>
      </c>
      <c r="D155" s="130">
        <f t="shared" si="40"/>
        <v>0.81609319903277977</v>
      </c>
      <c r="E155" s="131">
        <f t="shared" si="41"/>
        <v>3937</v>
      </c>
      <c r="F155" s="132" t="str">
        <f t="shared" si="42"/>
        <v>5</v>
      </c>
      <c r="G155" s="133" t="str">
        <f t="shared" si="43"/>
        <v>70바3619</v>
      </c>
      <c r="H155" s="134">
        <f t="shared" si="44"/>
        <v>2</v>
      </c>
      <c r="I155" s="135">
        <f t="shared" si="45"/>
        <v>1159.73</v>
      </c>
      <c r="J155" s="136">
        <f t="shared" si="46"/>
        <v>5.2910437996718102E-2</v>
      </c>
      <c r="K155" s="136">
        <f t="shared" si="47"/>
        <v>0.35884496962716073</v>
      </c>
      <c r="L155" s="136">
        <f t="shared" si="48"/>
        <v>0.16124442758228208</v>
      </c>
      <c r="M155" s="137">
        <f t="shared" si="49"/>
        <v>16.087</v>
      </c>
      <c r="N155" s="138">
        <f t="shared" si="50"/>
        <v>0</v>
      </c>
      <c r="O155" s="138">
        <f t="shared" si="51"/>
        <v>10.778370827692653</v>
      </c>
      <c r="P155" s="220">
        <f t="shared" si="52"/>
        <v>19</v>
      </c>
      <c r="Q155" s="221">
        <f t="shared" si="53"/>
        <v>0</v>
      </c>
      <c r="R155" s="221">
        <f t="shared" si="54"/>
        <v>125</v>
      </c>
      <c r="T155">
        <v>529</v>
      </c>
      <c r="U155">
        <v>3937</v>
      </c>
      <c r="V155" t="s">
        <v>351</v>
      </c>
      <c r="W155">
        <v>1159.73</v>
      </c>
      <c r="X155">
        <v>676.86500000000001</v>
      </c>
      <c r="Y155">
        <v>1.7130000000000001</v>
      </c>
      <c r="Z155">
        <v>16.087</v>
      </c>
      <c r="AA155">
        <v>75.074146999999996</v>
      </c>
      <c r="AB155">
        <v>3.9722059999999999</v>
      </c>
      <c r="AC155">
        <v>26.939979999999998</v>
      </c>
      <c r="AD155" s="1">
        <v>187</v>
      </c>
      <c r="AE155">
        <v>0</v>
      </c>
      <c r="AF155">
        <v>125</v>
      </c>
      <c r="AG155">
        <v>66</v>
      </c>
      <c r="AH155">
        <v>15.447794</v>
      </c>
      <c r="AI155">
        <v>348.5</v>
      </c>
      <c r="AJ155">
        <v>0</v>
      </c>
      <c r="AK155">
        <v>19</v>
      </c>
      <c r="AL155">
        <v>15543</v>
      </c>
      <c r="AM155">
        <v>0.81609319903277977</v>
      </c>
      <c r="AN155" t="s">
        <v>67</v>
      </c>
      <c r="AO155">
        <v>1042.4280000000001</v>
      </c>
      <c r="AP155" t="s">
        <v>648</v>
      </c>
      <c r="AQ155" t="s">
        <v>117</v>
      </c>
      <c r="AR155" t="s">
        <v>122</v>
      </c>
      <c r="AS155" t="s">
        <v>117</v>
      </c>
      <c r="AT155" t="s">
        <v>122</v>
      </c>
      <c r="AU155" t="s">
        <v>230</v>
      </c>
      <c r="AV155" t="s">
        <v>351</v>
      </c>
      <c r="AW155" t="s">
        <v>67</v>
      </c>
      <c r="AX155">
        <v>3937</v>
      </c>
      <c r="AY155" t="s">
        <v>713</v>
      </c>
      <c r="AZ155">
        <v>3</v>
      </c>
      <c r="BA155" t="s">
        <v>800</v>
      </c>
      <c r="BB155">
        <v>2</v>
      </c>
      <c r="BC155">
        <v>1</v>
      </c>
      <c r="BE155" t="s">
        <v>67</v>
      </c>
      <c r="BF155">
        <v>0</v>
      </c>
      <c r="BG155" t="s">
        <v>380</v>
      </c>
      <c r="BI155" t="s">
        <v>117</v>
      </c>
      <c r="BJ155" t="s">
        <v>351</v>
      </c>
      <c r="BK155" t="s">
        <v>67</v>
      </c>
      <c r="BL155">
        <v>0.81609319903277977</v>
      </c>
      <c r="BM155">
        <v>3937</v>
      </c>
      <c r="BN155" t="s">
        <v>122</v>
      </c>
      <c r="BO155" t="s">
        <v>230</v>
      </c>
      <c r="BP155">
        <v>2</v>
      </c>
      <c r="BQ155">
        <v>1159.73</v>
      </c>
      <c r="BR155">
        <v>5.2910437996718102E-2</v>
      </c>
      <c r="BS155">
        <v>0.35884496962716073</v>
      </c>
      <c r="BT155">
        <v>0.16124442758228208</v>
      </c>
      <c r="BU155">
        <v>16.087</v>
      </c>
      <c r="BV155">
        <v>0</v>
      </c>
      <c r="BW155">
        <v>10.778370827692653</v>
      </c>
      <c r="BX155">
        <v>19</v>
      </c>
      <c r="BY155">
        <v>0</v>
      </c>
      <c r="BZ155">
        <v>125</v>
      </c>
    </row>
    <row r="156" spans="1:78" ht="16.5">
      <c r="A156" s="110" t="str">
        <f t="shared" si="37"/>
        <v>인천스마트</v>
      </c>
      <c r="B156" s="111" t="str">
        <f t="shared" si="38"/>
        <v>최종만</v>
      </c>
      <c r="C156" s="112" t="str">
        <f t="shared" si="39"/>
        <v>F</v>
      </c>
      <c r="D156" s="113">
        <f t="shared" si="40"/>
        <v>0.74638417794293499</v>
      </c>
      <c r="E156" s="114">
        <f t="shared" si="41"/>
        <v>3179</v>
      </c>
      <c r="F156" s="115" t="str">
        <f t="shared" si="42"/>
        <v>38</v>
      </c>
      <c r="G156" s="116" t="str">
        <f t="shared" si="43"/>
        <v>70바3548</v>
      </c>
      <c r="H156" s="117">
        <f t="shared" si="44"/>
        <v>5</v>
      </c>
      <c r="I156" s="118">
        <f t="shared" si="45"/>
        <v>1768.4779999999998</v>
      </c>
      <c r="J156" s="119">
        <f t="shared" si="46"/>
        <v>2.4877665916819777E-2</v>
      </c>
      <c r="K156" s="119">
        <f t="shared" si="47"/>
        <v>0.41079726945741873</v>
      </c>
      <c r="L156" s="119">
        <f t="shared" si="48"/>
        <v>0.23014139842282461</v>
      </c>
      <c r="M156" s="120">
        <f t="shared" si="49"/>
        <v>16.382000000000001</v>
      </c>
      <c r="N156" s="121">
        <f t="shared" si="50"/>
        <v>5.6545798138286148E-2</v>
      </c>
      <c r="O156" s="121">
        <f t="shared" si="51"/>
        <v>9.8955146742000757</v>
      </c>
      <c r="P156" s="222">
        <f t="shared" si="52"/>
        <v>36</v>
      </c>
      <c r="Q156" s="223">
        <f t="shared" si="53"/>
        <v>1</v>
      </c>
      <c r="R156" s="223">
        <f t="shared" si="54"/>
        <v>175</v>
      </c>
      <c r="T156">
        <v>529</v>
      </c>
      <c r="U156">
        <v>3179</v>
      </c>
      <c r="V156" t="s">
        <v>352</v>
      </c>
      <c r="W156">
        <v>1768.4780000000001</v>
      </c>
      <c r="X156">
        <v>1037.2639999999999</v>
      </c>
      <c r="Y156">
        <v>1.7050000000000001</v>
      </c>
      <c r="Z156">
        <v>16.382000000000001</v>
      </c>
      <c r="AA156">
        <v>122.10803900000001</v>
      </c>
      <c r="AB156">
        <v>3.037763</v>
      </c>
      <c r="AC156">
        <v>50.161648999999997</v>
      </c>
      <c r="AD156" s="1">
        <v>407</v>
      </c>
      <c r="AE156">
        <v>1</v>
      </c>
      <c r="AF156">
        <v>175</v>
      </c>
      <c r="AG156">
        <v>88</v>
      </c>
      <c r="AH156">
        <v>14.482894999999999</v>
      </c>
      <c r="AI156">
        <v>1521.7</v>
      </c>
      <c r="AJ156">
        <v>16.3</v>
      </c>
      <c r="AK156">
        <v>36</v>
      </c>
      <c r="AL156">
        <v>20146</v>
      </c>
      <c r="AM156">
        <v>0.74638417794293499</v>
      </c>
      <c r="AN156" t="s">
        <v>70</v>
      </c>
      <c r="AO156">
        <v>1346.713</v>
      </c>
      <c r="AP156" t="s">
        <v>649</v>
      </c>
      <c r="AQ156" t="s">
        <v>117</v>
      </c>
      <c r="AR156" t="s">
        <v>121</v>
      </c>
      <c r="AS156" t="s">
        <v>117</v>
      </c>
      <c r="AT156" t="s">
        <v>121</v>
      </c>
      <c r="AU156" t="s">
        <v>220</v>
      </c>
      <c r="AV156" t="s">
        <v>352</v>
      </c>
      <c r="AW156" t="s">
        <v>70</v>
      </c>
      <c r="AX156">
        <v>3179</v>
      </c>
      <c r="AY156" t="s">
        <v>682</v>
      </c>
      <c r="AZ156">
        <v>8</v>
      </c>
      <c r="BA156" t="s">
        <v>801</v>
      </c>
      <c r="BB156">
        <v>5</v>
      </c>
      <c r="BC156">
        <v>1</v>
      </c>
      <c r="BE156" t="s">
        <v>70</v>
      </c>
      <c r="BF156">
        <v>0</v>
      </c>
      <c r="BG156" t="s">
        <v>380</v>
      </c>
      <c r="BI156" t="s">
        <v>117</v>
      </c>
      <c r="BJ156" t="s">
        <v>352</v>
      </c>
      <c r="BK156" t="s">
        <v>70</v>
      </c>
      <c r="BL156">
        <v>0.74638417794293499</v>
      </c>
      <c r="BM156">
        <v>3179</v>
      </c>
      <c r="BN156" t="s">
        <v>121</v>
      </c>
      <c r="BO156" t="s">
        <v>220</v>
      </c>
      <c r="BP156">
        <v>5</v>
      </c>
      <c r="BQ156">
        <v>1768.4779999999998</v>
      </c>
      <c r="BR156">
        <v>2.4877665916819777E-2</v>
      </c>
      <c r="BS156">
        <v>0.41079726945741873</v>
      </c>
      <c r="BT156">
        <v>0.23014139842282458</v>
      </c>
      <c r="BU156">
        <v>16.382000000000001</v>
      </c>
      <c r="BV156">
        <v>5.6545798138286148E-2</v>
      </c>
      <c r="BW156">
        <v>9.8955146742000757</v>
      </c>
      <c r="BX156">
        <v>36</v>
      </c>
      <c r="BY156">
        <v>1</v>
      </c>
      <c r="BZ156">
        <v>175</v>
      </c>
    </row>
    <row r="157" spans="1:78" ht="16.5">
      <c r="A157" s="127" t="str">
        <f t="shared" si="37"/>
        <v>인천스마트</v>
      </c>
      <c r="B157" s="128" t="str">
        <f t="shared" si="38"/>
        <v>최찬준</v>
      </c>
      <c r="C157" s="129" t="str">
        <f t="shared" si="39"/>
        <v>F</v>
      </c>
      <c r="D157" s="130">
        <f t="shared" si="40"/>
        <v>0.79666666666666663</v>
      </c>
      <c r="E157" s="131">
        <f t="shared" si="41"/>
        <v>6678</v>
      </c>
      <c r="F157" s="132" t="str">
        <f t="shared" si="42"/>
        <v>21</v>
      </c>
      <c r="G157" s="133" t="str">
        <f t="shared" si="43"/>
        <v>70바3560</v>
      </c>
      <c r="H157" s="134">
        <f t="shared" si="44"/>
        <v>1</v>
      </c>
      <c r="I157" s="135">
        <f t="shared" si="45"/>
        <v>649.077</v>
      </c>
      <c r="J157" s="136">
        <f t="shared" si="46"/>
        <v>2.5013390839636277E-2</v>
      </c>
      <c r="K157" s="136">
        <f t="shared" si="47"/>
        <v>0.49979172914342623</v>
      </c>
      <c r="L157" s="136">
        <f t="shared" si="48"/>
        <v>0.25420712796786821</v>
      </c>
      <c r="M157" s="137">
        <f t="shared" si="49"/>
        <v>22.396000000000001</v>
      </c>
      <c r="N157" s="138">
        <f t="shared" si="50"/>
        <v>2.0028440385347195</v>
      </c>
      <c r="O157" s="138">
        <f t="shared" si="51"/>
        <v>23.725998610334369</v>
      </c>
      <c r="P157" s="220">
        <f t="shared" si="52"/>
        <v>27</v>
      </c>
      <c r="Q157" s="221">
        <f t="shared" si="53"/>
        <v>13</v>
      </c>
      <c r="R157" s="221">
        <f t="shared" si="54"/>
        <v>154</v>
      </c>
      <c r="T157">
        <v>529</v>
      </c>
      <c r="U157">
        <v>6678</v>
      </c>
      <c r="V157" t="s">
        <v>422</v>
      </c>
      <c r="W157">
        <v>649.077</v>
      </c>
      <c r="X157">
        <v>388.05200000000002</v>
      </c>
      <c r="Y157">
        <v>1.673</v>
      </c>
      <c r="Z157">
        <v>22.396000000000001</v>
      </c>
      <c r="AA157">
        <v>50.028602999999997</v>
      </c>
      <c r="AB157">
        <v>1.251385</v>
      </c>
      <c r="AC157">
        <v>25.003882000000001</v>
      </c>
      <c r="AD157" s="1">
        <v>165</v>
      </c>
      <c r="AE157">
        <v>13</v>
      </c>
      <c r="AF157">
        <v>154</v>
      </c>
      <c r="AG157">
        <v>90</v>
      </c>
      <c r="AH157">
        <v>12.974118000000001</v>
      </c>
      <c r="AI157">
        <v>1722</v>
      </c>
      <c r="AJ157">
        <v>98.7</v>
      </c>
      <c r="AK157">
        <v>27</v>
      </c>
      <c r="AL157">
        <v>24245</v>
      </c>
      <c r="AM157">
        <v>0.79666666666666663</v>
      </c>
      <c r="AN157" t="s">
        <v>70</v>
      </c>
      <c r="AO157">
        <v>649.077</v>
      </c>
      <c r="AP157" t="s">
        <v>650</v>
      </c>
      <c r="AQ157" t="s">
        <v>117</v>
      </c>
      <c r="AR157" t="s">
        <v>119</v>
      </c>
      <c r="AS157" t="s">
        <v>117</v>
      </c>
      <c r="AT157" t="s">
        <v>119</v>
      </c>
      <c r="AU157" t="s">
        <v>187</v>
      </c>
      <c r="AV157" t="s">
        <v>422</v>
      </c>
      <c r="AW157" t="s">
        <v>70</v>
      </c>
      <c r="AX157">
        <v>6678</v>
      </c>
      <c r="AY157" t="s">
        <v>798</v>
      </c>
      <c r="AZ157">
        <v>1</v>
      </c>
      <c r="BA157" t="s">
        <v>802</v>
      </c>
      <c r="BB157">
        <v>1</v>
      </c>
      <c r="BC157">
        <v>1</v>
      </c>
      <c r="BE157" t="s">
        <v>70</v>
      </c>
      <c r="BF157">
        <v>0</v>
      </c>
      <c r="BG157" t="s">
        <v>380</v>
      </c>
      <c r="BI157" t="s">
        <v>117</v>
      </c>
      <c r="BJ157" t="s">
        <v>422</v>
      </c>
      <c r="BK157" t="s">
        <v>70</v>
      </c>
      <c r="BL157">
        <v>0.79666666666666663</v>
      </c>
      <c r="BM157">
        <v>6678</v>
      </c>
      <c r="BN157" t="s">
        <v>119</v>
      </c>
      <c r="BO157" t="s">
        <v>187</v>
      </c>
      <c r="BP157">
        <v>1</v>
      </c>
      <c r="BQ157">
        <v>649.077</v>
      </c>
      <c r="BR157">
        <v>2.5013390839636277E-2</v>
      </c>
      <c r="BS157">
        <v>0.49979172914342623</v>
      </c>
      <c r="BT157">
        <v>0.25420712796786821</v>
      </c>
      <c r="BU157">
        <v>22.396000000000001</v>
      </c>
      <c r="BV157">
        <v>2.0028440385347195</v>
      </c>
      <c r="BW157">
        <v>23.725998610334369</v>
      </c>
      <c r="BX157">
        <v>27</v>
      </c>
      <c r="BY157">
        <v>13</v>
      </c>
      <c r="BZ157">
        <v>154</v>
      </c>
    </row>
    <row r="158" spans="1:78" ht="16.5">
      <c r="A158" s="110" t="str">
        <f t="shared" si="37"/>
        <v>인천스마트</v>
      </c>
      <c r="B158" s="111" t="str">
        <f t="shared" si="38"/>
        <v>최현</v>
      </c>
      <c r="C158" s="112" t="str">
        <f t="shared" si="39"/>
        <v>B</v>
      </c>
      <c r="D158" s="113">
        <f t="shared" si="40"/>
        <v>0.90012499397523094</v>
      </c>
      <c r="E158" s="114">
        <f t="shared" si="41"/>
        <v>5102</v>
      </c>
      <c r="F158" s="115" t="str">
        <f t="shared" si="42"/>
        <v>20</v>
      </c>
      <c r="G158" s="116" t="str">
        <f t="shared" si="43"/>
        <v>70바3504</v>
      </c>
      <c r="H158" s="117">
        <f t="shared" si="44"/>
        <v>2</v>
      </c>
      <c r="I158" s="118">
        <f t="shared" si="45"/>
        <v>1639.067</v>
      </c>
      <c r="J158" s="119">
        <f t="shared" si="46"/>
        <v>3.3988144935784739E-2</v>
      </c>
      <c r="K158" s="119">
        <f t="shared" si="47"/>
        <v>0.40585502988624989</v>
      </c>
      <c r="L158" s="119">
        <f t="shared" si="48"/>
        <v>0.14825507438073002</v>
      </c>
      <c r="M158" s="120">
        <f t="shared" si="49"/>
        <v>14.198</v>
      </c>
      <c r="N158" s="121">
        <f t="shared" si="50"/>
        <v>0.24404127470079015</v>
      </c>
      <c r="O158" s="121">
        <f t="shared" si="51"/>
        <v>74.188547509040205</v>
      </c>
      <c r="P158" s="222">
        <f t="shared" si="52"/>
        <v>54</v>
      </c>
      <c r="Q158" s="223">
        <f t="shared" si="53"/>
        <v>5</v>
      </c>
      <c r="R158" s="223">
        <f t="shared" si="54"/>
        <v>1238</v>
      </c>
      <c r="T158">
        <v>529</v>
      </c>
      <c r="U158">
        <v>5102</v>
      </c>
      <c r="V158" t="s">
        <v>445</v>
      </c>
      <c r="W158">
        <v>1676.9849999999999</v>
      </c>
      <c r="X158">
        <v>930.28599999999994</v>
      </c>
      <c r="Y158">
        <v>1.8029999999999999</v>
      </c>
      <c r="Z158">
        <v>14.198</v>
      </c>
      <c r="AA158">
        <v>99.682462999999998</v>
      </c>
      <c r="AB158">
        <v>3.3880219999999999</v>
      </c>
      <c r="AC158">
        <v>40.456629</v>
      </c>
      <c r="AD158" s="1">
        <v>243</v>
      </c>
      <c r="AE158">
        <v>5</v>
      </c>
      <c r="AF158">
        <v>1238</v>
      </c>
      <c r="AG158">
        <v>90</v>
      </c>
      <c r="AH158">
        <v>16.823270000000001</v>
      </c>
      <c r="AI158">
        <v>3624.4</v>
      </c>
      <c r="AJ158">
        <v>67.099999999999994</v>
      </c>
      <c r="AK158">
        <v>54</v>
      </c>
      <c r="AL158">
        <v>16262</v>
      </c>
      <c r="AM158">
        <v>0.90012499397523094</v>
      </c>
      <c r="AN158" t="s">
        <v>68</v>
      </c>
      <c r="AO158">
        <v>1475.6479999999999</v>
      </c>
      <c r="AP158" t="s">
        <v>651</v>
      </c>
      <c r="AQ158" t="s">
        <v>117</v>
      </c>
      <c r="AR158" t="s">
        <v>118</v>
      </c>
      <c r="AS158" t="s">
        <v>117</v>
      </c>
      <c r="AT158" t="s">
        <v>118</v>
      </c>
      <c r="AU158" t="s">
        <v>177</v>
      </c>
      <c r="AV158" t="s">
        <v>445</v>
      </c>
      <c r="AW158" t="s">
        <v>68</v>
      </c>
      <c r="AX158">
        <v>5102</v>
      </c>
      <c r="AY158" t="s">
        <v>700</v>
      </c>
      <c r="AZ158">
        <v>17</v>
      </c>
      <c r="BA158" t="s">
        <v>803</v>
      </c>
      <c r="BB158">
        <v>2</v>
      </c>
      <c r="BC158">
        <v>1</v>
      </c>
      <c r="BE158" t="s">
        <v>68</v>
      </c>
      <c r="BF158">
        <v>0</v>
      </c>
      <c r="BG158" t="s">
        <v>380</v>
      </c>
      <c r="BI158" t="s">
        <v>117</v>
      </c>
      <c r="BJ158" t="s">
        <v>445</v>
      </c>
      <c r="BK158" t="s">
        <v>68</v>
      </c>
      <c r="BL158">
        <v>0.90012499397523094</v>
      </c>
      <c r="BM158">
        <v>5102</v>
      </c>
      <c r="BN158" t="s">
        <v>118</v>
      </c>
      <c r="BO158" t="s">
        <v>177</v>
      </c>
      <c r="BP158">
        <v>2</v>
      </c>
      <c r="BQ158">
        <v>1639.067</v>
      </c>
      <c r="BR158">
        <v>3.3988144935784739E-2</v>
      </c>
      <c r="BS158">
        <v>0.40585502988624989</v>
      </c>
      <c r="BT158">
        <v>0.14490290610828363</v>
      </c>
      <c r="BU158">
        <v>14.198</v>
      </c>
      <c r="BV158">
        <v>0.24404127470079015</v>
      </c>
      <c r="BW158">
        <v>74.188547509040205</v>
      </c>
      <c r="BX158">
        <v>54</v>
      </c>
      <c r="BY158">
        <v>5</v>
      </c>
      <c r="BZ158">
        <v>1238</v>
      </c>
    </row>
    <row r="159" spans="1:78" ht="16.5">
      <c r="A159" s="127" t="str">
        <f t="shared" si="37"/>
        <v>인천스마트</v>
      </c>
      <c r="B159" s="128" t="str">
        <f t="shared" si="38"/>
        <v>최홍락</v>
      </c>
      <c r="C159" s="129" t="str">
        <f t="shared" si="39"/>
        <v>C</v>
      </c>
      <c r="D159" s="130">
        <f t="shared" si="40"/>
        <v>0.89659537564261416</v>
      </c>
      <c r="E159" s="131">
        <f t="shared" si="41"/>
        <v>6658</v>
      </c>
      <c r="F159" s="132" t="str">
        <f t="shared" si="42"/>
        <v>21</v>
      </c>
      <c r="G159" s="133" t="str">
        <f t="shared" si="43"/>
        <v>70바3627</v>
      </c>
      <c r="H159" s="134">
        <f t="shared" si="44"/>
        <v>2</v>
      </c>
      <c r="I159" s="135">
        <f t="shared" si="45"/>
        <v>1663.3230000000001</v>
      </c>
      <c r="J159" s="136">
        <f t="shared" si="46"/>
        <v>1.2271788468551719E-2</v>
      </c>
      <c r="K159" s="136">
        <f t="shared" si="47"/>
        <v>0.38209616614524894</v>
      </c>
      <c r="L159" s="136">
        <f t="shared" si="48"/>
        <v>0.19599320156097161</v>
      </c>
      <c r="M159" s="137">
        <f t="shared" si="49"/>
        <v>12.071</v>
      </c>
      <c r="N159" s="138">
        <f t="shared" si="50"/>
        <v>0.12024122795151633</v>
      </c>
      <c r="O159" s="138">
        <f t="shared" si="51"/>
        <v>4.2685635922788299</v>
      </c>
      <c r="P159" s="220">
        <f t="shared" si="52"/>
        <v>1</v>
      </c>
      <c r="Q159" s="221">
        <f t="shared" si="53"/>
        <v>2</v>
      </c>
      <c r="R159" s="221">
        <f t="shared" si="54"/>
        <v>71</v>
      </c>
      <c r="T159">
        <v>529</v>
      </c>
      <c r="U159">
        <v>6658</v>
      </c>
      <c r="V159" t="s">
        <v>353</v>
      </c>
      <c r="W159">
        <v>1663.3230000000001</v>
      </c>
      <c r="X159">
        <v>883.54899999999998</v>
      </c>
      <c r="Y159">
        <v>1.883</v>
      </c>
      <c r="Z159">
        <v>12.071</v>
      </c>
      <c r="AA159">
        <v>117.90579700000001</v>
      </c>
      <c r="AB159">
        <v>1.446915</v>
      </c>
      <c r="AC159">
        <v>45.051352999999999</v>
      </c>
      <c r="AD159" s="1">
        <v>326</v>
      </c>
      <c r="AE159">
        <v>2</v>
      </c>
      <c r="AF159">
        <v>71</v>
      </c>
      <c r="AG159">
        <v>91</v>
      </c>
      <c r="AH159">
        <v>14.107219000000001</v>
      </c>
      <c r="AI159">
        <v>194.6</v>
      </c>
      <c r="AJ159">
        <v>5.7</v>
      </c>
      <c r="AK159">
        <v>1</v>
      </c>
      <c r="AL159">
        <v>344</v>
      </c>
      <c r="AM159">
        <v>0.89659537564261416</v>
      </c>
      <c r="AN159" t="s">
        <v>69</v>
      </c>
      <c r="AO159">
        <v>1570.5920000000001</v>
      </c>
      <c r="AP159" t="s">
        <v>652</v>
      </c>
      <c r="AQ159" t="s">
        <v>117</v>
      </c>
      <c r="AR159" t="s">
        <v>119</v>
      </c>
      <c r="AS159" t="s">
        <v>117</v>
      </c>
      <c r="AT159" t="s">
        <v>119</v>
      </c>
      <c r="AU159" t="s">
        <v>197</v>
      </c>
      <c r="AV159" t="s">
        <v>353</v>
      </c>
      <c r="AW159" t="s">
        <v>69</v>
      </c>
      <c r="AX159">
        <v>6658</v>
      </c>
      <c r="AY159" t="s">
        <v>709</v>
      </c>
      <c r="AZ159">
        <v>1</v>
      </c>
      <c r="BA159" t="s">
        <v>196</v>
      </c>
      <c r="BB159">
        <v>2</v>
      </c>
      <c r="BC159">
        <v>1</v>
      </c>
      <c r="BE159" t="s">
        <v>66</v>
      </c>
      <c r="BF159">
        <v>-2</v>
      </c>
      <c r="BG159" t="s">
        <v>379</v>
      </c>
      <c r="BI159" t="s">
        <v>117</v>
      </c>
      <c r="BJ159" t="s">
        <v>353</v>
      </c>
      <c r="BK159" t="s">
        <v>69</v>
      </c>
      <c r="BL159">
        <v>0.89659537564261416</v>
      </c>
      <c r="BM159">
        <v>6658</v>
      </c>
      <c r="BN159" t="s">
        <v>119</v>
      </c>
      <c r="BO159" t="s">
        <v>197</v>
      </c>
      <c r="BP159">
        <v>2</v>
      </c>
      <c r="BQ159">
        <v>1663.3230000000001</v>
      </c>
      <c r="BR159">
        <v>1.2271788468551719E-2</v>
      </c>
      <c r="BS159">
        <v>0.38209616614524894</v>
      </c>
      <c r="BT159">
        <v>0.19599320156097161</v>
      </c>
      <c r="BU159">
        <v>12.071</v>
      </c>
      <c r="BV159">
        <v>0.12024122795151633</v>
      </c>
      <c r="BW159">
        <v>4.2685635922788299</v>
      </c>
      <c r="BX159">
        <v>1</v>
      </c>
      <c r="BY159">
        <v>2</v>
      </c>
      <c r="BZ159">
        <v>71</v>
      </c>
    </row>
    <row r="160" spans="1:78" ht="16.5">
      <c r="A160" s="110" t="str">
        <f t="shared" si="37"/>
        <v>인천스마트</v>
      </c>
      <c r="B160" s="111" t="str">
        <f t="shared" si="38"/>
        <v>편정범</v>
      </c>
      <c r="C160" s="112" t="str">
        <f t="shared" si="39"/>
        <v>D</v>
      </c>
      <c r="D160" s="113">
        <f t="shared" si="40"/>
        <v>0.84428018481719858</v>
      </c>
      <c r="E160" s="114">
        <f t="shared" si="41"/>
        <v>4601</v>
      </c>
      <c r="F160" s="115" t="str">
        <f t="shared" si="42"/>
        <v>38</v>
      </c>
      <c r="G160" s="116" t="str">
        <f t="shared" si="43"/>
        <v>70바3546</v>
      </c>
      <c r="H160" s="117">
        <f t="shared" si="44"/>
        <v>2</v>
      </c>
      <c r="I160" s="118">
        <f t="shared" si="45"/>
        <v>1776.4110000000001</v>
      </c>
      <c r="J160" s="119">
        <f t="shared" si="46"/>
        <v>1.5802806601972395E-2</v>
      </c>
      <c r="K160" s="119">
        <f t="shared" si="47"/>
        <v>0.29136922777162017</v>
      </c>
      <c r="L160" s="119">
        <f t="shared" si="48"/>
        <v>7.4870061038802393E-2</v>
      </c>
      <c r="M160" s="120">
        <f t="shared" si="49"/>
        <v>10.974</v>
      </c>
      <c r="N160" s="121">
        <f t="shared" si="50"/>
        <v>2.9835437857567872</v>
      </c>
      <c r="O160" s="121">
        <f t="shared" si="51"/>
        <v>7.2618329879740662</v>
      </c>
      <c r="P160" s="222">
        <f t="shared" si="52"/>
        <v>2</v>
      </c>
      <c r="Q160" s="223">
        <f t="shared" si="53"/>
        <v>53</v>
      </c>
      <c r="R160" s="223">
        <f t="shared" si="54"/>
        <v>130</v>
      </c>
      <c r="T160">
        <v>529</v>
      </c>
      <c r="U160">
        <v>4601</v>
      </c>
      <c r="V160" t="s">
        <v>354</v>
      </c>
      <c r="W160">
        <v>1806.2829999999999</v>
      </c>
      <c r="X160">
        <v>931.654</v>
      </c>
      <c r="Y160">
        <v>1.9390000000000001</v>
      </c>
      <c r="Z160">
        <v>10.974</v>
      </c>
      <c r="AA160">
        <v>109.72842</v>
      </c>
      <c r="AB160">
        <v>1.7340169999999999</v>
      </c>
      <c r="AC160">
        <v>31.971485000000001</v>
      </c>
      <c r="AD160" s="1">
        <v>133</v>
      </c>
      <c r="AE160">
        <v>53</v>
      </c>
      <c r="AF160">
        <v>130</v>
      </c>
      <c r="AG160">
        <v>69</v>
      </c>
      <c r="AH160">
        <v>16.461396000000001</v>
      </c>
      <c r="AI160">
        <v>87.8</v>
      </c>
      <c r="AJ160">
        <v>0</v>
      </c>
      <c r="AK160">
        <v>2</v>
      </c>
      <c r="AL160">
        <v>222</v>
      </c>
      <c r="AM160">
        <v>0.84428018481719858</v>
      </c>
      <c r="AN160" t="s">
        <v>67</v>
      </c>
      <c r="AO160">
        <v>1723.528</v>
      </c>
      <c r="AP160" t="s">
        <v>653</v>
      </c>
      <c r="AQ160" t="s">
        <v>117</v>
      </c>
      <c r="AR160" t="s">
        <v>121</v>
      </c>
      <c r="AS160" t="s">
        <v>117</v>
      </c>
      <c r="AT160" t="s">
        <v>121</v>
      </c>
      <c r="AU160" t="s">
        <v>218</v>
      </c>
      <c r="AV160" t="s">
        <v>354</v>
      </c>
      <c r="AW160" t="s">
        <v>67</v>
      </c>
      <c r="AX160">
        <v>4601</v>
      </c>
      <c r="AY160" t="s">
        <v>691</v>
      </c>
      <c r="AZ160">
        <v>2</v>
      </c>
      <c r="BA160" t="s">
        <v>459</v>
      </c>
      <c r="BB160">
        <v>2</v>
      </c>
      <c r="BC160">
        <v>1</v>
      </c>
      <c r="BE160" t="s">
        <v>67</v>
      </c>
      <c r="BF160">
        <v>0</v>
      </c>
      <c r="BG160" t="s">
        <v>380</v>
      </c>
      <c r="BI160" t="s">
        <v>117</v>
      </c>
      <c r="BJ160" t="s">
        <v>354</v>
      </c>
      <c r="BK160" t="s">
        <v>67</v>
      </c>
      <c r="BL160">
        <v>0.84428018481719858</v>
      </c>
      <c r="BM160">
        <v>4601</v>
      </c>
      <c r="BN160" t="s">
        <v>121</v>
      </c>
      <c r="BO160" t="s">
        <v>218</v>
      </c>
      <c r="BP160">
        <v>2</v>
      </c>
      <c r="BQ160">
        <v>1776.4110000000001</v>
      </c>
      <c r="BR160">
        <v>1.5802806601972395E-2</v>
      </c>
      <c r="BS160">
        <v>0.29136922777162017</v>
      </c>
      <c r="BT160">
        <v>7.3631872746407964E-2</v>
      </c>
      <c r="BU160">
        <v>10.974</v>
      </c>
      <c r="BV160">
        <v>2.9835437857567872</v>
      </c>
      <c r="BW160">
        <v>7.2618329879740662</v>
      </c>
      <c r="BX160">
        <v>2</v>
      </c>
      <c r="BY160">
        <v>53</v>
      </c>
      <c r="BZ160">
        <v>130</v>
      </c>
    </row>
    <row r="161" spans="1:78" ht="16.5">
      <c r="A161" s="127" t="str">
        <f t="shared" si="37"/>
        <v>인천스마트</v>
      </c>
      <c r="B161" s="128" t="str">
        <f t="shared" si="38"/>
        <v>한국현</v>
      </c>
      <c r="C161" s="129" t="str">
        <f t="shared" si="39"/>
        <v>C</v>
      </c>
      <c r="D161" s="130">
        <f t="shared" si="40"/>
        <v>0.89198146188796712</v>
      </c>
      <c r="E161" s="131">
        <f t="shared" si="41"/>
        <v>6073</v>
      </c>
      <c r="F161" s="132" t="str">
        <f t="shared" si="42"/>
        <v>21</v>
      </c>
      <c r="G161" s="133" t="str">
        <f t="shared" si="43"/>
        <v>70바3625</v>
      </c>
      <c r="H161" s="134">
        <f t="shared" si="44"/>
        <v>3</v>
      </c>
      <c r="I161" s="135">
        <f t="shared" si="45"/>
        <v>1114.357</v>
      </c>
      <c r="J161" s="136">
        <f t="shared" si="46"/>
        <v>2.4086583507861452E-2</v>
      </c>
      <c r="K161" s="136">
        <f t="shared" si="47"/>
        <v>0.3722711837616407</v>
      </c>
      <c r="L161" s="136">
        <f t="shared" si="48"/>
        <v>0.12294085288646278</v>
      </c>
      <c r="M161" s="137">
        <f t="shared" si="49"/>
        <v>11.234999999999999</v>
      </c>
      <c r="N161" s="138">
        <f t="shared" si="50"/>
        <v>0</v>
      </c>
      <c r="O161" s="138">
        <f t="shared" si="51"/>
        <v>2.7818733134893039</v>
      </c>
      <c r="P161" s="220">
        <f t="shared" si="52"/>
        <v>34</v>
      </c>
      <c r="Q161" s="221">
        <f t="shared" si="53"/>
        <v>0</v>
      </c>
      <c r="R161" s="221">
        <f t="shared" si="54"/>
        <v>31</v>
      </c>
      <c r="T161">
        <v>529</v>
      </c>
      <c r="U161">
        <v>6073</v>
      </c>
      <c r="V161" t="s">
        <v>355</v>
      </c>
      <c r="W161">
        <v>1114.357</v>
      </c>
      <c r="X161">
        <v>551.33399999999995</v>
      </c>
      <c r="Y161">
        <v>2.0209999999999999</v>
      </c>
      <c r="Z161">
        <v>11.234999999999999</v>
      </c>
      <c r="AA161">
        <v>85.408874999999995</v>
      </c>
      <c r="AB161">
        <v>2.0572080000000001</v>
      </c>
      <c r="AC161">
        <v>31.795262999999998</v>
      </c>
      <c r="AD161" s="1">
        <v>137</v>
      </c>
      <c r="AE161">
        <v>0</v>
      </c>
      <c r="AF161">
        <v>31</v>
      </c>
      <c r="AG161">
        <v>91</v>
      </c>
      <c r="AH161">
        <v>13.047319999999999</v>
      </c>
      <c r="AI161">
        <v>375.3</v>
      </c>
      <c r="AJ161">
        <v>43.5</v>
      </c>
      <c r="AK161">
        <v>34</v>
      </c>
      <c r="AL161">
        <v>10718</v>
      </c>
      <c r="AM161">
        <v>0.89198146188796712</v>
      </c>
      <c r="AN161" t="s">
        <v>69</v>
      </c>
      <c r="AO161">
        <v>927.54300000000001</v>
      </c>
      <c r="AP161" t="s">
        <v>654</v>
      </c>
      <c r="AQ161" t="s">
        <v>117</v>
      </c>
      <c r="AR161" t="s">
        <v>119</v>
      </c>
      <c r="AS161" t="s">
        <v>117</v>
      </c>
      <c r="AT161" t="s">
        <v>119</v>
      </c>
      <c r="AU161" t="s">
        <v>194</v>
      </c>
      <c r="AV161" t="s">
        <v>355</v>
      </c>
      <c r="AW161" t="s">
        <v>69</v>
      </c>
      <c r="AX161">
        <v>6073</v>
      </c>
      <c r="AY161" t="s">
        <v>709</v>
      </c>
      <c r="AZ161">
        <v>4</v>
      </c>
      <c r="BA161" t="s">
        <v>367</v>
      </c>
      <c r="BB161">
        <v>3</v>
      </c>
      <c r="BC161">
        <v>1</v>
      </c>
      <c r="BE161" t="s">
        <v>69</v>
      </c>
      <c r="BF161">
        <v>0</v>
      </c>
      <c r="BG161" t="s">
        <v>380</v>
      </c>
      <c r="BI161" t="s">
        <v>117</v>
      </c>
      <c r="BJ161" t="s">
        <v>355</v>
      </c>
      <c r="BK161" t="s">
        <v>69</v>
      </c>
      <c r="BL161">
        <v>0.89198146188796712</v>
      </c>
      <c r="BM161">
        <v>6073</v>
      </c>
      <c r="BN161" t="s">
        <v>119</v>
      </c>
      <c r="BO161" t="s">
        <v>194</v>
      </c>
      <c r="BP161">
        <v>3</v>
      </c>
      <c r="BQ161">
        <v>1114.357</v>
      </c>
      <c r="BR161">
        <v>2.4086583507861452E-2</v>
      </c>
      <c r="BS161">
        <v>0.3722711837616407</v>
      </c>
      <c r="BT161">
        <v>0.12294085288646278</v>
      </c>
      <c r="BU161">
        <v>11.234999999999999</v>
      </c>
      <c r="BV161">
        <v>0</v>
      </c>
      <c r="BW161">
        <v>2.7818733134893039</v>
      </c>
      <c r="BX161">
        <v>34</v>
      </c>
      <c r="BY161">
        <v>0</v>
      </c>
      <c r="BZ161">
        <v>31</v>
      </c>
    </row>
    <row r="162" spans="1:78" ht="16.5">
      <c r="A162" s="110" t="str">
        <f t="shared" si="37"/>
        <v>인천스마트</v>
      </c>
      <c r="B162" s="111" t="str">
        <f t="shared" si="38"/>
        <v>허선균</v>
      </c>
      <c r="C162" s="112" t="str">
        <f t="shared" si="39"/>
        <v>B</v>
      </c>
      <c r="D162" s="113">
        <f t="shared" si="40"/>
        <v>0.93861085782200782</v>
      </c>
      <c r="E162" s="114">
        <f t="shared" si="41"/>
        <v>4853</v>
      </c>
      <c r="F162" s="115" t="str">
        <f t="shared" si="42"/>
        <v>21</v>
      </c>
      <c r="G162" s="116" t="str">
        <f t="shared" si="43"/>
        <v>70바3560</v>
      </c>
      <c r="H162" s="117">
        <f t="shared" si="44"/>
        <v>2</v>
      </c>
      <c r="I162" s="118">
        <f t="shared" si="45"/>
        <v>1550.396</v>
      </c>
      <c r="J162" s="119">
        <f t="shared" si="46"/>
        <v>5.5714462381701975E-2</v>
      </c>
      <c r="K162" s="119">
        <f t="shared" si="47"/>
        <v>0.4255053952234566</v>
      </c>
      <c r="L162" s="119">
        <f t="shared" si="48"/>
        <v>0.2070438778221822</v>
      </c>
      <c r="M162" s="120">
        <f t="shared" si="49"/>
        <v>14.364000000000001</v>
      </c>
      <c r="N162" s="121">
        <f t="shared" si="50"/>
        <v>0.12899930082378955</v>
      </c>
      <c r="O162" s="121">
        <f t="shared" si="51"/>
        <v>7.2884604965441087</v>
      </c>
      <c r="P162" s="222">
        <f t="shared" si="52"/>
        <v>52</v>
      </c>
      <c r="Q162" s="223">
        <f t="shared" si="53"/>
        <v>2</v>
      </c>
      <c r="R162" s="223">
        <f t="shared" si="54"/>
        <v>113</v>
      </c>
      <c r="T162">
        <v>529</v>
      </c>
      <c r="U162">
        <v>4853</v>
      </c>
      <c r="V162" t="s">
        <v>356</v>
      </c>
      <c r="W162">
        <v>1550.396</v>
      </c>
      <c r="X162">
        <v>787.15700000000004</v>
      </c>
      <c r="Y162">
        <v>1.97</v>
      </c>
      <c r="Z162">
        <v>14.364000000000001</v>
      </c>
      <c r="AA162">
        <v>126.42803499999999</v>
      </c>
      <c r="AB162">
        <v>7.0438700000000001</v>
      </c>
      <c r="AC162">
        <v>53.795811</v>
      </c>
      <c r="AD162" s="1">
        <v>321</v>
      </c>
      <c r="AE162">
        <v>2</v>
      </c>
      <c r="AF162">
        <v>113</v>
      </c>
      <c r="AG162">
        <v>71</v>
      </c>
      <c r="AH162">
        <v>12.263071</v>
      </c>
      <c r="AI162">
        <v>800.2</v>
      </c>
      <c r="AJ162">
        <v>0</v>
      </c>
      <c r="AK162">
        <v>52</v>
      </c>
      <c r="AL162">
        <v>28649</v>
      </c>
      <c r="AM162">
        <v>0.93861085782200782</v>
      </c>
      <c r="AN162" t="s">
        <v>68</v>
      </c>
      <c r="AO162">
        <v>1423.673</v>
      </c>
      <c r="AP162" t="s">
        <v>655</v>
      </c>
      <c r="AQ162" t="s">
        <v>117</v>
      </c>
      <c r="AR162" t="s">
        <v>119</v>
      </c>
      <c r="AS162" t="s">
        <v>117</v>
      </c>
      <c r="AT162" t="s">
        <v>119</v>
      </c>
      <c r="AU162" t="s">
        <v>187</v>
      </c>
      <c r="AV162" t="s">
        <v>356</v>
      </c>
      <c r="AW162" t="s">
        <v>68</v>
      </c>
      <c r="AX162">
        <v>4853</v>
      </c>
      <c r="AY162" t="s">
        <v>737</v>
      </c>
      <c r="AZ162">
        <v>1</v>
      </c>
      <c r="BA162" t="s">
        <v>383</v>
      </c>
      <c r="BB162">
        <v>2</v>
      </c>
      <c r="BC162">
        <v>1</v>
      </c>
      <c r="BE162" t="s">
        <v>68</v>
      </c>
      <c r="BF162">
        <v>0</v>
      </c>
      <c r="BG162" t="s">
        <v>380</v>
      </c>
      <c r="BI162" t="s">
        <v>117</v>
      </c>
      <c r="BJ162" t="s">
        <v>356</v>
      </c>
      <c r="BK162" t="s">
        <v>68</v>
      </c>
      <c r="BL162">
        <v>0.93861085782200782</v>
      </c>
      <c r="BM162">
        <v>4853</v>
      </c>
      <c r="BN162" t="s">
        <v>119</v>
      </c>
      <c r="BO162" t="s">
        <v>187</v>
      </c>
      <c r="BP162">
        <v>2</v>
      </c>
      <c r="BQ162">
        <v>1550.396</v>
      </c>
      <c r="BR162">
        <v>5.5714462381701975E-2</v>
      </c>
      <c r="BS162">
        <v>0.4255053952234566</v>
      </c>
      <c r="BT162">
        <v>0.2070438778221822</v>
      </c>
      <c r="BU162">
        <v>14.364000000000001</v>
      </c>
      <c r="BV162">
        <v>0.12899930082378955</v>
      </c>
      <c r="BW162">
        <v>7.2884604965441087</v>
      </c>
      <c r="BX162">
        <v>52</v>
      </c>
      <c r="BY162">
        <v>2</v>
      </c>
      <c r="BZ162">
        <v>113</v>
      </c>
    </row>
    <row r="163" spans="1:78" ht="16.5">
      <c r="A163" s="127" t="str">
        <f t="shared" si="37"/>
        <v>인천스마트</v>
      </c>
      <c r="B163" s="128" t="str">
        <f t="shared" si="38"/>
        <v>홍성운</v>
      </c>
      <c r="C163" s="129" t="str">
        <f t="shared" si="39"/>
        <v>C</v>
      </c>
      <c r="D163" s="130">
        <f t="shared" si="40"/>
        <v>0.86296303929737384</v>
      </c>
      <c r="E163" s="131">
        <f t="shared" si="41"/>
        <v>9888</v>
      </c>
      <c r="F163" s="132" t="str">
        <f t="shared" si="42"/>
        <v>27</v>
      </c>
      <c r="G163" s="133" t="str">
        <f t="shared" si="43"/>
        <v>70바3676</v>
      </c>
      <c r="H163" s="134">
        <f t="shared" si="44"/>
        <v>2</v>
      </c>
      <c r="I163" s="135">
        <f t="shared" si="45"/>
        <v>2204.2040000000002</v>
      </c>
      <c r="J163" s="136">
        <f t="shared" si="46"/>
        <v>2.1028855218868832E-2</v>
      </c>
      <c r="K163" s="136">
        <f t="shared" si="47"/>
        <v>0.39579364194787992</v>
      </c>
      <c r="L163" s="136">
        <f t="shared" si="48"/>
        <v>0.21912672329784355</v>
      </c>
      <c r="M163" s="137">
        <f t="shared" si="49"/>
        <v>16.733000000000001</v>
      </c>
      <c r="N163" s="138">
        <f t="shared" si="50"/>
        <v>0.68051777421690551</v>
      </c>
      <c r="O163" s="138">
        <f t="shared" si="51"/>
        <v>77.261451299426</v>
      </c>
      <c r="P163" s="220">
        <f t="shared" si="52"/>
        <v>25</v>
      </c>
      <c r="Q163" s="221">
        <f t="shared" si="53"/>
        <v>15</v>
      </c>
      <c r="R163" s="221">
        <f t="shared" si="54"/>
        <v>1703</v>
      </c>
      <c r="T163">
        <v>529</v>
      </c>
      <c r="U163">
        <v>9888</v>
      </c>
      <c r="V163" t="s">
        <v>357</v>
      </c>
      <c r="W163">
        <v>2204.2040000000002</v>
      </c>
      <c r="X163">
        <v>1220.741</v>
      </c>
      <c r="Y163">
        <v>1.806</v>
      </c>
      <c r="Z163">
        <v>16.733000000000001</v>
      </c>
      <c r="AA163">
        <v>133.55857800000001</v>
      </c>
      <c r="AB163">
        <v>2.8085840000000002</v>
      </c>
      <c r="AC163">
        <v>52.861635999999997</v>
      </c>
      <c r="AD163" s="1">
        <v>483</v>
      </c>
      <c r="AE163">
        <v>15</v>
      </c>
      <c r="AF163">
        <v>1703</v>
      </c>
      <c r="AG163">
        <v>90</v>
      </c>
      <c r="AH163">
        <v>16.503648999999999</v>
      </c>
      <c r="AI163">
        <v>4249.3999999999996</v>
      </c>
      <c r="AJ163">
        <v>3.6</v>
      </c>
      <c r="AK163">
        <v>25</v>
      </c>
      <c r="AL163">
        <v>8467</v>
      </c>
      <c r="AM163">
        <v>0.86296303929737384</v>
      </c>
      <c r="AN163" t="s">
        <v>69</v>
      </c>
      <c r="AO163">
        <v>2055.1170000000002</v>
      </c>
      <c r="AP163" t="s">
        <v>656</v>
      </c>
      <c r="AQ163" t="s">
        <v>117</v>
      </c>
      <c r="AR163" t="s">
        <v>120</v>
      </c>
      <c r="AS163" t="s">
        <v>117</v>
      </c>
      <c r="AT163" t="s">
        <v>120</v>
      </c>
      <c r="AU163" t="s">
        <v>214</v>
      </c>
      <c r="AV163" t="s">
        <v>357</v>
      </c>
      <c r="AW163" t="s">
        <v>69</v>
      </c>
      <c r="AX163">
        <v>9888</v>
      </c>
      <c r="AY163" t="s">
        <v>714</v>
      </c>
      <c r="AZ163">
        <v>13</v>
      </c>
      <c r="BA163" t="s">
        <v>804</v>
      </c>
      <c r="BB163">
        <v>2</v>
      </c>
      <c r="BC163">
        <v>1</v>
      </c>
      <c r="BE163" t="s">
        <v>68</v>
      </c>
      <c r="BF163">
        <v>-1</v>
      </c>
      <c r="BG163" t="s">
        <v>379</v>
      </c>
      <c r="BI163" t="s">
        <v>117</v>
      </c>
      <c r="BJ163" t="s">
        <v>357</v>
      </c>
      <c r="BK163" t="s">
        <v>69</v>
      </c>
      <c r="BL163">
        <v>0.86296303929737384</v>
      </c>
      <c r="BM163">
        <v>9888</v>
      </c>
      <c r="BN163" t="s">
        <v>120</v>
      </c>
      <c r="BO163" t="s">
        <v>214</v>
      </c>
      <c r="BP163">
        <v>2</v>
      </c>
      <c r="BQ163">
        <v>2204.2040000000002</v>
      </c>
      <c r="BR163">
        <v>2.1028855218868832E-2</v>
      </c>
      <c r="BS163">
        <v>0.39579364194787992</v>
      </c>
      <c r="BT163">
        <v>0.21912672329784355</v>
      </c>
      <c r="BU163">
        <v>16.733000000000001</v>
      </c>
      <c r="BV163">
        <v>0.68051777421690551</v>
      </c>
      <c r="BW163">
        <v>77.261451299426</v>
      </c>
      <c r="BX163">
        <v>25</v>
      </c>
      <c r="BY163">
        <v>15</v>
      </c>
      <c r="BZ163">
        <v>1703</v>
      </c>
    </row>
    <row r="164" spans="1:78" ht="16.5">
      <c r="A164" s="110" t="str">
        <f t="shared" si="37"/>
        <v>인천스마트</v>
      </c>
      <c r="B164" s="111" t="str">
        <f t="shared" si="38"/>
        <v>홍성진</v>
      </c>
      <c r="C164" s="112" t="str">
        <f t="shared" si="39"/>
        <v>B</v>
      </c>
      <c r="D164" s="113">
        <f t="shared" si="40"/>
        <v>0.91500000000000004</v>
      </c>
      <c r="E164" s="114">
        <f t="shared" si="41"/>
        <v>2834</v>
      </c>
      <c r="F164" s="115" t="str">
        <f t="shared" si="42"/>
        <v>20</v>
      </c>
      <c r="G164" s="116" t="str">
        <f t="shared" si="43"/>
        <v>70바3564</v>
      </c>
      <c r="H164" s="117">
        <f t="shared" si="44"/>
        <v>1</v>
      </c>
      <c r="I164" s="118">
        <f t="shared" si="45"/>
        <v>488.19900000000001</v>
      </c>
      <c r="J164" s="119">
        <f t="shared" si="46"/>
        <v>1.6055934526158548E-2</v>
      </c>
      <c r="K164" s="119">
        <f t="shared" si="47"/>
        <v>0.3963221905101097</v>
      </c>
      <c r="L164" s="119">
        <f t="shared" si="48"/>
        <v>0.28062327042865715</v>
      </c>
      <c r="M164" s="120">
        <f t="shared" si="49"/>
        <v>16.178000000000001</v>
      </c>
      <c r="N164" s="121">
        <f t="shared" si="50"/>
        <v>1.2290070237751409</v>
      </c>
      <c r="O164" s="121">
        <f t="shared" si="51"/>
        <v>56.329488589693952</v>
      </c>
      <c r="P164" s="222">
        <f t="shared" si="52"/>
        <v>12</v>
      </c>
      <c r="Q164" s="223">
        <f t="shared" si="53"/>
        <v>6</v>
      </c>
      <c r="R164" s="223">
        <f t="shared" si="54"/>
        <v>275</v>
      </c>
      <c r="T164">
        <v>529</v>
      </c>
      <c r="U164">
        <v>2834</v>
      </c>
      <c r="V164" t="s">
        <v>657</v>
      </c>
      <c r="W164">
        <v>488.19900000000001</v>
      </c>
      <c r="X164">
        <v>266.77800000000002</v>
      </c>
      <c r="Y164">
        <v>1.83</v>
      </c>
      <c r="Z164">
        <v>16.178000000000001</v>
      </c>
      <c r="AA164">
        <v>26.452213</v>
      </c>
      <c r="AB164">
        <v>0.42471500000000001</v>
      </c>
      <c r="AC164">
        <v>10.483599</v>
      </c>
      <c r="AD164" s="1">
        <v>137</v>
      </c>
      <c r="AE164">
        <v>6</v>
      </c>
      <c r="AF164">
        <v>275</v>
      </c>
      <c r="AG164">
        <v>78</v>
      </c>
      <c r="AH164">
        <v>18.455884000000001</v>
      </c>
      <c r="AI164">
        <v>1272.2</v>
      </c>
      <c r="AJ164">
        <v>0</v>
      </c>
      <c r="AK164">
        <v>12</v>
      </c>
      <c r="AL164">
        <v>4916</v>
      </c>
      <c r="AM164">
        <v>0.91500000000000004</v>
      </c>
      <c r="AN164" t="s">
        <v>68</v>
      </c>
      <c r="AO164">
        <v>488.19900000000001</v>
      </c>
      <c r="AP164" t="s">
        <v>658</v>
      </c>
      <c r="AQ164" t="s">
        <v>117</v>
      </c>
      <c r="AR164" t="s">
        <v>118</v>
      </c>
      <c r="AS164" t="s">
        <v>117</v>
      </c>
      <c r="AT164" t="s">
        <v>118</v>
      </c>
      <c r="AU164" t="s">
        <v>181</v>
      </c>
      <c r="AV164" t="s">
        <v>657</v>
      </c>
      <c r="AW164" t="s">
        <v>68</v>
      </c>
      <c r="AX164">
        <v>2834</v>
      </c>
      <c r="AY164" t="s">
        <v>700</v>
      </c>
      <c r="AZ164">
        <v>11</v>
      </c>
      <c r="BA164" t="s">
        <v>805</v>
      </c>
      <c r="BB164">
        <v>1</v>
      </c>
      <c r="BC164">
        <v>1</v>
      </c>
      <c r="BE164" t="s">
        <v>694</v>
      </c>
      <c r="BF164" t="s">
        <v>695</v>
      </c>
      <c r="BG164" t="s">
        <v>694</v>
      </c>
      <c r="BI164" t="s">
        <v>117</v>
      </c>
      <c r="BJ164" t="s">
        <v>657</v>
      </c>
      <c r="BK164" t="s">
        <v>68</v>
      </c>
      <c r="BL164">
        <v>0.91500000000000004</v>
      </c>
      <c r="BM164">
        <v>2834</v>
      </c>
      <c r="BN164" t="s">
        <v>118</v>
      </c>
      <c r="BO164" t="s">
        <v>181</v>
      </c>
      <c r="BP164">
        <v>1</v>
      </c>
      <c r="BQ164">
        <v>488.19900000000001</v>
      </c>
      <c r="BR164">
        <v>1.6055934526158548E-2</v>
      </c>
      <c r="BS164">
        <v>0.3963221905101097</v>
      </c>
      <c r="BT164">
        <v>0.28062327042865715</v>
      </c>
      <c r="BU164">
        <v>16.178000000000001</v>
      </c>
      <c r="BV164">
        <v>1.2290070237751409</v>
      </c>
      <c r="BW164">
        <v>56.329488589693952</v>
      </c>
      <c r="BX164">
        <v>12</v>
      </c>
      <c r="BY164">
        <v>6</v>
      </c>
      <c r="BZ164">
        <v>275</v>
      </c>
    </row>
    <row r="165" spans="1:78" ht="16.5">
      <c r="A165" s="127" t="str">
        <f t="shared" si="37"/>
        <v>인천스마트</v>
      </c>
      <c r="B165" s="128" t="str">
        <f t="shared" si="38"/>
        <v>황상원</v>
      </c>
      <c r="C165" s="129" t="str">
        <f t="shared" si="39"/>
        <v>C</v>
      </c>
      <c r="D165" s="130">
        <f t="shared" si="40"/>
        <v>0.89658596734611651</v>
      </c>
      <c r="E165" s="131">
        <f t="shared" si="41"/>
        <v>9315</v>
      </c>
      <c r="F165" s="132" t="str">
        <f t="shared" si="42"/>
        <v>5</v>
      </c>
      <c r="G165" s="133" t="str">
        <f t="shared" si="43"/>
        <v>70바3508</v>
      </c>
      <c r="H165" s="134">
        <f t="shared" si="44"/>
        <v>11</v>
      </c>
      <c r="I165" s="135">
        <f t="shared" si="45"/>
        <v>3617.7510000000002</v>
      </c>
      <c r="J165" s="136">
        <f t="shared" si="46"/>
        <v>2.2827419276794037E-2</v>
      </c>
      <c r="K165" s="136">
        <f t="shared" si="47"/>
        <v>0.38856786967807944</v>
      </c>
      <c r="L165" s="136">
        <f t="shared" si="48"/>
        <v>0.18271019757855086</v>
      </c>
      <c r="M165" s="137">
        <f t="shared" si="49"/>
        <v>11.733000000000001</v>
      </c>
      <c r="N165" s="138">
        <f t="shared" si="50"/>
        <v>0.46990519800837588</v>
      </c>
      <c r="O165" s="138">
        <f t="shared" si="51"/>
        <v>18.630359026920313</v>
      </c>
      <c r="P165" s="220">
        <f t="shared" si="52"/>
        <v>33</v>
      </c>
      <c r="Q165" s="221">
        <f t="shared" si="53"/>
        <v>17</v>
      </c>
      <c r="R165" s="221">
        <f t="shared" si="54"/>
        <v>674</v>
      </c>
      <c r="T165">
        <v>529</v>
      </c>
      <c r="U165">
        <v>9315</v>
      </c>
      <c r="V165" t="s">
        <v>364</v>
      </c>
      <c r="W165">
        <v>3617.7510000000002</v>
      </c>
      <c r="X165">
        <v>1992.943</v>
      </c>
      <c r="Y165">
        <v>1.8149999999999999</v>
      </c>
      <c r="Z165">
        <v>11.733000000000001</v>
      </c>
      <c r="AA165">
        <v>226.02852899999999</v>
      </c>
      <c r="AB165">
        <v>5.1596479999999998</v>
      </c>
      <c r="AC165">
        <v>87.827423999999993</v>
      </c>
      <c r="AD165" s="1">
        <v>661</v>
      </c>
      <c r="AE165">
        <v>17</v>
      </c>
      <c r="AF165">
        <v>674</v>
      </c>
      <c r="AG165">
        <v>85</v>
      </c>
      <c r="AH165">
        <v>16.005727</v>
      </c>
      <c r="AI165">
        <v>2553</v>
      </c>
      <c r="AJ165">
        <v>16.8</v>
      </c>
      <c r="AK165">
        <v>33</v>
      </c>
      <c r="AL165">
        <v>14935</v>
      </c>
      <c r="AM165">
        <v>0.89658596734611651</v>
      </c>
      <c r="AN165" t="s">
        <v>69</v>
      </c>
      <c r="AO165">
        <v>1476.9459999999999</v>
      </c>
      <c r="AP165" t="s">
        <v>659</v>
      </c>
      <c r="AQ165" t="s">
        <v>117</v>
      </c>
      <c r="AR165" t="s">
        <v>122</v>
      </c>
      <c r="AS165" t="s">
        <v>117</v>
      </c>
      <c r="AT165" t="s">
        <v>122</v>
      </c>
      <c r="AU165" t="s">
        <v>427</v>
      </c>
      <c r="AV165" t="s">
        <v>364</v>
      </c>
      <c r="AW165" t="s">
        <v>69</v>
      </c>
      <c r="AX165">
        <v>9315</v>
      </c>
      <c r="AY165" t="s">
        <v>702</v>
      </c>
      <c r="AZ165">
        <v>1</v>
      </c>
      <c r="BA165" t="s">
        <v>399</v>
      </c>
      <c r="BB165">
        <v>11</v>
      </c>
      <c r="BC165">
        <v>1</v>
      </c>
      <c r="BE165" t="s">
        <v>71</v>
      </c>
      <c r="BF165">
        <v>-3</v>
      </c>
      <c r="BG165" t="s">
        <v>379</v>
      </c>
      <c r="BI165" t="s">
        <v>117</v>
      </c>
      <c r="BJ165" t="s">
        <v>364</v>
      </c>
      <c r="BK165" t="s">
        <v>69</v>
      </c>
      <c r="BL165">
        <v>0.89658596734611651</v>
      </c>
      <c r="BM165">
        <v>9315</v>
      </c>
      <c r="BN165" t="s">
        <v>122</v>
      </c>
      <c r="BO165" t="s">
        <v>427</v>
      </c>
      <c r="BP165">
        <v>11</v>
      </c>
      <c r="BQ165">
        <v>3617.7510000000002</v>
      </c>
      <c r="BR165">
        <v>2.2827419276794037E-2</v>
      </c>
      <c r="BS165">
        <v>0.38856786967807944</v>
      </c>
      <c r="BT165">
        <v>0.18271019757855086</v>
      </c>
      <c r="BU165">
        <v>11.733000000000001</v>
      </c>
      <c r="BV165">
        <v>0.46990519800837588</v>
      </c>
      <c r="BW165">
        <v>18.630359026920313</v>
      </c>
      <c r="BX165">
        <v>33</v>
      </c>
      <c r="BY165">
        <v>17</v>
      </c>
      <c r="BZ165">
        <v>674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5">
    <cfRule type="containsText" dxfId="41" priority="1" operator="containsText" text="F">
      <formula>NOT(ISERROR(SEARCH("F",C5)))</formula>
    </cfRule>
    <cfRule type="containsText" dxfId="40" priority="2" operator="containsText" text="D">
      <formula>NOT(ISERROR(SEARCH("D",C5)))</formula>
    </cfRule>
    <cfRule type="containsText" dxfId="39" priority="3" operator="containsText" text="C">
      <formula>NOT(ISERROR(SEARCH("C",C5)))</formula>
    </cfRule>
    <cfRule type="containsText" dxfId="38" priority="4" operator="containsText" text="B">
      <formula>NOT(ISERROR(SEARCH("B",C5)))</formula>
    </cfRule>
    <cfRule type="containsText" dxfId="37" priority="5" operator="containsText" text="A">
      <formula>NOT(ISERROR(SEARCH("A",C5)))</formula>
    </cfRule>
    <cfRule type="containsText" dxfId="3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660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661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 t="s">
        <v>662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663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169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664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74</v>
      </c>
      <c r="C13" s="264" t="s">
        <v>65</v>
      </c>
      <c r="D13" s="264" t="s">
        <v>157</v>
      </c>
      <c r="E13" s="265" t="s">
        <v>143</v>
      </c>
      <c r="F13" s="263" t="s">
        <v>148</v>
      </c>
      <c r="G13" s="265" t="s">
        <v>146</v>
      </c>
      <c r="H13" s="265" t="s">
        <v>150</v>
      </c>
      <c r="I13" s="228" t="s">
        <v>152</v>
      </c>
      <c r="J13" s="265" t="s">
        <v>11</v>
      </c>
      <c r="K13" s="265" t="s">
        <v>12</v>
      </c>
      <c r="L13" s="265" t="s">
        <v>13</v>
      </c>
      <c r="M13" s="265" t="s">
        <v>106</v>
      </c>
      <c r="N13" s="265" t="s">
        <v>6</v>
      </c>
      <c r="O13" s="265" t="s">
        <v>7</v>
      </c>
      <c r="P13" s="265" t="s">
        <v>160</v>
      </c>
      <c r="Q13" s="266" t="s">
        <v>162</v>
      </c>
      <c r="R13" s="266" t="s">
        <v>163</v>
      </c>
    </row>
    <row r="14" spans="1:18" ht="16.5">
      <c r="A14" s="267" t="s">
        <v>117</v>
      </c>
      <c r="B14" s="268" t="s">
        <v>251</v>
      </c>
      <c r="C14" s="269" t="s">
        <v>70</v>
      </c>
      <c r="D14" s="270">
        <v>0.78797473788095684</v>
      </c>
      <c r="E14" s="271">
        <v>3792</v>
      </c>
      <c r="F14" s="229" t="s">
        <v>121</v>
      </c>
      <c r="G14" s="272" t="s">
        <v>221</v>
      </c>
      <c r="H14" s="273">
        <v>5</v>
      </c>
      <c r="I14" s="230">
        <v>1775.7429999999999</v>
      </c>
      <c r="J14" s="274">
        <v>2.3743110997387618E-2</v>
      </c>
      <c r="K14" s="274">
        <v>0.41879034525776226</v>
      </c>
      <c r="L14" s="274">
        <v>0.13459154843916041</v>
      </c>
      <c r="M14" s="275">
        <v>17.062000000000001</v>
      </c>
      <c r="N14" s="276">
        <v>5.6314455413874642E-2</v>
      </c>
      <c r="O14" s="276">
        <v>17.682738999956637</v>
      </c>
      <c r="P14" s="277">
        <v>26</v>
      </c>
      <c r="Q14" s="278">
        <v>1</v>
      </c>
      <c r="R14" s="278">
        <v>314</v>
      </c>
    </row>
    <row r="15" spans="1:18" ht="16.5">
      <c r="A15" s="267" t="s">
        <v>117</v>
      </c>
      <c r="B15" s="268" t="s">
        <v>252</v>
      </c>
      <c r="C15" s="269" t="s">
        <v>67</v>
      </c>
      <c r="D15" s="270">
        <v>0.832815913035581</v>
      </c>
      <c r="E15" s="271">
        <v>7766</v>
      </c>
      <c r="F15" s="229" t="s">
        <v>119</v>
      </c>
      <c r="G15" s="272" t="s">
        <v>195</v>
      </c>
      <c r="H15" s="273">
        <v>7</v>
      </c>
      <c r="I15" s="230">
        <v>1206.6179999999999</v>
      </c>
      <c r="J15" s="274">
        <v>3.1918194332160726E-2</v>
      </c>
      <c r="K15" s="274">
        <v>0.40171498945704592</v>
      </c>
      <c r="L15" s="274">
        <v>0.22873850713316063</v>
      </c>
      <c r="M15" s="275">
        <v>14.49</v>
      </c>
      <c r="N15" s="276">
        <v>0.66301016560336412</v>
      </c>
      <c r="O15" s="276">
        <v>20.967696487206393</v>
      </c>
      <c r="P15" s="277">
        <v>31</v>
      </c>
      <c r="Q15" s="278">
        <v>8</v>
      </c>
      <c r="R15" s="278">
        <v>253</v>
      </c>
    </row>
    <row r="16" spans="1:18" ht="16.5">
      <c r="A16" s="267" t="s">
        <v>117</v>
      </c>
      <c r="B16" s="268" t="s">
        <v>256</v>
      </c>
      <c r="C16" s="269" t="s">
        <v>67</v>
      </c>
      <c r="D16" s="270">
        <v>0.80499999999999994</v>
      </c>
      <c r="E16" s="271">
        <v>9497</v>
      </c>
      <c r="F16" s="229" t="s">
        <v>119</v>
      </c>
      <c r="G16" s="272" t="s">
        <v>191</v>
      </c>
      <c r="H16" s="273">
        <v>1</v>
      </c>
      <c r="I16" s="230">
        <v>1925.0940000000001</v>
      </c>
      <c r="J16" s="274">
        <v>2.5396056386849837E-2</v>
      </c>
      <c r="K16" s="274">
        <v>0.400560031498225</v>
      </c>
      <c r="L16" s="274">
        <v>0.21713225432108768</v>
      </c>
      <c r="M16" s="275">
        <v>12.657</v>
      </c>
      <c r="N16" s="276">
        <v>5.1945515387820024E-2</v>
      </c>
      <c r="O16" s="276">
        <v>15.064199462467807</v>
      </c>
      <c r="P16" s="277">
        <v>32</v>
      </c>
      <c r="Q16" s="278">
        <v>1</v>
      </c>
      <c r="R16" s="278">
        <v>290</v>
      </c>
    </row>
    <row r="17" spans="1:18" ht="16.5">
      <c r="A17" s="267" t="s">
        <v>117</v>
      </c>
      <c r="B17" s="268" t="s">
        <v>257</v>
      </c>
      <c r="C17" s="269" t="s">
        <v>67</v>
      </c>
      <c r="D17" s="270">
        <v>0.82690159741339619</v>
      </c>
      <c r="E17" s="271">
        <v>101</v>
      </c>
      <c r="F17" s="229" t="s">
        <v>121</v>
      </c>
      <c r="G17" s="272" t="s">
        <v>228</v>
      </c>
      <c r="H17" s="273">
        <v>3</v>
      </c>
      <c r="I17" s="230">
        <v>1657.4379999999999</v>
      </c>
      <c r="J17" s="274">
        <v>2.3175439806515222E-2</v>
      </c>
      <c r="K17" s="274">
        <v>0.38762407573489194</v>
      </c>
      <c r="L17" s="274">
        <v>0.25159312143199319</v>
      </c>
      <c r="M17" s="275">
        <v>12.409000000000001</v>
      </c>
      <c r="N17" s="276">
        <v>0</v>
      </c>
      <c r="O17" s="276">
        <v>14.661181896396728</v>
      </c>
      <c r="P17" s="277">
        <v>16</v>
      </c>
      <c r="Q17" s="278">
        <v>0</v>
      </c>
      <c r="R17" s="278">
        <v>243</v>
      </c>
    </row>
    <row r="18" spans="1:18" ht="16.5">
      <c r="A18" s="267" t="s">
        <v>117</v>
      </c>
      <c r="B18" s="268" t="s">
        <v>433</v>
      </c>
      <c r="C18" s="269" t="s">
        <v>67</v>
      </c>
      <c r="D18" s="270">
        <v>0.82980739858990937</v>
      </c>
      <c r="E18" s="271">
        <v>9866</v>
      </c>
      <c r="F18" s="229" t="s">
        <v>91</v>
      </c>
      <c r="G18" s="272" t="s">
        <v>247</v>
      </c>
      <c r="H18" s="273">
        <v>2</v>
      </c>
      <c r="I18" s="230">
        <v>668.70399999999995</v>
      </c>
      <c r="J18" s="274">
        <v>6.3148839110864122E-2</v>
      </c>
      <c r="K18" s="274">
        <v>0.36999424455351393</v>
      </c>
      <c r="L18" s="274">
        <v>0.21699201469385926</v>
      </c>
      <c r="M18" s="275">
        <v>16.713000000000001</v>
      </c>
      <c r="N18" s="276">
        <v>1.3604856026611098</v>
      </c>
      <c r="O18" s="276">
        <v>51.244957700235133</v>
      </c>
      <c r="P18" s="277">
        <v>10</v>
      </c>
      <c r="Q18" s="278">
        <v>9</v>
      </c>
      <c r="R18" s="278">
        <v>612</v>
      </c>
    </row>
    <row r="19" spans="1:18" ht="16.5">
      <c r="A19" s="267" t="s">
        <v>117</v>
      </c>
      <c r="B19" s="268" t="s">
        <v>265</v>
      </c>
      <c r="C19" s="269" t="s">
        <v>67</v>
      </c>
      <c r="D19" s="270">
        <v>0.81193577488165902</v>
      </c>
      <c r="E19" s="271">
        <v>4613</v>
      </c>
      <c r="F19" s="229" t="s">
        <v>119</v>
      </c>
      <c r="G19" s="272" t="s">
        <v>187</v>
      </c>
      <c r="H19" s="273">
        <v>13</v>
      </c>
      <c r="I19" s="230">
        <v>1736.3669999999997</v>
      </c>
      <c r="J19" s="274">
        <v>2.2250307633397397E-2</v>
      </c>
      <c r="K19" s="274">
        <v>0.39989948693739941</v>
      </c>
      <c r="L19" s="274">
        <v>0.19523522388988043</v>
      </c>
      <c r="M19" s="275">
        <v>14.752000000000001</v>
      </c>
      <c r="N19" s="276">
        <v>0</v>
      </c>
      <c r="O19" s="276">
        <v>4.8376869636430557</v>
      </c>
      <c r="P19" s="277">
        <v>6</v>
      </c>
      <c r="Q19" s="278">
        <v>0</v>
      </c>
      <c r="R19" s="278">
        <v>84</v>
      </c>
    </row>
    <row r="20" spans="1:18" ht="16.5">
      <c r="A20" s="267" t="s">
        <v>117</v>
      </c>
      <c r="B20" s="268" t="s">
        <v>267</v>
      </c>
      <c r="C20" s="269" t="s">
        <v>67</v>
      </c>
      <c r="D20" s="270">
        <v>0.84935488140849502</v>
      </c>
      <c r="E20" s="271">
        <v>6021</v>
      </c>
      <c r="F20" s="229" t="s">
        <v>122</v>
      </c>
      <c r="G20" s="272" t="s">
        <v>237</v>
      </c>
      <c r="H20" s="273">
        <v>2</v>
      </c>
      <c r="I20" s="230">
        <v>2208.877</v>
      </c>
      <c r="J20" s="274">
        <v>3.7806791617744681E-2</v>
      </c>
      <c r="K20" s="274">
        <v>0.33460636037651603</v>
      </c>
      <c r="L20" s="274">
        <v>6.1117029151012033E-2</v>
      </c>
      <c r="M20" s="275">
        <v>10.959</v>
      </c>
      <c r="N20" s="276">
        <v>4.5271873445194094E-2</v>
      </c>
      <c r="O20" s="276">
        <v>1.403428076801017</v>
      </c>
      <c r="P20" s="277">
        <v>2383</v>
      </c>
      <c r="Q20" s="278">
        <v>1</v>
      </c>
      <c r="R20" s="278">
        <v>31</v>
      </c>
    </row>
    <row r="21" spans="1:18" ht="16.5">
      <c r="A21" s="267" t="s">
        <v>117</v>
      </c>
      <c r="B21" s="268" t="s">
        <v>270</v>
      </c>
      <c r="C21" s="269" t="s">
        <v>67</v>
      </c>
      <c r="D21" s="270">
        <v>0.84909090909090912</v>
      </c>
      <c r="E21" s="271">
        <v>6591</v>
      </c>
      <c r="F21" s="229" t="s">
        <v>119</v>
      </c>
      <c r="G21" s="272" t="s">
        <v>198</v>
      </c>
      <c r="H21" s="273">
        <v>1</v>
      </c>
      <c r="I21" s="230">
        <v>1624.127</v>
      </c>
      <c r="J21" s="274">
        <v>3.5787988667141557E-2</v>
      </c>
      <c r="K21" s="274">
        <v>0.43248216792836869</v>
      </c>
      <c r="L21" s="274">
        <v>0.19764464232169038</v>
      </c>
      <c r="M21" s="275">
        <v>16.347999999999999</v>
      </c>
      <c r="N21" s="276">
        <v>0</v>
      </c>
      <c r="O21" s="276">
        <v>8.0658716959942183</v>
      </c>
      <c r="P21" s="277">
        <v>55</v>
      </c>
      <c r="Q21" s="278">
        <v>0</v>
      </c>
      <c r="R21" s="278">
        <v>131</v>
      </c>
    </row>
    <row r="22" spans="1:18" ht="16.5">
      <c r="A22" s="267" t="s">
        <v>117</v>
      </c>
      <c r="B22" s="268" t="s">
        <v>278</v>
      </c>
      <c r="C22" s="269" t="s">
        <v>70</v>
      </c>
      <c r="D22" s="270">
        <v>0.76176589753286472</v>
      </c>
      <c r="E22" s="271">
        <v>6673</v>
      </c>
      <c r="F22" s="229" t="s">
        <v>121</v>
      </c>
      <c r="G22" s="272" t="s">
        <v>226</v>
      </c>
      <c r="H22" s="273">
        <v>10</v>
      </c>
      <c r="I22" s="230">
        <v>1656.1519999999998</v>
      </c>
      <c r="J22" s="274">
        <v>1.9363649716439328E-2</v>
      </c>
      <c r="K22" s="274">
        <v>0.42868472583869122</v>
      </c>
      <c r="L22" s="274">
        <v>0.21072944995386897</v>
      </c>
      <c r="M22" s="275">
        <v>15.977</v>
      </c>
      <c r="N22" s="276">
        <v>6.0380931218873633E-2</v>
      </c>
      <c r="O22" s="276">
        <v>27.714847429462999</v>
      </c>
      <c r="P22" s="277">
        <v>37</v>
      </c>
      <c r="Q22" s="278">
        <v>1</v>
      </c>
      <c r="R22" s="278">
        <v>459</v>
      </c>
    </row>
    <row r="23" spans="1:18" ht="16.5">
      <c r="A23" s="267" t="s">
        <v>117</v>
      </c>
      <c r="B23" s="268" t="s">
        <v>280</v>
      </c>
      <c r="C23" s="269" t="s">
        <v>67</v>
      </c>
      <c r="D23" s="270">
        <v>0.8129870373989454</v>
      </c>
      <c r="E23" s="271">
        <v>6141</v>
      </c>
      <c r="F23" s="229" t="s">
        <v>121</v>
      </c>
      <c r="G23" s="272" t="s">
        <v>216</v>
      </c>
      <c r="H23" s="273">
        <v>2</v>
      </c>
      <c r="I23" s="230">
        <v>2046.097</v>
      </c>
      <c r="J23" s="274">
        <v>4.538517793224122E-2</v>
      </c>
      <c r="K23" s="274">
        <v>0.36073431628032415</v>
      </c>
      <c r="L23" s="274">
        <v>0.1133866087482656</v>
      </c>
      <c r="M23" s="275">
        <v>13.624000000000001</v>
      </c>
      <c r="N23" s="276">
        <v>0</v>
      </c>
      <c r="O23" s="276">
        <v>11.045419645305184</v>
      </c>
      <c r="P23" s="277">
        <v>3</v>
      </c>
      <c r="Q23" s="278">
        <v>0</v>
      </c>
      <c r="R23" s="278">
        <v>226</v>
      </c>
    </row>
    <row r="24" spans="1:18" ht="16.5">
      <c r="A24" s="267" t="s">
        <v>117</v>
      </c>
      <c r="B24" s="268" t="s">
        <v>543</v>
      </c>
      <c r="C24" s="269" t="s">
        <v>70</v>
      </c>
      <c r="D24" s="270">
        <v>0.753055962827339</v>
      </c>
      <c r="E24" s="271">
        <v>6003</v>
      </c>
      <c r="F24" s="229" t="s">
        <v>121</v>
      </c>
      <c r="G24" s="272" t="s">
        <v>219</v>
      </c>
      <c r="H24" s="273">
        <v>3</v>
      </c>
      <c r="I24" s="230">
        <v>1941.249</v>
      </c>
      <c r="J24" s="274">
        <v>1.7692326950305724E-2</v>
      </c>
      <c r="K24" s="274">
        <v>0.39691275092947198</v>
      </c>
      <c r="L24" s="274">
        <v>9.3238940496556594E-2</v>
      </c>
      <c r="M24" s="275">
        <v>16.989000000000001</v>
      </c>
      <c r="N24" s="276">
        <v>0</v>
      </c>
      <c r="O24" s="276">
        <v>43.065057599514539</v>
      </c>
      <c r="P24" s="277">
        <v>16</v>
      </c>
      <c r="Q24" s="278">
        <v>0</v>
      </c>
      <c r="R24" s="278">
        <v>836</v>
      </c>
    </row>
    <row r="25" spans="1:18" ht="16.5">
      <c r="A25" s="267" t="s">
        <v>117</v>
      </c>
      <c r="B25" s="268" t="s">
        <v>283</v>
      </c>
      <c r="C25" s="269" t="s">
        <v>67</v>
      </c>
      <c r="D25" s="270">
        <v>0.82826086956521749</v>
      </c>
      <c r="E25" s="271">
        <v>1535</v>
      </c>
      <c r="F25" s="229" t="s">
        <v>121</v>
      </c>
      <c r="G25" s="272" t="s">
        <v>224</v>
      </c>
      <c r="H25" s="273">
        <v>1</v>
      </c>
      <c r="I25" s="230">
        <v>1506.2149999999999</v>
      </c>
      <c r="J25" s="274">
        <v>1.8024486268129608E-2</v>
      </c>
      <c r="K25" s="274">
        <v>0.35982946713124397</v>
      </c>
      <c r="L25" s="274">
        <v>0.27818073780967528</v>
      </c>
      <c r="M25" s="275">
        <v>10.968</v>
      </c>
      <c r="N25" s="276">
        <v>6.6391584202786458E-2</v>
      </c>
      <c r="O25" s="276">
        <v>10.224303967229115</v>
      </c>
      <c r="P25" s="277">
        <v>9</v>
      </c>
      <c r="Q25" s="278">
        <v>1</v>
      </c>
      <c r="R25" s="278">
        <v>154</v>
      </c>
    </row>
    <row r="26" spans="1:18" ht="16.5">
      <c r="A26" s="267" t="s">
        <v>117</v>
      </c>
      <c r="B26" s="268" t="s">
        <v>371</v>
      </c>
      <c r="C26" s="269" t="s">
        <v>67</v>
      </c>
      <c r="D26" s="270">
        <v>0.81206780469046902</v>
      </c>
      <c r="E26" s="271">
        <v>4551</v>
      </c>
      <c r="F26" s="229" t="s">
        <v>122</v>
      </c>
      <c r="G26" s="272" t="s">
        <v>235</v>
      </c>
      <c r="H26" s="273">
        <v>8</v>
      </c>
      <c r="I26" s="230">
        <v>1079.9590000000001</v>
      </c>
      <c r="J26" s="274">
        <v>5.6969848808487628E-2</v>
      </c>
      <c r="K26" s="274">
        <v>0.40112615035063959</v>
      </c>
      <c r="L26" s="274">
        <v>0.11459642657662575</v>
      </c>
      <c r="M26" s="275">
        <v>17.218</v>
      </c>
      <c r="N26" s="276">
        <v>0.64817275470642866</v>
      </c>
      <c r="O26" s="276">
        <v>9.7225913205964289</v>
      </c>
      <c r="P26" s="277">
        <v>165</v>
      </c>
      <c r="Q26" s="278">
        <v>7</v>
      </c>
      <c r="R26" s="278">
        <v>105</v>
      </c>
    </row>
    <row r="27" spans="1:18" ht="16.5">
      <c r="A27" s="267" t="s">
        <v>117</v>
      </c>
      <c r="B27" s="268" t="s">
        <v>287</v>
      </c>
      <c r="C27" s="269" t="s">
        <v>67</v>
      </c>
      <c r="D27" s="270">
        <v>0.83826086956521739</v>
      </c>
      <c r="E27" s="271">
        <v>7558</v>
      </c>
      <c r="F27" s="229" t="s">
        <v>121</v>
      </c>
      <c r="G27" s="272" t="s">
        <v>218</v>
      </c>
      <c r="H27" s="273">
        <v>1</v>
      </c>
      <c r="I27" s="230">
        <v>1724.124</v>
      </c>
      <c r="J27" s="274">
        <v>1.4738356806884696E-2</v>
      </c>
      <c r="K27" s="274">
        <v>0.39451635240863098</v>
      </c>
      <c r="L27" s="274">
        <v>0.169361368439857</v>
      </c>
      <c r="M27" s="275">
        <v>12.359</v>
      </c>
      <c r="N27" s="276">
        <v>0.40600328050650647</v>
      </c>
      <c r="O27" s="276">
        <v>8.6420698279242103</v>
      </c>
      <c r="P27" s="277">
        <v>22</v>
      </c>
      <c r="Q27" s="278">
        <v>7</v>
      </c>
      <c r="R27" s="278">
        <v>149</v>
      </c>
    </row>
    <row r="28" spans="1:18" ht="16.5">
      <c r="A28" s="267" t="s">
        <v>117</v>
      </c>
      <c r="B28" s="268" t="s">
        <v>289</v>
      </c>
      <c r="C28" s="269" t="s">
        <v>67</v>
      </c>
      <c r="D28" s="270">
        <v>0.84552163776455125</v>
      </c>
      <c r="E28" s="271">
        <v>2550</v>
      </c>
      <c r="F28" s="229" t="s">
        <v>121</v>
      </c>
      <c r="G28" s="272" t="s">
        <v>224</v>
      </c>
      <c r="H28" s="273">
        <v>13</v>
      </c>
      <c r="I28" s="230">
        <v>1611.0069999999996</v>
      </c>
      <c r="J28" s="274">
        <v>3.1030906611705208E-2</v>
      </c>
      <c r="K28" s="274">
        <v>0.37937002262386976</v>
      </c>
      <c r="L28" s="274">
        <v>0.16573484783120124</v>
      </c>
      <c r="M28" s="275">
        <v>12.321999999999999</v>
      </c>
      <c r="N28" s="276">
        <v>0</v>
      </c>
      <c r="O28" s="276">
        <v>23.525658175290367</v>
      </c>
      <c r="P28" s="277">
        <v>17</v>
      </c>
      <c r="Q28" s="278">
        <v>0</v>
      </c>
      <c r="R28" s="278">
        <v>379</v>
      </c>
    </row>
    <row r="29" spans="1:18" ht="16.5">
      <c r="A29" s="267" t="s">
        <v>117</v>
      </c>
      <c r="B29" s="268" t="s">
        <v>300</v>
      </c>
      <c r="C29" s="269" t="s">
        <v>67</v>
      </c>
      <c r="D29" s="270">
        <v>0.80036226431456403</v>
      </c>
      <c r="E29" s="271">
        <v>2404</v>
      </c>
      <c r="F29" s="229" t="s">
        <v>121</v>
      </c>
      <c r="G29" s="272" t="s">
        <v>222</v>
      </c>
      <c r="H29" s="273">
        <v>9</v>
      </c>
      <c r="I29" s="230">
        <v>1679.4459999999999</v>
      </c>
      <c r="J29" s="274">
        <v>2.5824863757319887E-2</v>
      </c>
      <c r="K29" s="274">
        <v>0.38881104856476822</v>
      </c>
      <c r="L29" s="274">
        <v>0.15183578394303837</v>
      </c>
      <c r="M29" s="275">
        <v>14.784000000000001</v>
      </c>
      <c r="N29" s="276">
        <v>0.654977891518989</v>
      </c>
      <c r="O29" s="276">
        <v>29.057201005569695</v>
      </c>
      <c r="P29" s="277">
        <v>10</v>
      </c>
      <c r="Q29" s="278">
        <v>11</v>
      </c>
      <c r="R29" s="278">
        <v>488</v>
      </c>
    </row>
    <row r="30" spans="1:18" ht="16.5">
      <c r="A30" s="267" t="s">
        <v>117</v>
      </c>
      <c r="B30" s="268" t="s">
        <v>304</v>
      </c>
      <c r="C30" s="269" t="s">
        <v>70</v>
      </c>
      <c r="D30" s="270">
        <v>0.79694117111487217</v>
      </c>
      <c r="E30" s="271">
        <v>6339</v>
      </c>
      <c r="F30" s="229" t="s">
        <v>121</v>
      </c>
      <c r="G30" s="272" t="s">
        <v>227</v>
      </c>
      <c r="H30" s="273">
        <v>4</v>
      </c>
      <c r="I30" s="230">
        <v>2237.8679999999999</v>
      </c>
      <c r="J30" s="274">
        <v>3.3687269995024478E-2</v>
      </c>
      <c r="K30" s="274">
        <v>0.39278333836818852</v>
      </c>
      <c r="L30" s="274">
        <v>0.20204069929021073</v>
      </c>
      <c r="M30" s="275">
        <v>17.594999999999999</v>
      </c>
      <c r="N30" s="276">
        <v>0.22342694028423482</v>
      </c>
      <c r="O30" s="276">
        <v>28.28585063998413</v>
      </c>
      <c r="P30" s="277">
        <v>24</v>
      </c>
      <c r="Q30" s="278">
        <v>5</v>
      </c>
      <c r="R30" s="278">
        <v>644</v>
      </c>
    </row>
    <row r="31" spans="1:18" ht="16.5">
      <c r="A31" s="267" t="s">
        <v>117</v>
      </c>
      <c r="B31" s="268" t="s">
        <v>312</v>
      </c>
      <c r="C31" s="269" t="s">
        <v>70</v>
      </c>
      <c r="D31" s="270">
        <v>0.7051966130852021</v>
      </c>
      <c r="E31" s="271">
        <v>3128</v>
      </c>
      <c r="F31" s="229" t="s">
        <v>121</v>
      </c>
      <c r="G31" s="272" t="s">
        <v>220</v>
      </c>
      <c r="H31" s="273">
        <v>2</v>
      </c>
      <c r="I31" s="230">
        <v>1169.18</v>
      </c>
      <c r="J31" s="274">
        <v>2.6923458391864462E-2</v>
      </c>
      <c r="K31" s="274">
        <v>0.41129585677111624</v>
      </c>
      <c r="L31" s="274">
        <v>0.24204998374929437</v>
      </c>
      <c r="M31" s="275">
        <v>17.689</v>
      </c>
      <c r="N31" s="276">
        <v>0</v>
      </c>
      <c r="O31" s="276">
        <v>28.224909765818776</v>
      </c>
      <c r="P31" s="277">
        <v>34</v>
      </c>
      <c r="Q31" s="278">
        <v>0</v>
      </c>
      <c r="R31" s="278">
        <v>330</v>
      </c>
    </row>
    <row r="32" spans="1:18" ht="16.5">
      <c r="A32" s="267" t="s">
        <v>117</v>
      </c>
      <c r="B32" s="268" t="s">
        <v>313</v>
      </c>
      <c r="C32" s="269" t="s">
        <v>67</v>
      </c>
      <c r="D32" s="270">
        <v>0.82107736014505028</v>
      </c>
      <c r="E32" s="271">
        <v>223</v>
      </c>
      <c r="F32" s="229" t="s">
        <v>119</v>
      </c>
      <c r="G32" s="272" t="s">
        <v>195</v>
      </c>
      <c r="H32" s="273">
        <v>2</v>
      </c>
      <c r="I32" s="230">
        <v>1617.92</v>
      </c>
      <c r="J32" s="274">
        <v>6.3086044285312101E-2</v>
      </c>
      <c r="K32" s="274">
        <v>0.42038339823331394</v>
      </c>
      <c r="L32" s="274">
        <v>0.12670589398734178</v>
      </c>
      <c r="M32" s="275">
        <v>15.455</v>
      </c>
      <c r="N32" s="276">
        <v>0.24723101265822783</v>
      </c>
      <c r="O32" s="276">
        <v>21.261867088607595</v>
      </c>
      <c r="P32" s="277">
        <v>40</v>
      </c>
      <c r="Q32" s="278">
        <v>4</v>
      </c>
      <c r="R32" s="278">
        <v>344</v>
      </c>
    </row>
    <row r="33" spans="1:18" ht="16.5">
      <c r="A33" s="267" t="s">
        <v>117</v>
      </c>
      <c r="B33" s="268" t="s">
        <v>373</v>
      </c>
      <c r="C33" s="269" t="s">
        <v>67</v>
      </c>
      <c r="D33" s="270">
        <v>0.8481787498488863</v>
      </c>
      <c r="E33" s="271">
        <v>7000</v>
      </c>
      <c r="F33" s="229" t="s">
        <v>122</v>
      </c>
      <c r="G33" s="272" t="s">
        <v>233</v>
      </c>
      <c r="H33" s="273">
        <v>9</v>
      </c>
      <c r="I33" s="230">
        <v>1388.1080000000002</v>
      </c>
      <c r="J33" s="274">
        <v>3.2639323603030214E-2</v>
      </c>
      <c r="K33" s="274">
        <v>0.33139759500151261</v>
      </c>
      <c r="L33" s="274">
        <v>0.1986887919514482</v>
      </c>
      <c r="M33" s="275">
        <v>14.409000000000001</v>
      </c>
      <c r="N33" s="276">
        <v>0.4322430243179925</v>
      </c>
      <c r="O33" s="276">
        <v>19.811138614574656</v>
      </c>
      <c r="P33" s="277">
        <v>5</v>
      </c>
      <c r="Q33" s="278">
        <v>6</v>
      </c>
      <c r="R33" s="278">
        <v>296</v>
      </c>
    </row>
    <row r="34" spans="1:18" ht="16.5">
      <c r="A34" s="267" t="s">
        <v>117</v>
      </c>
      <c r="B34" s="268" t="s">
        <v>317</v>
      </c>
      <c r="C34" s="269" t="s">
        <v>70</v>
      </c>
      <c r="D34" s="270">
        <v>0.76108066207212333</v>
      </c>
      <c r="E34" s="271">
        <v>5546</v>
      </c>
      <c r="F34" s="229" t="s">
        <v>121</v>
      </c>
      <c r="G34" s="272" t="s">
        <v>223</v>
      </c>
      <c r="H34" s="273">
        <v>2</v>
      </c>
      <c r="I34" s="230">
        <v>1657.5680000000002</v>
      </c>
      <c r="J34" s="274">
        <v>2.9695571953110441E-3</v>
      </c>
      <c r="K34" s="274">
        <v>0.41731582235621167</v>
      </c>
      <c r="L34" s="274">
        <v>0.1695254734647387</v>
      </c>
      <c r="M34" s="275">
        <v>13.813000000000001</v>
      </c>
      <c r="N34" s="276">
        <v>6.0329349987451486E-2</v>
      </c>
      <c r="O34" s="276">
        <v>44.462730940751747</v>
      </c>
      <c r="P34" s="277">
        <v>13</v>
      </c>
      <c r="Q34" s="278">
        <v>1</v>
      </c>
      <c r="R34" s="278">
        <v>737</v>
      </c>
    </row>
    <row r="35" spans="1:18" ht="16.5">
      <c r="A35" s="267" t="s">
        <v>117</v>
      </c>
      <c r="B35" s="268" t="s">
        <v>319</v>
      </c>
      <c r="C35" s="269" t="s">
        <v>70</v>
      </c>
      <c r="D35" s="270">
        <v>0.74129695155479303</v>
      </c>
      <c r="E35" s="271">
        <v>3869</v>
      </c>
      <c r="F35" s="229" t="s">
        <v>121</v>
      </c>
      <c r="G35" s="272" t="s">
        <v>226</v>
      </c>
      <c r="H35" s="273">
        <v>4</v>
      </c>
      <c r="I35" s="230">
        <v>1745.8519999999999</v>
      </c>
      <c r="J35" s="274">
        <v>1.3488720271703713E-2</v>
      </c>
      <c r="K35" s="274">
        <v>0.41694876557381799</v>
      </c>
      <c r="L35" s="274">
        <v>0.17298144401701862</v>
      </c>
      <c r="M35" s="275">
        <v>16.71</v>
      </c>
      <c r="N35" s="276">
        <v>0.11455724769338983</v>
      </c>
      <c r="O35" s="276">
        <v>27.321903574873474</v>
      </c>
      <c r="P35" s="277">
        <v>25</v>
      </c>
      <c r="Q35" s="278">
        <v>2</v>
      </c>
      <c r="R35" s="278">
        <v>477</v>
      </c>
    </row>
    <row r="36" spans="1:18" ht="16.5">
      <c r="A36" s="267" t="s">
        <v>117</v>
      </c>
      <c r="B36" s="268" t="s">
        <v>322</v>
      </c>
      <c r="C36" s="269" t="s">
        <v>70</v>
      </c>
      <c r="D36" s="270">
        <v>0.75561764429356904</v>
      </c>
      <c r="E36" s="271">
        <v>6524</v>
      </c>
      <c r="F36" s="229" t="s">
        <v>121</v>
      </c>
      <c r="G36" s="272" t="s">
        <v>228</v>
      </c>
      <c r="H36" s="273">
        <v>3</v>
      </c>
      <c r="I36" s="230">
        <v>1931.558</v>
      </c>
      <c r="J36" s="274">
        <v>2.5159266847138796E-2</v>
      </c>
      <c r="K36" s="274">
        <v>0.404110243379527</v>
      </c>
      <c r="L36" s="274">
        <v>0.23970287198209941</v>
      </c>
      <c r="M36" s="275">
        <v>13.957000000000001</v>
      </c>
      <c r="N36" s="276">
        <v>0.10354335722768873</v>
      </c>
      <c r="O36" s="276">
        <v>23.918515519596099</v>
      </c>
      <c r="P36" s="277">
        <v>27</v>
      </c>
      <c r="Q36" s="278">
        <v>2</v>
      </c>
      <c r="R36" s="278">
        <v>462</v>
      </c>
    </row>
    <row r="37" spans="1:18" ht="16.5">
      <c r="A37" s="267" t="s">
        <v>117</v>
      </c>
      <c r="B37" s="268" t="s">
        <v>323</v>
      </c>
      <c r="C37" s="269" t="s">
        <v>67</v>
      </c>
      <c r="D37" s="270">
        <v>0.83782608695652183</v>
      </c>
      <c r="E37" s="271">
        <v>7097</v>
      </c>
      <c r="F37" s="229" t="s">
        <v>119</v>
      </c>
      <c r="G37" s="272" t="s">
        <v>192</v>
      </c>
      <c r="H37" s="273">
        <v>1</v>
      </c>
      <c r="I37" s="230">
        <v>2830.15</v>
      </c>
      <c r="J37" s="274">
        <v>4.883600895573928E-2</v>
      </c>
      <c r="K37" s="274">
        <v>0.40652797958462167</v>
      </c>
      <c r="L37" s="274">
        <v>0.16076886384113917</v>
      </c>
      <c r="M37" s="275">
        <v>10.381</v>
      </c>
      <c r="N37" s="276">
        <v>0.28267052983057434</v>
      </c>
      <c r="O37" s="276">
        <v>17.702241930639719</v>
      </c>
      <c r="P37" s="277">
        <v>78</v>
      </c>
      <c r="Q37" s="278">
        <v>8</v>
      </c>
      <c r="R37" s="278">
        <v>501</v>
      </c>
    </row>
    <row r="38" spans="1:18" ht="16.5">
      <c r="A38" s="267" t="s">
        <v>117</v>
      </c>
      <c r="B38" s="268" t="s">
        <v>325</v>
      </c>
      <c r="C38" s="269" t="s">
        <v>67</v>
      </c>
      <c r="D38" s="270">
        <v>0.81240191102407455</v>
      </c>
      <c r="E38" s="271">
        <v>1930</v>
      </c>
      <c r="F38" s="229" t="s">
        <v>121</v>
      </c>
      <c r="G38" s="272" t="s">
        <v>222</v>
      </c>
      <c r="H38" s="273">
        <v>2</v>
      </c>
      <c r="I38" s="230">
        <v>3039.5540000000001</v>
      </c>
      <c r="J38" s="274">
        <v>3.032601984708171E-2</v>
      </c>
      <c r="K38" s="274">
        <v>0.39744599830796229</v>
      </c>
      <c r="L38" s="274">
        <v>0.16318183522977384</v>
      </c>
      <c r="M38" s="275">
        <v>13.548999999999999</v>
      </c>
      <c r="N38" s="276">
        <v>1.0856855972948662</v>
      </c>
      <c r="O38" s="276">
        <v>42.703633493598076</v>
      </c>
      <c r="P38" s="277">
        <v>36</v>
      </c>
      <c r="Q38" s="278">
        <v>33</v>
      </c>
      <c r="R38" s="278">
        <v>1298</v>
      </c>
    </row>
    <row r="39" spans="1:18" ht="16.5">
      <c r="A39" s="267" t="s">
        <v>117</v>
      </c>
      <c r="B39" s="268" t="s">
        <v>419</v>
      </c>
      <c r="C39" s="269" t="s">
        <v>70</v>
      </c>
      <c r="D39" s="270">
        <v>0.77318860565793013</v>
      </c>
      <c r="E39" s="271">
        <v>5539</v>
      </c>
      <c r="F39" s="229" t="s">
        <v>121</v>
      </c>
      <c r="G39" s="272" t="s">
        <v>216</v>
      </c>
      <c r="H39" s="273">
        <v>2</v>
      </c>
      <c r="I39" s="230">
        <v>535.15499999999997</v>
      </c>
      <c r="J39" s="274">
        <v>2.4063785707360591E-2</v>
      </c>
      <c r="K39" s="274">
        <v>0.39359656003592958</v>
      </c>
      <c r="L39" s="274">
        <v>0.22797133540749878</v>
      </c>
      <c r="M39" s="275">
        <v>17.831</v>
      </c>
      <c r="N39" s="276">
        <v>0.18686175033401539</v>
      </c>
      <c r="O39" s="276">
        <v>13.080322523381078</v>
      </c>
      <c r="P39" s="277">
        <v>9</v>
      </c>
      <c r="Q39" s="278">
        <v>1</v>
      </c>
      <c r="R39" s="278">
        <v>70</v>
      </c>
    </row>
    <row r="40" spans="1:18" ht="16.5">
      <c r="A40" s="267" t="s">
        <v>117</v>
      </c>
      <c r="B40" s="268" t="s">
        <v>336</v>
      </c>
      <c r="C40" s="269" t="s">
        <v>67</v>
      </c>
      <c r="D40" s="270">
        <v>0.83772125116306695</v>
      </c>
      <c r="E40" s="271">
        <v>2104</v>
      </c>
      <c r="F40" s="229" t="s">
        <v>120</v>
      </c>
      <c r="G40" s="272" t="s">
        <v>203</v>
      </c>
      <c r="H40" s="273">
        <v>5</v>
      </c>
      <c r="I40" s="230">
        <v>1207.7059999999999</v>
      </c>
      <c r="J40" s="274">
        <v>6.58158852971098E-2</v>
      </c>
      <c r="K40" s="274">
        <v>0.36207390892137642</v>
      </c>
      <c r="L40" s="274">
        <v>0.11178217215116926</v>
      </c>
      <c r="M40" s="275">
        <v>11.9</v>
      </c>
      <c r="N40" s="276">
        <v>0.82801609000866117</v>
      </c>
      <c r="O40" s="276">
        <v>11.426622042119524</v>
      </c>
      <c r="P40" s="277">
        <v>15</v>
      </c>
      <c r="Q40" s="278">
        <v>10</v>
      </c>
      <c r="R40" s="278">
        <v>138</v>
      </c>
    </row>
    <row r="41" spans="1:18" ht="16.5">
      <c r="A41" s="267" t="s">
        <v>117</v>
      </c>
      <c r="B41" s="268" t="s">
        <v>431</v>
      </c>
      <c r="C41" s="269" t="s">
        <v>67</v>
      </c>
      <c r="D41" s="270">
        <v>0.84040927456484771</v>
      </c>
      <c r="E41" s="271">
        <v>1099</v>
      </c>
      <c r="F41" s="229" t="s">
        <v>119</v>
      </c>
      <c r="G41" s="272" t="s">
        <v>192</v>
      </c>
      <c r="H41" s="273">
        <v>4</v>
      </c>
      <c r="I41" s="230">
        <v>761.56399999999996</v>
      </c>
      <c r="J41" s="274">
        <v>5.8309532355340241E-2</v>
      </c>
      <c r="K41" s="274">
        <v>0.38387706558096141</v>
      </c>
      <c r="L41" s="274">
        <v>0.16170705150549267</v>
      </c>
      <c r="M41" s="275">
        <v>13.073</v>
      </c>
      <c r="N41" s="276">
        <v>0.91916109479964914</v>
      </c>
      <c r="O41" s="276">
        <v>22.979027369991229</v>
      </c>
      <c r="P41" s="277">
        <v>17</v>
      </c>
      <c r="Q41" s="278">
        <v>7</v>
      </c>
      <c r="R41" s="278">
        <v>200</v>
      </c>
    </row>
    <row r="42" spans="1:18" ht="16.5">
      <c r="A42" s="267" t="s">
        <v>117</v>
      </c>
      <c r="B42" s="268" t="s">
        <v>350</v>
      </c>
      <c r="C42" s="269" t="s">
        <v>70</v>
      </c>
      <c r="D42" s="270">
        <v>0.78623796199537566</v>
      </c>
      <c r="E42" s="271">
        <v>5258</v>
      </c>
      <c r="F42" s="229" t="s">
        <v>119</v>
      </c>
      <c r="G42" s="272" t="s">
        <v>189</v>
      </c>
      <c r="H42" s="273">
        <v>2</v>
      </c>
      <c r="I42" s="230">
        <v>1681.1750000000002</v>
      </c>
      <c r="J42" s="274">
        <v>4.59615464702543E-2</v>
      </c>
      <c r="K42" s="274">
        <v>0.40466470662440157</v>
      </c>
      <c r="L42" s="274">
        <v>0.18380002081877259</v>
      </c>
      <c r="M42" s="275">
        <v>17.161000000000001</v>
      </c>
      <c r="N42" s="276">
        <v>0.35689324430829622</v>
      </c>
      <c r="O42" s="276">
        <v>37.830683896679403</v>
      </c>
      <c r="P42" s="277">
        <v>58</v>
      </c>
      <c r="Q42" s="278">
        <v>6</v>
      </c>
      <c r="R42" s="278">
        <v>636</v>
      </c>
    </row>
    <row r="43" spans="1:18" ht="16.5">
      <c r="A43" s="267" t="s">
        <v>117</v>
      </c>
      <c r="B43" s="268" t="s">
        <v>351</v>
      </c>
      <c r="C43" s="269" t="s">
        <v>67</v>
      </c>
      <c r="D43" s="270">
        <v>0.81609319903277977</v>
      </c>
      <c r="E43" s="271">
        <v>3937</v>
      </c>
      <c r="F43" s="229" t="s">
        <v>122</v>
      </c>
      <c r="G43" s="272" t="s">
        <v>230</v>
      </c>
      <c r="H43" s="273">
        <v>2</v>
      </c>
      <c r="I43" s="230">
        <v>1159.73</v>
      </c>
      <c r="J43" s="274">
        <v>5.2910437996718102E-2</v>
      </c>
      <c r="K43" s="274">
        <v>0.35884496962716073</v>
      </c>
      <c r="L43" s="274">
        <v>0.16124442758228208</v>
      </c>
      <c r="M43" s="275">
        <v>16.087</v>
      </c>
      <c r="N43" s="276">
        <v>0</v>
      </c>
      <c r="O43" s="276">
        <v>10.778370827692653</v>
      </c>
      <c r="P43" s="277">
        <v>19</v>
      </c>
      <c r="Q43" s="278">
        <v>0</v>
      </c>
      <c r="R43" s="278">
        <v>125</v>
      </c>
    </row>
    <row r="44" spans="1:18" ht="16.5">
      <c r="A44" s="267" t="s">
        <v>117</v>
      </c>
      <c r="B44" s="268" t="s">
        <v>352</v>
      </c>
      <c r="C44" s="269" t="s">
        <v>70</v>
      </c>
      <c r="D44" s="270">
        <v>0.74638417794293499</v>
      </c>
      <c r="E44" s="271">
        <v>3179</v>
      </c>
      <c r="F44" s="229" t="s">
        <v>121</v>
      </c>
      <c r="G44" s="272" t="s">
        <v>220</v>
      </c>
      <c r="H44" s="273">
        <v>5</v>
      </c>
      <c r="I44" s="230">
        <v>1768.4779999999998</v>
      </c>
      <c r="J44" s="274">
        <v>2.4877665916819777E-2</v>
      </c>
      <c r="K44" s="274">
        <v>0.41079726945741873</v>
      </c>
      <c r="L44" s="274">
        <v>0.23014139842282458</v>
      </c>
      <c r="M44" s="275">
        <v>16.382000000000001</v>
      </c>
      <c r="N44" s="276">
        <v>5.6545798138286148E-2</v>
      </c>
      <c r="O44" s="276">
        <v>9.8955146742000757</v>
      </c>
      <c r="P44" s="277">
        <v>36</v>
      </c>
      <c r="Q44" s="278">
        <v>1</v>
      </c>
      <c r="R44" s="278">
        <v>175</v>
      </c>
    </row>
    <row r="45" spans="1:18" ht="16.5">
      <c r="A45" s="267" t="s">
        <v>117</v>
      </c>
      <c r="B45" s="268" t="s">
        <v>422</v>
      </c>
      <c r="C45" s="269" t="s">
        <v>70</v>
      </c>
      <c r="D45" s="270">
        <v>0.79666666666666663</v>
      </c>
      <c r="E45" s="271">
        <v>6678</v>
      </c>
      <c r="F45" s="229" t="s">
        <v>119</v>
      </c>
      <c r="G45" s="272" t="s">
        <v>187</v>
      </c>
      <c r="H45" s="273">
        <v>1</v>
      </c>
      <c r="I45" s="230">
        <v>649.077</v>
      </c>
      <c r="J45" s="274">
        <v>2.5013390839636277E-2</v>
      </c>
      <c r="K45" s="274">
        <v>0.49979172914342623</v>
      </c>
      <c r="L45" s="274">
        <v>0.25420712796786821</v>
      </c>
      <c r="M45" s="275">
        <v>22.396000000000001</v>
      </c>
      <c r="N45" s="276">
        <v>2.0028440385347195</v>
      </c>
      <c r="O45" s="276">
        <v>23.725998610334369</v>
      </c>
      <c r="P45" s="277">
        <v>27</v>
      </c>
      <c r="Q45" s="278">
        <v>13</v>
      </c>
      <c r="R45" s="278">
        <v>154</v>
      </c>
    </row>
    <row r="46" spans="1:18" ht="16.5">
      <c r="A46" s="267" t="s">
        <v>117</v>
      </c>
      <c r="B46" s="268" t="s">
        <v>354</v>
      </c>
      <c r="C46" s="269" t="s">
        <v>67</v>
      </c>
      <c r="D46" s="270">
        <v>0.84428018481719858</v>
      </c>
      <c r="E46" s="271">
        <v>4601</v>
      </c>
      <c r="F46" s="229" t="s">
        <v>121</v>
      </c>
      <c r="G46" s="272" t="s">
        <v>218</v>
      </c>
      <c r="H46" s="273">
        <v>2</v>
      </c>
      <c r="I46" s="230">
        <v>1776.4110000000001</v>
      </c>
      <c r="J46" s="274">
        <v>1.5802806601972395E-2</v>
      </c>
      <c r="K46" s="274">
        <v>0.29136922777162017</v>
      </c>
      <c r="L46" s="274">
        <v>7.3631872746407964E-2</v>
      </c>
      <c r="M46" s="275">
        <v>10.974</v>
      </c>
      <c r="N46" s="276">
        <v>2.9835437857567872</v>
      </c>
      <c r="O46" s="276">
        <v>7.2618329879740662</v>
      </c>
      <c r="P46" s="277">
        <v>2</v>
      </c>
      <c r="Q46" s="278">
        <v>53</v>
      </c>
      <c r="R46" s="278">
        <v>130</v>
      </c>
    </row>
  </sheetData>
  <phoneticPr fontId="2" type="noConversion"/>
  <conditionalFormatting sqref="C14:D46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3D10-F4D1-43F3-8E8E-712080FBDAE1}">
  <sheetPr>
    <tabColor rgb="FFFF0000"/>
  </sheetPr>
  <dimension ref="A1:M42"/>
  <sheetViews>
    <sheetView showGridLines="0" workbookViewId="0"/>
  </sheetViews>
  <sheetFormatPr defaultRowHeight="13.5"/>
  <cols>
    <col min="1" max="16384" width="9.140625" style="251"/>
  </cols>
  <sheetData>
    <row r="1" spans="1:13">
      <c r="A1" s="286"/>
      <c r="B1" s="287"/>
      <c r="C1" s="288"/>
      <c r="D1" s="289"/>
      <c r="E1" s="289"/>
      <c r="F1" s="290"/>
      <c r="G1" s="289"/>
      <c r="H1" s="289"/>
      <c r="I1" s="289"/>
      <c r="J1" s="289"/>
      <c r="K1" s="289"/>
      <c r="L1" s="289"/>
      <c r="M1" s="289"/>
    </row>
    <row r="2" spans="1:13" ht="41.25">
      <c r="A2" s="295" t="s">
        <v>665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</row>
    <row r="4" spans="1:13" ht="17.25">
      <c r="A4" s="260" t="s">
        <v>423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</row>
    <row r="5" spans="1:13" ht="26.25">
      <c r="A5" s="258" t="s">
        <v>424</v>
      </c>
    </row>
    <row r="6" spans="1:13" ht="26.25">
      <c r="A6" s="258" t="s">
        <v>425</v>
      </c>
    </row>
    <row r="7" spans="1:13" ht="26.25">
      <c r="A7" s="258"/>
    </row>
    <row r="8" spans="1:13" ht="17.25">
      <c r="A8" s="259" t="s">
        <v>426</v>
      </c>
    </row>
    <row r="9" spans="1:13" ht="40.5">
      <c r="A9" s="262" t="s">
        <v>0</v>
      </c>
      <c r="B9" s="263" t="s">
        <v>74</v>
      </c>
      <c r="C9" s="264" t="s">
        <v>65</v>
      </c>
      <c r="D9" s="264" t="s">
        <v>157</v>
      </c>
      <c r="E9" s="265" t="s">
        <v>143</v>
      </c>
      <c r="F9" s="263" t="s">
        <v>148</v>
      </c>
      <c r="G9" s="265" t="s">
        <v>146</v>
      </c>
      <c r="H9" s="265" t="s">
        <v>150</v>
      </c>
      <c r="I9" s="228" t="s">
        <v>152</v>
      </c>
      <c r="J9" s="265" t="s">
        <v>11</v>
      </c>
      <c r="K9" s="265" t="s">
        <v>12</v>
      </c>
      <c r="L9" s="265" t="s">
        <v>13</v>
      </c>
      <c r="M9" s="265" t="s">
        <v>160</v>
      </c>
    </row>
    <row r="10" spans="1:13" ht="16.5">
      <c r="A10" s="292" t="s">
        <v>117</v>
      </c>
      <c r="B10" s="268" t="s">
        <v>252</v>
      </c>
      <c r="C10" s="269" t="s">
        <v>67</v>
      </c>
      <c r="D10" s="270">
        <v>0.832815913035581</v>
      </c>
      <c r="E10" s="271">
        <v>7766</v>
      </c>
      <c r="F10" s="229" t="s">
        <v>119</v>
      </c>
      <c r="G10" s="272" t="s">
        <v>195</v>
      </c>
      <c r="H10" s="273">
        <v>7</v>
      </c>
      <c r="I10" s="230">
        <v>1206.6179999999999</v>
      </c>
      <c r="J10" s="274">
        <v>3.1918194332160726E-2</v>
      </c>
      <c r="K10" s="274">
        <v>0.40171498945704592</v>
      </c>
      <c r="L10" s="274">
        <v>0.22873850713316063</v>
      </c>
      <c r="M10" s="291">
        <v>31</v>
      </c>
    </row>
    <row r="11" spans="1:13" ht="16.5">
      <c r="A11" s="292" t="s">
        <v>117</v>
      </c>
      <c r="B11" s="268" t="s">
        <v>256</v>
      </c>
      <c r="C11" s="269" t="s">
        <v>67</v>
      </c>
      <c r="D11" s="270">
        <v>0.80499999999999994</v>
      </c>
      <c r="E11" s="271">
        <v>9497</v>
      </c>
      <c r="F11" s="229" t="s">
        <v>119</v>
      </c>
      <c r="G11" s="272" t="s">
        <v>191</v>
      </c>
      <c r="H11" s="273">
        <v>1</v>
      </c>
      <c r="I11" s="230">
        <v>1925.0940000000001</v>
      </c>
      <c r="J11" s="274">
        <v>2.5396056386849837E-2</v>
      </c>
      <c r="K11" s="274">
        <v>0.400560031498225</v>
      </c>
      <c r="L11" s="274">
        <v>0.21713225432108768</v>
      </c>
      <c r="M11" s="291">
        <v>32</v>
      </c>
    </row>
    <row r="12" spans="1:13" ht="16.5">
      <c r="A12" s="292" t="s">
        <v>117</v>
      </c>
      <c r="B12" s="268" t="s">
        <v>432</v>
      </c>
      <c r="C12" s="269" t="s">
        <v>69</v>
      </c>
      <c r="D12" s="270">
        <v>0.86735954709649066</v>
      </c>
      <c r="E12" s="271">
        <v>5537</v>
      </c>
      <c r="F12" s="229" t="s">
        <v>118</v>
      </c>
      <c r="G12" s="272" t="s">
        <v>177</v>
      </c>
      <c r="H12" s="273">
        <v>2</v>
      </c>
      <c r="I12" s="230">
        <v>778.17899999999997</v>
      </c>
      <c r="J12" s="274">
        <v>3.5624811840859361E-2</v>
      </c>
      <c r="K12" s="274">
        <v>0.4325496691039189</v>
      </c>
      <c r="L12" s="274">
        <v>0.17898104992475489</v>
      </c>
      <c r="M12" s="291">
        <v>30</v>
      </c>
    </row>
    <row r="13" spans="1:13" ht="16.5">
      <c r="A13" s="292" t="s">
        <v>117</v>
      </c>
      <c r="B13" s="268" t="s">
        <v>171</v>
      </c>
      <c r="C13" s="269" t="s">
        <v>69</v>
      </c>
      <c r="D13" s="270">
        <v>0.86508338711934174</v>
      </c>
      <c r="E13" s="271">
        <v>6947</v>
      </c>
      <c r="F13" s="229" t="s">
        <v>122</v>
      </c>
      <c r="G13" s="272" t="s">
        <v>234</v>
      </c>
      <c r="H13" s="273">
        <v>2</v>
      </c>
      <c r="I13" s="230">
        <v>2215.5700000000002</v>
      </c>
      <c r="J13" s="274">
        <v>4.6773307261470914E-2</v>
      </c>
      <c r="K13" s="274">
        <v>0.38571949853872944</v>
      </c>
      <c r="L13" s="274">
        <v>0.17422153215651051</v>
      </c>
      <c r="M13" s="291">
        <v>57</v>
      </c>
    </row>
    <row r="14" spans="1:13" ht="16.5">
      <c r="A14" s="292" t="s">
        <v>117</v>
      </c>
      <c r="B14" s="268" t="s">
        <v>370</v>
      </c>
      <c r="C14" s="269" t="s">
        <v>69</v>
      </c>
      <c r="D14" s="270">
        <v>0.88194816659330377</v>
      </c>
      <c r="E14" s="271">
        <v>917</v>
      </c>
      <c r="F14" s="229" t="s">
        <v>119</v>
      </c>
      <c r="G14" s="272" t="s">
        <v>195</v>
      </c>
      <c r="H14" s="273">
        <v>7</v>
      </c>
      <c r="I14" s="230">
        <v>1889.855</v>
      </c>
      <c r="J14" s="274">
        <v>4.1032973303366874E-2</v>
      </c>
      <c r="K14" s="274">
        <v>0.41310348577979178</v>
      </c>
      <c r="L14" s="274">
        <v>0.21747700220387278</v>
      </c>
      <c r="M14" s="291">
        <v>39</v>
      </c>
    </row>
    <row r="15" spans="1:13" ht="16.5">
      <c r="A15" s="292" t="s">
        <v>117</v>
      </c>
      <c r="B15" s="268" t="s">
        <v>267</v>
      </c>
      <c r="C15" s="269" t="s">
        <v>67</v>
      </c>
      <c r="D15" s="270">
        <v>0.84935488140849502</v>
      </c>
      <c r="E15" s="271">
        <v>6021</v>
      </c>
      <c r="F15" s="229" t="s">
        <v>122</v>
      </c>
      <c r="G15" s="272" t="s">
        <v>237</v>
      </c>
      <c r="H15" s="273">
        <v>2</v>
      </c>
      <c r="I15" s="230">
        <v>2208.877</v>
      </c>
      <c r="J15" s="274">
        <v>3.7806791617744681E-2</v>
      </c>
      <c r="K15" s="274">
        <v>0.33460636037651603</v>
      </c>
      <c r="L15" s="274">
        <v>6.1117029151012033E-2</v>
      </c>
      <c r="M15" s="291">
        <v>2383</v>
      </c>
    </row>
    <row r="16" spans="1:13" ht="16.5">
      <c r="A16" s="292" t="s">
        <v>117</v>
      </c>
      <c r="B16" s="268" t="s">
        <v>361</v>
      </c>
      <c r="C16" s="269" t="s">
        <v>69</v>
      </c>
      <c r="D16" s="270">
        <v>0.87373168036614035</v>
      </c>
      <c r="E16" s="271">
        <v>4119</v>
      </c>
      <c r="F16" s="229" t="s">
        <v>120</v>
      </c>
      <c r="G16" s="272" t="s">
        <v>203</v>
      </c>
      <c r="H16" s="273">
        <v>6</v>
      </c>
      <c r="I16" s="230">
        <v>4692.0989999999993</v>
      </c>
      <c r="J16" s="274">
        <v>4.3854429215059644E-2</v>
      </c>
      <c r="K16" s="274">
        <v>0.36696430980340577</v>
      </c>
      <c r="L16" s="274">
        <v>0.16400911933028411</v>
      </c>
      <c r="M16" s="291">
        <v>45</v>
      </c>
    </row>
    <row r="17" spans="1:13" ht="16.5">
      <c r="A17" s="292" t="s">
        <v>117</v>
      </c>
      <c r="B17" s="268" t="s">
        <v>268</v>
      </c>
      <c r="C17" s="269" t="s">
        <v>69</v>
      </c>
      <c r="D17" s="270">
        <v>0.86762974364199874</v>
      </c>
      <c r="E17" s="271">
        <v>7805</v>
      </c>
      <c r="F17" s="229" t="s">
        <v>120</v>
      </c>
      <c r="G17" s="272" t="s">
        <v>212</v>
      </c>
      <c r="H17" s="273">
        <v>3</v>
      </c>
      <c r="I17" s="230">
        <v>2335.6790000000001</v>
      </c>
      <c r="J17" s="274">
        <v>4.6824690192560886E-2</v>
      </c>
      <c r="K17" s="274">
        <v>0.37138689654123674</v>
      </c>
      <c r="L17" s="274">
        <v>0.17613807211847551</v>
      </c>
      <c r="M17" s="291">
        <v>31</v>
      </c>
    </row>
    <row r="18" spans="1:13" ht="16.5">
      <c r="A18" s="292" t="s">
        <v>117</v>
      </c>
      <c r="B18" s="268" t="s">
        <v>270</v>
      </c>
      <c r="C18" s="269" t="s">
        <v>67</v>
      </c>
      <c r="D18" s="270">
        <v>0.84909090909090912</v>
      </c>
      <c r="E18" s="271">
        <v>6591</v>
      </c>
      <c r="F18" s="229" t="s">
        <v>119</v>
      </c>
      <c r="G18" s="272" t="s">
        <v>198</v>
      </c>
      <c r="H18" s="273">
        <v>1</v>
      </c>
      <c r="I18" s="230">
        <v>1624.127</v>
      </c>
      <c r="J18" s="274">
        <v>3.5787988667141557E-2</v>
      </c>
      <c r="K18" s="274">
        <v>0.43248216792836869</v>
      </c>
      <c r="L18" s="274">
        <v>0.19764464232169038</v>
      </c>
      <c r="M18" s="291">
        <v>55</v>
      </c>
    </row>
    <row r="19" spans="1:13" ht="16.5">
      <c r="A19" s="292" t="s">
        <v>117</v>
      </c>
      <c r="B19" s="268" t="s">
        <v>365</v>
      </c>
      <c r="C19" s="269" t="s">
        <v>69</v>
      </c>
      <c r="D19" s="270">
        <v>0.85901067956406973</v>
      </c>
      <c r="E19" s="271">
        <v>2401</v>
      </c>
      <c r="F19" s="229" t="s">
        <v>122</v>
      </c>
      <c r="G19" s="272" t="s">
        <v>239</v>
      </c>
      <c r="H19" s="273">
        <v>2</v>
      </c>
      <c r="I19" s="230">
        <v>1794.6469999999999</v>
      </c>
      <c r="J19" s="274">
        <v>3.1165509178597187E-2</v>
      </c>
      <c r="K19" s="274">
        <v>0.34637837135203325</v>
      </c>
      <c r="L19" s="274">
        <v>0.13948285491081641</v>
      </c>
      <c r="M19" s="291">
        <v>38</v>
      </c>
    </row>
    <row r="20" spans="1:13" ht="16.5">
      <c r="A20" s="292" t="s">
        <v>117</v>
      </c>
      <c r="B20" s="268" t="s">
        <v>277</v>
      </c>
      <c r="C20" s="269" t="s">
        <v>69</v>
      </c>
      <c r="D20" s="270">
        <v>0.87479249777237189</v>
      </c>
      <c r="E20" s="271">
        <v>7749</v>
      </c>
      <c r="F20" s="229" t="s">
        <v>122</v>
      </c>
      <c r="G20" s="272" t="s">
        <v>232</v>
      </c>
      <c r="H20" s="273">
        <v>2</v>
      </c>
      <c r="I20" s="230">
        <v>2140.4360000000001</v>
      </c>
      <c r="J20" s="274">
        <v>4.6930420327045967E-2</v>
      </c>
      <c r="K20" s="274">
        <v>0.40110219739785458</v>
      </c>
      <c r="L20" s="274">
        <v>0.21117192945736288</v>
      </c>
      <c r="M20" s="291">
        <v>150</v>
      </c>
    </row>
    <row r="21" spans="1:13" ht="16.5">
      <c r="A21" s="292" t="s">
        <v>117</v>
      </c>
      <c r="B21" s="268" t="s">
        <v>278</v>
      </c>
      <c r="C21" s="269" t="s">
        <v>70</v>
      </c>
      <c r="D21" s="270">
        <v>0.76176589753286472</v>
      </c>
      <c r="E21" s="271">
        <v>6673</v>
      </c>
      <c r="F21" s="229" t="s">
        <v>121</v>
      </c>
      <c r="G21" s="272" t="s">
        <v>226</v>
      </c>
      <c r="H21" s="273">
        <v>10</v>
      </c>
      <c r="I21" s="230">
        <v>1656.1519999999998</v>
      </c>
      <c r="J21" s="274">
        <v>1.9363649716439328E-2</v>
      </c>
      <c r="K21" s="274">
        <v>0.42868472583869122</v>
      </c>
      <c r="L21" s="274">
        <v>0.21072944995386897</v>
      </c>
      <c r="M21" s="291">
        <v>37</v>
      </c>
    </row>
    <row r="22" spans="1:13" ht="16.5">
      <c r="A22" s="292" t="s">
        <v>117</v>
      </c>
      <c r="B22" s="268" t="s">
        <v>437</v>
      </c>
      <c r="C22" s="269" t="s">
        <v>69</v>
      </c>
      <c r="D22" s="270">
        <v>0.87949999999999995</v>
      </c>
      <c r="E22" s="271">
        <v>8970</v>
      </c>
      <c r="F22" s="229" t="s">
        <v>118</v>
      </c>
      <c r="G22" s="272" t="s">
        <v>381</v>
      </c>
      <c r="H22" s="273">
        <v>1</v>
      </c>
      <c r="I22" s="230">
        <v>641.16899999999998</v>
      </c>
      <c r="J22" s="274">
        <v>3.1013050962595563E-2</v>
      </c>
      <c r="K22" s="274">
        <v>0.42349097645876199</v>
      </c>
      <c r="L22" s="274">
        <v>0.12633174716806334</v>
      </c>
      <c r="M22" s="291">
        <v>32</v>
      </c>
    </row>
    <row r="23" spans="1:13" ht="16.5">
      <c r="A23" s="292" t="s">
        <v>117</v>
      </c>
      <c r="B23" s="268" t="s">
        <v>371</v>
      </c>
      <c r="C23" s="269" t="s">
        <v>67</v>
      </c>
      <c r="D23" s="270">
        <v>0.81206780469046902</v>
      </c>
      <c r="E23" s="271">
        <v>4551</v>
      </c>
      <c r="F23" s="229" t="s">
        <v>122</v>
      </c>
      <c r="G23" s="272" t="s">
        <v>235</v>
      </c>
      <c r="H23" s="273">
        <v>8</v>
      </c>
      <c r="I23" s="230">
        <v>1079.9590000000001</v>
      </c>
      <c r="J23" s="274">
        <v>5.6969848808487628E-2</v>
      </c>
      <c r="K23" s="274">
        <v>0.40112615035063959</v>
      </c>
      <c r="L23" s="274">
        <v>0.11459642657662575</v>
      </c>
      <c r="M23" s="291">
        <v>165</v>
      </c>
    </row>
    <row r="24" spans="1:13" ht="16.5">
      <c r="A24" s="292" t="s">
        <v>117</v>
      </c>
      <c r="B24" s="268" t="s">
        <v>291</v>
      </c>
      <c r="C24" s="269" t="s">
        <v>69</v>
      </c>
      <c r="D24" s="270">
        <v>0.85239886795734832</v>
      </c>
      <c r="E24" s="271">
        <v>4412</v>
      </c>
      <c r="F24" s="229" t="s">
        <v>122</v>
      </c>
      <c r="G24" s="272" t="s">
        <v>235</v>
      </c>
      <c r="H24" s="273">
        <v>2</v>
      </c>
      <c r="I24" s="230">
        <v>1551.1109999999999</v>
      </c>
      <c r="J24" s="274">
        <v>2.7580848597785774E-2</v>
      </c>
      <c r="K24" s="274">
        <v>0.43611588963263542</v>
      </c>
      <c r="L24" s="274">
        <v>0.20759313807973767</v>
      </c>
      <c r="M24" s="291">
        <v>31</v>
      </c>
    </row>
    <row r="25" spans="1:13" ht="16.5">
      <c r="A25" s="292" t="s">
        <v>117</v>
      </c>
      <c r="B25" s="268" t="s">
        <v>408</v>
      </c>
      <c r="C25" s="269" t="s">
        <v>69</v>
      </c>
      <c r="D25" s="270">
        <v>0.89147757468363753</v>
      </c>
      <c r="E25" s="271">
        <v>135</v>
      </c>
      <c r="F25" s="229" t="s">
        <v>118</v>
      </c>
      <c r="G25" s="272" t="s">
        <v>182</v>
      </c>
      <c r="H25" s="273">
        <v>10</v>
      </c>
      <c r="I25" s="230">
        <v>1792.327</v>
      </c>
      <c r="J25" s="274">
        <v>4.1935503074739859E-2</v>
      </c>
      <c r="K25" s="274">
        <v>0.44524333715957337</v>
      </c>
      <c r="L25" s="274">
        <v>0.10712330953001321</v>
      </c>
      <c r="M25" s="291">
        <v>64</v>
      </c>
    </row>
    <row r="26" spans="1:13" ht="16.5">
      <c r="A26" s="292" t="s">
        <v>117</v>
      </c>
      <c r="B26" s="268" t="s">
        <v>303</v>
      </c>
      <c r="C26" s="269" t="s">
        <v>69</v>
      </c>
      <c r="D26" s="270">
        <v>0.86556705980413962</v>
      </c>
      <c r="E26" s="271">
        <v>9480</v>
      </c>
      <c r="F26" s="229" t="s">
        <v>118</v>
      </c>
      <c r="G26" s="272" t="s">
        <v>178</v>
      </c>
      <c r="H26" s="273">
        <v>2</v>
      </c>
      <c r="I26" s="230">
        <v>1209.3310000000001</v>
      </c>
      <c r="J26" s="274">
        <v>4.4146040479994285E-2</v>
      </c>
      <c r="K26" s="274">
        <v>0.36797743935576449</v>
      </c>
      <c r="L26" s="274">
        <v>0.20837967438195168</v>
      </c>
      <c r="M26" s="291">
        <v>31</v>
      </c>
    </row>
    <row r="27" spans="1:13" ht="16.5">
      <c r="A27" s="292" t="s">
        <v>117</v>
      </c>
      <c r="B27" s="268" t="s">
        <v>312</v>
      </c>
      <c r="C27" s="269" t="s">
        <v>70</v>
      </c>
      <c r="D27" s="270">
        <v>0.7051966130852021</v>
      </c>
      <c r="E27" s="271">
        <v>3128</v>
      </c>
      <c r="F27" s="229" t="s">
        <v>121</v>
      </c>
      <c r="G27" s="272" t="s">
        <v>220</v>
      </c>
      <c r="H27" s="273">
        <v>2</v>
      </c>
      <c r="I27" s="230">
        <v>1169.18</v>
      </c>
      <c r="J27" s="274">
        <v>2.6923458391864462E-2</v>
      </c>
      <c r="K27" s="274">
        <v>0.41129585677111624</v>
      </c>
      <c r="L27" s="274">
        <v>0.24204998374929437</v>
      </c>
      <c r="M27" s="291">
        <v>34</v>
      </c>
    </row>
    <row r="28" spans="1:13" ht="16.5">
      <c r="A28" s="292" t="s">
        <v>117</v>
      </c>
      <c r="B28" s="268" t="s">
        <v>313</v>
      </c>
      <c r="C28" s="269" t="s">
        <v>67</v>
      </c>
      <c r="D28" s="270">
        <v>0.82107736014505028</v>
      </c>
      <c r="E28" s="271">
        <v>223</v>
      </c>
      <c r="F28" s="229" t="s">
        <v>119</v>
      </c>
      <c r="G28" s="272" t="s">
        <v>195</v>
      </c>
      <c r="H28" s="273">
        <v>2</v>
      </c>
      <c r="I28" s="230">
        <v>1617.92</v>
      </c>
      <c r="J28" s="274">
        <v>6.3086044285312101E-2</v>
      </c>
      <c r="K28" s="274">
        <v>0.42038339823331394</v>
      </c>
      <c r="L28" s="274">
        <v>0.12670589398734178</v>
      </c>
      <c r="M28" s="291">
        <v>40</v>
      </c>
    </row>
    <row r="29" spans="1:13" ht="16.5">
      <c r="A29" s="292" t="s">
        <v>117</v>
      </c>
      <c r="B29" s="268" t="s">
        <v>441</v>
      </c>
      <c r="C29" s="269" t="s">
        <v>69</v>
      </c>
      <c r="D29" s="270">
        <v>0.888421052631579</v>
      </c>
      <c r="E29" s="271">
        <v>7048</v>
      </c>
      <c r="F29" s="229" t="s">
        <v>120</v>
      </c>
      <c r="G29" s="272" t="s">
        <v>204</v>
      </c>
      <c r="H29" s="273">
        <v>1</v>
      </c>
      <c r="I29" s="230">
        <v>2497.6509999999998</v>
      </c>
      <c r="J29" s="274">
        <v>2.2094114973489509E-2</v>
      </c>
      <c r="K29" s="274">
        <v>0.32739623336461543</v>
      </c>
      <c r="L29" s="274">
        <v>8.6481257789819313E-2</v>
      </c>
      <c r="M29" s="291">
        <v>30</v>
      </c>
    </row>
    <row r="30" spans="1:13" ht="16.5">
      <c r="A30" s="292" t="s">
        <v>117</v>
      </c>
      <c r="B30" s="268" t="s">
        <v>318</v>
      </c>
      <c r="C30" s="269" t="s">
        <v>69</v>
      </c>
      <c r="D30" s="270">
        <v>0.8520135193047903</v>
      </c>
      <c r="E30" s="271">
        <v>8091</v>
      </c>
      <c r="F30" s="229" t="s">
        <v>119</v>
      </c>
      <c r="G30" s="272" t="s">
        <v>195</v>
      </c>
      <c r="H30" s="273">
        <v>7</v>
      </c>
      <c r="I30" s="230">
        <v>1505.511</v>
      </c>
      <c r="J30" s="274">
        <v>5.7065035161016145E-2</v>
      </c>
      <c r="K30" s="274">
        <v>0.39951354413156359</v>
      </c>
      <c r="L30" s="274">
        <v>0.20657437906464982</v>
      </c>
      <c r="M30" s="291">
        <v>46</v>
      </c>
    </row>
    <row r="31" spans="1:13" ht="16.5">
      <c r="A31" s="292" t="s">
        <v>117</v>
      </c>
      <c r="B31" s="268" t="s">
        <v>323</v>
      </c>
      <c r="C31" s="269" t="s">
        <v>67</v>
      </c>
      <c r="D31" s="270">
        <v>0.83782608695652183</v>
      </c>
      <c r="E31" s="271">
        <v>7097</v>
      </c>
      <c r="F31" s="229" t="s">
        <v>119</v>
      </c>
      <c r="G31" s="272" t="s">
        <v>192</v>
      </c>
      <c r="H31" s="273">
        <v>1</v>
      </c>
      <c r="I31" s="230">
        <v>2830.15</v>
      </c>
      <c r="J31" s="274">
        <v>4.883600895573928E-2</v>
      </c>
      <c r="K31" s="274">
        <v>0.40652797958462167</v>
      </c>
      <c r="L31" s="274">
        <v>0.16076886384113917</v>
      </c>
      <c r="M31" s="291">
        <v>78</v>
      </c>
    </row>
    <row r="32" spans="1:13" ht="16.5">
      <c r="A32" s="292" t="s">
        <v>117</v>
      </c>
      <c r="B32" s="268" t="s">
        <v>325</v>
      </c>
      <c r="C32" s="269" t="s">
        <v>67</v>
      </c>
      <c r="D32" s="270">
        <v>0.81240191102407455</v>
      </c>
      <c r="E32" s="271">
        <v>1930</v>
      </c>
      <c r="F32" s="229" t="s">
        <v>121</v>
      </c>
      <c r="G32" s="272" t="s">
        <v>222</v>
      </c>
      <c r="H32" s="273">
        <v>2</v>
      </c>
      <c r="I32" s="230">
        <v>3039.5540000000001</v>
      </c>
      <c r="J32" s="274">
        <v>3.032601984708171E-2</v>
      </c>
      <c r="K32" s="274">
        <v>0.39744599830796229</v>
      </c>
      <c r="L32" s="274">
        <v>0.16318183522977384</v>
      </c>
      <c r="M32" s="291">
        <v>36</v>
      </c>
    </row>
    <row r="33" spans="1:13" ht="16.5">
      <c r="A33" s="292" t="s">
        <v>117</v>
      </c>
      <c r="B33" s="268" t="s">
        <v>326</v>
      </c>
      <c r="C33" s="269" t="s">
        <v>69</v>
      </c>
      <c r="D33" s="270">
        <v>0.89434844252197554</v>
      </c>
      <c r="E33" s="271">
        <v>9630</v>
      </c>
      <c r="F33" s="229" t="s">
        <v>119</v>
      </c>
      <c r="G33" s="272" t="s">
        <v>199</v>
      </c>
      <c r="H33" s="273">
        <v>10</v>
      </c>
      <c r="I33" s="230">
        <v>3370.9199999999996</v>
      </c>
      <c r="J33" s="274">
        <v>2.8291823676679932E-2</v>
      </c>
      <c r="K33" s="274">
        <v>0.38535732783524634</v>
      </c>
      <c r="L33" s="274">
        <v>0.15307393827204444</v>
      </c>
      <c r="M33" s="291">
        <v>40</v>
      </c>
    </row>
    <row r="34" spans="1:13" ht="16.5">
      <c r="A34" s="292" t="s">
        <v>117</v>
      </c>
      <c r="B34" s="268" t="s">
        <v>328</v>
      </c>
      <c r="C34" s="269" t="s">
        <v>69</v>
      </c>
      <c r="D34" s="270">
        <v>0.86920817780706616</v>
      </c>
      <c r="E34" s="271">
        <v>3123</v>
      </c>
      <c r="F34" s="229" t="s">
        <v>120</v>
      </c>
      <c r="G34" s="272" t="s">
        <v>214</v>
      </c>
      <c r="H34" s="273">
        <v>2</v>
      </c>
      <c r="I34" s="230">
        <v>2264.5079999999998</v>
      </c>
      <c r="J34" s="274">
        <v>3.9760268639973999E-2</v>
      </c>
      <c r="K34" s="274">
        <v>0.41941924377690876</v>
      </c>
      <c r="L34" s="274">
        <v>0.2075506026033028</v>
      </c>
      <c r="M34" s="291">
        <v>49</v>
      </c>
    </row>
    <row r="35" spans="1:13" ht="16.5">
      <c r="A35" s="292" t="s">
        <v>117</v>
      </c>
      <c r="B35" s="268" t="s">
        <v>330</v>
      </c>
      <c r="C35" s="269" t="s">
        <v>69</v>
      </c>
      <c r="D35" s="270">
        <v>0.8964414105262879</v>
      </c>
      <c r="E35" s="271">
        <v>6064</v>
      </c>
      <c r="F35" s="229" t="s">
        <v>118</v>
      </c>
      <c r="G35" s="272" t="s">
        <v>186</v>
      </c>
      <c r="H35" s="273">
        <v>2</v>
      </c>
      <c r="I35" s="230">
        <v>5271.6210000000001</v>
      </c>
      <c r="J35" s="274">
        <v>2.7009607981732076E-2</v>
      </c>
      <c r="K35" s="274">
        <v>0.42868475404053435</v>
      </c>
      <c r="L35" s="274">
        <v>0.18039991873467384</v>
      </c>
      <c r="M35" s="291">
        <v>116</v>
      </c>
    </row>
    <row r="36" spans="1:13" ht="16.5">
      <c r="A36" s="292" t="s">
        <v>117</v>
      </c>
      <c r="B36" s="268" t="s">
        <v>332</v>
      </c>
      <c r="C36" s="269" t="s">
        <v>69</v>
      </c>
      <c r="D36" s="270">
        <v>0.87319367588260244</v>
      </c>
      <c r="E36" s="271">
        <v>8420</v>
      </c>
      <c r="F36" s="229" t="s">
        <v>122</v>
      </c>
      <c r="G36" s="272" t="s">
        <v>233</v>
      </c>
      <c r="H36" s="273">
        <v>2</v>
      </c>
      <c r="I36" s="230">
        <v>2294.819</v>
      </c>
      <c r="J36" s="274">
        <v>0.108771510895165</v>
      </c>
      <c r="K36" s="274">
        <v>0.34628801819616556</v>
      </c>
      <c r="L36" s="274">
        <v>0.22529009913200126</v>
      </c>
      <c r="M36" s="291">
        <v>119</v>
      </c>
    </row>
    <row r="37" spans="1:13" ht="16.5">
      <c r="A37" s="292" t="s">
        <v>117</v>
      </c>
      <c r="B37" s="268" t="s">
        <v>344</v>
      </c>
      <c r="C37" s="269" t="s">
        <v>69</v>
      </c>
      <c r="D37" s="270">
        <v>0.86786872680298288</v>
      </c>
      <c r="E37" s="271">
        <v>7689</v>
      </c>
      <c r="F37" s="229" t="s">
        <v>122</v>
      </c>
      <c r="G37" s="272" t="s">
        <v>229</v>
      </c>
      <c r="H37" s="273">
        <v>10</v>
      </c>
      <c r="I37" s="230">
        <v>1741.2440000000001</v>
      </c>
      <c r="J37" s="274">
        <v>3.5959534270207184E-2</v>
      </c>
      <c r="K37" s="274">
        <v>0.36667503386616773</v>
      </c>
      <c r="L37" s="274">
        <v>0.21019455056270117</v>
      </c>
      <c r="M37" s="291">
        <v>78</v>
      </c>
    </row>
    <row r="38" spans="1:13" ht="16.5">
      <c r="A38" s="292" t="s">
        <v>117</v>
      </c>
      <c r="B38" s="268" t="s">
        <v>389</v>
      </c>
      <c r="C38" s="269" t="s">
        <v>69</v>
      </c>
      <c r="D38" s="270">
        <v>0.87155132750521092</v>
      </c>
      <c r="E38" s="271">
        <v>165</v>
      </c>
      <c r="F38" s="229" t="s">
        <v>119</v>
      </c>
      <c r="G38" s="272" t="s">
        <v>200</v>
      </c>
      <c r="H38" s="273">
        <v>8</v>
      </c>
      <c r="I38" s="230">
        <v>1647.1479999999999</v>
      </c>
      <c r="J38" s="274">
        <v>4.4688553093581898E-2</v>
      </c>
      <c r="K38" s="274">
        <v>0.42743831329587173</v>
      </c>
      <c r="L38" s="274">
        <v>0.1857756558609184</v>
      </c>
      <c r="M38" s="291">
        <v>52</v>
      </c>
    </row>
    <row r="39" spans="1:13" ht="16.5">
      <c r="A39" s="292" t="s">
        <v>117</v>
      </c>
      <c r="B39" s="268" t="s">
        <v>350</v>
      </c>
      <c r="C39" s="269" t="s">
        <v>70</v>
      </c>
      <c r="D39" s="270">
        <v>0.78623796199537566</v>
      </c>
      <c r="E39" s="271">
        <v>5258</v>
      </c>
      <c r="F39" s="229" t="s">
        <v>119</v>
      </c>
      <c r="G39" s="272" t="s">
        <v>189</v>
      </c>
      <c r="H39" s="273">
        <v>2</v>
      </c>
      <c r="I39" s="230">
        <v>1681.1750000000002</v>
      </c>
      <c r="J39" s="274">
        <v>4.59615464702543E-2</v>
      </c>
      <c r="K39" s="274">
        <v>0.40466470662440157</v>
      </c>
      <c r="L39" s="274">
        <v>0.18380002081877259</v>
      </c>
      <c r="M39" s="291">
        <v>58</v>
      </c>
    </row>
    <row r="40" spans="1:13" ht="16.5">
      <c r="A40" s="292" t="s">
        <v>117</v>
      </c>
      <c r="B40" s="268" t="s">
        <v>352</v>
      </c>
      <c r="C40" s="269" t="s">
        <v>70</v>
      </c>
      <c r="D40" s="270">
        <v>0.74638417794293499</v>
      </c>
      <c r="E40" s="271">
        <v>3179</v>
      </c>
      <c r="F40" s="229" t="s">
        <v>121</v>
      </c>
      <c r="G40" s="272" t="s">
        <v>220</v>
      </c>
      <c r="H40" s="273">
        <v>5</v>
      </c>
      <c r="I40" s="230">
        <v>1768.4779999999998</v>
      </c>
      <c r="J40" s="274">
        <v>2.4877665916819777E-2</v>
      </c>
      <c r="K40" s="274">
        <v>0.41079726945741873</v>
      </c>
      <c r="L40" s="274">
        <v>0.23014139842282458</v>
      </c>
      <c r="M40" s="291">
        <v>36</v>
      </c>
    </row>
    <row r="41" spans="1:13" ht="16.5">
      <c r="A41" s="292" t="s">
        <v>117</v>
      </c>
      <c r="B41" s="268" t="s">
        <v>355</v>
      </c>
      <c r="C41" s="269" t="s">
        <v>69</v>
      </c>
      <c r="D41" s="270">
        <v>0.89198146188796712</v>
      </c>
      <c r="E41" s="271">
        <v>6073</v>
      </c>
      <c r="F41" s="229" t="s">
        <v>119</v>
      </c>
      <c r="G41" s="272" t="s">
        <v>194</v>
      </c>
      <c r="H41" s="273">
        <v>3</v>
      </c>
      <c r="I41" s="230">
        <v>1114.357</v>
      </c>
      <c r="J41" s="274">
        <v>2.4086583507861452E-2</v>
      </c>
      <c r="K41" s="274">
        <v>0.3722711837616407</v>
      </c>
      <c r="L41" s="274">
        <v>0.12294085288646278</v>
      </c>
      <c r="M41" s="291">
        <v>34</v>
      </c>
    </row>
    <row r="42" spans="1:13" ht="16.5">
      <c r="A42" s="292" t="s">
        <v>117</v>
      </c>
      <c r="B42" s="268" t="s">
        <v>364</v>
      </c>
      <c r="C42" s="269" t="s">
        <v>69</v>
      </c>
      <c r="D42" s="270">
        <v>0.89658596734611651</v>
      </c>
      <c r="E42" s="271">
        <v>9315</v>
      </c>
      <c r="F42" s="229" t="s">
        <v>122</v>
      </c>
      <c r="G42" s="272" t="s">
        <v>427</v>
      </c>
      <c r="H42" s="273">
        <v>11</v>
      </c>
      <c r="I42" s="230">
        <v>3617.7510000000002</v>
      </c>
      <c r="J42" s="274">
        <v>2.2827419276794037E-2</v>
      </c>
      <c r="K42" s="274">
        <v>0.38856786967807944</v>
      </c>
      <c r="L42" s="274">
        <v>0.18271019757855086</v>
      </c>
      <c r="M42" s="291">
        <v>33</v>
      </c>
    </row>
  </sheetData>
  <mergeCells count="1">
    <mergeCell ref="A2:M2"/>
  </mergeCells>
  <phoneticPr fontId="2" type="noConversion"/>
  <conditionalFormatting sqref="C10:D42">
    <cfRule type="containsText" dxfId="29" priority="1" operator="containsText" text="F">
      <formula>NOT(ISERROR(SEARCH("F",C10)))</formula>
    </cfRule>
    <cfRule type="containsText" dxfId="28" priority="2" operator="containsText" text="D">
      <formula>NOT(ISERROR(SEARCH("D",C10)))</formula>
    </cfRule>
    <cfRule type="containsText" dxfId="27" priority="3" operator="containsText" text="C">
      <formula>NOT(ISERROR(SEARCH("C",C10)))</formula>
    </cfRule>
    <cfRule type="containsText" dxfId="26" priority="4" operator="containsText" text="B">
      <formula>NOT(ISERROR(SEARCH("B",C10)))</formula>
    </cfRule>
    <cfRule type="containsText" dxfId="25" priority="5" operator="containsText" text="A">
      <formula>NOT(ISERROR(SEARCH("A",C10)))</formula>
    </cfRule>
    <cfRule type="containsText" dxfId="2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2024-12-04T00:53:44Z</dcterms:modified>
</cp:coreProperties>
</file>