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11월\"/>
    </mc:Choice>
  </mc:AlternateContent>
  <xr:revisionPtr revIDLastSave="0" documentId="13_ncr:1_{487FB849-6E65-4BD3-8B76-7ADA68C2382F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세부분석&gt;" sheetId="48" r:id="rId3"/>
    <sheet name="차량별" sheetId="60" r:id="rId4"/>
    <sheet name="운전자별" sheetId="7" r:id="rId5"/>
    <sheet name="★특별관리대상&gt;" sheetId="64" r:id="rId6"/>
    <sheet name="D,F등급 명단" sheetId="65" r:id="rId7"/>
    <sheet name="공회전과다 명단" sheetId="70" r:id="rId8"/>
  </sheets>
  <definedNames>
    <definedName name="_xlnm._FilterDatabase" localSheetId="4" hidden="1">운전자별!$A$2:$R$72</definedName>
    <definedName name="_xlnm._FilterDatabase" localSheetId="3" hidden="1">차량별!$A$2:$BN$30</definedName>
    <definedName name="_xlnm.Print_Area" localSheetId="4">운전자별!$A$1:$R$75</definedName>
    <definedName name="_xlnm.Print_Area" localSheetId="1">종합!$A$1:$L$135</definedName>
    <definedName name="_xlnm.Print_Area" localSheetId="3">차량별!$A$1:$T$30</definedName>
    <definedName name="_xlnm.Print_Titles" localSheetId="4">운전자별!$4:$4</definedName>
    <definedName name="_xlnm.Print_Titles" localSheetId="3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7" i="7" l="1"/>
  <c r="C7" i="7"/>
  <c r="D7" i="7"/>
  <c r="E7" i="7"/>
  <c r="B7" i="7" s="1"/>
  <c r="F7" i="7"/>
  <c r="G7" i="7"/>
  <c r="H7" i="7"/>
  <c r="I7" i="7"/>
  <c r="J7" i="7"/>
  <c r="K7" i="7"/>
  <c r="L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J63" i="7"/>
  <c r="K63" i="7"/>
  <c r="L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J64" i="7"/>
  <c r="K64" i="7"/>
  <c r="L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J65" i="7"/>
  <c r="K65" i="7"/>
  <c r="L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I67" i="7"/>
  <c r="J67" i="7"/>
  <c r="K67" i="7"/>
  <c r="L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J68" i="7"/>
  <c r="K68" i="7"/>
  <c r="L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J69" i="7"/>
  <c r="K69" i="7"/>
  <c r="L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J71" i="7"/>
  <c r="K71" i="7"/>
  <c r="L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J72" i="7"/>
  <c r="K72" i="7"/>
  <c r="L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J73" i="7"/>
  <c r="K73" i="7"/>
  <c r="L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J75" i="7"/>
  <c r="K75" i="7"/>
  <c r="L75" i="7"/>
  <c r="M75" i="7"/>
  <c r="N75" i="7"/>
  <c r="O75" i="7"/>
  <c r="P75" i="7"/>
  <c r="Q75" i="7"/>
  <c r="R75" i="7"/>
  <c r="R6" i="7"/>
  <c r="Q6" i="7"/>
  <c r="P6" i="7"/>
  <c r="O6" i="7"/>
  <c r="N6" i="7"/>
  <c r="M6" i="7"/>
  <c r="L6" i="7"/>
  <c r="K6" i="7"/>
  <c r="J6" i="7"/>
  <c r="I6" i="7"/>
  <c r="H6" i="7"/>
  <c r="G6" i="7"/>
  <c r="F6" i="7"/>
  <c r="E6" i="7"/>
  <c r="B6" i="7" s="1"/>
  <c r="D6" i="7"/>
  <c r="C6" i="7"/>
  <c r="A6" i="7"/>
  <c r="R5" i="7"/>
  <c r="Q5" i="7"/>
  <c r="P5" i="7"/>
  <c r="O5" i="7"/>
  <c r="N5" i="7"/>
  <c r="M5" i="7"/>
  <c r="L5" i="7"/>
  <c r="K5" i="7"/>
  <c r="J5" i="7"/>
  <c r="I5" i="7"/>
  <c r="H5" i="7"/>
  <c r="G5" i="7"/>
  <c r="F5" i="7"/>
  <c r="E5" i="7"/>
  <c r="B5" i="7" s="1"/>
  <c r="D5" i="7"/>
  <c r="C5" i="7"/>
  <c r="A5" i="7"/>
  <c r="B126" i="12"/>
  <c r="B125" i="12"/>
  <c r="B124" i="12"/>
  <c r="N55" i="12" a="1"/>
  <c r="D55" i="12" a="1"/>
  <c r="N55" i="12" l="1"/>
  <c r="D55" i="12"/>
  <c r="G55" i="12" a="1"/>
  <c r="F55" i="12" a="1"/>
  <c r="I55" i="12" a="1"/>
  <c r="J55" i="12" a="1"/>
  <c r="H55" i="12" a="1"/>
  <c r="E55" i="12" a="1"/>
  <c r="F124" i="12" l="1"/>
  <c r="D124" i="12"/>
  <c r="I55" i="12"/>
  <c r="G55" i="12"/>
  <c r="J55" i="12"/>
  <c r="F55" i="12"/>
  <c r="E55" i="12"/>
  <c r="H55" i="12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G125" i="12" l="1"/>
  <c r="J126" i="12"/>
  <c r="J125" i="12"/>
  <c r="D125" i="12"/>
  <c r="F25" i="60"/>
  <c r="F30" i="60"/>
  <c r="F22" i="60"/>
  <c r="F14" i="60"/>
  <c r="F23" i="60"/>
  <c r="F15" i="60"/>
  <c r="F17" i="60"/>
  <c r="F16" i="60"/>
  <c r="F29" i="60"/>
  <c r="F21" i="60"/>
  <c r="F13" i="60"/>
  <c r="F26" i="60"/>
  <c r="F18" i="60"/>
  <c r="F19" i="60"/>
  <c r="F28" i="60"/>
  <c r="F20" i="60"/>
  <c r="F12" i="60"/>
  <c r="F27" i="60"/>
  <c r="F11" i="60"/>
  <c r="F24" i="60"/>
  <c r="A7" i="60" l="1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F10" i="60" l="1"/>
  <c r="F8" i="60"/>
  <c r="F9" i="60"/>
  <c r="F7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B127" i="12" l="1"/>
  <c r="J127" i="12" s="1"/>
  <c r="J10" i="12" l="1"/>
  <c r="J33" i="12" s="1"/>
  <c r="N27" i="12"/>
  <c r="K29" i="12"/>
  <c r="D29" i="12" l="1"/>
  <c r="K55" i="12" l="1" a="1"/>
  <c r="K55" i="12" s="1"/>
  <c r="E29" i="12" l="1"/>
  <c r="F29" i="12" l="1"/>
  <c r="G29" i="12" l="1"/>
  <c r="H29" i="12" l="1"/>
  <c r="I29" i="12" l="1"/>
  <c r="J29" i="12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  <c r="D127" i="12" l="1"/>
  <c r="F125" i="12" l="1"/>
  <c r="D126" i="12"/>
  <c r="E125" i="12"/>
  <c r="E124" i="12"/>
  <c r="G126" i="12"/>
  <c r="F126" i="12"/>
  <c r="E126" i="12"/>
  <c r="H125" i="12"/>
  <c r="G124" i="12"/>
  <c r="I125" i="12"/>
  <c r="I124" i="12"/>
  <c r="J124" i="12"/>
  <c r="I126" i="12"/>
  <c r="H126" i="12"/>
  <c r="F127" i="12"/>
  <c r="I127" i="12"/>
  <c r="E127" i="12"/>
  <c r="G127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<sst xmlns="http://schemas.openxmlformats.org/spreadsheetml/2006/main" count="2342" uniqueCount="484">
  <si>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</si>
  <si>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</si>
  <si>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</si>
  <si>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</si>
  <si>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</si>
  <si>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</si>
  <si>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</si>
  <si>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</si>
  <si>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</si>
  <si>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</si>
  <si>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</si>
  <si>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</si>
  <si>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</si>
  <si>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</si>
  <si>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</si>
  <si>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</si>
  <si>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</si>
  <si>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</si>
  <si>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</si>
  <si>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</si>
  <si>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</si>
  <si>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</si>
  <si>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</si>
  <si>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</si>
  <si>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</si>
  <si>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</si>
  <si>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</si>
  <si>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</si>
  <si>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</si>
  <si>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</si>
  <si>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</si>
  <si>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</si>
  <si>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</si>
  <si>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</si>
  <si>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</si>
  <si>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</si>
  <si>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</si>
  <si>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</si>
  <si>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</si>
  <si>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</si>
  <si>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</si>
  <si>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</si>
  <si>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</si>
  <si>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</si>
  <si>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</si>
  <si>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</si>
  <si>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</si>
  <si>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</si>
  <si>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</si>
  <si>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</si>
  <si>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</si>
  <si>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</si>
  <si>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</si>
  <si>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</si>
  <si>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</si>
  <si>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</si>
  <si>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</si>
  <si>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</si>
  <si>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</si>
  <si>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</si>
  <si>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</si>
  <si>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</si>
  <si>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</si>
  <si>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</si>
  <si>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</si>
  <si>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</si>
  <si>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</si>
  <si>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</si>
  <si>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</si>
  <si>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</si>
  <si>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</si>
  <si>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</si>
  <si>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</si>
  <si>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</si>
  <si>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</si>
  <si>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</si>
  <si>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</si>
  <si>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</si>
  <si>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</si>
  <si>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</si>
  <si>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</si>
  <si>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</si>
  <si>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</si>
  <si>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</si>
  <si>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</si>
  <si>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</si>
  <si>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</si>
  <si>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</si>
  <si>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</si>
  <si>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</si>
  <si>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</si>
  <si>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예비</t>
  </si>
  <si>
    <t>구분</t>
    <phoneticPr fontId="40" type="noConversion"/>
  </si>
  <si>
    <t>인천전체</t>
    <phoneticPr fontId="40" type="noConversion"/>
  </si>
  <si>
    <t>비교</t>
    <phoneticPr fontId="40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</si>
  <si>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</si>
  <si>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</si>
  <si>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</si>
  <si>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</si>
  <si>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</si>
  <si>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C등급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</si>
  <si>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</si>
  <si>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</si>
  <si>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</si>
  <si>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</si>
  <si>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</si>
  <si>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</si>
  <si>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</si>
  <si>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</si>
  <si>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</si>
  <si>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</si>
  <si>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</si>
  <si>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</si>
  <si>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</si>
  <si>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</si>
  <si>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</si>
  <si>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0" type="noConversion"/>
  </si>
  <si>
    <t>B</t>
    <phoneticPr fontId="2" type="noConversion"/>
  </si>
  <si>
    <t>청룡교통</t>
  </si>
  <si>
    <t>310</t>
  </si>
  <si>
    <t>43</t>
  </si>
  <si>
    <t>43-1</t>
  </si>
  <si>
    <t>44</t>
  </si>
  <si>
    <t>점수</t>
    <phoneticPr fontId="2" type="noConversion"/>
  </si>
  <si>
    <t>단계</t>
    <phoneticPr fontId="2" type="noConversion"/>
  </si>
  <si>
    <t>노선코드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</si>
  <si>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</si>
  <si>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</si>
  <si>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</si>
  <si>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</si>
  <si>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</si>
  <si>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</si>
  <si>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</si>
  <si>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</si>
  <si>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</si>
  <si>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</si>
  <si>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</si>
  <si>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</si>
  <si>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</si>
  <si>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</si>
  <si>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등급</t>
    <phoneticPr fontId="2" type="noConversion"/>
  </si>
  <si>
    <t>노선</t>
    <phoneticPr fontId="2" type="noConversion"/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</si>
  <si>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</si>
  <si>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</si>
  <si>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</si>
  <si>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</si>
  <si>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</si>
  <si>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</si>
  <si>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</si>
  <si>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</si>
  <si>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</si>
  <si>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</si>
  <si>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</si>
  <si>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</si>
  <si>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</si>
  <si>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</si>
  <si>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</si>
  <si>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</si>
  <si>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</si>
  <si>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/>
  </si>
  <si>
    <t>5분이상
공회전횟수</t>
  </si>
  <si>
    <t>5분이상
공회전횟수</t>
    <phoneticPr fontId="2" type="noConversion"/>
  </si>
  <si>
    <t>급가속횟수(누적)</t>
  </si>
  <si>
    <t>급감속횟수(누적)</t>
  </si>
  <si>
    <t>A</t>
    <phoneticPr fontId="2" type="noConversion"/>
  </si>
  <si>
    <t>최대주행거리</t>
  </si>
  <si>
    <t>[TIP!!] 특별관리 운행사원 관리하려면?</t>
  </si>
  <si>
    <t>대형</t>
  </si>
  <si>
    <t>청룡교통</t>
    <phoneticPr fontId="2" type="noConversion"/>
  </si>
  <si>
    <t>73아1047</t>
  </si>
  <si>
    <t>73아1079</t>
  </si>
  <si>
    <t>73아1730</t>
  </si>
  <si>
    <t>73아1731</t>
  </si>
  <si>
    <t>73아1040</t>
  </si>
  <si>
    <t>73아1053</t>
  </si>
  <si>
    <t>저상</t>
  </si>
  <si>
    <t>73아1058</t>
  </si>
  <si>
    <t>73아1069</t>
  </si>
  <si>
    <t>73아1072</t>
  </si>
  <si>
    <t>73아1075</t>
  </si>
  <si>
    <t>73아1150</t>
  </si>
  <si>
    <t>73아1151</t>
  </si>
  <si>
    <t>73아1732</t>
  </si>
  <si>
    <t>73아1045</t>
  </si>
  <si>
    <t>73아1049</t>
  </si>
  <si>
    <t>73아1056</t>
  </si>
  <si>
    <t>73아1076</t>
  </si>
  <si>
    <t>73아1077</t>
  </si>
  <si>
    <t>73아1084</t>
  </si>
  <si>
    <t>75바1073</t>
  </si>
  <si>
    <t>73아1052</t>
  </si>
  <si>
    <t>73아1054</t>
  </si>
  <si>
    <t>73아1078</t>
  </si>
  <si>
    <t>73아1081</t>
  </si>
  <si>
    <t>73아1083</t>
  </si>
  <si>
    <t>73아1063</t>
  </si>
  <si>
    <t>73아1082</t>
  </si>
  <si>
    <t>강명구</t>
  </si>
  <si>
    <t>공윤호</t>
  </si>
  <si>
    <t>공재구</t>
  </si>
  <si>
    <t>권혁민</t>
  </si>
  <si>
    <t>김남우</t>
  </si>
  <si>
    <t>김동문</t>
  </si>
  <si>
    <t>김동욱</t>
  </si>
  <si>
    <t>김민수</t>
  </si>
  <si>
    <t>김성삼</t>
  </si>
  <si>
    <t>김성태</t>
  </si>
  <si>
    <t>김진규</t>
  </si>
  <si>
    <t>김창선</t>
  </si>
  <si>
    <t>김태훈</t>
  </si>
  <si>
    <t>김태훈2</t>
  </si>
  <si>
    <t>김호준</t>
  </si>
  <si>
    <t>나진철</t>
  </si>
  <si>
    <t>류광민</t>
  </si>
  <si>
    <t>박금빈</t>
  </si>
  <si>
    <t>박승호</t>
  </si>
  <si>
    <t>박완규</t>
  </si>
  <si>
    <t>박형근</t>
  </si>
  <si>
    <t>배경호</t>
  </si>
  <si>
    <t>서현호</t>
  </si>
  <si>
    <t>석승무</t>
  </si>
  <si>
    <t>송중회</t>
  </si>
  <si>
    <t>심보용</t>
  </si>
  <si>
    <t>유창수</t>
  </si>
  <si>
    <t>유형식</t>
  </si>
  <si>
    <t>윤승진</t>
  </si>
  <si>
    <t>이도영</t>
  </si>
  <si>
    <t>이동현</t>
  </si>
  <si>
    <t>이재룡</t>
  </si>
  <si>
    <t>이정수</t>
  </si>
  <si>
    <t>이정식</t>
  </si>
  <si>
    <t>이준형</t>
  </si>
  <si>
    <t>이준호</t>
  </si>
  <si>
    <t>이진원</t>
  </si>
  <si>
    <t>이진호</t>
  </si>
  <si>
    <t>이효준</t>
  </si>
  <si>
    <t>임영환</t>
  </si>
  <si>
    <t>임장환</t>
  </si>
  <si>
    <t>장민</t>
  </si>
  <si>
    <t>전기정</t>
  </si>
  <si>
    <t>정기창</t>
  </si>
  <si>
    <t>정승우</t>
  </si>
  <si>
    <t>정인택</t>
  </si>
  <si>
    <t>정재환</t>
  </si>
  <si>
    <t>정진규</t>
  </si>
  <si>
    <t>정현철</t>
  </si>
  <si>
    <t>정화석</t>
  </si>
  <si>
    <t>조병훈</t>
  </si>
  <si>
    <t>조영현</t>
  </si>
  <si>
    <t>주인철</t>
  </si>
  <si>
    <t>채권석</t>
  </si>
  <si>
    <t>최창엽</t>
  </si>
  <si>
    <t>허기범</t>
  </si>
  <si>
    <t>홍국표</t>
  </si>
  <si>
    <t>황승준</t>
  </si>
  <si>
    <t>[TIP!!] 공회전 과다 운행사원 관리하려면?</t>
    <phoneticPr fontId="2" type="noConversion"/>
  </si>
  <si>
    <t>▶▶▶ 5분이상 연속 공회전시 회당 카운트 됩니다.</t>
    <phoneticPr fontId="2" type="noConversion"/>
  </si>
  <si>
    <t>차고지, 회차지에서는 시동을 끄고 업무를 봅시다.</t>
    <phoneticPr fontId="2" type="noConversion"/>
  </si>
  <si>
    <t>[5분이상 공회전 30회 이상 과다 운행사원]</t>
    <phoneticPr fontId="2" type="noConversion"/>
  </si>
  <si>
    <t>인천전체</t>
  </si>
  <si>
    <t>0%(0명)</t>
  </si>
  <si>
    <t>▲</t>
  </si>
  <si>
    <t>=</t>
  </si>
  <si>
    <t>▽</t>
  </si>
  <si>
    <t>이성호</t>
  </si>
  <si>
    <t>김기웅</t>
  </si>
  <si>
    <t>여유안</t>
  </si>
  <si>
    <t>유호정</t>
  </si>
  <si>
    <t>이기용</t>
  </si>
  <si>
    <t>최정오</t>
  </si>
  <si>
    <t>호광희</t>
  </si>
  <si>
    <t>310310</t>
  </si>
  <si>
    <t>청룡교통310F1</t>
  </si>
  <si>
    <t>4343</t>
  </si>
  <si>
    <t>청룡교통43D2</t>
  </si>
  <si>
    <t>청룡교통43S2</t>
  </si>
  <si>
    <t>청룡교통43D1</t>
  </si>
  <si>
    <t>청룡교통43S1</t>
  </si>
  <si>
    <t>43-143-1</t>
  </si>
  <si>
    <t>청룡교통43-1D1</t>
  </si>
  <si>
    <t>청룡교통43-1C2</t>
  </si>
  <si>
    <t>청룡교통43-1C1</t>
  </si>
  <si>
    <t>4444</t>
  </si>
  <si>
    <t>청룡교통44C1</t>
  </si>
  <si>
    <t>예비예비</t>
  </si>
  <si>
    <t>청룡교통43-1D2</t>
  </si>
  <si>
    <t>NULL</t>
  </si>
  <si>
    <t>김광석</t>
  </si>
  <si>
    <t>개선율(유카전)</t>
  </si>
  <si>
    <t>순위</t>
  </si>
  <si>
    <t>권순구</t>
  </si>
  <si>
    <t>황우상</t>
  </si>
  <si>
    <t>청룡교통310C1</t>
  </si>
  <si>
    <t>청룡교통43-1B1</t>
  </si>
  <si>
    <t>청룡교통43-1C3</t>
  </si>
  <si>
    <t>-</t>
    <phoneticPr fontId="2" type="noConversion"/>
  </si>
  <si>
    <t>청룡교통310D1</t>
  </si>
  <si>
    <t>청룡교통43B1</t>
  </si>
  <si>
    <t>청룡교통43F1</t>
  </si>
  <si>
    <t>청룡교통43B2</t>
  </si>
  <si>
    <t>청룡교통44C2</t>
  </si>
  <si>
    <t>14%(10명)</t>
  </si>
  <si>
    <t>청룡교통310A1</t>
  </si>
  <si>
    <t>청룡교통43C2</t>
  </si>
  <si>
    <t>청룡교통43C1</t>
  </si>
  <si>
    <t>청룡교통43-1F1</t>
  </si>
  <si>
    <t>청룡교통44C4</t>
  </si>
  <si>
    <t>청룡교통44D1</t>
  </si>
  <si>
    <t>청룡교통44C3</t>
  </si>
  <si>
    <t>청룡교통예비B4</t>
  </si>
  <si>
    <t>53298991747.052</t>
  </si>
  <si>
    <t>5323639278.096</t>
  </si>
  <si>
    <t>53236053308.725</t>
  </si>
  <si>
    <t>532333820.074</t>
  </si>
  <si>
    <t>53257761945.184</t>
  </si>
  <si>
    <t>5328003224.332</t>
  </si>
  <si>
    <t>5328129339.422</t>
  </si>
  <si>
    <t>53285742144.901</t>
  </si>
  <si>
    <t>53266431973.666</t>
  </si>
  <si>
    <t>53217842062.889</t>
  </si>
  <si>
    <t>5323992356.872</t>
  </si>
  <si>
    <t>53294843873.687</t>
  </si>
  <si>
    <t>53293592654.911</t>
  </si>
  <si>
    <t>53227122353.134</t>
  </si>
  <si>
    <t>53244342131.913</t>
  </si>
  <si>
    <t>53272642191.773</t>
  </si>
  <si>
    <t>5322484864.557</t>
  </si>
  <si>
    <t>5323254350.518</t>
  </si>
  <si>
    <t>5327069333.237</t>
  </si>
  <si>
    <t>53213931708.51</t>
  </si>
  <si>
    <t>53265152473.806</t>
  </si>
  <si>
    <t>5324679221.187</t>
  </si>
  <si>
    <t>5324336253.573</t>
  </si>
  <si>
    <t>53253998.606</t>
  </si>
  <si>
    <t>53244321956.263</t>
  </si>
  <si>
    <t>53250232046.103</t>
  </si>
  <si>
    <t>53251694257.454</t>
  </si>
  <si>
    <t>5329812411.562</t>
  </si>
  <si>
    <t>53211491830.765</t>
  </si>
  <si>
    <t>5325828200.359</t>
  </si>
  <si>
    <t>5327019318.715</t>
  </si>
  <si>
    <t>53299661653.181</t>
  </si>
  <si>
    <t>5328943288.443</t>
  </si>
  <si>
    <t>5323018560.714</t>
  </si>
  <si>
    <t>53234302092.04</t>
  </si>
  <si>
    <t>53233942127.402</t>
  </si>
  <si>
    <t>5323251476.909</t>
  </si>
  <si>
    <t>5321235262.101</t>
  </si>
  <si>
    <t>53271682023.612</t>
  </si>
  <si>
    <t>53226822083.495</t>
  </si>
  <si>
    <t>5321443658.966</t>
  </si>
  <si>
    <t>53298662036.758</t>
  </si>
  <si>
    <t>53266172153.349</t>
  </si>
  <si>
    <t>5324636334.297</t>
  </si>
  <si>
    <t>53238872053.545</t>
  </si>
  <si>
    <t>53257072114.966</t>
  </si>
  <si>
    <t>53268651918.729</t>
  </si>
  <si>
    <t>53299211796.334</t>
  </si>
  <si>
    <t>53246021811.21</t>
  </si>
  <si>
    <t>53225491887.01</t>
  </si>
  <si>
    <t>5321513638.204</t>
  </si>
  <si>
    <t>5321234251.917</t>
  </si>
  <si>
    <t>53240771727.696</t>
  </si>
  <si>
    <t>5329873103.226</t>
  </si>
  <si>
    <t>5325114331.46</t>
  </si>
  <si>
    <t>53213252086.624</t>
  </si>
  <si>
    <t>53226262063.358</t>
  </si>
  <si>
    <t>53233261615.743</t>
  </si>
  <si>
    <t>53211239.103</t>
  </si>
  <si>
    <t>5321012088.583</t>
  </si>
  <si>
    <t>5328325330.789</t>
  </si>
  <si>
    <t>5327377226.466</t>
  </si>
  <si>
    <t>53292111917.774</t>
  </si>
  <si>
    <t>5329593338.44</t>
  </si>
  <si>
    <t>53264541813.446</t>
  </si>
  <si>
    <t>53283273614.705</t>
  </si>
  <si>
    <t>5321294220.318</t>
  </si>
  <si>
    <t>53212121178.905</t>
  </si>
  <si>
    <t>[24년 12월] 특별관리 운행사원 명단</t>
  </si>
  <si>
    <t>사원님, 12월에는 꼭 "C등급" 이상 달성 바랍니다.</t>
  </si>
  <si>
    <t>11~12월 연속 D/F 등급시 12월초, 대면교육대상입니다.</t>
  </si>
  <si>
    <t>[24.11월 D,F 등급 운행사원]</t>
  </si>
  <si>
    <t>12월 한달간, 연비등급관리 대장에 서명할 수 있도록 적극 활용하십시오.</t>
  </si>
  <si>
    <t>[24년 12월] 공회전과다 명단</t>
    <phoneticPr fontId="2" type="noConversion"/>
  </si>
  <si>
    <t>분석기간: 24.11.01-24.11.30</t>
  </si>
  <si>
    <t>24'11</t>
    <phoneticPr fontId="2" type="noConversion"/>
  </si>
  <si>
    <t>22%(2명)</t>
  </si>
  <si>
    <t>25%(1명)</t>
  </si>
  <si>
    <t>14%(1명)</t>
  </si>
  <si>
    <t>80%(4명)</t>
  </si>
  <si>
    <t>43%(3명)</t>
  </si>
  <si>
    <t>20%(1명)</t>
  </si>
  <si>
    <t>29%(2명)</t>
  </si>
  <si>
    <t>11%(1명)</t>
  </si>
  <si>
    <t>10%(7명)</t>
  </si>
  <si>
    <t>13%(9명)</t>
  </si>
  <si>
    <t>21%(15명)</t>
  </si>
  <si>
    <t>15%(11명)</t>
  </si>
  <si>
    <t>28%(20명)</t>
  </si>
  <si>
    <t>28위/(32개사)</t>
  </si>
  <si>
    <t>가중달성율</t>
  </si>
  <si>
    <t>맥스거리</t>
  </si>
  <si>
    <t>동명이인검산용ID</t>
  </si>
  <si>
    <t>노선배열</t>
  </si>
  <si>
    <t>영업소_운전자랭킹</t>
  </si>
  <si>
    <t>운전차의 주행차량대수</t>
  </si>
  <si>
    <t>배열중복값 순위안됨검산(영업소용)</t>
  </si>
  <si>
    <t>5321598137.239</t>
  </si>
  <si>
    <t>4444D</t>
  </si>
  <si>
    <t>청룡교통44D3</t>
  </si>
  <si>
    <t>53229592358.76</t>
  </si>
  <si>
    <t>43-143-1D</t>
  </si>
  <si>
    <t>5328308275.934</t>
  </si>
  <si>
    <t>310310D</t>
  </si>
  <si>
    <t>청룡교통310D5</t>
  </si>
  <si>
    <t>4444B</t>
  </si>
  <si>
    <t>청룡교통44B3</t>
  </si>
  <si>
    <t>청룡교통310D9</t>
  </si>
  <si>
    <t>청룡교통310D6</t>
  </si>
  <si>
    <t>예비예비A</t>
  </si>
  <si>
    <t>청룡교통예비A1</t>
  </si>
  <si>
    <t>43-143-1C</t>
  </si>
  <si>
    <t>310310C</t>
  </si>
  <si>
    <t>청룡교통예비A2</t>
  </si>
  <si>
    <t>청룡교통44B1</t>
  </si>
  <si>
    <t>4444C</t>
  </si>
  <si>
    <t>4343A</t>
  </si>
  <si>
    <t>청룡교통43A1</t>
  </si>
  <si>
    <t>4343B</t>
  </si>
  <si>
    <t>청룡교통43B3</t>
  </si>
  <si>
    <t>310310S</t>
  </si>
  <si>
    <t>청룡교통310S1</t>
  </si>
  <si>
    <t>43-143-1F</t>
  </si>
  <si>
    <t>4444S</t>
  </si>
  <si>
    <t>청룡교통44S1</t>
  </si>
  <si>
    <t>4343C</t>
  </si>
  <si>
    <t>청룡교통43-1F3</t>
  </si>
  <si>
    <t>4343F</t>
  </si>
  <si>
    <t>청룡교통43F2</t>
  </si>
  <si>
    <t>310310B</t>
  </si>
  <si>
    <t>청룡교통310B1</t>
  </si>
  <si>
    <t>청룡교통310D4</t>
  </si>
  <si>
    <t>4343D</t>
  </si>
  <si>
    <t>청룡교통43D3</t>
  </si>
  <si>
    <t>청룡교통310D2</t>
  </si>
  <si>
    <t>310310A</t>
  </si>
  <si>
    <t>청룡교통310A3</t>
  </si>
  <si>
    <t>청룡교통310D7</t>
  </si>
  <si>
    <t>43-143-1B</t>
  </si>
  <si>
    <t>청룡교통43-1B2</t>
  </si>
  <si>
    <t>청룡교통44D2</t>
  </si>
  <si>
    <t>청룡교통310B2</t>
  </si>
  <si>
    <t>310310F</t>
  </si>
  <si>
    <t>청룡교통310D3</t>
  </si>
  <si>
    <t>청룡교통310B5</t>
  </si>
  <si>
    <t>4444F</t>
  </si>
  <si>
    <t>청룡교통44F1</t>
  </si>
  <si>
    <t>청룡교통43-1D3</t>
  </si>
  <si>
    <t>청룡교통43A3</t>
  </si>
  <si>
    <t>43-143-1A</t>
  </si>
  <si>
    <t>청룡교통43-1A1</t>
  </si>
  <si>
    <t>청룡교통43-1F2</t>
  </si>
  <si>
    <t>청룡교통44B2</t>
  </si>
  <si>
    <t>청룡교통44S2</t>
  </si>
  <si>
    <t>4343S</t>
  </si>
  <si>
    <t>청룡교통43A2</t>
  </si>
  <si>
    <t>청룡교통44F2</t>
  </si>
  <si>
    <t>청룡교통43-1B3</t>
  </si>
  <si>
    <t>청룡교통310D8</t>
  </si>
  <si>
    <t>청룡교통43C3</t>
  </si>
  <si>
    <t>청룡교통310A2</t>
  </si>
  <si>
    <t>청룡교통310F2</t>
  </si>
  <si>
    <t>청룡교통43-1B4</t>
  </si>
  <si>
    <t>청룡교통310D10</t>
  </si>
  <si>
    <t>청룡교통310B3</t>
  </si>
  <si>
    <t>청룡교통310B4</t>
  </si>
  <si>
    <t>43-143-1S</t>
  </si>
  <si>
    <t>청룡교통43-1S1</t>
  </si>
  <si>
    <t>예비예비C</t>
  </si>
  <si>
    <t>청룡교통예비C8</t>
  </si>
  <si>
    <t>청룡교통43S3</t>
  </si>
  <si>
    <t>청룡교통310C2</t>
  </si>
  <si>
    <t>청룡교통예비C4</t>
  </si>
  <si>
    <t>청룡교통43D4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</si>
</sst>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위&quot;"/>
    <numFmt numFmtId="188" formatCode="&quot;(&quot;0%&quot;)&quot;"/>
    <numFmt numFmtId="189" formatCode="0&quot;월&quot;"/>
    <numFmt numFmtId="190" formatCode="000#"/>
    <numFmt numFmtId="191" formatCode="0.00&quot;회&quot;"/>
    <numFmt numFmtId="192" formatCode="0&quot;회&quot;"/>
    <numFmt numFmtId="193" formatCode="&quot;유카전(&quot;0&quot;월)&quot;"/>
    <numFmt numFmtId="194" formatCode="&quot;유카후(&quot;0&quot;월)&quot;"/>
  </numFmts>
  <fonts count="84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  <font>
      <b/>
      <sz val="10"/>
      <color rgb="FFC00000"/>
      <name val="맑은 고딕"/>
      <family val="3"/>
      <charset val="129"/>
    </font>
    <font>
      <b/>
      <sz val="12"/>
      <color rgb="FF747474"/>
      <name val="맑은 고딕"/>
      <family val="3"/>
      <charset val="129"/>
    </font>
    <font>
      <sz val="12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b/>
      <sz val="12"/>
      <color rgb="FFFFFFFF"/>
      <name val="맑은 고딕"/>
      <family val="3"/>
      <charset val="129"/>
    </font>
    <font>
      <b/>
      <sz val="11"/>
      <color rgb="FF747474"/>
      <name val="맑은 고딕"/>
      <family val="3"/>
      <charset val="129"/>
    </font>
    <font>
      <b/>
      <sz val="11"/>
      <color rgb="FF000000"/>
      <name val="맑은 고딕"/>
      <family val="3"/>
      <charset val="129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E8E8E8"/>
        <bgColor rgb="FF000000"/>
      </patternFill>
    </fill>
    <fill>
      <patternFill patternType="solid">
        <fgColor rgb="FFDAF2D0"/>
        <bgColor rgb="FF000000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thin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thin">
        <color rgb="FFD0D0D0"/>
      </right>
      <top/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thin">
        <color rgb="FFD0D0D0"/>
      </bottom>
      <diagonal/>
    </border>
  </borders>
  <cellStyleXfs count="571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</cellStyleXfs>
  <cellXfs count="314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7" fillId="0" borderId="0" xfId="0" applyFont="1">
      <alignment vertical="center"/>
    </xf>
    <xf numFmtId="186" fontId="28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0" fillId="0" borderId="0" xfId="0" applyFont="1">
      <alignment vertical="center"/>
    </xf>
    <xf numFmtId="0" fontId="7" fillId="8" borderId="0" xfId="0" applyFont="1" applyFill="1">
      <alignment vertical="center"/>
    </xf>
    <xf numFmtId="0" fontId="33" fillId="8" borderId="0" xfId="0" applyFont="1" applyFill="1">
      <alignment vertical="center"/>
    </xf>
    <xf numFmtId="0" fontId="34" fillId="0" borderId="0" xfId="0" applyFont="1">
      <alignment vertical="center"/>
    </xf>
    <xf numFmtId="0" fontId="35" fillId="0" borderId="0" xfId="0" applyFont="1">
      <alignment vertical="center"/>
    </xf>
    <xf numFmtId="0" fontId="33" fillId="0" borderId="0" xfId="0" applyFont="1">
      <alignment vertical="center"/>
    </xf>
    <xf numFmtId="0" fontId="37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29" fillId="0" borderId="0" xfId="0" applyFont="1">
      <alignment vertical="center"/>
    </xf>
    <xf numFmtId="184" fontId="8" fillId="0" borderId="0" xfId="1" applyNumberFormat="1" applyFont="1" applyFill="1" applyBorder="1">
      <alignment vertical="center"/>
    </xf>
    <xf numFmtId="0" fontId="39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28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7" fillId="0" borderId="0" xfId="0" applyFont="1">
      <alignment vertical="center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left" vertical="center" indent="1"/>
    </xf>
    <xf numFmtId="185" fontId="51" fillId="0" borderId="0" xfId="0" applyNumberFormat="1" applyFont="1" applyAlignment="1">
      <alignment horizontal="center" vertical="center"/>
    </xf>
    <xf numFmtId="189" fontId="10" fillId="0" borderId="0" xfId="0" applyNumberFormat="1" applyFont="1" applyAlignment="1">
      <alignment horizontal="center" vertical="center"/>
    </xf>
    <xf numFmtId="9" fontId="54" fillId="6" borderId="0" xfId="2" applyFont="1" applyFill="1" applyAlignment="1">
      <alignment horizontal="center" vertical="center"/>
    </xf>
    <xf numFmtId="187" fontId="13" fillId="6" borderId="0" xfId="0" applyNumberFormat="1" applyFont="1" applyFill="1" applyAlignment="1">
      <alignment horizontal="center" vertical="center"/>
    </xf>
    <xf numFmtId="189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6" fillId="0" borderId="0" xfId="1" applyNumberFormat="1" applyFont="1">
      <alignment vertical="center"/>
    </xf>
    <xf numFmtId="187" fontId="16" fillId="0" borderId="0" xfId="0" applyNumberFormat="1" applyFont="1" applyAlignment="1">
      <alignment horizontal="center" vertical="center"/>
    </xf>
    <xf numFmtId="187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89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6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7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178" fontId="54" fillId="6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6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0" fontId="50" fillId="13" borderId="0" xfId="0" applyFont="1" applyFill="1" applyAlignment="1">
      <alignment horizontal="left" vertical="center" indent="1"/>
    </xf>
    <xf numFmtId="185" fontId="36" fillId="0" borderId="0" xfId="0" applyNumberFormat="1" applyFont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2" fillId="0" borderId="10" xfId="0" applyFont="1" applyBorder="1" applyAlignment="1">
      <alignment horizontal="center" vertical="center"/>
    </xf>
    <xf numFmtId="0" fontId="59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1" fillId="8" borderId="0" xfId="0" applyFont="1" applyFill="1">
      <alignment vertical="center"/>
    </xf>
    <xf numFmtId="0" fontId="62" fillId="0" borderId="0" xfId="0" applyFont="1">
      <alignment vertical="center"/>
    </xf>
    <xf numFmtId="0" fontId="61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4" fillId="8" borderId="0" xfId="0" applyFont="1" applyFill="1">
      <alignment vertical="center"/>
    </xf>
    <xf numFmtId="180" fontId="60" fillId="6" borderId="0" xfId="0" applyNumberFormat="1" applyFont="1" applyFill="1" applyAlignment="1">
      <alignment horizontal="center" vertical="center"/>
    </xf>
    <xf numFmtId="183" fontId="32" fillId="6" borderId="0" xfId="0" applyNumberFormat="1" applyFont="1" applyFill="1" applyAlignment="1">
      <alignment horizontal="center" vertical="center"/>
    </xf>
    <xf numFmtId="9" fontId="31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0" fontId="6" fillId="6" borderId="0" xfId="0" applyNumberFormat="1" applyFont="1" applyFill="1" applyAlignment="1">
      <alignment horizontal="center" vertical="center"/>
    </xf>
    <xf numFmtId="185" fontId="38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1" fontId="6" fillId="6" borderId="0" xfId="0" applyNumberFormat="1" applyFont="1" applyFill="1" applyAlignment="1">
      <alignment horizontal="right" vertical="center"/>
    </xf>
    <xf numFmtId="49" fontId="60" fillId="14" borderId="0" xfId="0" applyNumberFormat="1" applyFont="1" applyFill="1" applyAlignment="1">
      <alignment horizontal="center" vertical="center" wrapText="1"/>
    </xf>
    <xf numFmtId="49" fontId="38" fillId="14" borderId="0" xfId="0" applyNumberFormat="1" applyFont="1" applyFill="1" applyAlignment="1">
      <alignment horizontal="center" vertical="center" wrapText="1"/>
    </xf>
    <xf numFmtId="9" fontId="65" fillId="14" borderId="0" xfId="2" applyFont="1" applyFill="1" applyBorder="1" applyAlignment="1">
      <alignment horizontal="center" vertical="center" wrapText="1"/>
    </xf>
    <xf numFmtId="49" fontId="65" fillId="14" borderId="0" xfId="0" applyNumberFormat="1" applyFont="1" applyFill="1" applyAlignment="1">
      <alignment horizontal="center" vertical="center" wrapText="1"/>
    </xf>
    <xf numFmtId="41" fontId="65" fillId="14" borderId="0" xfId="1" applyFont="1" applyFill="1" applyBorder="1" applyAlignment="1">
      <alignment horizontal="center" vertical="center" wrapText="1"/>
    </xf>
    <xf numFmtId="180" fontId="60" fillId="13" borderId="0" xfId="0" applyNumberFormat="1" applyFont="1" applyFill="1" applyAlignment="1">
      <alignment horizontal="center" vertical="center"/>
    </xf>
    <xf numFmtId="183" fontId="32" fillId="13" borderId="0" xfId="0" applyNumberFormat="1" applyFont="1" applyFill="1" applyAlignment="1">
      <alignment horizontal="center" vertical="center"/>
    </xf>
    <xf numFmtId="9" fontId="31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0" fontId="6" fillId="13" borderId="0" xfId="0" applyNumberFormat="1" applyFont="1" applyFill="1" applyAlignment="1">
      <alignment horizontal="center" vertical="center"/>
    </xf>
    <xf numFmtId="185" fontId="38" fillId="13" borderId="0" xfId="1" applyNumberFormat="1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1" fontId="6" fillId="13" borderId="0" xfId="0" applyNumberFormat="1" applyFont="1" applyFill="1" applyAlignment="1">
      <alignment horizontal="right" vertical="center"/>
    </xf>
    <xf numFmtId="49" fontId="64" fillId="14" borderId="0" xfId="0" applyNumberFormat="1" applyFont="1" applyFill="1" applyAlignment="1">
      <alignment horizontal="center" vertical="center" wrapText="1"/>
    </xf>
    <xf numFmtId="176" fontId="63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4" fillId="13" borderId="0" xfId="0" applyNumberFormat="1" applyFont="1" applyFill="1" applyAlignment="1">
      <alignment horizontal="center" vertical="center"/>
    </xf>
    <xf numFmtId="0" fontId="66" fillId="0" borderId="0" xfId="0" applyFont="1">
      <alignment vertical="center"/>
    </xf>
    <xf numFmtId="0" fontId="67" fillId="0" borderId="0" xfId="0" applyFont="1">
      <alignment vertical="center"/>
    </xf>
    <xf numFmtId="0" fontId="67" fillId="0" borderId="0" xfId="0" applyFont="1" applyAlignment="1">
      <alignment horizontal="right" vertical="center"/>
    </xf>
    <xf numFmtId="41" fontId="38" fillId="14" borderId="0" xfId="1" applyFont="1" applyFill="1" applyBorder="1" applyAlignment="1">
      <alignment horizontal="center" vertical="center" wrapText="1"/>
    </xf>
    <xf numFmtId="0" fontId="24" fillId="14" borderId="0" xfId="0" applyFont="1" applyFill="1" applyAlignment="1">
      <alignment horizontal="center" vertical="center" wrapText="1"/>
    </xf>
    <xf numFmtId="9" fontId="38" fillId="13" borderId="0" xfId="2" applyFont="1" applyFill="1" applyBorder="1" applyAlignment="1">
      <alignment horizontal="center" vertical="center"/>
    </xf>
    <xf numFmtId="177" fontId="38" fillId="13" borderId="0" xfId="1" applyNumberFormat="1" applyFont="1" applyFill="1" applyBorder="1" applyAlignment="1">
      <alignment horizontal="right" vertical="center"/>
    </xf>
    <xf numFmtId="176" fontId="38" fillId="13" borderId="0" xfId="1" applyNumberFormat="1" applyFont="1" applyFill="1" applyBorder="1" applyAlignment="1">
      <alignment horizontal="center" vertical="center"/>
    </xf>
    <xf numFmtId="41" fontId="65" fillId="13" borderId="0" xfId="1" applyFont="1" applyFill="1" applyBorder="1" applyAlignment="1">
      <alignment horizontal="right" vertical="center"/>
    </xf>
    <xf numFmtId="10" fontId="65" fillId="13" borderId="0" xfId="2" applyNumberFormat="1" applyFont="1" applyFill="1" applyBorder="1" applyAlignment="1">
      <alignment horizontal="right" vertical="center"/>
    </xf>
    <xf numFmtId="179" fontId="65" fillId="13" borderId="0" xfId="0" applyNumberFormat="1" applyFont="1" applyFill="1" applyAlignment="1">
      <alignment horizontal="right" vertical="center"/>
    </xf>
    <xf numFmtId="181" fontId="65" fillId="13" borderId="0" xfId="0" applyNumberFormat="1" applyFont="1" applyFill="1" applyAlignment="1">
      <alignment horizontal="right" vertical="center"/>
    </xf>
    <xf numFmtId="182" fontId="65" fillId="13" borderId="0" xfId="0" applyNumberFormat="1" applyFont="1" applyFill="1" applyAlignment="1">
      <alignment horizontal="right" vertical="center"/>
    </xf>
    <xf numFmtId="0" fontId="65" fillId="13" borderId="0" xfId="0" applyFont="1" applyFill="1" applyAlignment="1">
      <alignment horizontal="right" vertical="center"/>
    </xf>
    <xf numFmtId="177" fontId="65" fillId="13" borderId="0" xfId="1" applyNumberFormat="1" applyFont="1" applyFill="1" applyBorder="1" applyAlignment="1">
      <alignment horizontal="right" vertical="center"/>
    </xf>
    <xf numFmtId="9" fontId="38" fillId="6" borderId="0" xfId="2" applyFont="1" applyFill="1" applyBorder="1" applyAlignment="1">
      <alignment horizontal="center" vertical="center"/>
    </xf>
    <xf numFmtId="177" fontId="38" fillId="6" borderId="0" xfId="1" applyNumberFormat="1" applyFont="1" applyFill="1" applyBorder="1" applyAlignment="1">
      <alignment horizontal="right" vertical="center"/>
    </xf>
    <xf numFmtId="176" fontId="38" fillId="6" borderId="0" xfId="1" applyNumberFormat="1" applyFont="1" applyFill="1" applyBorder="1" applyAlignment="1">
      <alignment horizontal="center" vertical="center"/>
    </xf>
    <xf numFmtId="41" fontId="65" fillId="6" borderId="0" xfId="1" applyFont="1" applyFill="1" applyBorder="1" applyAlignment="1">
      <alignment horizontal="right" vertical="center"/>
    </xf>
    <xf numFmtId="10" fontId="65" fillId="6" borderId="0" xfId="2" applyNumberFormat="1" applyFont="1" applyFill="1" applyBorder="1" applyAlignment="1">
      <alignment horizontal="right" vertical="center"/>
    </xf>
    <xf numFmtId="179" fontId="65" fillId="6" borderId="0" xfId="0" applyNumberFormat="1" applyFont="1" applyFill="1" applyAlignment="1">
      <alignment horizontal="right" vertical="center"/>
    </xf>
    <xf numFmtId="181" fontId="65" fillId="6" borderId="0" xfId="0" applyNumberFormat="1" applyFont="1" applyFill="1" applyAlignment="1">
      <alignment horizontal="right" vertical="center"/>
    </xf>
    <xf numFmtId="182" fontId="65" fillId="6" borderId="0" xfId="0" applyNumberFormat="1" applyFont="1" applyFill="1" applyAlignment="1">
      <alignment horizontal="right" vertical="center"/>
    </xf>
    <xf numFmtId="0" fontId="65" fillId="6" borderId="0" xfId="0" applyFont="1" applyFill="1" applyAlignment="1">
      <alignment horizontal="right" vertical="center"/>
    </xf>
    <xf numFmtId="177" fontId="65" fillId="6" borderId="0" xfId="1" applyNumberFormat="1" applyFont="1" applyFill="1" applyBorder="1" applyAlignment="1">
      <alignment horizontal="right" vertical="center"/>
    </xf>
    <xf numFmtId="0" fontId="54" fillId="0" borderId="0" xfId="0" applyFont="1">
      <alignment vertical="center"/>
    </xf>
    <xf numFmtId="186" fontId="28" fillId="3" borderId="7" xfId="562" applyFont="1" applyFill="1" applyBorder="1" applyAlignment="1">
      <alignment horizontal="left" vertical="center"/>
    </xf>
    <xf numFmtId="0" fontId="41" fillId="9" borderId="11" xfId="0" applyFont="1" applyFill="1" applyBorder="1" applyAlignment="1">
      <alignment horizontal="center" vertical="center"/>
    </xf>
    <xf numFmtId="0" fontId="56" fillId="9" borderId="11" xfId="0" applyFont="1" applyFill="1" applyBorder="1" applyAlignment="1">
      <alignment horizontal="center" vertical="center"/>
    </xf>
    <xf numFmtId="9" fontId="42" fillId="0" borderId="12" xfId="2" applyFont="1" applyBorder="1" applyAlignment="1">
      <alignment horizontal="center" vertical="center" wrapText="1"/>
    </xf>
    <xf numFmtId="177" fontId="42" fillId="0" borderId="12" xfId="1" applyNumberFormat="1" applyFont="1" applyBorder="1" applyAlignment="1">
      <alignment horizontal="center" vertical="center" wrapText="1"/>
    </xf>
    <xf numFmtId="177" fontId="42" fillId="0" borderId="13" xfId="1" applyNumberFormat="1" applyFont="1" applyBorder="1" applyAlignment="1">
      <alignment horizontal="center" vertical="center" wrapText="1"/>
    </xf>
    <xf numFmtId="0" fontId="55" fillId="9" borderId="11" xfId="0" applyFont="1" applyFill="1" applyBorder="1" applyAlignment="1">
      <alignment horizontal="center" vertical="center"/>
    </xf>
    <xf numFmtId="0" fontId="55" fillId="9" borderId="14" xfId="0" applyFont="1" applyFill="1" applyBorder="1" applyAlignment="1">
      <alignment horizontal="center" vertical="center"/>
    </xf>
    <xf numFmtId="177" fontId="42" fillId="0" borderId="15" xfId="1" applyNumberFormat="1" applyFont="1" applyBorder="1" applyAlignment="1">
      <alignment horizontal="center" vertical="center" wrapText="1"/>
    </xf>
    <xf numFmtId="177" fontId="42" fillId="0" borderId="16" xfId="1" applyNumberFormat="1" applyFont="1" applyBorder="1" applyAlignment="1">
      <alignment horizontal="center" vertical="center" wrapText="1"/>
    </xf>
    <xf numFmtId="0" fontId="41" fillId="9" borderId="17" xfId="0" applyFont="1" applyFill="1" applyBorder="1" applyAlignment="1">
      <alignment horizontal="center" vertical="center"/>
    </xf>
    <xf numFmtId="0" fontId="56" fillId="9" borderId="17" xfId="0" applyFont="1" applyFill="1" applyBorder="1" applyAlignment="1">
      <alignment horizontal="center" vertical="center"/>
    </xf>
    <xf numFmtId="9" fontId="43" fillId="10" borderId="12" xfId="2" applyFont="1" applyFill="1" applyBorder="1" applyAlignment="1">
      <alignment horizontal="center" vertical="center" wrapText="1"/>
    </xf>
    <xf numFmtId="9" fontId="43" fillId="0" borderId="18" xfId="2" applyFont="1" applyBorder="1" applyAlignment="1">
      <alignment horizontal="center" vertical="center"/>
    </xf>
    <xf numFmtId="0" fontId="57" fillId="9" borderId="17" xfId="0" applyFont="1" applyFill="1" applyBorder="1" applyAlignment="1">
      <alignment horizontal="center" vertical="center"/>
    </xf>
    <xf numFmtId="0" fontId="57" fillId="9" borderId="19" xfId="0" applyFont="1" applyFill="1" applyBorder="1" applyAlignment="1">
      <alignment horizontal="center" vertical="center"/>
    </xf>
    <xf numFmtId="9" fontId="42" fillId="0" borderId="20" xfId="2" applyFont="1" applyBorder="1" applyAlignment="1">
      <alignment horizontal="center" vertical="center" wrapText="1"/>
    </xf>
    <xf numFmtId="9" fontId="43" fillId="10" borderId="20" xfId="2" applyFont="1" applyFill="1" applyBorder="1" applyAlignment="1">
      <alignment horizontal="center" vertical="center" wrapText="1"/>
    </xf>
    <xf numFmtId="9" fontId="43" fillId="0" borderId="21" xfId="2" applyFont="1" applyBorder="1" applyAlignment="1">
      <alignment horizontal="center" vertical="center"/>
    </xf>
    <xf numFmtId="0" fontId="41" fillId="9" borderId="22" xfId="0" applyFont="1" applyFill="1" applyBorder="1" applyAlignment="1">
      <alignment horizontal="center" vertical="center"/>
    </xf>
    <xf numFmtId="0" fontId="41" fillId="0" borderId="23" xfId="0" applyFont="1" applyBorder="1" applyAlignment="1">
      <alignment horizontal="center" vertical="center" wrapText="1"/>
    </xf>
    <xf numFmtId="185" fontId="41" fillId="10" borderId="23" xfId="0" applyNumberFormat="1" applyFont="1" applyFill="1" applyBorder="1" applyAlignment="1">
      <alignment horizontal="center" vertical="center" wrapText="1"/>
    </xf>
    <xf numFmtId="0" fontId="41" fillId="0" borderId="24" xfId="0" applyFont="1" applyBorder="1" applyAlignment="1">
      <alignment horizontal="center" vertical="center" wrapText="1"/>
    </xf>
    <xf numFmtId="0" fontId="41" fillId="9" borderId="28" xfId="0" applyFont="1" applyFill="1" applyBorder="1" applyAlignment="1">
      <alignment horizontal="center" vertical="center"/>
    </xf>
    <xf numFmtId="0" fontId="41" fillId="0" borderId="29" xfId="0" applyFont="1" applyBorder="1" applyAlignment="1">
      <alignment horizontal="center" vertical="center" wrapText="1"/>
    </xf>
    <xf numFmtId="185" fontId="41" fillId="10" borderId="29" xfId="0" applyNumberFormat="1" applyFont="1" applyFill="1" applyBorder="1" applyAlignment="1">
      <alignment horizontal="center" vertical="center" wrapText="1"/>
    </xf>
    <xf numFmtId="0" fontId="41" fillId="0" borderId="30" xfId="0" applyFont="1" applyBorder="1" applyAlignment="1">
      <alignment horizontal="center" vertical="center" wrapText="1"/>
    </xf>
    <xf numFmtId="0" fontId="56" fillId="9" borderId="25" xfId="0" applyFont="1" applyFill="1" applyBorder="1" applyAlignment="1">
      <alignment horizontal="center" vertical="center"/>
    </xf>
    <xf numFmtId="9" fontId="42" fillId="0" borderId="26" xfId="2" applyFont="1" applyBorder="1" applyAlignment="1">
      <alignment horizontal="center" vertical="center" wrapText="1"/>
    </xf>
    <xf numFmtId="9" fontId="43" fillId="10" borderId="26" xfId="2" applyFont="1" applyFill="1" applyBorder="1" applyAlignment="1">
      <alignment horizontal="center" vertical="center" wrapText="1"/>
    </xf>
    <xf numFmtId="9" fontId="43" fillId="0" borderId="27" xfId="2" applyFont="1" applyBorder="1" applyAlignment="1">
      <alignment horizontal="center" vertical="center"/>
    </xf>
    <xf numFmtId="0" fontId="41" fillId="9" borderId="31" xfId="0" applyFont="1" applyFill="1" applyBorder="1" applyAlignment="1">
      <alignment horizontal="center" vertical="center"/>
    </xf>
    <xf numFmtId="177" fontId="45" fillId="6" borderId="32" xfId="1" applyNumberFormat="1" applyFont="1" applyFill="1" applyBorder="1" applyAlignment="1">
      <alignment horizontal="center" vertical="center" wrapText="1"/>
    </xf>
    <xf numFmtId="177" fontId="45" fillId="10" borderId="32" xfId="1" applyNumberFormat="1" applyFont="1" applyFill="1" applyBorder="1" applyAlignment="1">
      <alignment horizontal="center" vertical="center" wrapText="1"/>
    </xf>
    <xf numFmtId="0" fontId="41" fillId="6" borderId="33" xfId="0" applyFont="1" applyFill="1" applyBorder="1" applyAlignment="1">
      <alignment horizontal="center" vertical="center"/>
    </xf>
    <xf numFmtId="0" fontId="41" fillId="9" borderId="36" xfId="0" applyFont="1" applyFill="1" applyBorder="1" applyAlignment="1">
      <alignment horizontal="center" vertical="center"/>
    </xf>
    <xf numFmtId="0" fontId="41" fillId="10" borderId="37" xfId="0" applyFont="1" applyFill="1" applyBorder="1" applyAlignment="1">
      <alignment horizontal="center" vertical="center" wrapText="1"/>
    </xf>
    <xf numFmtId="0" fontId="41" fillId="10" borderId="38" xfId="0" applyFont="1" applyFill="1" applyBorder="1" applyAlignment="1">
      <alignment horizontal="center" vertical="center" wrapText="1"/>
    </xf>
    <xf numFmtId="0" fontId="56" fillId="9" borderId="34" xfId="0" applyFont="1" applyFill="1" applyBorder="1" applyAlignment="1">
      <alignment horizontal="center" vertical="center"/>
    </xf>
    <xf numFmtId="9" fontId="42" fillId="0" borderId="35" xfId="2" applyFont="1" applyBorder="1" applyAlignment="1">
      <alignment horizontal="center" vertical="center" wrapText="1"/>
    </xf>
    <xf numFmtId="0" fontId="41" fillId="9" borderId="39" xfId="0" applyFont="1" applyFill="1" applyBorder="1" applyAlignment="1">
      <alignment horizontal="center" vertical="center"/>
    </xf>
    <xf numFmtId="185" fontId="70" fillId="0" borderId="40" xfId="0" applyNumberFormat="1" applyFont="1" applyBorder="1" applyAlignment="1">
      <alignment horizontal="center" vertical="center"/>
    </xf>
    <xf numFmtId="185" fontId="70" fillId="0" borderId="41" xfId="0" applyNumberFormat="1" applyFont="1" applyBorder="1" applyAlignment="1">
      <alignment horizontal="center" vertical="center"/>
    </xf>
    <xf numFmtId="0" fontId="71" fillId="8" borderId="0" xfId="0" applyFont="1" applyFill="1">
      <alignment vertical="center"/>
    </xf>
    <xf numFmtId="0" fontId="72" fillId="0" borderId="0" xfId="0" applyFont="1">
      <alignment vertical="center"/>
    </xf>
    <xf numFmtId="0" fontId="71" fillId="0" borderId="0" xfId="0" applyFont="1">
      <alignment vertical="center"/>
    </xf>
    <xf numFmtId="49" fontId="24" fillId="14" borderId="0" xfId="0" applyNumberFormat="1" applyFont="1" applyFill="1" applyAlignment="1">
      <alignment horizontal="center" vertical="center" wrapText="1"/>
    </xf>
    <xf numFmtId="192" fontId="6" fillId="13" borderId="0" xfId="0" applyNumberFormat="1" applyFont="1" applyFill="1" applyAlignment="1">
      <alignment horizontal="right" vertical="center"/>
    </xf>
    <xf numFmtId="192" fontId="24" fillId="13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192" fontId="24" fillId="6" borderId="0" xfId="0" applyNumberFormat="1" applyFont="1" applyFill="1" applyAlignment="1">
      <alignment horizontal="right" vertical="center"/>
    </xf>
    <xf numFmtId="185" fontId="11" fillId="0" borderId="0" xfId="0" applyNumberFormat="1" applyFont="1">
      <alignment vertical="center"/>
    </xf>
    <xf numFmtId="41" fontId="13" fillId="6" borderId="0" xfId="0" applyNumberFormat="1" applyFont="1" applyFill="1" applyAlignment="1">
      <alignment horizontal="center" vertical="center"/>
    </xf>
    <xf numFmtId="185" fontId="11" fillId="6" borderId="0" xfId="0" applyNumberFormat="1" applyFont="1" applyFill="1">
      <alignment vertical="center"/>
    </xf>
    <xf numFmtId="49" fontId="76" fillId="14" borderId="0" xfId="0" applyNumberFormat="1" applyFont="1" applyFill="1" applyAlignment="1">
      <alignment horizontal="center" vertical="center" wrapText="1"/>
    </xf>
    <xf numFmtId="188" fontId="29" fillId="0" borderId="0" xfId="2" applyNumberFormat="1" applyFont="1">
      <alignment vertical="center"/>
    </xf>
    <xf numFmtId="9" fontId="29" fillId="0" borderId="0" xfId="2" applyFont="1" applyFill="1" applyBorder="1">
      <alignment vertical="center"/>
    </xf>
    <xf numFmtId="0" fontId="29" fillId="0" borderId="0" xfId="0" quotePrefix="1" applyFont="1">
      <alignment vertical="center"/>
    </xf>
    <xf numFmtId="9" fontId="65" fillId="15" borderId="0" xfId="563" applyFont="1" applyFill="1" applyBorder="1" applyAlignment="1">
      <alignment horizontal="center" vertical="center" wrapText="1"/>
    </xf>
    <xf numFmtId="41" fontId="65" fillId="15" borderId="0" xfId="4" applyFont="1" applyFill="1" applyBorder="1" applyAlignment="1">
      <alignment horizontal="center" vertical="center" wrapText="1"/>
    </xf>
    <xf numFmtId="9" fontId="74" fillId="16" borderId="0" xfId="563" applyFont="1" applyFill="1" applyBorder="1" applyAlignment="1">
      <alignment horizontal="center" vertical="center"/>
    </xf>
    <xf numFmtId="9" fontId="6" fillId="16" borderId="0" xfId="563" applyFont="1" applyFill="1" applyBorder="1" applyAlignment="1">
      <alignment horizontal="center" vertical="center"/>
    </xf>
    <xf numFmtId="185" fontId="38" fillId="16" borderId="0" xfId="4" applyNumberFormat="1" applyFont="1" applyFill="1" applyBorder="1" applyAlignment="1">
      <alignment horizontal="center" vertical="center"/>
    </xf>
    <xf numFmtId="41" fontId="6" fillId="16" borderId="0" xfId="4" applyFont="1" applyFill="1" applyBorder="1" applyAlignment="1">
      <alignment horizontal="right" vertical="center"/>
    </xf>
    <xf numFmtId="10" fontId="6" fillId="16" borderId="0" xfId="563" applyNumberFormat="1" applyFont="1" applyFill="1" applyBorder="1" applyAlignment="1">
      <alignment horizontal="right" vertical="center"/>
    </xf>
    <xf numFmtId="49" fontId="60" fillId="15" borderId="0" xfId="562" applyNumberFormat="1" applyFont="1" applyFill="1" applyAlignment="1">
      <alignment horizontal="center" vertical="center" wrapText="1"/>
    </xf>
    <xf numFmtId="49" fontId="38" fillId="15" borderId="0" xfId="562" applyNumberFormat="1" applyFont="1" applyFill="1" applyAlignment="1">
      <alignment horizontal="center" vertical="center" wrapText="1"/>
    </xf>
    <xf numFmtId="49" fontId="65" fillId="15" borderId="0" xfId="562" applyNumberFormat="1" applyFont="1" applyFill="1" applyAlignment="1">
      <alignment horizontal="center" vertical="center" wrapText="1"/>
    </xf>
    <xf numFmtId="180" fontId="60" fillId="16" borderId="0" xfId="562" applyNumberFormat="1" applyFont="1" applyFill="1" applyAlignment="1">
      <alignment horizontal="center" vertical="center"/>
    </xf>
    <xf numFmtId="183" fontId="32" fillId="16" borderId="0" xfId="562" applyNumberFormat="1" applyFont="1" applyFill="1" applyAlignment="1">
      <alignment horizontal="center" vertical="center"/>
    </xf>
    <xf numFmtId="190" fontId="6" fillId="16" borderId="0" xfId="562" applyNumberFormat="1" applyFont="1" applyFill="1" applyAlignment="1">
      <alignment horizontal="center" vertical="center"/>
    </xf>
    <xf numFmtId="0" fontId="6" fillId="16" borderId="0" xfId="562" applyNumberFormat="1" applyFont="1" applyFill="1" applyAlignment="1">
      <alignment horizontal="center" vertical="center"/>
    </xf>
    <xf numFmtId="185" fontId="6" fillId="16" borderId="0" xfId="562" applyNumberFormat="1" applyFont="1" applyFill="1" applyAlignment="1">
      <alignment horizontal="center" vertical="center"/>
    </xf>
    <xf numFmtId="0" fontId="3" fillId="7" borderId="0" xfId="568" applyFill="1">
      <alignment vertical="center"/>
    </xf>
    <xf numFmtId="0" fontId="33" fillId="8" borderId="0" xfId="568" applyFont="1" applyFill="1">
      <alignment vertical="center"/>
    </xf>
    <xf numFmtId="9" fontId="7" fillId="8" borderId="0" xfId="569" applyFont="1" applyFill="1" applyAlignment="1">
      <alignment horizontal="center" vertical="center"/>
    </xf>
    <xf numFmtId="0" fontId="3" fillId="8" borderId="0" xfId="568" applyFill="1">
      <alignment vertical="center"/>
    </xf>
    <xf numFmtId="0" fontId="10" fillId="8" borderId="0" xfId="568" applyFont="1" applyFill="1">
      <alignment vertical="center"/>
    </xf>
    <xf numFmtId="0" fontId="3" fillId="0" borderId="0" xfId="568">
      <alignment vertical="center"/>
    </xf>
    <xf numFmtId="0" fontId="58" fillId="2" borderId="0" xfId="568" applyFont="1" applyFill="1">
      <alignment vertical="center"/>
    </xf>
    <xf numFmtId="0" fontId="3" fillId="2" borderId="0" xfId="568" applyFill="1">
      <alignment vertical="center"/>
    </xf>
    <xf numFmtId="0" fontId="68" fillId="0" borderId="0" xfId="568" applyFont="1">
      <alignment vertical="center"/>
    </xf>
    <xf numFmtId="0" fontId="69" fillId="0" borderId="0" xfId="568" applyFont="1">
      <alignment vertical="center"/>
    </xf>
    <xf numFmtId="192" fontId="77" fillId="16" borderId="0" xfId="562" applyNumberFormat="1" applyFont="1" applyFill="1" applyAlignment="1">
      <alignment horizontal="right" vertical="center"/>
    </xf>
    <xf numFmtId="177" fontId="29" fillId="0" borderId="0" xfId="1" applyNumberFormat="1" applyFont="1" applyFill="1" applyBorder="1">
      <alignment vertical="center"/>
    </xf>
    <xf numFmtId="193" fontId="78" fillId="17" borderId="42" xfId="562" applyNumberFormat="1" applyFont="1" applyFill="1" applyBorder="1" applyAlignment="1">
      <alignment horizontal="center" vertical="center"/>
    </xf>
    <xf numFmtId="177" fontId="79" fillId="0" borderId="43" xfId="4" applyNumberFormat="1" applyFont="1" applyFill="1" applyBorder="1" applyAlignment="1">
      <alignment horizontal="center" vertical="center" wrapText="1"/>
    </xf>
    <xf numFmtId="177" fontId="80" fillId="18" borderId="43" xfId="4" applyNumberFormat="1" applyFont="1" applyFill="1" applyBorder="1" applyAlignment="1">
      <alignment horizontal="center" vertical="center" wrapText="1"/>
    </xf>
    <xf numFmtId="9" fontId="80" fillId="0" borderId="44" xfId="563" applyFont="1" applyFill="1" applyBorder="1" applyAlignment="1">
      <alignment horizontal="center" vertical="center"/>
    </xf>
    <xf numFmtId="194" fontId="78" fillId="17" borderId="45" xfId="562" applyNumberFormat="1" applyFont="1" applyFill="1" applyBorder="1" applyAlignment="1">
      <alignment horizontal="center" vertical="center"/>
    </xf>
    <xf numFmtId="9" fontId="81" fillId="0" borderId="46" xfId="563" applyFont="1" applyFill="1" applyBorder="1" applyAlignment="1">
      <alignment horizontal="center" vertical="center"/>
    </xf>
    <xf numFmtId="178" fontId="81" fillId="0" borderId="46" xfId="563" applyNumberFormat="1" applyFont="1" applyFill="1" applyBorder="1" applyAlignment="1">
      <alignment horizontal="center" vertical="center"/>
    </xf>
    <xf numFmtId="0" fontId="82" fillId="17" borderId="45" xfId="562" applyNumberFormat="1" applyFont="1" applyFill="1" applyBorder="1" applyAlignment="1">
      <alignment horizontal="center" vertical="center"/>
    </xf>
    <xf numFmtId="178" fontId="79" fillId="0" borderId="47" xfId="563" applyNumberFormat="1" applyFont="1" applyFill="1" applyBorder="1" applyAlignment="1">
      <alignment horizontal="right" vertical="center" wrapText="1"/>
    </xf>
    <xf numFmtId="10" fontId="80" fillId="18" borderId="47" xfId="563" applyNumberFormat="1" applyFont="1" applyFill="1" applyBorder="1" applyAlignment="1">
      <alignment horizontal="center" vertical="center" wrapText="1"/>
    </xf>
    <xf numFmtId="178" fontId="80" fillId="0" borderId="46" xfId="563" applyNumberFormat="1" applyFont="1" applyFill="1" applyBorder="1" applyAlignment="1">
      <alignment horizontal="right" vertical="center"/>
    </xf>
    <xf numFmtId="0" fontId="78" fillId="17" borderId="48" xfId="562" applyNumberFormat="1" applyFont="1" applyFill="1" applyBorder="1" applyAlignment="1">
      <alignment horizontal="center" vertical="center"/>
    </xf>
    <xf numFmtId="10" fontId="79" fillId="0" borderId="49" xfId="563" applyNumberFormat="1" applyFont="1" applyFill="1" applyBorder="1" applyAlignment="1">
      <alignment horizontal="center" vertical="center" wrapText="1"/>
    </xf>
    <xf numFmtId="187" fontId="83" fillId="18" borderId="49" xfId="563" applyNumberFormat="1" applyFont="1" applyFill="1" applyBorder="1" applyAlignment="1">
      <alignment horizontal="centerContinuous" vertical="center"/>
    </xf>
    <xf numFmtId="187" fontId="83" fillId="18" borderId="50" xfId="563" applyNumberFormat="1" applyFont="1" applyFill="1" applyBorder="1" applyAlignment="1">
      <alignment horizontal="centerContinuous" vertical="center"/>
    </xf>
    <xf numFmtId="0" fontId="19" fillId="0" borderId="0" xfId="568" applyFont="1">
      <alignment vertical="center"/>
    </xf>
    <xf numFmtId="0" fontId="34" fillId="0" borderId="0" xfId="568" applyFont="1">
      <alignment vertical="center"/>
    </xf>
    <xf numFmtId="9" fontId="19" fillId="0" borderId="0" xfId="569" applyFont="1" applyAlignment="1">
      <alignment horizontal="center" vertical="center"/>
    </xf>
    <xf numFmtId="9" fontId="19" fillId="0" borderId="0" xfId="569" applyFont="1" applyFill="1" applyAlignment="1">
      <alignment horizontal="center" vertical="center"/>
    </xf>
    <xf numFmtId="0" fontId="37" fillId="0" borderId="0" xfId="568" applyFont="1">
      <alignment vertical="center"/>
    </xf>
    <xf numFmtId="0" fontId="75" fillId="0" borderId="0" xfId="568" applyFont="1">
      <alignment vertical="center"/>
    </xf>
    <xf numFmtId="0" fontId="35" fillId="0" borderId="0" xfId="568" applyFont="1">
      <alignment vertical="center"/>
    </xf>
    <xf numFmtId="9" fontId="7" fillId="0" borderId="0" xfId="569" applyFont="1" applyAlignment="1">
      <alignment horizontal="center" vertical="center"/>
    </xf>
    <xf numFmtId="9" fontId="0" fillId="0" borderId="0" xfId="569" applyFont="1" applyFill="1" applyAlignment="1">
      <alignment horizontal="center" vertical="center"/>
    </xf>
    <xf numFmtId="0" fontId="20" fillId="0" borderId="0" xfId="568" applyFont="1">
      <alignment vertical="center"/>
    </xf>
    <xf numFmtId="0" fontId="15" fillId="0" borderId="0" xfId="568" applyFont="1">
      <alignment vertical="center"/>
    </xf>
    <xf numFmtId="49" fontId="60" fillId="15" borderId="0" xfId="568" applyNumberFormat="1" applyFont="1" applyFill="1" applyAlignment="1">
      <alignment horizontal="center" vertical="center" wrapText="1"/>
    </xf>
    <xf numFmtId="49" fontId="38" fillId="15" borderId="0" xfId="568" applyNumberFormat="1" applyFont="1" applyFill="1" applyAlignment="1">
      <alignment horizontal="center" vertical="center" wrapText="1"/>
    </xf>
    <xf numFmtId="9" fontId="65" fillId="15" borderId="0" xfId="569" applyFont="1" applyFill="1" applyBorder="1" applyAlignment="1">
      <alignment horizontal="center" vertical="center" wrapText="1"/>
    </xf>
    <xf numFmtId="49" fontId="65" fillId="15" borderId="0" xfId="568" applyNumberFormat="1" applyFont="1" applyFill="1" applyAlignment="1">
      <alignment horizontal="center" vertical="center" wrapText="1"/>
    </xf>
    <xf numFmtId="49" fontId="73" fillId="15" borderId="0" xfId="568" applyNumberFormat="1" applyFont="1" applyFill="1" applyAlignment="1">
      <alignment horizontal="center" vertical="center" wrapText="1"/>
    </xf>
    <xf numFmtId="180" fontId="60" fillId="16" borderId="0" xfId="568" applyNumberFormat="1" applyFont="1" applyFill="1" applyAlignment="1">
      <alignment horizontal="center" vertical="center"/>
    </xf>
    <xf numFmtId="183" fontId="32" fillId="16" borderId="0" xfId="568" applyNumberFormat="1" applyFont="1" applyFill="1" applyAlignment="1">
      <alignment horizontal="center" vertical="center"/>
    </xf>
    <xf numFmtId="9" fontId="74" fillId="16" borderId="0" xfId="569" applyFont="1" applyFill="1" applyBorder="1" applyAlignment="1">
      <alignment horizontal="center" vertical="center"/>
    </xf>
    <xf numFmtId="9" fontId="6" fillId="16" borderId="0" xfId="569" applyFont="1" applyFill="1" applyBorder="1" applyAlignment="1">
      <alignment horizontal="center" vertical="center"/>
    </xf>
    <xf numFmtId="190" fontId="6" fillId="16" borderId="0" xfId="568" applyNumberFormat="1" applyFont="1" applyFill="1" applyAlignment="1">
      <alignment horizontal="center" vertical="center"/>
    </xf>
    <xf numFmtId="0" fontId="6" fillId="16" borderId="0" xfId="568" applyFont="1" applyFill="1" applyAlignment="1">
      <alignment horizontal="center" vertical="center"/>
    </xf>
    <xf numFmtId="185" fontId="6" fillId="16" borderId="0" xfId="568" applyNumberFormat="1" applyFont="1" applyFill="1" applyAlignment="1">
      <alignment horizontal="center" vertical="center"/>
    </xf>
    <xf numFmtId="10" fontId="6" fillId="16" borderId="0" xfId="569" applyNumberFormat="1" applyFont="1" applyFill="1" applyBorder="1" applyAlignment="1">
      <alignment horizontal="right" vertical="center"/>
    </xf>
    <xf numFmtId="179" fontId="6" fillId="16" borderId="0" xfId="568" applyNumberFormat="1" applyFont="1" applyFill="1" applyAlignment="1">
      <alignment horizontal="right" vertical="center"/>
    </xf>
    <xf numFmtId="191" fontId="6" fillId="16" borderId="0" xfId="568" applyNumberFormat="1" applyFont="1" applyFill="1" applyAlignment="1">
      <alignment horizontal="right" vertical="center"/>
    </xf>
    <xf numFmtId="192" fontId="6" fillId="16" borderId="0" xfId="568" applyNumberFormat="1" applyFont="1" applyFill="1" applyAlignment="1">
      <alignment horizontal="right" vertical="center"/>
    </xf>
    <xf numFmtId="192" fontId="73" fillId="16" borderId="0" xfId="568" applyNumberFormat="1" applyFont="1" applyFill="1" applyAlignment="1">
      <alignment horizontal="right" vertical="center"/>
    </xf>
    <xf numFmtId="0" fontId="53" fillId="0" borderId="0" xfId="568" applyFont="1" applyAlignment="1">
      <alignment horizontal="right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left" vertical="center" indent="1"/>
    </xf>
    <xf numFmtId="0" fontId="19" fillId="0" borderId="0" xfId="568" applyFont="1" applyAlignment="1">
      <alignment horizontal="center" vertical="center"/>
    </xf>
    <xf numFmtId="41" fontId="29" fillId="0" borderId="0" xfId="1" applyFont="1" applyFill="1" applyBorder="1">
      <alignment vertical="center"/>
    </xf>
    <xf numFmtId="0" fontId="29" fillId="0" borderId="0" xfId="0" applyFont="1" applyAlignment="1">
      <alignment horizontal="center" vertical="center"/>
    </xf>
    <xf numFmtId="185" fontId="29" fillId="0" borderId="0" xfId="0" applyNumberFormat="1" applyFont="1">
      <alignment vertical="center"/>
    </xf>
    <xf numFmtId="9" fontId="29" fillId="0" borderId="0" xfId="2" applyFont="1">
      <alignment vertical="center"/>
    </xf>
    <xf numFmtId="41" fontId="29" fillId="0" borderId="0" xfId="1" applyFont="1" applyFill="1" applyBorder="1" applyAlignment="1">
      <alignment vertical="center" wrapText="1"/>
    </xf>
    <xf numFmtId="9" fontId="29" fillId="0" borderId="0" xfId="0" applyNumberFormat="1" applyFont="1" applyAlignment="1">
      <alignment horizontal="left" vertical="center"/>
    </xf>
    <xf numFmtId="41" fontId="29" fillId="0" borderId="0" xfId="1" applyFont="1" applyFill="1" applyBorder="1" applyAlignment="1">
      <alignment horizontal="center" vertical="center" wrapText="1"/>
    </xf>
    <xf numFmtId="41" fontId="29" fillId="0" borderId="0" xfId="1" applyFont="1" applyAlignment="1">
      <alignment horizontal="center" vertical="center"/>
    </xf>
    <xf numFmtId="41" fontId="29" fillId="0" borderId="0" xfId="1" applyFont="1">
      <alignment vertical="center"/>
    </xf>
    <xf numFmtId="9" fontId="29" fillId="0" borderId="0" xfId="2" applyFont="1" applyFill="1" applyBorder="1" applyAlignment="1">
      <alignment vertical="center" wrapText="1"/>
    </xf>
  </cellXfs>
  <cellStyles count="571">
    <cellStyle name="나쁨 2" xfId="570" xr:uid="{A0EDDB77-C68B-4A8A-B7AE-6F918370DA20}"/>
    <cellStyle name="백분율" xfId="2" builtinId="5"/>
    <cellStyle name="백분율 2" xfId="563" xr:uid="{D6A3D204-8C70-4A7D-BF58-53F115410276}"/>
    <cellStyle name="백분율 2 2" xfId="569" xr:uid="{05EA22F6-1AF5-49C2-9919-EAEDC4451FDC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8" xr:uid="{608D4EFA-0BF3-482F-BC2D-14766166B48B}"/>
    <cellStyle name="표준 2 4" xfId="3" xr:uid="{F025CCA9-607F-40C4-B9F4-A4606A80B63C}"/>
    <cellStyle name="표준 3" xfId="565" xr:uid="{60C4FBB4-F171-472B-9713-681973E66964}"/>
  </cellStyles>
  <dxfs count="84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청룡교통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134-4EAD-A098-905FF977FC1F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6623-4406-87A7-1486601C9186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8DFA-4C68-BD48-B18F74CE0831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BAED-4BA0-A956-5005BAF92712}"/>
              </c:ext>
            </c:extLst>
          </c:dPt>
          <c:dPt>
            <c:idx val="6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2CB8-4AF9-ACD3-6B7396B3C933}"/>
              </c:ext>
            </c:extLst>
          </c:dPt>
          <c:dPt>
            <c:idx val="7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B399-4942-9C12-398678869555}"/>
              </c:ext>
            </c:extLst>
          </c:dPt>
          <c:dPt>
            <c:idx val="8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6F79-4180-9667-798A25205186}"/>
              </c:ext>
            </c:extLst>
          </c:dPt>
          <c:dPt>
            <c:idx val="9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E1BB-400F-BE31-6AB52A0C5B47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E1BB-400F-BE31-6AB52A0C5B4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종합!$H$11:$H$21</c:f>
              <c:numCache>
                <c:formatCode>"유카후("0"월)"</c:formatCode>
                <c:ptCount val="11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cat>
          <c:val>
            <c:numRef>
              <c:f>종합!$J$11:$J$21</c:f>
              <c:numCache>
                <c:formatCode>_-* #,##0.00_-;\-* #,##0.00_-;_-* "-"_-;_-@_-</c:formatCode>
                <c:ptCount val="11"/>
                <c:pt idx="0">
                  <c:v>2.100909691872539</c:v>
                </c:pt>
                <c:pt idx="1">
                  <c:v>2.5211984847646076</c:v>
                </c:pt>
                <c:pt idx="2">
                  <c:v>2.5340224903608362</c:v>
                </c:pt>
                <c:pt idx="3">
                  <c:v>2.4963752236706949</c:v>
                </c:pt>
                <c:pt idx="4">
                  <c:v>2.4120729669795118</c:v>
                </c:pt>
                <c:pt idx="5">
                  <c:v>2.3215989166939672</c:v>
                </c:pt>
                <c:pt idx="6">
                  <c:v>2.2423413808738419</c:v>
                </c:pt>
                <c:pt idx="7">
                  <c:v>2.1159564401998336</c:v>
                </c:pt>
                <c:pt idx="8">
                  <c:v>2.192295523972168</c:v>
                </c:pt>
                <c:pt idx="9">
                  <c:v>2.2507500804513865</c:v>
                </c:pt>
                <c:pt idx="10">
                  <c:v>2.2153095504460572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6"/>
          <c:min val="2.0499999999999998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종합!$H$35:$H$40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종합!$N$29:$N$34</c:f>
              <c:numCache>
                <c:formatCode>0%</c:formatCode>
                <c:ptCount val="6"/>
                <c:pt idx="0">
                  <c:v>9.7222222222222224E-2</c:v>
                </c:pt>
                <c:pt idx="1">
                  <c:v>0.125</c:v>
                </c:pt>
                <c:pt idx="2">
                  <c:v>0.20833333333333334</c:v>
                </c:pt>
                <c:pt idx="3">
                  <c:v>0.15277777777777779</c:v>
                </c:pt>
                <c:pt idx="4">
                  <c:v>0.27777777777777779</c:v>
                </c:pt>
                <c:pt idx="5">
                  <c:v>0.1388888888888889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종합!$M$69:$R$69</c:f>
              <c:strCache>
                <c:ptCount val="4"/>
                <c:pt idx="0">
                  <c:v> 43 </c:v>
                </c:pt>
                <c:pt idx="1">
                  <c:v> 44 </c:v>
                </c:pt>
                <c:pt idx="2">
                  <c:v> 310 </c:v>
                </c:pt>
                <c:pt idx="3">
                  <c:v> 43-1 </c:v>
                </c:pt>
              </c:strCache>
            </c:strRef>
          </c:cat>
          <c:val>
            <c:numRef>
              <c:f>종합!$M$76:$R$76</c:f>
              <c:numCache>
                <c:formatCode>0%</c:formatCode>
                <c:ptCount val="6"/>
                <c:pt idx="0">
                  <c:v>0.1111111111111111</c:v>
                </c:pt>
                <c:pt idx="1">
                  <c:v>0</c:v>
                </c:pt>
                <c:pt idx="2">
                  <c:v>0.25</c:v>
                </c:pt>
                <c:pt idx="3">
                  <c:v>0.14285714285714285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종합!$M$69:$R$69</c:f>
              <c:strCache>
                <c:ptCount val="4"/>
                <c:pt idx="0">
                  <c:v> 43 </c:v>
                </c:pt>
                <c:pt idx="1">
                  <c:v> 44 </c:v>
                </c:pt>
                <c:pt idx="2">
                  <c:v> 310 </c:v>
                </c:pt>
                <c:pt idx="3">
                  <c:v> 43-1 </c:v>
                </c:pt>
              </c:strCache>
            </c:strRef>
          </c:cat>
          <c:val>
            <c:numRef>
              <c:f>종합!$M$75:$R$75</c:f>
              <c:numCache>
                <c:formatCode>0%</c:formatCode>
                <c:ptCount val="6"/>
                <c:pt idx="0">
                  <c:v>0.22222222222222221</c:v>
                </c:pt>
                <c:pt idx="1">
                  <c:v>0.2</c:v>
                </c:pt>
                <c:pt idx="2">
                  <c:v>0.25</c:v>
                </c:pt>
                <c:pt idx="3">
                  <c:v>0.2857142857142857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종합!$M$69:$R$69</c:f>
              <c:strCache>
                <c:ptCount val="4"/>
                <c:pt idx="0">
                  <c:v> 43 </c:v>
                </c:pt>
                <c:pt idx="1">
                  <c:v> 44 </c:v>
                </c:pt>
                <c:pt idx="2">
                  <c:v> 310 </c:v>
                </c:pt>
                <c:pt idx="3">
                  <c:v> 43-1 </c:v>
                </c:pt>
              </c:strCache>
            </c:strRef>
          </c:cat>
          <c:val>
            <c:numRef>
              <c:f>종합!$M$74:$R$74</c:f>
              <c:numCache>
                <c:formatCode>0%</c:formatCode>
                <c:ptCount val="6"/>
                <c:pt idx="0">
                  <c:v>0.22222222222222221</c:v>
                </c:pt>
                <c:pt idx="1">
                  <c:v>0.8</c:v>
                </c:pt>
                <c:pt idx="2">
                  <c:v>0.25</c:v>
                </c:pt>
                <c:pt idx="3">
                  <c:v>0.42857142857142855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종합!$M$69:$R$69</c:f>
              <c:strCache>
                <c:ptCount val="4"/>
                <c:pt idx="0">
                  <c:v> 43 </c:v>
                </c:pt>
                <c:pt idx="1">
                  <c:v> 44 </c:v>
                </c:pt>
                <c:pt idx="2">
                  <c:v> 310 </c:v>
                </c:pt>
                <c:pt idx="3">
                  <c:v> 43-1 </c:v>
                </c:pt>
              </c:strCache>
            </c:strRef>
          </c:cat>
          <c:val>
            <c:numRef>
              <c:f>종합!$M$73:$R$73</c:f>
              <c:numCache>
                <c:formatCode>0%</c:formatCode>
                <c:ptCount val="6"/>
                <c:pt idx="0">
                  <c:v>0.22222222222222221</c:v>
                </c:pt>
                <c:pt idx="1">
                  <c:v>0</c:v>
                </c:pt>
                <c:pt idx="2">
                  <c:v>0</c:v>
                </c:pt>
                <c:pt idx="3">
                  <c:v>0.14285714285714285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종합!$M$69:$R$69</c:f>
              <c:strCache>
                <c:ptCount val="4"/>
                <c:pt idx="0">
                  <c:v> 43 </c:v>
                </c:pt>
                <c:pt idx="1">
                  <c:v> 44 </c:v>
                </c:pt>
                <c:pt idx="2">
                  <c:v> 310 </c:v>
                </c:pt>
                <c:pt idx="3">
                  <c:v> 43-1 </c:v>
                </c:pt>
              </c:strCache>
            </c:strRef>
          </c:cat>
          <c:val>
            <c:numRef>
              <c:f>종합!$M$72:$R$72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0.25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종합!$M$69:$R$69</c:f>
              <c:strCache>
                <c:ptCount val="4"/>
                <c:pt idx="0">
                  <c:v> 43 </c:v>
                </c:pt>
                <c:pt idx="1">
                  <c:v> 44 </c:v>
                </c:pt>
                <c:pt idx="2">
                  <c:v> 310 </c:v>
                </c:pt>
                <c:pt idx="3">
                  <c:v> 43-1 </c:v>
                </c:pt>
              </c:strCache>
            </c:strRef>
          </c:cat>
          <c:val>
            <c:numRef>
              <c:f>종합!$M$71:$R$71</c:f>
              <c:numCache>
                <c:formatCode>0%</c:formatCode>
                <c:ptCount val="6"/>
                <c:pt idx="0">
                  <c:v>0.22222222222222221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종합!$M$69:$R$69</c:f>
              <c:strCache>
                <c:ptCount val="4"/>
                <c:pt idx="0">
                  <c:v> 43 </c:v>
                </c:pt>
                <c:pt idx="1">
                  <c:v> 44 </c:v>
                </c:pt>
                <c:pt idx="2">
                  <c:v> 310 </c:v>
                </c:pt>
                <c:pt idx="3">
                  <c:v> 43-1 </c:v>
                </c:pt>
              </c:strCache>
            </c:strRef>
          </c:cat>
          <c:val>
            <c:numRef>
              <c:f>종합!$M$70:$P$70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133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750794</xdr:colOff>
      <xdr:row>23</xdr:row>
      <xdr:rowOff>22412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11206</xdr:colOff>
      <xdr:row>32</xdr:row>
      <xdr:rowOff>0</xdr:rowOff>
    </xdr:from>
    <xdr:to>
      <xdr:col>6</xdr:col>
      <xdr:colOff>790016</xdr:colOff>
      <xdr:row>40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57</xdr:row>
      <xdr:rowOff>303679</xdr:rowOff>
    </xdr:from>
    <xdr:to>
      <xdr:col>10</xdr:col>
      <xdr:colOff>829235</xdr:colOff>
      <xdr:row>66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59</xdr:row>
      <xdr:rowOff>145773</xdr:rowOff>
    </xdr:from>
    <xdr:to>
      <xdr:col>10</xdr:col>
      <xdr:colOff>794931</xdr:colOff>
      <xdr:row>64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32</xdr:row>
      <xdr:rowOff>33618</xdr:rowOff>
    </xdr:from>
    <xdr:to>
      <xdr:col>6</xdr:col>
      <xdr:colOff>761218</xdr:colOff>
      <xdr:row>32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6</xdr:col>
      <xdr:colOff>860613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860613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726140</xdr:colOff>
      <xdr:row>14</xdr:row>
      <xdr:rowOff>177057</xdr:rowOff>
    </xdr:from>
    <xdr:to>
      <xdr:col>6</xdr:col>
      <xdr:colOff>8968</xdr:colOff>
      <xdr:row>16</xdr:row>
      <xdr:rowOff>76206</xdr:rowOff>
    </xdr:to>
    <xdr:sp macro="" textlink="$K$20">
      <xdr:nvSpPr>
        <xdr:cNvPr id="15" name="TextBox 14">
          <a:extLst>
            <a:ext uri="{FF2B5EF4-FFF2-40B4-BE49-F238E27FC236}">
              <a16:creationId xmlns:a16="http://schemas.microsoft.com/office/drawing/2014/main" id="{1BBD6D1C-76D5-496A-B0D6-142AF17CC328}"/>
            </a:ext>
          </a:extLst>
        </xdr:cNvPr>
        <xdr:cNvSpPr txBox="1"/>
      </xdr:nvSpPr>
      <xdr:spPr>
        <a:xfrm>
          <a:off x="3505199" y="4693028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63CCFDBD-DA8F-45FF-812D-291CE53607B0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t>2.7%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493058</xdr:colOff>
      <xdr:row>14</xdr:row>
      <xdr:rowOff>224117</xdr:rowOff>
    </xdr:from>
    <xdr:to>
      <xdr:col>5</xdr:col>
      <xdr:colOff>717176</xdr:colOff>
      <xdr:row>16</xdr:row>
      <xdr:rowOff>22412</xdr:rowOff>
    </xdr:to>
    <xdr:cxnSp macro="">
      <xdr:nvCxnSpPr>
        <xdr:cNvPr id="16" name="직선 화살표 연결선 15">
          <a:extLst>
            <a:ext uri="{FF2B5EF4-FFF2-40B4-BE49-F238E27FC236}">
              <a16:creationId xmlns:a16="http://schemas.microsoft.com/office/drawing/2014/main" id="{2520A60B-D9E2-4F1C-BA8F-A35F2C9DA242}"/>
            </a:ext>
          </a:extLst>
        </xdr:cNvPr>
        <xdr:cNvCxnSpPr/>
      </xdr:nvCxnSpPr>
      <xdr:spPr>
        <a:xfrm flipV="1">
          <a:off x="4146176" y="4740088"/>
          <a:ext cx="224118" cy="38100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643218</xdr:colOff>
      <xdr:row>13</xdr:row>
      <xdr:rowOff>105340</xdr:rowOff>
    </xdr:from>
    <xdr:to>
      <xdr:col>6</xdr:col>
      <xdr:colOff>800105</xdr:colOff>
      <xdr:row>15</xdr:row>
      <xdr:rowOff>4488</xdr:rowOff>
    </xdr:to>
    <xdr:sp macro="" textlink="$K$21">
      <xdr:nvSpPr>
        <xdr:cNvPr id="20" name="TextBox 19">
          <a:extLst>
            <a:ext uri="{FF2B5EF4-FFF2-40B4-BE49-F238E27FC236}">
              <a16:creationId xmlns:a16="http://schemas.microsoft.com/office/drawing/2014/main" id="{7804EFE3-A825-464F-A0DF-002D249EC78A}"/>
            </a:ext>
          </a:extLst>
        </xdr:cNvPr>
        <xdr:cNvSpPr txBox="1"/>
      </xdr:nvSpPr>
      <xdr:spPr>
        <a:xfrm>
          <a:off x="4296336" y="4329958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14196CA9-7AB7-4BDB-AF73-BB2089DE0E4C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-1.6%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6</xdr:col>
      <xdr:colOff>145676</xdr:colOff>
      <xdr:row>14</xdr:row>
      <xdr:rowOff>246528</xdr:rowOff>
    </xdr:from>
    <xdr:to>
      <xdr:col>6</xdr:col>
      <xdr:colOff>392206</xdr:colOff>
      <xdr:row>15</xdr:row>
      <xdr:rowOff>145676</xdr:rowOff>
    </xdr:to>
    <xdr:cxnSp macro="">
      <xdr:nvCxnSpPr>
        <xdr:cNvPr id="21" name="직선 화살표 연결선 20">
          <a:extLst>
            <a:ext uri="{FF2B5EF4-FFF2-40B4-BE49-F238E27FC236}">
              <a16:creationId xmlns:a16="http://schemas.microsoft.com/office/drawing/2014/main" id="{D3A3571B-F96A-4F39-B729-5D369376AD14}"/>
            </a:ext>
          </a:extLst>
        </xdr:cNvPr>
        <xdr:cNvCxnSpPr/>
      </xdr:nvCxnSpPr>
      <xdr:spPr>
        <a:xfrm>
          <a:off x="4672852" y="4762499"/>
          <a:ext cx="246530" cy="190501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37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7" width="13.140625" style="4" customWidth="1"/>
    <col min="8" max="8" width="18.140625" style="4" bestFit="1" customWidth="1"/>
    <col min="9" max="11" width="13.140625" style="4" customWidth="1"/>
    <col min="12" max="12" width="2.5703125" style="39" customWidth="1"/>
    <col min="13" max="23" width="11.5703125" style="39" customWidth="1"/>
    <col min="24" max="25" width="9.140625" style="39"/>
    <col min="26" max="26" width="9.42578125" style="2" bestFit="1" customWidth="1"/>
    <col min="27" max="30" width="9.140625" style="2"/>
    <col min="31" max="34" width="9.140625" style="31"/>
    <col min="35" max="16384" width="9.140625" style="4"/>
  </cols>
  <sheetData>
    <row r="1" spans="1:28" ht="9.75" customHeight="1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>
      <c r="B2" s="59" t="s">
        <v>111</v>
      </c>
      <c r="C2" s="57"/>
      <c r="D2" s="57"/>
      <c r="E2" s="57"/>
      <c r="F2" s="57"/>
      <c r="G2" s="57"/>
      <c r="H2" s="57"/>
      <c r="I2" s="57"/>
      <c r="J2" s="57"/>
      <c r="K2" s="300" t="s">
        <v>384</v>
      </c>
      <c r="L2" s="58"/>
    </row>
    <row r="3" spans="1:28" ht="15.75" customHeight="1">
      <c r="B3" s="61"/>
      <c r="C3" s="61"/>
      <c r="D3" s="61"/>
      <c r="E3" s="61"/>
      <c r="F3" s="61"/>
      <c r="G3" s="61"/>
    </row>
    <row r="4" spans="1:28" ht="16.5" customHeight="1">
      <c r="B4" s="62" t="s">
        <v>113</v>
      </c>
      <c r="C4" s="301" t="s">
        <v>38</v>
      </c>
      <c r="D4" s="301"/>
      <c r="E4" s="62" t="s">
        <v>112</v>
      </c>
      <c r="F4" s="62" t="s">
        <v>64</v>
      </c>
      <c r="G4" s="93" t="s">
        <v>115</v>
      </c>
      <c r="H4" s="38"/>
      <c r="I4" s="38"/>
      <c r="J4" s="97" t="s">
        <v>35</v>
      </c>
      <c r="K4" s="97" t="s">
        <v>36</v>
      </c>
    </row>
    <row r="5" spans="1:28" ht="48.75" customHeight="1">
      <c r="B5" s="64" t="s">
        <v>385</v>
      </c>
      <c r="C5" s="302" t="s">
        <v>168</v>
      </c>
      <c r="D5" s="302"/>
      <c r="E5" s="63">
        <v>4</v>
      </c>
      <c r="F5" s="64">
        <v>30</v>
      </c>
      <c r="G5" s="94" t="s">
        <v>69</v>
      </c>
      <c r="H5" s="38"/>
      <c r="I5" s="38"/>
      <c r="J5" s="96" t="s">
        <v>50</v>
      </c>
      <c r="K5" s="95"/>
    </row>
    <row r="6" spans="1:28" ht="15.75" customHeight="1">
      <c r="B6" s="50"/>
      <c r="C6" s="50"/>
      <c r="D6" s="50"/>
      <c r="E6" s="50"/>
      <c r="F6" s="50"/>
      <c r="G6" s="50"/>
      <c r="H6" s="50"/>
      <c r="I6" s="50"/>
      <c r="M6" s="304"/>
    </row>
    <row r="7" spans="1:28" ht="16.5" customHeight="1">
      <c r="B7" s="52" t="s">
        <v>127</v>
      </c>
      <c r="C7" s="52"/>
      <c r="D7" s="51"/>
      <c r="E7" s="51"/>
      <c r="F7" s="51"/>
      <c r="G7" s="51"/>
      <c r="H7" s="51"/>
      <c r="I7" s="51"/>
      <c r="J7" s="51"/>
      <c r="K7" s="51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305"/>
      <c r="P9" s="305"/>
    </row>
    <row r="10" spans="1:28" ht="23.25" customHeight="1" thickBot="1">
      <c r="G10" s="6"/>
      <c r="H10" s="191" t="s">
        <v>92</v>
      </c>
      <c r="I10" s="192" t="s">
        <v>93</v>
      </c>
      <c r="J10" s="193" t="str">
        <f>C5</f>
        <v>청룡교통</v>
      </c>
      <c r="K10" s="194" t="s">
        <v>94</v>
      </c>
      <c r="X10" s="304"/>
      <c r="Z10" s="39"/>
      <c r="AA10" s="39"/>
      <c r="AB10" s="39"/>
    </row>
    <row r="11" spans="1:28" ht="23.25" customHeight="1" thickTop="1">
      <c r="G11" s="6"/>
      <c r="H11" s="257">
        <v>1</v>
      </c>
      <c r="I11" s="258">
        <v>2.0099999999999998</v>
      </c>
      <c r="J11" s="259">
        <v>2.100909691872539</v>
      </c>
      <c r="K11" s="260"/>
      <c r="M11" s="2"/>
      <c r="Y11" s="227"/>
      <c r="Z11" s="256"/>
      <c r="AA11" s="228"/>
      <c r="AB11" s="39"/>
    </row>
    <row r="12" spans="1:28" ht="23.25" customHeight="1">
      <c r="G12" s="6"/>
      <c r="H12" s="261">
        <v>2</v>
      </c>
      <c r="I12" s="258">
        <v>2.3662575846193561</v>
      </c>
      <c r="J12" s="259">
        <v>2.5211984847646076</v>
      </c>
      <c r="K12" s="262">
        <v>0.20005086107126568</v>
      </c>
      <c r="M12" s="228"/>
      <c r="Y12" s="227"/>
      <c r="Z12" s="256"/>
      <c r="AA12" s="228"/>
      <c r="AB12" s="39"/>
    </row>
    <row r="13" spans="1:28" ht="23.25" customHeight="1">
      <c r="G13" s="6"/>
      <c r="H13" s="261">
        <v>3</v>
      </c>
      <c r="I13" s="258">
        <v>2.37</v>
      </c>
      <c r="J13" s="259">
        <v>2.5340224903608362</v>
      </c>
      <c r="K13" s="263">
        <v>5.0864720384860007E-3</v>
      </c>
      <c r="M13" s="228"/>
      <c r="Y13" s="227"/>
      <c r="Z13" s="256"/>
      <c r="AA13" s="228"/>
      <c r="AB13" s="39"/>
    </row>
    <row r="14" spans="1:28" ht="23.25" customHeight="1">
      <c r="G14" s="6"/>
      <c r="H14" s="261">
        <v>4</v>
      </c>
      <c r="I14" s="258">
        <v>2.33</v>
      </c>
      <c r="J14" s="259">
        <v>2.4963752236706949</v>
      </c>
      <c r="K14" s="263">
        <v>-1.4856721608962675E-2</v>
      </c>
      <c r="M14" s="228"/>
      <c r="Y14" s="227"/>
      <c r="Z14" s="256"/>
      <c r="AA14" s="228"/>
      <c r="AB14" s="39"/>
    </row>
    <row r="15" spans="1:28" ht="23.25" customHeight="1">
      <c r="G15" s="6"/>
      <c r="H15" s="261">
        <v>5</v>
      </c>
      <c r="I15" s="258">
        <v>2.2850259626150282</v>
      </c>
      <c r="J15" s="259">
        <v>2.4120729669795118</v>
      </c>
      <c r="K15" s="263">
        <v>-3.3769865960784573E-2</v>
      </c>
      <c r="M15" s="228"/>
      <c r="Y15" s="227"/>
      <c r="Z15" s="256"/>
      <c r="AA15" s="228"/>
      <c r="AB15" s="39"/>
    </row>
    <row r="16" spans="1:28" ht="23.25" customHeight="1">
      <c r="G16" s="6"/>
      <c r="H16" s="261">
        <v>6</v>
      </c>
      <c r="I16" s="258">
        <v>2.0664933427553414</v>
      </c>
      <c r="J16" s="259">
        <v>2.3215989166939672</v>
      </c>
      <c r="K16" s="263">
        <v>-3.7508836392640132E-2</v>
      </c>
      <c r="M16" s="228"/>
      <c r="Y16" s="227"/>
      <c r="Z16" s="256"/>
      <c r="AA16" s="228"/>
      <c r="AB16" s="39"/>
    </row>
    <row r="17" spans="2:28" ht="23.25" customHeight="1">
      <c r="G17" s="6"/>
      <c r="H17" s="261">
        <v>7</v>
      </c>
      <c r="I17" s="258">
        <v>2.13</v>
      </c>
      <c r="J17" s="259">
        <v>2.2423413808738419</v>
      </c>
      <c r="K17" s="263">
        <v>-3.4139202620317666E-2</v>
      </c>
      <c r="M17" s="228"/>
      <c r="Y17" s="227"/>
      <c r="Z17" s="256"/>
      <c r="AA17" s="228"/>
      <c r="AB17" s="39"/>
    </row>
    <row r="18" spans="2:28" ht="23.25" customHeight="1">
      <c r="G18" s="6"/>
      <c r="H18" s="261">
        <v>8</v>
      </c>
      <c r="I18" s="258">
        <v>2.08</v>
      </c>
      <c r="J18" s="259">
        <v>2.1159564401998336</v>
      </c>
      <c r="K18" s="263">
        <v>-5.6362934632529504E-2</v>
      </c>
      <c r="M18" s="228"/>
      <c r="Y18" s="227"/>
      <c r="Z18" s="256"/>
      <c r="AA18" s="228"/>
      <c r="AB18" s="39"/>
    </row>
    <row r="19" spans="2:28" ht="23.25" customHeight="1">
      <c r="G19" s="6"/>
      <c r="H19" s="261">
        <v>9</v>
      </c>
      <c r="I19" s="258">
        <v>2.13</v>
      </c>
      <c r="J19" s="259">
        <v>2.192295523972168</v>
      </c>
      <c r="K19" s="263">
        <v>3.6077814420945709E-2</v>
      </c>
      <c r="M19" s="228"/>
      <c r="Y19" s="227"/>
      <c r="Z19" s="256"/>
      <c r="AA19" s="228"/>
      <c r="AB19" s="39"/>
    </row>
    <row r="20" spans="2:28" ht="23.25" customHeight="1">
      <c r="G20" s="6"/>
      <c r="H20" s="261">
        <v>10</v>
      </c>
      <c r="I20" s="258">
        <v>2.25</v>
      </c>
      <c r="J20" s="259">
        <v>2.2507500804513865</v>
      </c>
      <c r="K20" s="263">
        <v>2.6663629898448171E-2</v>
      </c>
      <c r="M20" s="228"/>
      <c r="Y20" s="227"/>
      <c r="Z20" s="256"/>
      <c r="AA20" s="228"/>
      <c r="AB20" s="39"/>
    </row>
    <row r="21" spans="2:28" ht="23.25" customHeight="1">
      <c r="G21" s="6"/>
      <c r="H21" s="261">
        <v>11</v>
      </c>
      <c r="I21" s="258">
        <v>2.25</v>
      </c>
      <c r="J21" s="259">
        <v>2.2153095504460572</v>
      </c>
      <c r="K21" s="263">
        <v>-1.5746097406879489E-2</v>
      </c>
      <c r="M21" s="228"/>
      <c r="Y21" s="227"/>
      <c r="Z21" s="256"/>
      <c r="AA21" s="228"/>
      <c r="AB21" s="39"/>
    </row>
    <row r="22" spans="2:28" ht="23.25" customHeight="1">
      <c r="G22" s="6"/>
      <c r="H22" s="264" t="s">
        <v>288</v>
      </c>
      <c r="I22" s="265">
        <v>0.11940298507462699</v>
      </c>
      <c r="J22" s="266">
        <v>5.4452535021414228E-2</v>
      </c>
      <c r="K22" s="267">
        <v>-6.495045005321276E-2</v>
      </c>
      <c r="M22" s="228"/>
      <c r="Y22" s="227"/>
      <c r="Z22" s="256"/>
      <c r="AA22" s="228"/>
      <c r="AB22" s="39"/>
    </row>
    <row r="23" spans="2:28" ht="23.25" customHeight="1">
      <c r="H23" s="268" t="s">
        <v>289</v>
      </c>
      <c r="I23" s="269"/>
      <c r="J23" s="270" t="s">
        <v>399</v>
      </c>
      <c r="K23" s="271"/>
      <c r="M23" s="228"/>
      <c r="X23" s="2"/>
      <c r="Y23" s="2"/>
      <c r="AB23" s="39"/>
    </row>
    <row r="24" spans="2:28" ht="9" customHeight="1">
      <c r="M24" s="228"/>
      <c r="X24" s="2"/>
      <c r="Y24" s="2"/>
      <c r="AB24" s="228"/>
    </row>
    <row r="25" spans="2:28" ht="16.5" customHeight="1">
      <c r="B25" s="52" t="s">
        <v>128</v>
      </c>
      <c r="C25" s="52"/>
      <c r="D25" s="51"/>
      <c r="E25" s="51"/>
      <c r="F25" s="51"/>
      <c r="G25" s="51"/>
      <c r="H25" s="51"/>
      <c r="I25" s="51"/>
      <c r="J25" s="51"/>
      <c r="K25" s="51"/>
      <c r="M25" s="228"/>
      <c r="X25" s="2"/>
      <c r="Y25" s="2"/>
      <c r="AB25" s="228"/>
    </row>
    <row r="26" spans="2:28" ht="27.75" customHeight="1">
      <c r="B26" s="56" t="s">
        <v>62</v>
      </c>
      <c r="C26" s="56" t="s">
        <v>101</v>
      </c>
      <c r="D26" s="56" t="s">
        <v>103</v>
      </c>
      <c r="E26" s="56" t="s">
        <v>104</v>
      </c>
      <c r="F26" s="56" t="s">
        <v>105</v>
      </c>
      <c r="G26" s="56" t="s">
        <v>106</v>
      </c>
      <c r="H26" s="56" t="s">
        <v>6</v>
      </c>
      <c r="I26" s="56" t="s">
        <v>7</v>
      </c>
      <c r="J26" s="56" t="s">
        <v>107</v>
      </c>
      <c r="K26" s="56" t="s">
        <v>72</v>
      </c>
      <c r="M26" s="228"/>
      <c r="X26" s="2"/>
      <c r="Y26" s="2"/>
      <c r="AB26" s="228"/>
    </row>
    <row r="27" spans="2:28" ht="23.25" customHeight="1">
      <c r="B27" s="75" t="s">
        <v>259</v>
      </c>
      <c r="C27" s="76">
        <v>11</v>
      </c>
      <c r="D27" s="77">
        <v>2.129985566672973E-2</v>
      </c>
      <c r="E27" s="77">
        <v>0.36079073148477359</v>
      </c>
      <c r="F27" s="77">
        <v>0.19984554721691175</v>
      </c>
      <c r="G27" s="78">
        <v>12.713409531510235</v>
      </c>
      <c r="H27" s="79">
        <v>0.55245803618933897</v>
      </c>
      <c r="I27" s="79">
        <v>19.627044114695678</v>
      </c>
      <c r="J27" s="80">
        <v>2.2536266468896193</v>
      </c>
      <c r="K27" s="81" t="s">
        <v>69</v>
      </c>
      <c r="M27" s="228"/>
      <c r="N27" s="306" t="str">
        <f>C5</f>
        <v>청룡교통</v>
      </c>
      <c r="Y27" s="2"/>
    </row>
    <row r="28" spans="2:28" ht="22.5" customHeight="1">
      <c r="B28" s="223" t="s">
        <v>118</v>
      </c>
      <c r="C28" s="68">
        <v>11</v>
      </c>
      <c r="D28" s="69">
        <v>2.8874151161616235E-2</v>
      </c>
      <c r="E28" s="69">
        <v>0.35529328288446821</v>
      </c>
      <c r="F28" s="69">
        <v>0.16287366577172702</v>
      </c>
      <c r="G28" s="70">
        <v>14.607115384615383</v>
      </c>
      <c r="H28" s="71">
        <v>0.23872314235168679</v>
      </c>
      <c r="I28" s="71">
        <v>16.211908112636248</v>
      </c>
      <c r="J28" s="72">
        <v>2.2153095504460572</v>
      </c>
      <c r="K28" s="73" t="s">
        <v>69</v>
      </c>
      <c r="M28" s="228"/>
      <c r="N28" s="39" t="s">
        <v>69</v>
      </c>
      <c r="O28" s="39">
        <v>72</v>
      </c>
      <c r="Y28" s="2"/>
    </row>
    <row r="29" spans="2:28" ht="22.5" customHeight="1">
      <c r="B29" s="53" t="s">
        <v>108</v>
      </c>
      <c r="C29" s="53"/>
      <c r="D29" s="66">
        <f>D28/D27-1</f>
        <v>0.35560313710094849</v>
      </c>
      <c r="E29" s="66">
        <f t="shared" ref="E29:J29" si="0">E28/E27-1</f>
        <v>-1.5237222357906921E-2</v>
      </c>
      <c r="F29" s="66">
        <f t="shared" si="0"/>
        <v>-0.1850022778093503</v>
      </c>
      <c r="G29" s="66">
        <f t="shared" si="0"/>
        <v>0.14895342185049509</v>
      </c>
      <c r="H29" s="66">
        <f t="shared" si="0"/>
        <v>-0.56788909434947321</v>
      </c>
      <c r="I29" s="66">
        <f t="shared" si="0"/>
        <v>-0.17400154511816479</v>
      </c>
      <c r="J29" s="66">
        <f t="shared" si="0"/>
        <v>-1.7002415416256356E-2</v>
      </c>
      <c r="K29" s="67" t="str">
        <f>J23</f>
        <v>28위/(32개사)</v>
      </c>
      <c r="M29" s="2" t="s">
        <v>71</v>
      </c>
      <c r="N29" s="307">
        <v>9.7222222222222224E-2</v>
      </c>
      <c r="O29" s="39">
        <v>7</v>
      </c>
      <c r="X29" s="2"/>
      <c r="Y29" s="2"/>
    </row>
    <row r="30" spans="2:28" ht="22.5" customHeight="1">
      <c r="M30" s="2" t="s">
        <v>66</v>
      </c>
      <c r="N30" s="307">
        <v>0.125</v>
      </c>
      <c r="O30" s="39">
        <v>9</v>
      </c>
      <c r="X30" s="2"/>
      <c r="Y30" s="2"/>
    </row>
    <row r="31" spans="2:28" ht="17.25" customHeight="1">
      <c r="B31" s="52" t="s">
        <v>129</v>
      </c>
      <c r="C31" s="52"/>
      <c r="D31" s="51"/>
      <c r="E31" s="51"/>
      <c r="F31" s="51"/>
      <c r="G31" s="51"/>
      <c r="H31" s="51"/>
      <c r="I31" s="51"/>
      <c r="J31" s="51"/>
      <c r="K31" s="51"/>
      <c r="M31" s="2" t="s">
        <v>68</v>
      </c>
      <c r="N31" s="307">
        <v>0.20833333333333334</v>
      </c>
      <c r="O31" s="39">
        <v>15</v>
      </c>
      <c r="X31" s="2"/>
      <c r="Y31" s="2"/>
    </row>
    <row r="32" spans="2:28" ht="22.5" customHeight="1">
      <c r="B32" s="60"/>
      <c r="C32" s="60"/>
      <c r="M32" s="2" t="s">
        <v>69</v>
      </c>
      <c r="N32" s="307">
        <v>0.15277777777777779</v>
      </c>
      <c r="O32" s="39">
        <v>11</v>
      </c>
      <c r="X32" s="2"/>
      <c r="Y32" s="2"/>
    </row>
    <row r="33" spans="2:28" ht="22.5" customHeight="1" thickBot="1">
      <c r="H33" s="195" t="s">
        <v>92</v>
      </c>
      <c r="I33" s="196" t="s">
        <v>93</v>
      </c>
      <c r="J33" s="197" t="str">
        <f>J10</f>
        <v>청룡교통</v>
      </c>
      <c r="K33" s="198" t="s">
        <v>116</v>
      </c>
      <c r="M33" s="2" t="s">
        <v>67</v>
      </c>
      <c r="N33" s="307">
        <v>0.27777777777777779</v>
      </c>
      <c r="O33" s="39">
        <v>20</v>
      </c>
      <c r="X33" s="2"/>
      <c r="Y33" s="2"/>
    </row>
    <row r="34" spans="2:28" ht="22.5" customHeight="1" thickTop="1">
      <c r="H34" s="203" t="s">
        <v>110</v>
      </c>
      <c r="I34" s="204" t="s">
        <v>69</v>
      </c>
      <c r="J34" s="205" t="s">
        <v>69</v>
      </c>
      <c r="K34" s="206"/>
      <c r="M34" s="2" t="s">
        <v>70</v>
      </c>
      <c r="N34" s="307">
        <v>0.1388888888888889</v>
      </c>
      <c r="O34" s="39">
        <v>10</v>
      </c>
      <c r="X34" s="2"/>
      <c r="Z34" s="39"/>
      <c r="AA34" s="39"/>
      <c r="AB34" s="39"/>
    </row>
    <row r="35" spans="2:28" ht="21" customHeight="1">
      <c r="H35" s="199" t="s">
        <v>95</v>
      </c>
      <c r="I35" s="200">
        <v>8.5347657415696804E-2</v>
      </c>
      <c r="J35" s="201" t="s">
        <v>394</v>
      </c>
      <c r="K35" s="202">
        <v>1.187456480652542E-2</v>
      </c>
      <c r="M35" s="2"/>
      <c r="X35" s="2"/>
      <c r="Z35" s="39"/>
      <c r="AA35" s="39"/>
      <c r="AB35" s="39"/>
    </row>
    <row r="36" spans="2:28" ht="21" customHeight="1">
      <c r="H36" s="183" t="s">
        <v>96</v>
      </c>
      <c r="I36" s="175">
        <v>9.7881229483736204E-2</v>
      </c>
      <c r="J36" s="184" t="s">
        <v>395</v>
      </c>
      <c r="K36" s="185">
        <v>2.7118770516263796E-2</v>
      </c>
      <c r="L36" s="4"/>
      <c r="M36" s="2"/>
      <c r="X36" s="2"/>
      <c r="Z36" s="39"/>
      <c r="AA36" s="39"/>
      <c r="AB36" s="39"/>
    </row>
    <row r="37" spans="2:28" ht="21" customHeight="1">
      <c r="H37" s="182" t="s">
        <v>97</v>
      </c>
      <c r="I37" s="175">
        <v>0.17547000895255147</v>
      </c>
      <c r="J37" s="184" t="s">
        <v>396</v>
      </c>
      <c r="K37" s="185">
        <v>3.2863324380781878E-2</v>
      </c>
      <c r="L37" s="4"/>
      <c r="M37" s="2"/>
      <c r="X37" s="2"/>
      <c r="Z37" s="39"/>
      <c r="AA37" s="39"/>
      <c r="AB37" s="39"/>
    </row>
    <row r="38" spans="2:28" ht="21" customHeight="1">
      <c r="H38" s="182" t="s">
        <v>100</v>
      </c>
      <c r="I38" s="175">
        <v>0.2348552670844524</v>
      </c>
      <c r="J38" s="184" t="s">
        <v>397</v>
      </c>
      <c r="K38" s="185">
        <v>-8.2077489306674606E-2</v>
      </c>
      <c r="L38" s="4"/>
      <c r="M38" s="2"/>
      <c r="X38" s="2"/>
      <c r="Z38" s="39"/>
      <c r="AA38" s="39"/>
      <c r="AB38" s="39"/>
    </row>
    <row r="39" spans="2:28" ht="21" customHeight="1">
      <c r="H39" s="186" t="s">
        <v>98</v>
      </c>
      <c r="I39" s="175">
        <v>0.22023276633840644</v>
      </c>
      <c r="J39" s="184" t="s">
        <v>398</v>
      </c>
      <c r="K39" s="185">
        <v>5.7545011439371352E-2</v>
      </c>
      <c r="L39" s="4"/>
      <c r="M39" s="2"/>
      <c r="X39" s="2"/>
      <c r="Z39" s="39"/>
      <c r="AA39" s="39"/>
      <c r="AB39" s="39"/>
    </row>
    <row r="40" spans="2:28" ht="21" customHeight="1">
      <c r="H40" s="187" t="s">
        <v>99</v>
      </c>
      <c r="I40" s="188">
        <v>0.18621307072515667</v>
      </c>
      <c r="J40" s="189" t="s">
        <v>301</v>
      </c>
      <c r="K40" s="190">
        <v>-4.732418183626777E-2</v>
      </c>
      <c r="L40" s="4"/>
      <c r="M40" s="2"/>
      <c r="X40" s="2"/>
      <c r="Z40" s="39"/>
      <c r="AA40" s="39"/>
      <c r="AB40" s="39"/>
    </row>
    <row r="41" spans="2:28" ht="22.5" customHeight="1">
      <c r="L41" s="4"/>
      <c r="M41" s="2"/>
      <c r="X41" s="2"/>
      <c r="Z41" s="39"/>
      <c r="AA41" s="39"/>
      <c r="AB41" s="39"/>
    </row>
    <row r="42" spans="2:28" ht="18" customHeight="1">
      <c r="B42" s="52" t="s">
        <v>130</v>
      </c>
      <c r="C42" s="52"/>
      <c r="D42" s="51"/>
      <c r="E42" s="51"/>
      <c r="F42" s="51"/>
      <c r="G42" s="51"/>
      <c r="H42" s="51"/>
      <c r="I42" s="51"/>
      <c r="J42" s="51"/>
      <c r="K42" s="51"/>
      <c r="L42" s="4"/>
      <c r="M42" s="2"/>
      <c r="X42" s="2"/>
      <c r="Z42" s="39"/>
      <c r="AA42" s="39"/>
      <c r="AB42" s="39"/>
    </row>
    <row r="43" spans="2:28" ht="30.75" customHeight="1">
      <c r="B43" s="56" t="s">
        <v>62</v>
      </c>
      <c r="C43" s="56" t="s">
        <v>102</v>
      </c>
      <c r="D43" s="56" t="s">
        <v>103</v>
      </c>
      <c r="E43" s="56" t="s">
        <v>104</v>
      </c>
      <c r="F43" s="56" t="s">
        <v>105</v>
      </c>
      <c r="G43" s="56" t="s">
        <v>106</v>
      </c>
      <c r="H43" s="56" t="s">
        <v>6</v>
      </c>
      <c r="I43" s="56" t="s">
        <v>7</v>
      </c>
      <c r="J43" s="56" t="s">
        <v>107</v>
      </c>
      <c r="K43" s="56" t="s">
        <v>72</v>
      </c>
      <c r="L43" s="4"/>
      <c r="M43" s="2"/>
      <c r="N43" s="39" t="s">
        <v>123</v>
      </c>
      <c r="X43" s="2"/>
      <c r="Z43" s="39"/>
      <c r="AA43" s="39"/>
      <c r="AB43" s="39"/>
    </row>
    <row r="44" spans="2:28" ht="22.5" customHeight="1">
      <c r="B44" s="225" t="s">
        <v>118</v>
      </c>
      <c r="C44" s="76">
        <v>1</v>
      </c>
      <c r="D44" s="77">
        <v>8.2704129348984246E-2</v>
      </c>
      <c r="E44" s="77">
        <v>0.44410990096470843</v>
      </c>
      <c r="F44" s="77">
        <v>0.15191747403379122</v>
      </c>
      <c r="G44" s="78">
        <v>18.270580645161292</v>
      </c>
      <c r="H44" s="79">
        <v>0.69350716994208783</v>
      </c>
      <c r="I44" s="79">
        <v>28.268297938434873</v>
      </c>
      <c r="J44" s="80">
        <v>2.1172868822776016</v>
      </c>
      <c r="K44" s="82" t="s">
        <v>76</v>
      </c>
      <c r="L44" s="4"/>
      <c r="M44" s="2"/>
      <c r="N44" s="39">
        <v>1</v>
      </c>
      <c r="X44" s="2"/>
      <c r="Z44" s="39"/>
      <c r="AA44" s="39"/>
      <c r="AB44" s="39"/>
    </row>
    <row r="45" spans="2:28" ht="22.5" customHeight="1">
      <c r="B45" s="223" t="s">
        <v>118</v>
      </c>
      <c r="C45" s="68">
        <v>2</v>
      </c>
      <c r="D45" s="69">
        <v>9.6677708278766705E-2</v>
      </c>
      <c r="E45" s="69">
        <v>0.32836742257089718</v>
      </c>
      <c r="F45" s="69">
        <v>0.13938940065018166</v>
      </c>
      <c r="G45" s="70">
        <v>13.321281250000006</v>
      </c>
      <c r="H45" s="71">
        <v>4.6445220792730023E-2</v>
      </c>
      <c r="I45" s="71">
        <v>8.769318299427356</v>
      </c>
      <c r="J45" s="72">
        <v>2.4785466901803992</v>
      </c>
      <c r="K45" s="73" t="s">
        <v>164</v>
      </c>
      <c r="M45" s="2"/>
      <c r="N45" s="39">
        <v>5</v>
      </c>
      <c r="X45" s="2"/>
      <c r="Z45" s="39"/>
      <c r="AA45" s="39"/>
      <c r="AB45" s="39"/>
    </row>
    <row r="46" spans="2:28" ht="22.5" customHeight="1">
      <c r="B46" s="223" t="s">
        <v>118</v>
      </c>
      <c r="C46" s="68">
        <v>3</v>
      </c>
      <c r="D46" s="69">
        <v>2.4515973562088206E-2</v>
      </c>
      <c r="E46" s="69">
        <v>0.32806702976412738</v>
      </c>
      <c r="F46" s="69">
        <v>0.14461109000980413</v>
      </c>
      <c r="G46" s="70">
        <v>12.745727272727274</v>
      </c>
      <c r="H46" s="71">
        <v>6.7867507474255712E-2</v>
      </c>
      <c r="I46" s="71">
        <v>8.9805412769860666</v>
      </c>
      <c r="J46" s="72">
        <v>2.5349159920133091</v>
      </c>
      <c r="K46" s="73" t="s">
        <v>117</v>
      </c>
      <c r="M46" s="2"/>
      <c r="N46" s="39">
        <v>4</v>
      </c>
      <c r="X46" s="2"/>
      <c r="Z46" s="39"/>
      <c r="AA46" s="39"/>
      <c r="AB46" s="39"/>
    </row>
    <row r="47" spans="2:28" ht="22.5" customHeight="1">
      <c r="B47" s="223" t="s">
        <v>118</v>
      </c>
      <c r="C47" s="68">
        <v>4</v>
      </c>
      <c r="D47" s="69">
        <v>2.3440939920053062E-2</v>
      </c>
      <c r="E47" s="69">
        <v>0.3231313683002518</v>
      </c>
      <c r="F47" s="69">
        <v>0.15070323744302991</v>
      </c>
      <c r="G47" s="70">
        <v>13.037242424242425</v>
      </c>
      <c r="H47" s="71">
        <v>8.7629432840519619E-2</v>
      </c>
      <c r="I47" s="71">
        <v>8.9820168661532609</v>
      </c>
      <c r="J47" s="72">
        <v>2.4963752236706949</v>
      </c>
      <c r="K47" s="73" t="s">
        <v>117</v>
      </c>
      <c r="M47" s="2"/>
      <c r="N47" s="39">
        <v>4</v>
      </c>
      <c r="X47" s="2"/>
      <c r="Z47" s="39"/>
      <c r="AA47" s="39"/>
      <c r="AB47" s="39"/>
    </row>
    <row r="48" spans="2:28" ht="22.5" customHeight="1">
      <c r="B48" s="223" t="s">
        <v>118</v>
      </c>
      <c r="C48" s="68">
        <v>5</v>
      </c>
      <c r="D48" s="69">
        <v>2.4751108823978282E-2</v>
      </c>
      <c r="E48" s="69">
        <v>0.32245154345863086</v>
      </c>
      <c r="F48" s="69">
        <v>0.15071651607321337</v>
      </c>
      <c r="G48" s="70">
        <v>13.701272727272725</v>
      </c>
      <c r="H48" s="71">
        <v>8.9528167176592649E-2</v>
      </c>
      <c r="I48" s="71">
        <v>9.2569355948209893</v>
      </c>
      <c r="J48" s="72">
        <v>2.4227690553522483</v>
      </c>
      <c r="K48" s="73" t="s">
        <v>117</v>
      </c>
      <c r="M48" s="2"/>
      <c r="N48" s="39">
        <v>4</v>
      </c>
      <c r="X48" s="2"/>
      <c r="Z48" s="39"/>
      <c r="AA48" s="39"/>
      <c r="AB48" s="39"/>
    </row>
    <row r="49" spans="2:28" ht="22.5" customHeight="1">
      <c r="B49" s="223" t="s">
        <v>118</v>
      </c>
      <c r="C49" s="68">
        <v>6</v>
      </c>
      <c r="D49" s="69">
        <v>2.4790060570124464E-2</v>
      </c>
      <c r="E49" s="69">
        <v>0.32826002439122809</v>
      </c>
      <c r="F49" s="69">
        <v>0.14440477887428113</v>
      </c>
      <c r="G49" s="70">
        <v>14.935545454545453</v>
      </c>
      <c r="H49" s="71">
        <v>4.9774946980396521E-2</v>
      </c>
      <c r="I49" s="71">
        <v>10.27278328833876</v>
      </c>
      <c r="J49" s="72">
        <v>2.3236997212260362</v>
      </c>
      <c r="K49" s="73" t="s">
        <v>69</v>
      </c>
      <c r="M49" s="2"/>
      <c r="N49" s="39">
        <v>3</v>
      </c>
      <c r="X49" s="2"/>
      <c r="Z49" s="39"/>
      <c r="AA49" s="39"/>
      <c r="AB49" s="39"/>
    </row>
    <row r="50" spans="2:28" ht="22.5" customHeight="1">
      <c r="B50" s="223" t="s">
        <v>118</v>
      </c>
      <c r="C50" s="68">
        <v>7</v>
      </c>
      <c r="D50" s="69">
        <v>2.5931015424524039E-2</v>
      </c>
      <c r="E50" s="69">
        <v>0.33398442420555902</v>
      </c>
      <c r="F50" s="69">
        <v>0.1425872954435202</v>
      </c>
      <c r="G50" s="70">
        <v>14.852300000000001</v>
      </c>
      <c r="H50" s="71">
        <v>2.015619509845205E-2</v>
      </c>
      <c r="I50" s="71">
        <v>10.499006329223111</v>
      </c>
      <c r="J50" s="72">
        <v>2.2697671460822395</v>
      </c>
      <c r="K50" s="73" t="s">
        <v>69</v>
      </c>
      <c r="M50" s="2"/>
      <c r="N50" s="39">
        <v>3</v>
      </c>
      <c r="X50" s="2"/>
      <c r="Z50" s="39"/>
      <c r="AA50" s="39"/>
      <c r="AB50" s="39"/>
    </row>
    <row r="51" spans="2:28" ht="22.5" customHeight="1">
      <c r="B51" s="223" t="s">
        <v>118</v>
      </c>
      <c r="C51" s="68">
        <v>8</v>
      </c>
      <c r="D51" s="69">
        <v>2.8166642288487181E-2</v>
      </c>
      <c r="E51" s="69">
        <v>0.36108636224830676</v>
      </c>
      <c r="F51" s="69">
        <v>0.14099408966456659</v>
      </c>
      <c r="G51" s="70">
        <v>15.766758620689656</v>
      </c>
      <c r="H51" s="71">
        <v>1.7875259645594378E-2</v>
      </c>
      <c r="I51" s="71">
        <v>12.383979882467784</v>
      </c>
      <c r="J51" s="72">
        <v>2.1159564401998336</v>
      </c>
      <c r="K51" s="73" t="s">
        <v>69</v>
      </c>
      <c r="M51" s="2"/>
      <c r="N51" s="39">
        <v>3</v>
      </c>
      <c r="X51" s="2"/>
      <c r="Z51" s="39"/>
      <c r="AA51" s="39"/>
      <c r="AB51" s="39"/>
    </row>
    <row r="52" spans="2:28" ht="22.5" customHeight="1">
      <c r="B52" s="223" t="s">
        <v>118</v>
      </c>
      <c r="C52" s="68">
        <v>9</v>
      </c>
      <c r="D52" s="69">
        <v>2.6938014145667984E-2</v>
      </c>
      <c r="E52" s="69">
        <v>0.35063856120675707</v>
      </c>
      <c r="F52" s="69">
        <v>0.14802939926046443</v>
      </c>
      <c r="G52" s="70">
        <v>15.134448275862066</v>
      </c>
      <c r="H52" s="71">
        <v>1.9389957550600065E-2</v>
      </c>
      <c r="I52" s="71">
        <v>11.797496505703434</v>
      </c>
      <c r="J52" s="72">
        <v>2.192295523972168</v>
      </c>
      <c r="K52" s="73" t="s">
        <v>69</v>
      </c>
      <c r="M52" s="2"/>
      <c r="N52" s="39">
        <v>3</v>
      </c>
      <c r="X52" s="2"/>
      <c r="Z52" s="39"/>
      <c r="AA52" s="39"/>
      <c r="AB52" s="39"/>
    </row>
    <row r="53" spans="2:28" ht="22.5" customHeight="1">
      <c r="B53" s="223" t="s">
        <v>118</v>
      </c>
      <c r="C53" s="68">
        <v>10</v>
      </c>
      <c r="D53" s="69">
        <v>2.6878215921646065E-2</v>
      </c>
      <c r="E53" s="69">
        <v>0.34995967368419323</v>
      </c>
      <c r="F53" s="69">
        <v>0.15960675531848428</v>
      </c>
      <c r="G53" s="70">
        <v>14.207071428571428</v>
      </c>
      <c r="H53" s="71">
        <v>6.7953593877354751E-2</v>
      </c>
      <c r="I53" s="71">
        <v>14.706240161687701</v>
      </c>
      <c r="J53" s="72">
        <v>2.2507500804513865</v>
      </c>
      <c r="K53" s="73" t="s">
        <v>69</v>
      </c>
      <c r="M53" s="2"/>
      <c r="N53" s="39">
        <v>3</v>
      </c>
      <c r="X53" s="2"/>
      <c r="Z53" s="39"/>
      <c r="AA53" s="39"/>
      <c r="AB53" s="39"/>
    </row>
    <row r="54" spans="2:28" ht="22.5" customHeight="1">
      <c r="B54" s="223" t="s">
        <v>118</v>
      </c>
      <c r="C54" s="68">
        <v>11</v>
      </c>
      <c r="D54" s="69">
        <v>2.8874151161616235E-2</v>
      </c>
      <c r="E54" s="69">
        <v>0.35529328288446821</v>
      </c>
      <c r="F54" s="69">
        <v>0.16287366577172702</v>
      </c>
      <c r="G54" s="70">
        <v>14.607115384615383</v>
      </c>
      <c r="H54" s="71">
        <v>0.23872314235168679</v>
      </c>
      <c r="I54" s="71">
        <v>16.211908112636248</v>
      </c>
      <c r="J54" s="72">
        <v>2.2153095504460572</v>
      </c>
      <c r="K54" s="73" t="s">
        <v>69</v>
      </c>
      <c r="M54" s="2"/>
      <c r="N54" s="39">
        <v>3</v>
      </c>
      <c r="X54" s="2"/>
      <c r="Z54" s="39"/>
      <c r="AA54" s="39"/>
      <c r="AB54" s="39"/>
    </row>
    <row r="55" spans="2:28" ht="25.5" customHeight="1">
      <c r="B55" s="53" t="s">
        <v>108</v>
      </c>
      <c r="C55" s="53"/>
      <c r="D55" s="66" cm="1">
        <f t="array" aca="1" ref="D55" ca="1">(INDIRECT(ADDRESS(ROW()-1,COLUMN()))/INDIRECT(ADDRESS(ROW()-2,COLUMN())))-1</f>
        <v>7.4258471834165451E-2</v>
      </c>
      <c r="E55" s="66" cm="1">
        <f t="array" aca="1" ref="E55" ca="1">(INDIRECT(ADDRESS(ROW()-1,COLUMN()))/INDIRECT(ADDRESS(ROW()-2,COLUMN())))-1</f>
        <v>1.5240639426038705E-2</v>
      </c>
      <c r="F55" s="66" cm="1">
        <f t="array" aca="1" ref="F55" ca="1">(INDIRECT(ADDRESS(ROW()-1,COLUMN()))/INDIRECT(ADDRESS(ROW()-2,COLUMN())))-1</f>
        <v>2.0468497381102901E-2</v>
      </c>
      <c r="G55" s="66" cm="1">
        <f t="array" aca="1" ref="G55" ca="1">(INDIRECT(ADDRESS(ROW()-1,COLUMN()))/INDIRECT(ADDRESS(ROW()-2,COLUMN())))-1</f>
        <v>2.8158087193074666E-2</v>
      </c>
      <c r="H55" s="66" cm="1">
        <f t="array" aca="1" ref="H55" ca="1">(INDIRECT(ADDRESS(ROW()-1,COLUMN()))/INDIRECT(ADDRESS(ROW()-2,COLUMN())))-1</f>
        <v>2.5130318903006583</v>
      </c>
      <c r="I55" s="66" cm="1">
        <f t="array" aca="1" ref="I55" ca="1">(INDIRECT(ADDRESS(ROW()-1,COLUMN()))/INDIRECT(ADDRESS(ROW()-2,COLUMN())))-1</f>
        <v>0.1023829295859775</v>
      </c>
      <c r="J55" s="66" cm="1">
        <f t="array" aca="1" ref="J55" ca="1">(INDIRECT(ADDRESS(ROW()-1,COLUMN()))/INDIRECT(ADDRESS(ROW()-2,COLUMN())))-1</f>
        <v>-1.5746097406879489E-2</v>
      </c>
      <c r="K55" s="74" t="str" cm="1">
        <f t="array" aca="1" ref="K55" ca="1">_xlfn.IFS(N55=0,"등급유지",N55&gt;0,N55&amp;"등급 상승",N55&lt;0,N55&amp;"등급 하락")</f>
        <v>등급유지</v>
      </c>
      <c r="M55" s="308"/>
      <c r="N55" s="39" cm="1">
        <f t="array" aca="1" ref="N55" ca="1">(INDIRECT(ADDRESS(ROW()-1,COLUMN()))-INDIRECT(ADDRESS(ROW()-2,COLUMN())))</f>
        <v>0</v>
      </c>
      <c r="O55" s="39" t="s">
        <v>124</v>
      </c>
      <c r="X55" s="309"/>
      <c r="Z55" s="229"/>
      <c r="AA55" s="39"/>
      <c r="AB55" s="39"/>
    </row>
    <row r="56" spans="2:28" ht="25.5" customHeight="1">
      <c r="B56" s="48"/>
      <c r="C56" s="48"/>
      <c r="D56" s="49"/>
      <c r="E56" s="49"/>
      <c r="F56" s="49"/>
      <c r="G56" s="49"/>
      <c r="H56" s="49"/>
      <c r="I56" s="49"/>
      <c r="J56" s="49"/>
      <c r="K56" s="49"/>
      <c r="M56" s="308"/>
      <c r="N56" s="2"/>
      <c r="O56" s="2"/>
      <c r="X56" s="309"/>
      <c r="Z56" s="229"/>
      <c r="AA56" s="39"/>
      <c r="AB56" s="39"/>
    </row>
    <row r="57" spans="2:28" ht="18" customHeight="1">
      <c r="B57" s="52" t="s">
        <v>131</v>
      </c>
      <c r="C57" s="52"/>
      <c r="D57" s="51"/>
      <c r="E57" s="51"/>
      <c r="F57" s="51"/>
      <c r="G57" s="51"/>
      <c r="H57" s="51"/>
      <c r="I57" s="51"/>
      <c r="J57" s="51"/>
      <c r="K57" s="51"/>
      <c r="M57" s="308"/>
      <c r="X57" s="309"/>
      <c r="Z57" s="229"/>
      <c r="AA57" s="39"/>
      <c r="AB57" s="39"/>
    </row>
    <row r="58" spans="2:28" ht="21" customHeight="1">
      <c r="B58" s="48"/>
      <c r="C58" s="48"/>
      <c r="D58" s="49"/>
      <c r="E58" s="49"/>
      <c r="F58" s="49"/>
      <c r="G58" s="49"/>
      <c r="H58" s="49"/>
      <c r="I58" s="49"/>
      <c r="J58" s="49"/>
      <c r="K58" s="49"/>
      <c r="M58" s="308"/>
      <c r="X58" s="309"/>
      <c r="Z58" s="229"/>
      <c r="AA58" s="39"/>
      <c r="AB58" s="39"/>
    </row>
    <row r="59" spans="2:28" ht="25.5" customHeight="1">
      <c r="B59" s="48"/>
      <c r="C59" s="48"/>
      <c r="D59" s="49"/>
      <c r="E59" s="49"/>
      <c r="F59" s="49"/>
      <c r="G59" s="49"/>
      <c r="H59" s="49"/>
      <c r="I59" s="49"/>
      <c r="J59" s="49"/>
      <c r="K59" s="49"/>
      <c r="M59" s="308"/>
      <c r="N59" s="309"/>
      <c r="P59" s="229"/>
      <c r="AA59" s="40"/>
    </row>
    <row r="60" spans="2:28" ht="25.5" customHeight="1">
      <c r="B60" s="48"/>
      <c r="C60" s="48"/>
      <c r="D60" s="49"/>
      <c r="M60" s="308"/>
      <c r="N60" s="309"/>
      <c r="P60" s="229"/>
      <c r="AA60" s="40"/>
    </row>
    <row r="61" spans="2:28" ht="25.5" customHeight="1">
      <c r="B61" s="48"/>
      <c r="C61" s="48"/>
      <c r="D61" s="49"/>
      <c r="M61" s="308"/>
      <c r="N61" s="309"/>
      <c r="P61" s="229"/>
      <c r="AA61" s="40"/>
    </row>
    <row r="62" spans="2:28" ht="25.5" customHeight="1">
      <c r="B62" s="48"/>
      <c r="C62" s="48"/>
      <c r="D62" s="49"/>
      <c r="M62" s="308"/>
      <c r="N62" s="309"/>
      <c r="P62" s="229"/>
      <c r="AA62" s="40"/>
    </row>
    <row r="63" spans="2:28" ht="25.5" customHeight="1">
      <c r="B63" s="48"/>
      <c r="C63" s="48"/>
      <c r="D63" s="49"/>
      <c r="M63" s="308"/>
      <c r="N63" s="309"/>
      <c r="P63" s="229"/>
      <c r="AA63" s="40"/>
    </row>
    <row r="64" spans="2:28" ht="25.5" customHeight="1">
      <c r="B64" s="48"/>
      <c r="C64" s="48"/>
      <c r="D64" s="49"/>
      <c r="M64" s="308"/>
      <c r="N64" s="309"/>
      <c r="P64" s="229"/>
      <c r="AA64" s="40"/>
    </row>
    <row r="65" spans="2:27" ht="25.5" customHeight="1">
      <c r="B65" s="48"/>
      <c r="C65" s="48"/>
      <c r="D65" s="49"/>
      <c r="M65" s="308"/>
      <c r="N65" s="309"/>
      <c r="P65" s="229"/>
      <c r="AA65" s="40"/>
    </row>
    <row r="66" spans="2:27" ht="25.5" customHeight="1">
      <c r="B66" s="48"/>
      <c r="C66" s="48"/>
      <c r="D66" s="49"/>
      <c r="E66" s="49"/>
      <c r="F66" s="49"/>
      <c r="G66" s="49"/>
      <c r="H66" s="49"/>
      <c r="I66" s="49"/>
      <c r="J66" s="49"/>
      <c r="K66" s="49"/>
      <c r="M66" s="308"/>
      <c r="N66" s="309"/>
      <c r="P66" s="229"/>
      <c r="AA66" s="40"/>
    </row>
    <row r="67" spans="2:27" ht="25.5" customHeight="1">
      <c r="B67" s="48"/>
      <c r="C67" s="48"/>
      <c r="D67" s="49"/>
      <c r="E67" s="49"/>
      <c r="F67" s="49"/>
      <c r="G67" s="49"/>
      <c r="H67" s="49"/>
      <c r="I67" s="49"/>
      <c r="J67" s="49"/>
      <c r="K67" s="49"/>
      <c r="M67" s="308"/>
      <c r="N67" s="309"/>
      <c r="P67" s="229"/>
      <c r="AA67" s="40"/>
    </row>
    <row r="68" spans="2:27" ht="25.5" customHeight="1" thickBot="1">
      <c r="B68" s="207" t="s">
        <v>92</v>
      </c>
      <c r="C68" s="208" t="s">
        <v>120</v>
      </c>
      <c r="D68" s="208" t="s">
        <v>122</v>
      </c>
      <c r="E68" s="208" t="s">
        <v>119</v>
      </c>
      <c r="F68" s="208" t="s">
        <v>121</v>
      </c>
      <c r="G68" s="208" t="s">
        <v>159</v>
      </c>
      <c r="H68" s="208" t="s">
        <v>159</v>
      </c>
      <c r="I68" s="208" t="s">
        <v>159</v>
      </c>
      <c r="J68" s="208" t="s">
        <v>159</v>
      </c>
      <c r="K68" s="209" t="s">
        <v>159</v>
      </c>
      <c r="M68" s="310">
        <v>1</v>
      </c>
      <c r="N68" s="311">
        <v>2</v>
      </c>
      <c r="O68" s="311">
        <v>3</v>
      </c>
      <c r="P68" s="310">
        <v>4</v>
      </c>
      <c r="Q68" s="311"/>
      <c r="R68" s="311"/>
      <c r="S68" s="310"/>
      <c r="T68" s="311"/>
      <c r="U68" s="312"/>
      <c r="AA68" s="40"/>
    </row>
    <row r="69" spans="2:27" ht="25.5" customHeight="1" thickTop="1">
      <c r="B69" s="212" t="s">
        <v>110</v>
      </c>
      <c r="C69" s="213" t="s">
        <v>69</v>
      </c>
      <c r="D69" s="214" t="s">
        <v>69</v>
      </c>
      <c r="E69" s="214" t="s">
        <v>69</v>
      </c>
      <c r="F69" s="214" t="s">
        <v>69</v>
      </c>
      <c r="G69" s="214" t="s">
        <v>159</v>
      </c>
      <c r="H69" s="214" t="s">
        <v>159</v>
      </c>
      <c r="I69" s="214" t="s">
        <v>159</v>
      </c>
      <c r="J69" s="214" t="s">
        <v>159</v>
      </c>
      <c r="K69" s="214" t="s">
        <v>159</v>
      </c>
      <c r="M69" s="310" t="s">
        <v>120</v>
      </c>
      <c r="N69" s="310" t="s">
        <v>122</v>
      </c>
      <c r="O69" s="310" t="s">
        <v>119</v>
      </c>
      <c r="P69" s="310" t="s">
        <v>121</v>
      </c>
      <c r="Q69" s="310"/>
      <c r="R69" s="310"/>
      <c r="S69" s="310"/>
      <c r="T69" s="310"/>
      <c r="U69" s="308"/>
      <c r="AA69" s="40"/>
    </row>
    <row r="70" spans="2:27" ht="25.5" customHeight="1">
      <c r="B70" s="210" t="s">
        <v>95</v>
      </c>
      <c r="C70" s="200" t="s">
        <v>386</v>
      </c>
      <c r="D70" s="200" t="s">
        <v>260</v>
      </c>
      <c r="E70" s="200" t="s">
        <v>260</v>
      </c>
      <c r="F70" s="200" t="s">
        <v>260</v>
      </c>
      <c r="G70" s="200" t="s">
        <v>159</v>
      </c>
      <c r="H70" s="200" t="s">
        <v>159</v>
      </c>
      <c r="I70" s="200" t="s">
        <v>159</v>
      </c>
      <c r="J70" s="200" t="s">
        <v>159</v>
      </c>
      <c r="K70" s="211" t="s">
        <v>159</v>
      </c>
      <c r="M70" s="308"/>
      <c r="N70" s="309"/>
      <c r="P70" s="229"/>
      <c r="AA70" s="40"/>
    </row>
    <row r="71" spans="2:27" ht="25.5" customHeight="1">
      <c r="B71" s="174" t="s">
        <v>96</v>
      </c>
      <c r="C71" s="176" t="s">
        <v>260</v>
      </c>
      <c r="D71" s="176" t="s">
        <v>260</v>
      </c>
      <c r="E71" s="176" t="s">
        <v>387</v>
      </c>
      <c r="F71" s="176" t="s">
        <v>260</v>
      </c>
      <c r="G71" s="176" t="s">
        <v>159</v>
      </c>
      <c r="H71" s="176" t="s">
        <v>159</v>
      </c>
      <c r="I71" s="176" t="s">
        <v>159</v>
      </c>
      <c r="J71" s="176" t="s">
        <v>159</v>
      </c>
      <c r="K71" s="177" t="s">
        <v>159</v>
      </c>
      <c r="M71" s="313">
        <v>0.22222222222222221</v>
      </c>
      <c r="N71" s="313">
        <v>0</v>
      </c>
      <c r="O71" s="313">
        <v>0</v>
      </c>
      <c r="P71" s="313">
        <v>0</v>
      </c>
      <c r="Q71" s="313"/>
      <c r="R71" s="313"/>
      <c r="S71" s="313"/>
      <c r="T71" s="313"/>
      <c r="AA71" s="40"/>
    </row>
    <row r="72" spans="2:27" ht="25.5" customHeight="1">
      <c r="B72" s="173" t="s">
        <v>97</v>
      </c>
      <c r="C72" s="176" t="s">
        <v>386</v>
      </c>
      <c r="D72" s="176" t="s">
        <v>260</v>
      </c>
      <c r="E72" s="176" t="s">
        <v>260</v>
      </c>
      <c r="F72" s="176" t="s">
        <v>388</v>
      </c>
      <c r="G72" s="176" t="s">
        <v>159</v>
      </c>
      <c r="H72" s="176" t="s">
        <v>159</v>
      </c>
      <c r="I72" s="176" t="s">
        <v>159</v>
      </c>
      <c r="J72" s="176" t="s">
        <v>159</v>
      </c>
      <c r="K72" s="177" t="s">
        <v>159</v>
      </c>
      <c r="M72" s="313">
        <v>0</v>
      </c>
      <c r="N72" s="313">
        <v>0</v>
      </c>
      <c r="O72" s="313">
        <v>0.25</v>
      </c>
      <c r="P72" s="313">
        <v>0</v>
      </c>
      <c r="Q72" s="313"/>
      <c r="R72" s="313"/>
      <c r="S72" s="313"/>
      <c r="T72" s="313"/>
      <c r="AA72" s="40"/>
    </row>
    <row r="73" spans="2:27" ht="25.5" customHeight="1">
      <c r="B73" s="173" t="s">
        <v>100</v>
      </c>
      <c r="C73" s="176" t="s">
        <v>386</v>
      </c>
      <c r="D73" s="176" t="s">
        <v>389</v>
      </c>
      <c r="E73" s="176" t="s">
        <v>387</v>
      </c>
      <c r="F73" s="176" t="s">
        <v>390</v>
      </c>
      <c r="G73" s="176" t="s">
        <v>159</v>
      </c>
      <c r="H73" s="176" t="s">
        <v>159</v>
      </c>
      <c r="I73" s="176" t="s">
        <v>159</v>
      </c>
      <c r="J73" s="176" t="s">
        <v>159</v>
      </c>
      <c r="K73" s="177" t="s">
        <v>159</v>
      </c>
      <c r="M73" s="313">
        <v>0.22222222222222221</v>
      </c>
      <c r="N73" s="313">
        <v>0</v>
      </c>
      <c r="O73" s="313">
        <v>0</v>
      </c>
      <c r="P73" s="313">
        <v>0.14285714285714285</v>
      </c>
      <c r="Q73" s="313"/>
      <c r="R73" s="313"/>
      <c r="S73" s="313"/>
      <c r="T73" s="313"/>
      <c r="AA73" s="40"/>
    </row>
    <row r="74" spans="2:27" ht="25.5" customHeight="1">
      <c r="B74" s="178" t="s">
        <v>98</v>
      </c>
      <c r="C74" s="176" t="s">
        <v>386</v>
      </c>
      <c r="D74" s="176" t="s">
        <v>391</v>
      </c>
      <c r="E74" s="176" t="s">
        <v>387</v>
      </c>
      <c r="F74" s="176" t="s">
        <v>392</v>
      </c>
      <c r="G74" s="176" t="s">
        <v>159</v>
      </c>
      <c r="H74" s="176" t="s">
        <v>159</v>
      </c>
      <c r="I74" s="176" t="s">
        <v>159</v>
      </c>
      <c r="J74" s="176" t="s">
        <v>159</v>
      </c>
      <c r="K74" s="177" t="s">
        <v>159</v>
      </c>
      <c r="M74" s="313">
        <v>0.22222222222222221</v>
      </c>
      <c r="N74" s="313">
        <v>0.8</v>
      </c>
      <c r="O74" s="313">
        <v>0.25</v>
      </c>
      <c r="P74" s="313">
        <v>0.42857142857142855</v>
      </c>
      <c r="Q74" s="313"/>
      <c r="R74" s="313"/>
      <c r="S74" s="313"/>
      <c r="T74" s="313"/>
      <c r="AA74" s="40"/>
    </row>
    <row r="75" spans="2:27" ht="25.5" customHeight="1">
      <c r="B75" s="179" t="s">
        <v>99</v>
      </c>
      <c r="C75" s="180" t="s">
        <v>393</v>
      </c>
      <c r="D75" s="180" t="s">
        <v>260</v>
      </c>
      <c r="E75" s="180" t="s">
        <v>387</v>
      </c>
      <c r="F75" s="180" t="s">
        <v>388</v>
      </c>
      <c r="G75" s="180" t="s">
        <v>159</v>
      </c>
      <c r="H75" s="180" t="s">
        <v>159</v>
      </c>
      <c r="I75" s="180" t="s">
        <v>159</v>
      </c>
      <c r="J75" s="180" t="s">
        <v>159</v>
      </c>
      <c r="K75" s="181" t="s">
        <v>159</v>
      </c>
      <c r="M75" s="313">
        <v>0.22222222222222221</v>
      </c>
      <c r="N75" s="313">
        <v>0.2</v>
      </c>
      <c r="O75" s="313">
        <v>0.25</v>
      </c>
      <c r="P75" s="313">
        <v>0.2857142857142857</v>
      </c>
      <c r="Q75" s="313"/>
      <c r="R75" s="313"/>
      <c r="S75" s="313"/>
      <c r="T75" s="313"/>
      <c r="AA75" s="40"/>
    </row>
    <row r="76" spans="2:27" ht="15.75" customHeight="1">
      <c r="B76" s="48"/>
      <c r="C76" s="48"/>
      <c r="D76" s="49"/>
      <c r="E76" s="49"/>
      <c r="F76" s="49"/>
      <c r="G76" s="49"/>
      <c r="H76" s="49"/>
      <c r="I76" s="49"/>
      <c r="J76" s="49"/>
      <c r="K76" s="49"/>
      <c r="M76" s="313">
        <v>0.1111111111111111</v>
      </c>
      <c r="N76" s="313">
        <v>0</v>
      </c>
      <c r="O76" s="313">
        <v>0.25</v>
      </c>
      <c r="P76" s="313">
        <v>0.14285714285714285</v>
      </c>
      <c r="Q76" s="313"/>
      <c r="R76" s="313"/>
      <c r="S76" s="313"/>
      <c r="T76" s="313"/>
      <c r="AA76" s="40"/>
    </row>
    <row r="77" spans="2:27" ht="17.25" customHeight="1">
      <c r="B77" s="52" t="s">
        <v>132</v>
      </c>
      <c r="C77" s="52"/>
      <c r="D77" s="51"/>
      <c r="E77" s="51"/>
      <c r="F77" s="51"/>
      <c r="G77" s="51"/>
      <c r="H77" s="51"/>
      <c r="I77" s="51"/>
      <c r="J77" s="51"/>
      <c r="K77" s="51"/>
      <c r="M77" s="308"/>
      <c r="N77" s="309"/>
      <c r="P77" s="229"/>
      <c r="AA77" s="40"/>
    </row>
    <row r="78" spans="2:27" ht="30.75" customHeight="1">
      <c r="B78" s="56" t="s">
        <v>75</v>
      </c>
      <c r="C78" s="56" t="s">
        <v>102</v>
      </c>
      <c r="D78" s="56" t="s">
        <v>103</v>
      </c>
      <c r="E78" s="56" t="s">
        <v>104</v>
      </c>
      <c r="F78" s="56" t="s">
        <v>105</v>
      </c>
      <c r="G78" s="56" t="s">
        <v>106</v>
      </c>
      <c r="H78" s="56" t="s">
        <v>6</v>
      </c>
      <c r="I78" s="56" t="s">
        <v>7</v>
      </c>
      <c r="J78" s="56" t="s">
        <v>107</v>
      </c>
      <c r="K78" s="56" t="s">
        <v>109</v>
      </c>
      <c r="M78" s="308"/>
      <c r="N78" s="309"/>
      <c r="P78" s="229"/>
      <c r="AA78" s="40"/>
    </row>
    <row r="79" spans="2:27" ht="20.25" customHeight="1">
      <c r="B79" s="86" t="s">
        <v>120</v>
      </c>
      <c r="C79" s="65">
        <v>1</v>
      </c>
      <c r="D79" s="87">
        <v>9.0513413924219119E-2</v>
      </c>
      <c r="E79" s="87">
        <v>0.46345407646831016</v>
      </c>
      <c r="F79" s="87">
        <v>0.16985480998229549</v>
      </c>
      <c r="G79" s="88">
        <v>17.301499999999997</v>
      </c>
      <c r="H79" s="89">
        <v>0.78432747609877351</v>
      </c>
      <c r="I79" s="89">
        <v>48.816400152663483</v>
      </c>
      <c r="J79" s="90">
        <v>1.6916761350759011</v>
      </c>
      <c r="K79" s="73"/>
      <c r="M79" s="308"/>
      <c r="N79" s="309"/>
      <c r="P79" s="229"/>
      <c r="AA79" s="40"/>
    </row>
    <row r="80" spans="2:27" ht="20.25" customHeight="1">
      <c r="B80" s="86" t="s">
        <v>120</v>
      </c>
      <c r="C80" s="65">
        <v>2</v>
      </c>
      <c r="D80" s="87">
        <v>0.10005057642240603</v>
      </c>
      <c r="E80" s="87">
        <v>0.34609648976977014</v>
      </c>
      <c r="F80" s="87">
        <v>0.15051406990765848</v>
      </c>
      <c r="G80" s="88">
        <v>12.388</v>
      </c>
      <c r="H80" s="89">
        <v>5.6635852986918242E-2</v>
      </c>
      <c r="I80" s="89">
        <v>13.951298452444194</v>
      </c>
      <c r="J80" s="90">
        <v>2.0241590193988555</v>
      </c>
      <c r="K80" s="73"/>
      <c r="M80" s="308"/>
      <c r="N80" s="309"/>
      <c r="P80" s="229"/>
      <c r="AA80" s="40"/>
    </row>
    <row r="81" spans="2:27" ht="20.25" customHeight="1">
      <c r="B81" s="86" t="s">
        <v>120</v>
      </c>
      <c r="C81" s="65">
        <v>3</v>
      </c>
      <c r="D81" s="87">
        <v>1.2847088388434836E-2</v>
      </c>
      <c r="E81" s="87">
        <v>0.35812245576067464</v>
      </c>
      <c r="F81" s="87">
        <v>0.1582311158393008</v>
      </c>
      <c r="G81" s="88">
        <v>11.761600000000001</v>
      </c>
      <c r="H81" s="89">
        <v>0.11897076378894797</v>
      </c>
      <c r="I81" s="89">
        <v>14.134641897848471</v>
      </c>
      <c r="J81" s="90">
        <v>2.1021866293938296</v>
      </c>
      <c r="K81" s="73"/>
      <c r="M81" s="308"/>
      <c r="N81" s="309"/>
      <c r="P81" s="229"/>
      <c r="AA81" s="40"/>
    </row>
    <row r="82" spans="2:27" ht="20.25" customHeight="1">
      <c r="B82" s="86" t="s">
        <v>120</v>
      </c>
      <c r="C82" s="65">
        <v>4</v>
      </c>
      <c r="D82" s="87">
        <v>1.3666191700375002E-2</v>
      </c>
      <c r="E82" s="87">
        <v>0.35836177505110706</v>
      </c>
      <c r="F82" s="87">
        <v>0.16447384005672105</v>
      </c>
      <c r="G82" s="88">
        <v>12.329800000000001</v>
      </c>
      <c r="H82" s="89">
        <v>7.3143814053928904E-2</v>
      </c>
      <c r="I82" s="89">
        <v>13.972130843710737</v>
      </c>
      <c r="J82" s="90">
        <v>2.0323907995756789</v>
      </c>
      <c r="K82" s="73"/>
      <c r="M82" s="308"/>
      <c r="N82" s="309"/>
      <c r="P82" s="229"/>
      <c r="AA82" s="40"/>
    </row>
    <row r="83" spans="2:27" ht="20.25" customHeight="1">
      <c r="B83" s="86" t="s">
        <v>120</v>
      </c>
      <c r="C83" s="65">
        <v>5</v>
      </c>
      <c r="D83" s="87">
        <v>1.5215212954444902E-2</v>
      </c>
      <c r="E83" s="87">
        <v>0.35399807938961553</v>
      </c>
      <c r="F83" s="87">
        <v>0.16525047784755989</v>
      </c>
      <c r="G83" s="88">
        <v>12.634799999999998</v>
      </c>
      <c r="H83" s="89">
        <v>3.6035338908569241E-2</v>
      </c>
      <c r="I83" s="89">
        <v>13.34824817044791</v>
      </c>
      <c r="J83" s="90">
        <v>2.0115868211545633</v>
      </c>
      <c r="K83" s="73"/>
      <c r="M83" s="308"/>
      <c r="N83" s="309"/>
      <c r="P83" s="229"/>
      <c r="AA83" s="40"/>
    </row>
    <row r="84" spans="2:27" ht="20.25" customHeight="1">
      <c r="B84" s="86" t="s">
        <v>120</v>
      </c>
      <c r="C84" s="65">
        <v>6</v>
      </c>
      <c r="D84" s="87">
        <v>1.6432713531934956E-2</v>
      </c>
      <c r="E84" s="87">
        <v>0.35767502951340013</v>
      </c>
      <c r="F84" s="87">
        <v>0.16335700026726979</v>
      </c>
      <c r="G84" s="88">
        <v>14.007499999999999</v>
      </c>
      <c r="H84" s="89">
        <v>6.2193828375475921E-2</v>
      </c>
      <c r="I84" s="89">
        <v>16.754690028414394</v>
      </c>
      <c r="J84" s="90">
        <v>1.9061660300592989</v>
      </c>
      <c r="K84" s="73"/>
      <c r="M84" s="308"/>
      <c r="N84" s="309"/>
      <c r="P84" s="229"/>
      <c r="AA84" s="40"/>
    </row>
    <row r="85" spans="2:27" ht="20.25" customHeight="1">
      <c r="B85" s="86" t="s">
        <v>120</v>
      </c>
      <c r="C85" s="65">
        <v>7</v>
      </c>
      <c r="D85" s="87">
        <v>1.6854110139550099E-2</v>
      </c>
      <c r="E85" s="87">
        <v>0.35986715707446609</v>
      </c>
      <c r="F85" s="87">
        <v>0.16010835734557582</v>
      </c>
      <c r="G85" s="88">
        <v>14.058400000000001</v>
      </c>
      <c r="H85" s="89">
        <v>2.6254445041635828E-2</v>
      </c>
      <c r="I85" s="89">
        <v>18.583771348637896</v>
      </c>
      <c r="J85" s="90">
        <v>1.8947983667767785</v>
      </c>
      <c r="K85" s="73"/>
      <c r="M85" s="308"/>
      <c r="N85" s="309"/>
      <c r="P85" s="229"/>
      <c r="AA85" s="40"/>
    </row>
    <row r="86" spans="2:27" ht="20.25" customHeight="1">
      <c r="B86" s="86" t="s">
        <v>120</v>
      </c>
      <c r="C86" s="65">
        <v>8</v>
      </c>
      <c r="D86" s="87">
        <v>2.5202557606551018E-2</v>
      </c>
      <c r="E86" s="87">
        <v>0.36791777760935124</v>
      </c>
      <c r="F86" s="87">
        <v>0.15294010140758693</v>
      </c>
      <c r="G86" s="88">
        <v>15.491099999999999</v>
      </c>
      <c r="H86" s="89">
        <v>2.9195001632209124E-2</v>
      </c>
      <c r="I86" s="89">
        <v>20.457354715140823</v>
      </c>
      <c r="J86" s="90">
        <v>1.8753533000113884</v>
      </c>
      <c r="K86" s="73"/>
      <c r="M86" s="308"/>
      <c r="N86" s="309"/>
      <c r="P86" s="229"/>
      <c r="AA86" s="40"/>
    </row>
    <row r="87" spans="2:27" ht="20.25" customHeight="1">
      <c r="B87" s="86" t="s">
        <v>120</v>
      </c>
      <c r="C87" s="65">
        <v>9</v>
      </c>
      <c r="D87" s="87">
        <v>2.2057977343999734E-2</v>
      </c>
      <c r="E87" s="87">
        <v>0.36066368544029681</v>
      </c>
      <c r="F87" s="87">
        <v>0.15856656857544574</v>
      </c>
      <c r="G87" s="88">
        <v>15.385199999999998</v>
      </c>
      <c r="H87" s="89">
        <v>2.5888419359256443E-2</v>
      </c>
      <c r="I87" s="89">
        <v>21.774749523070597</v>
      </c>
      <c r="J87" s="90">
        <v>1.8638129058948745</v>
      </c>
      <c r="K87" s="73"/>
      <c r="M87" s="308"/>
      <c r="N87" s="309"/>
      <c r="P87" s="229"/>
      <c r="AA87" s="40"/>
    </row>
    <row r="88" spans="2:27" ht="20.25" customHeight="1">
      <c r="B88" s="86" t="s">
        <v>120</v>
      </c>
      <c r="C88" s="65">
        <v>10</v>
      </c>
      <c r="D88" s="87">
        <v>1.9314280074804846E-2</v>
      </c>
      <c r="E88" s="87">
        <v>0.36331707361098264</v>
      </c>
      <c r="F88" s="87">
        <v>0.16797616251340516</v>
      </c>
      <c r="G88" s="88">
        <v>14.671444444444445</v>
      </c>
      <c r="H88" s="89">
        <v>2.5005755491388931E-2</v>
      </c>
      <c r="I88" s="89">
        <v>25.40793139220877</v>
      </c>
      <c r="J88" s="90">
        <v>1.923681452720277</v>
      </c>
      <c r="K88" s="73"/>
      <c r="M88" s="308"/>
      <c r="N88" s="309"/>
      <c r="P88" s="229"/>
      <c r="AA88" s="40"/>
    </row>
    <row r="89" spans="2:27" ht="20.25" customHeight="1">
      <c r="B89" s="86" t="s">
        <v>120</v>
      </c>
      <c r="C89" s="65">
        <v>11</v>
      </c>
      <c r="D89" s="87">
        <v>2.2549966099535357E-2</v>
      </c>
      <c r="E89" s="87">
        <v>0.36510229989003318</v>
      </c>
      <c r="F89" s="87">
        <v>0.1757056541158864</v>
      </c>
      <c r="G89" s="88">
        <v>14.583222222222222</v>
      </c>
      <c r="H89" s="89">
        <v>5.164511239188993E-2</v>
      </c>
      <c r="I89" s="89">
        <v>28.029823390780958</v>
      </c>
      <c r="J89" s="90">
        <v>1.921464048280989</v>
      </c>
      <c r="K89" s="73" t="s">
        <v>69</v>
      </c>
      <c r="M89" s="308"/>
      <c r="N89" s="309"/>
      <c r="P89" s="229"/>
      <c r="AA89" s="40"/>
    </row>
    <row r="90" spans="2:27" ht="20.25" customHeight="1">
      <c r="B90" s="86" t="s">
        <v>122</v>
      </c>
      <c r="C90" s="65">
        <v>1</v>
      </c>
      <c r="D90" s="87">
        <v>8.107466381521948E-2</v>
      </c>
      <c r="E90" s="87">
        <v>0.41938267326449807</v>
      </c>
      <c r="F90" s="87">
        <v>0.17383845979124624</v>
      </c>
      <c r="G90" s="88">
        <v>15.155000000000001</v>
      </c>
      <c r="H90" s="89">
        <v>0.8844207354608552</v>
      </c>
      <c r="I90" s="89">
        <v>34.884833777515588</v>
      </c>
      <c r="J90" s="90">
        <v>2.0250065144605607</v>
      </c>
      <c r="K90" s="73"/>
      <c r="M90" s="308"/>
      <c r="N90" s="309"/>
      <c r="P90" s="229"/>
      <c r="AA90" s="40"/>
    </row>
    <row r="91" spans="2:27" ht="20.25" customHeight="1">
      <c r="B91" s="86" t="s">
        <v>122</v>
      </c>
      <c r="C91" s="65">
        <v>2</v>
      </c>
      <c r="D91" s="87">
        <v>0.10811026173099758</v>
      </c>
      <c r="E91" s="87">
        <v>0.30672077869440006</v>
      </c>
      <c r="F91" s="87">
        <v>0.16190291827864364</v>
      </c>
      <c r="G91" s="88">
        <v>10.68</v>
      </c>
      <c r="H91" s="89">
        <v>2.6822882418595703E-2</v>
      </c>
      <c r="I91" s="89">
        <v>11.767198517037935</v>
      </c>
      <c r="J91" s="90">
        <v>2.4218330436093116</v>
      </c>
      <c r="K91" s="73"/>
      <c r="M91" s="308"/>
      <c r="N91" s="309"/>
      <c r="P91" s="229"/>
      <c r="AA91" s="40"/>
    </row>
    <row r="92" spans="2:27" ht="20.25" customHeight="1">
      <c r="B92" s="86" t="s">
        <v>122</v>
      </c>
      <c r="C92" s="65">
        <v>3</v>
      </c>
      <c r="D92" s="87">
        <v>3.4307094605053448E-2</v>
      </c>
      <c r="E92" s="87">
        <v>0.30628306055518911</v>
      </c>
      <c r="F92" s="87">
        <v>0.1740932564602522</v>
      </c>
      <c r="G92" s="88">
        <v>10.354600000000001</v>
      </c>
      <c r="H92" s="89">
        <v>2.8907140964757525E-2</v>
      </c>
      <c r="I92" s="89">
        <v>10.818497506060503</v>
      </c>
      <c r="J92" s="90">
        <v>2.4676666866399595</v>
      </c>
      <c r="K92" s="73"/>
      <c r="M92" s="308"/>
      <c r="N92" s="309"/>
      <c r="P92" s="229"/>
      <c r="AA92" s="40"/>
    </row>
    <row r="93" spans="2:27" ht="20.25" customHeight="1">
      <c r="B93" s="86" t="s">
        <v>122</v>
      </c>
      <c r="C93" s="65">
        <v>4</v>
      </c>
      <c r="D93" s="87">
        <v>3.4851312709720729E-2</v>
      </c>
      <c r="E93" s="87">
        <v>0.28412172383462114</v>
      </c>
      <c r="F93" s="87">
        <v>0.17106221968765686</v>
      </c>
      <c r="G93" s="88">
        <v>10.143000000000001</v>
      </c>
      <c r="H93" s="89">
        <v>1.3088157588956149E-2</v>
      </c>
      <c r="I93" s="89">
        <v>9.6197958278827702</v>
      </c>
      <c r="J93" s="90">
        <v>2.4945439629023958</v>
      </c>
      <c r="K93" s="73"/>
      <c r="M93" s="308"/>
      <c r="N93" s="309"/>
      <c r="P93" s="229"/>
      <c r="AA93" s="40"/>
    </row>
    <row r="94" spans="2:27" ht="20.25" customHeight="1">
      <c r="B94" s="86" t="s">
        <v>122</v>
      </c>
      <c r="C94" s="65">
        <v>5</v>
      </c>
      <c r="D94" s="87">
        <v>3.8239040359199665E-2</v>
      </c>
      <c r="E94" s="87">
        <v>0.28130734954179326</v>
      </c>
      <c r="F94" s="87">
        <v>0.17740598542364608</v>
      </c>
      <c r="G94" s="88">
        <v>10.849599999999999</v>
      </c>
      <c r="H94" s="89">
        <v>1.5933715234744572E-2</v>
      </c>
      <c r="I94" s="89">
        <v>9.7705541819453714</v>
      </c>
      <c r="J94" s="90">
        <v>2.4029133447296873</v>
      </c>
      <c r="K94" s="73"/>
      <c r="M94" s="308"/>
      <c r="N94" s="309"/>
      <c r="P94" s="229"/>
      <c r="AA94" s="40"/>
    </row>
    <row r="95" spans="2:27" ht="20.25" customHeight="1">
      <c r="B95" s="86" t="s">
        <v>122</v>
      </c>
      <c r="C95" s="65">
        <v>6</v>
      </c>
      <c r="D95" s="87">
        <v>3.8504731930806932E-2</v>
      </c>
      <c r="E95" s="87">
        <v>0.28821604453034766</v>
      </c>
      <c r="F95" s="87">
        <v>0.16339439967678049</v>
      </c>
      <c r="G95" s="88">
        <v>11.7532</v>
      </c>
      <c r="H95" s="89">
        <v>7.4360315386884333E-3</v>
      </c>
      <c r="I95" s="89">
        <v>10.385657382368178</v>
      </c>
      <c r="J95" s="90">
        <v>2.2858137123100035</v>
      </c>
      <c r="K95" s="73"/>
      <c r="M95" s="308"/>
      <c r="N95" s="309"/>
      <c r="P95" s="229"/>
      <c r="AA95" s="40"/>
    </row>
    <row r="96" spans="2:27" ht="20.25" customHeight="1">
      <c r="B96" s="86" t="s">
        <v>122</v>
      </c>
      <c r="C96" s="65">
        <v>7</v>
      </c>
      <c r="D96" s="87">
        <v>3.5032707333228448E-2</v>
      </c>
      <c r="E96" s="87">
        <v>0.31707966881016808</v>
      </c>
      <c r="F96" s="87">
        <v>0.14974042436068047</v>
      </c>
      <c r="G96" s="88">
        <v>12.3238</v>
      </c>
      <c r="H96" s="89">
        <v>6.1369026377328063E-3</v>
      </c>
      <c r="I96" s="89">
        <v>10.1013417417082</v>
      </c>
      <c r="J96" s="90">
        <v>2.2376420234713361</v>
      </c>
      <c r="K96" s="73"/>
      <c r="M96" s="308"/>
      <c r="N96" s="309"/>
      <c r="P96" s="229"/>
      <c r="AA96" s="40"/>
    </row>
    <row r="97" spans="2:27" ht="20.25" customHeight="1">
      <c r="B97" s="86" t="s">
        <v>122</v>
      </c>
      <c r="C97" s="65">
        <v>8</v>
      </c>
      <c r="D97" s="87">
        <v>3.1010404328606741E-2</v>
      </c>
      <c r="E97" s="87">
        <v>0.35554970593391533</v>
      </c>
      <c r="F97" s="87">
        <v>0.15583166418813718</v>
      </c>
      <c r="G97" s="88">
        <v>13.111799999999999</v>
      </c>
      <c r="H97" s="89">
        <v>0</v>
      </c>
      <c r="I97" s="89">
        <v>11.024642449172235</v>
      </c>
      <c r="J97" s="90">
        <v>2.093691808142824</v>
      </c>
      <c r="K97" s="73"/>
      <c r="M97" s="308"/>
      <c r="N97" s="309"/>
      <c r="P97" s="229"/>
      <c r="AA97" s="40"/>
    </row>
    <row r="98" spans="2:27" ht="20.25" customHeight="1">
      <c r="B98" s="86" t="s">
        <v>122</v>
      </c>
      <c r="C98" s="65">
        <v>9</v>
      </c>
      <c r="D98" s="87">
        <v>2.5100701763715521E-2</v>
      </c>
      <c r="E98" s="87">
        <v>0.34050846870509777</v>
      </c>
      <c r="F98" s="87">
        <v>0.16318280722582798</v>
      </c>
      <c r="G98" s="88">
        <v>11.1402</v>
      </c>
      <c r="H98" s="89">
        <v>0</v>
      </c>
      <c r="I98" s="89">
        <v>9.1581544572857503</v>
      </c>
      <c r="J98" s="90">
        <v>2.2992119594181237</v>
      </c>
      <c r="K98" s="73"/>
      <c r="M98" s="308"/>
      <c r="N98" s="309"/>
      <c r="P98" s="229"/>
      <c r="AA98" s="40"/>
    </row>
    <row r="99" spans="2:27" ht="20.25" customHeight="1">
      <c r="B99" s="86" t="s">
        <v>122</v>
      </c>
      <c r="C99" s="65">
        <v>10</v>
      </c>
      <c r="D99" s="87">
        <v>2.6824508323087422E-2</v>
      </c>
      <c r="E99" s="87">
        <v>0.33467883557409367</v>
      </c>
      <c r="F99" s="87">
        <v>0.17768876631057817</v>
      </c>
      <c r="G99" s="88">
        <v>10.894</v>
      </c>
      <c r="H99" s="89">
        <v>0</v>
      </c>
      <c r="I99" s="89">
        <v>8.6972359883277814</v>
      </c>
      <c r="J99" s="90">
        <v>2.3408570587241813</v>
      </c>
      <c r="K99" s="73"/>
      <c r="M99" s="308"/>
      <c r="N99" s="309"/>
      <c r="P99" s="229"/>
      <c r="AA99" s="40"/>
    </row>
    <row r="100" spans="2:27" ht="20.25" customHeight="1">
      <c r="B100" s="86" t="s">
        <v>122</v>
      </c>
      <c r="C100" s="65">
        <v>11</v>
      </c>
      <c r="D100" s="87">
        <v>3.5450218257483887E-2</v>
      </c>
      <c r="E100" s="87">
        <v>0.34080305351512435</v>
      </c>
      <c r="F100" s="87">
        <v>0.17679881086219262</v>
      </c>
      <c r="G100" s="88">
        <v>11.791799999999999</v>
      </c>
      <c r="H100" s="89">
        <v>2.1279696392641038E-2</v>
      </c>
      <c r="I100" s="89">
        <v>11.370451105801195</v>
      </c>
      <c r="J100" s="90">
        <v>2.2752711941532184</v>
      </c>
      <c r="K100" s="73" t="s">
        <v>69</v>
      </c>
      <c r="M100" s="308"/>
      <c r="N100" s="309"/>
      <c r="P100" s="229"/>
      <c r="AA100" s="40"/>
    </row>
    <row r="101" spans="2:27" ht="20.25" customHeight="1">
      <c r="B101" s="86" t="s">
        <v>119</v>
      </c>
      <c r="C101" s="65">
        <v>1</v>
      </c>
      <c r="D101" s="87">
        <v>6.5136459935656907E-2</v>
      </c>
      <c r="E101" s="87">
        <v>0.40568947191341426</v>
      </c>
      <c r="F101" s="87">
        <v>0.13468641658642902</v>
      </c>
      <c r="G101" s="88">
        <v>22.422000000000001</v>
      </c>
      <c r="H101" s="89">
        <v>0.54063243726772425</v>
      </c>
      <c r="I101" s="89">
        <v>15.235675195215935</v>
      </c>
      <c r="J101" s="90">
        <v>2.765843556601399</v>
      </c>
      <c r="K101" s="73"/>
    </row>
    <row r="102" spans="2:27" ht="20.25" customHeight="1">
      <c r="B102" s="86" t="s">
        <v>119</v>
      </c>
      <c r="C102" s="65">
        <v>2</v>
      </c>
      <c r="D102" s="87">
        <v>9.0926648724520512E-2</v>
      </c>
      <c r="E102" s="87">
        <v>0.2857372372952674</v>
      </c>
      <c r="F102" s="87">
        <v>0.12940992949733521</v>
      </c>
      <c r="G102" s="88">
        <v>18.131500000000003</v>
      </c>
      <c r="H102" s="89">
        <v>4.5357064149296238E-2</v>
      </c>
      <c r="I102" s="89">
        <v>5.6954242904331984</v>
      </c>
      <c r="J102" s="90">
        <v>3.0999873922993442</v>
      </c>
      <c r="K102" s="73"/>
    </row>
    <row r="103" spans="2:27" ht="20.25" customHeight="1">
      <c r="B103" s="86" t="s">
        <v>119</v>
      </c>
      <c r="C103" s="65">
        <v>3</v>
      </c>
      <c r="D103" s="87">
        <v>3.048202397915574E-2</v>
      </c>
      <c r="E103" s="87">
        <v>0.26006380940741908</v>
      </c>
      <c r="F103" s="87">
        <v>0.12683197469448174</v>
      </c>
      <c r="G103" s="88">
        <v>17.619</v>
      </c>
      <c r="H103" s="89">
        <v>5.5311948789717152E-2</v>
      </c>
      <c r="I103" s="89">
        <v>6.1731487088644936</v>
      </c>
      <c r="J103" s="90">
        <v>3.1643612960165179</v>
      </c>
      <c r="K103" s="73"/>
    </row>
    <row r="104" spans="2:27" ht="20.25" customHeight="1">
      <c r="B104" s="86" t="s">
        <v>119</v>
      </c>
      <c r="C104" s="65">
        <v>4</v>
      </c>
      <c r="D104" s="87">
        <v>2.5022228306604187E-2</v>
      </c>
      <c r="E104" s="87">
        <v>0.25976423835976914</v>
      </c>
      <c r="F104" s="87">
        <v>0.13597252516330374</v>
      </c>
      <c r="G104" s="88">
        <v>17.821375</v>
      </c>
      <c r="H104" s="89">
        <v>6.1076422539161651E-2</v>
      </c>
      <c r="I104" s="89">
        <v>5.9900473508183758</v>
      </c>
      <c r="J104" s="90">
        <v>3.1475475349445978</v>
      </c>
      <c r="K104" s="73"/>
    </row>
    <row r="105" spans="2:27" ht="20.25" customHeight="1">
      <c r="B105" s="86" t="s">
        <v>119</v>
      </c>
      <c r="C105" s="65">
        <v>5</v>
      </c>
      <c r="D105" s="87">
        <v>2.8841324862869448E-2</v>
      </c>
      <c r="E105" s="87">
        <v>0.27055713172233203</v>
      </c>
      <c r="F105" s="87">
        <v>0.13397168751858007</v>
      </c>
      <c r="G105" s="88">
        <v>18.963999999999999</v>
      </c>
      <c r="H105" s="89">
        <v>6.7550707433518598E-2</v>
      </c>
      <c r="I105" s="89">
        <v>6.5104905957477408</v>
      </c>
      <c r="J105" s="90">
        <v>3.0262974753111127</v>
      </c>
      <c r="K105" s="73"/>
    </row>
    <row r="106" spans="2:27" ht="20.25" customHeight="1">
      <c r="B106" s="86" t="s">
        <v>119</v>
      </c>
      <c r="C106" s="65">
        <v>6</v>
      </c>
      <c r="D106" s="87">
        <v>2.5743920065537957E-2</v>
      </c>
      <c r="E106" s="87">
        <v>0.28202695381588605</v>
      </c>
      <c r="F106" s="87">
        <v>0.12936402047018106</v>
      </c>
      <c r="G106" s="88">
        <v>19.930874999999997</v>
      </c>
      <c r="H106" s="89">
        <v>1.4507775478537162E-2</v>
      </c>
      <c r="I106" s="89">
        <v>5.8674884451008733</v>
      </c>
      <c r="J106" s="90">
        <v>2.9065260108538444</v>
      </c>
      <c r="K106" s="73"/>
    </row>
    <row r="107" spans="2:27" ht="20.25" customHeight="1">
      <c r="B107" s="86" t="s">
        <v>119</v>
      </c>
      <c r="C107" s="65">
        <v>7</v>
      </c>
      <c r="D107" s="87">
        <v>3.1995816398374587E-2</v>
      </c>
      <c r="E107" s="87">
        <v>0.26397198911872349</v>
      </c>
      <c r="F107" s="87">
        <v>0.13203340029623212</v>
      </c>
      <c r="G107" s="88">
        <v>19.145833333333336</v>
      </c>
      <c r="H107" s="89">
        <v>1.6290364009405568E-2</v>
      </c>
      <c r="I107" s="89">
        <v>4.3698901455230432</v>
      </c>
      <c r="J107" s="90">
        <v>2.9834173542587985</v>
      </c>
      <c r="K107" s="73"/>
    </row>
    <row r="108" spans="2:27" ht="20.25" customHeight="1">
      <c r="B108" s="86" t="s">
        <v>119</v>
      </c>
      <c r="C108" s="65">
        <v>8</v>
      </c>
      <c r="D108" s="87">
        <v>2.8873289150883111E-2</v>
      </c>
      <c r="E108" s="87">
        <v>0.30769901796694088</v>
      </c>
      <c r="F108" s="87">
        <v>0.13047466470433425</v>
      </c>
      <c r="G108" s="88">
        <v>21.904</v>
      </c>
      <c r="H108" s="89">
        <v>0</v>
      </c>
      <c r="I108" s="89">
        <v>4.43160070623526</v>
      </c>
      <c r="J108" s="90">
        <v>2.8084296101427157</v>
      </c>
      <c r="K108" s="73"/>
    </row>
    <row r="109" spans="2:27" ht="20.25" customHeight="1">
      <c r="B109" s="86" t="s">
        <v>119</v>
      </c>
      <c r="C109" s="65">
        <v>9</v>
      </c>
      <c r="D109" s="87">
        <v>3.0177865729766457E-2</v>
      </c>
      <c r="E109" s="87">
        <v>0.30509403353200204</v>
      </c>
      <c r="F109" s="87">
        <v>0.13839728632562159</v>
      </c>
      <c r="G109" s="88">
        <v>21.233999999999998</v>
      </c>
      <c r="H109" s="89">
        <v>8.9144789903782013E-3</v>
      </c>
      <c r="I109" s="89">
        <v>4.7603317808619598</v>
      </c>
      <c r="J109" s="90">
        <v>2.8596135201477972</v>
      </c>
      <c r="K109" s="73"/>
    </row>
    <row r="110" spans="2:27" ht="20.25" customHeight="1">
      <c r="B110" s="86" t="s">
        <v>119</v>
      </c>
      <c r="C110" s="65">
        <v>10</v>
      </c>
      <c r="D110" s="87">
        <v>3.4451796321899E-2</v>
      </c>
      <c r="E110" s="87">
        <v>0.28359167321156109</v>
      </c>
      <c r="F110" s="87">
        <v>0.14246057241646543</v>
      </c>
      <c r="G110" s="88">
        <v>19.649749999999997</v>
      </c>
      <c r="H110" s="89">
        <v>1.3180623508076986E-2</v>
      </c>
      <c r="I110" s="89">
        <v>5.2129365974444477</v>
      </c>
      <c r="J110" s="90">
        <v>3.0946781971239941</v>
      </c>
      <c r="K110" s="73"/>
    </row>
    <row r="111" spans="2:27" ht="20.25" customHeight="1">
      <c r="B111" s="86" t="s">
        <v>119</v>
      </c>
      <c r="C111" s="65">
        <v>11</v>
      </c>
      <c r="D111" s="87">
        <v>3.5272037037017562E-2</v>
      </c>
      <c r="E111" s="87">
        <v>0.30254217840751668</v>
      </c>
      <c r="F111" s="87">
        <v>0.1464165533042171</v>
      </c>
      <c r="G111" s="88">
        <v>20.265000000000001</v>
      </c>
      <c r="H111" s="89">
        <v>0.60857736092217374</v>
      </c>
      <c r="I111" s="89">
        <v>5.7690930820450408</v>
      </c>
      <c r="J111" s="90">
        <v>3.0097161729126043</v>
      </c>
      <c r="K111" s="73" t="s">
        <v>69</v>
      </c>
    </row>
    <row r="112" spans="2:27" ht="20.25" customHeight="1">
      <c r="B112" s="86" t="s">
        <v>121</v>
      </c>
      <c r="C112" s="65">
        <v>1</v>
      </c>
      <c r="D112" s="87">
        <v>7.3571835314688347E-2</v>
      </c>
      <c r="E112" s="87">
        <v>0.48105530233731303</v>
      </c>
      <c r="F112" s="87">
        <v>0.1549457369551708</v>
      </c>
      <c r="G112" s="88">
        <v>15.847999999999999</v>
      </c>
      <c r="H112" s="89">
        <v>0.8140192162534331</v>
      </c>
      <c r="I112" s="89">
        <v>30.154979184279405</v>
      </c>
      <c r="J112" s="90">
        <v>1.745391531012441</v>
      </c>
      <c r="K112" s="73"/>
    </row>
    <row r="113" spans="2:11" ht="20.25" customHeight="1">
      <c r="B113" s="86" t="s">
        <v>121</v>
      </c>
      <c r="C113" s="65">
        <v>2</v>
      </c>
      <c r="D113" s="87">
        <v>9.0839148257391616E-2</v>
      </c>
      <c r="E113" s="87">
        <v>0.36304854781916529</v>
      </c>
      <c r="F113" s="87">
        <v>0.13223341418454485</v>
      </c>
      <c r="G113" s="88">
        <v>10.841124999999998</v>
      </c>
      <c r="H113" s="89">
        <v>3.9907473724021383E-2</v>
      </c>
      <c r="I113" s="89">
        <v>7.5085911811746229</v>
      </c>
      <c r="J113" s="90">
        <v>2.1064501156308992</v>
      </c>
      <c r="K113" s="73"/>
    </row>
    <row r="114" spans="2:11" ht="20.25" customHeight="1">
      <c r="B114" s="86" t="s">
        <v>121</v>
      </c>
      <c r="C114" s="65">
        <v>3</v>
      </c>
      <c r="D114" s="87">
        <v>2.5923115566154072E-2</v>
      </c>
      <c r="E114" s="87">
        <v>0.3720655791519209</v>
      </c>
      <c r="F114" s="87">
        <v>0.14412101304558955</v>
      </c>
      <c r="G114" s="88">
        <v>10.259</v>
      </c>
      <c r="H114" s="89">
        <v>6.6660968106193139E-2</v>
      </c>
      <c r="I114" s="89">
        <v>7.2260489427113361</v>
      </c>
      <c r="J114" s="90">
        <v>2.1597870508592543</v>
      </c>
      <c r="K114" s="73"/>
    </row>
    <row r="115" spans="2:11" ht="20.25" customHeight="1">
      <c r="B115" s="86" t="s">
        <v>121</v>
      </c>
      <c r="C115" s="65">
        <v>4</v>
      </c>
      <c r="D115" s="87">
        <v>2.5868072835438474E-2</v>
      </c>
      <c r="E115" s="87">
        <v>0.36845876838861841</v>
      </c>
      <c r="F115" s="87">
        <v>0.15057605021038259</v>
      </c>
      <c r="G115" s="88">
        <v>11.001875</v>
      </c>
      <c r="H115" s="89">
        <v>0.22608387908690836</v>
      </c>
      <c r="I115" s="89">
        <v>8.7795906378749411</v>
      </c>
      <c r="J115" s="90">
        <v>2.0994247772734171</v>
      </c>
      <c r="K115" s="73"/>
    </row>
    <row r="116" spans="2:11" ht="20.25" customHeight="1">
      <c r="B116" s="86" t="s">
        <v>121</v>
      </c>
      <c r="C116" s="65">
        <v>5</v>
      </c>
      <c r="D116" s="87">
        <v>2.4581160136581983E-2</v>
      </c>
      <c r="E116" s="87">
        <v>0.36128145163908859</v>
      </c>
      <c r="F116" s="87">
        <v>0.14650598454105995</v>
      </c>
      <c r="G116" s="88">
        <v>11.607125</v>
      </c>
      <c r="H116" s="89">
        <v>0.27458950927784281</v>
      </c>
      <c r="I116" s="89">
        <v>10.114879014489265</v>
      </c>
      <c r="J116" s="90">
        <v>2.0484350996377483</v>
      </c>
      <c r="K116" s="73"/>
    </row>
    <row r="117" spans="2:11" ht="20.25" customHeight="1">
      <c r="B117" s="86" t="s">
        <v>121</v>
      </c>
      <c r="C117" s="65">
        <v>6</v>
      </c>
      <c r="D117" s="87">
        <v>2.4846902568323812E-2</v>
      </c>
      <c r="E117" s="87">
        <v>0.37260952919425427</v>
      </c>
      <c r="F117" s="87">
        <v>0.13916293037790731</v>
      </c>
      <c r="G117" s="88">
        <v>13.040750000000001</v>
      </c>
      <c r="H117" s="89">
        <v>0.16545130428020685</v>
      </c>
      <c r="I117" s="89">
        <v>12.351399451473775</v>
      </c>
      <c r="J117" s="90">
        <v>1.9301377751219022</v>
      </c>
      <c r="K117" s="73"/>
    </row>
    <row r="118" spans="2:11" ht="20.25" customHeight="1">
      <c r="B118" s="86" t="s">
        <v>121</v>
      </c>
      <c r="C118" s="65">
        <v>7</v>
      </c>
      <c r="D118" s="87">
        <v>2.628705555582463E-2</v>
      </c>
      <c r="E118" s="87">
        <v>0.37310262316162074</v>
      </c>
      <c r="F118" s="87">
        <v>0.13131352178804193</v>
      </c>
      <c r="G118" s="88">
        <v>13.082142857142856</v>
      </c>
      <c r="H118" s="89">
        <v>3.7604101313872255E-2</v>
      </c>
      <c r="I118" s="89">
        <v>10.709648054190819</v>
      </c>
      <c r="J118" s="90">
        <v>1.9102814012653202</v>
      </c>
      <c r="K118" s="73"/>
    </row>
    <row r="119" spans="2:11" ht="20.25" customHeight="1">
      <c r="B119" s="86" t="s">
        <v>121</v>
      </c>
      <c r="C119" s="65">
        <v>8</v>
      </c>
      <c r="D119" s="87">
        <v>2.9239396759029791E-2</v>
      </c>
      <c r="E119" s="87">
        <v>0.38937346266140033</v>
      </c>
      <c r="F119" s="87">
        <v>0.12401016787569594</v>
      </c>
      <c r="G119" s="88">
        <v>14.3535</v>
      </c>
      <c r="H119" s="89">
        <v>1.7963809928879179E-2</v>
      </c>
      <c r="I119" s="89">
        <v>13.673453324198537</v>
      </c>
      <c r="J119" s="90">
        <v>1.8051013473966331</v>
      </c>
      <c r="K119" s="73"/>
    </row>
    <row r="120" spans="2:11" ht="20.25" customHeight="1">
      <c r="B120" s="86" t="s">
        <v>121</v>
      </c>
      <c r="C120" s="65">
        <v>9</v>
      </c>
      <c r="D120" s="87">
        <v>3.0805301697359507E-2</v>
      </c>
      <c r="E120" s="87">
        <v>0.37645282821725345</v>
      </c>
      <c r="F120" s="87">
        <v>0.13526360827804781</v>
      </c>
      <c r="G120" s="88">
        <v>13.899874999999998</v>
      </c>
      <c r="H120" s="89">
        <v>3.3398421797048841E-2</v>
      </c>
      <c r="I120" s="89">
        <v>12.837138850720228</v>
      </c>
      <c r="J120" s="90">
        <v>1.8619761488862356</v>
      </c>
      <c r="K120" s="73"/>
    </row>
    <row r="121" spans="2:11" ht="20.25" customHeight="1">
      <c r="B121" s="86" t="s">
        <v>121</v>
      </c>
      <c r="C121" s="65">
        <v>10</v>
      </c>
      <c r="D121" s="87">
        <v>2.795889179794896E-2</v>
      </c>
      <c r="E121" s="87">
        <v>0.38251255040011556</v>
      </c>
      <c r="F121" s="87">
        <v>0.15326875266883278</v>
      </c>
      <c r="G121" s="88">
        <v>13.120625</v>
      </c>
      <c r="H121" s="89">
        <v>0.21121842240581193</v>
      </c>
      <c r="I121" s="89">
        <v>17.520297345712862</v>
      </c>
      <c r="J121" s="90">
        <v>1.9487398619988572</v>
      </c>
      <c r="K121" s="73"/>
    </row>
    <row r="122" spans="2:11" ht="20.25" customHeight="1">
      <c r="B122" s="86" t="s">
        <v>121</v>
      </c>
      <c r="C122" s="65">
        <v>11</v>
      </c>
      <c r="D122" s="87">
        <v>2.7301378632787917E-2</v>
      </c>
      <c r="E122" s="87">
        <v>0.38564991121040015</v>
      </c>
      <c r="F122" s="87">
        <v>0.15346427615773539</v>
      </c>
      <c r="G122" s="88">
        <v>12.936857142857145</v>
      </c>
      <c r="H122" s="89">
        <v>0.29751729106741975</v>
      </c>
      <c r="I122" s="89">
        <v>17.064741766224149</v>
      </c>
      <c r="J122" s="90">
        <v>1.9518550593672923</v>
      </c>
      <c r="K122" s="73" t="s">
        <v>69</v>
      </c>
    </row>
    <row r="123" spans="2:11" ht="20.25" customHeight="1">
      <c r="B123" s="84" t="s">
        <v>126</v>
      </c>
      <c r="C123" s="83"/>
      <c r="D123" s="84"/>
      <c r="E123" s="84"/>
      <c r="F123" s="84"/>
      <c r="G123" s="84"/>
      <c r="H123" s="84"/>
      <c r="I123" s="84"/>
      <c r="J123" s="84"/>
      <c r="K123" s="83"/>
    </row>
    <row r="124" spans="2:11" ht="20.25" customHeight="1">
      <c r="B124" s="224" t="str">
        <f>C68</f>
        <v>43</v>
      </c>
      <c r="C124" s="54"/>
      <c r="D124" s="66">
        <f t="shared" ref="D124:J127" si="1">(SUMIFS(D$79:D$122,$B$79:$B$122,$B124,$C$79:$C$122,MAX($C$79:$C$122))/SUMIFS(D$79:D$122,$B$79:$B$122,$B124,$C$79:$C$122,MAX($C$79:$C$122)-1))-1</f>
        <v>0.16752817149790689</v>
      </c>
      <c r="E124" s="66">
        <f t="shared" si="1"/>
        <v>4.9136867180705757E-3</v>
      </c>
      <c r="F124" s="66">
        <f>(SUMIFS(F$79:F$122,$B$79:$B$122,$B124,$C$79:$C$122,MAX($C$79:$C$122))/SUMIFS(F$79:F$122,$B$79:$B$122,$B124,$C$79:$C$122,MAX($C$79:$C$122)-1))-1</f>
        <v>4.601540770324708E-2</v>
      </c>
      <c r="G124" s="66">
        <f t="shared" si="1"/>
        <v>-6.0131926720841111E-3</v>
      </c>
      <c r="H124" s="66" t="s">
        <v>295</v>
      </c>
      <c r="I124" s="66">
        <f t="shared" si="1"/>
        <v>0.10319187178599587</v>
      </c>
      <c r="J124" s="85">
        <f t="shared" si="1"/>
        <v>-1.1526879547298918E-3</v>
      </c>
      <c r="K124" s="55"/>
    </row>
    <row r="125" spans="2:11" ht="20.25" customHeight="1">
      <c r="B125" s="42" t="str">
        <f>D68</f>
        <v>44</v>
      </c>
      <c r="C125" s="54"/>
      <c r="D125" s="66">
        <f t="shared" si="1"/>
        <v>0.32156078428369383</v>
      </c>
      <c r="E125" s="66">
        <f t="shared" si="1"/>
        <v>1.8298790631697592E-2</v>
      </c>
      <c r="F125" s="66">
        <f t="shared" si="1"/>
        <v>-5.0085071041013896E-3</v>
      </c>
      <c r="G125" s="66">
        <f>(SUMIFS(G$79:G$122,$B$79:$B$122,$B125,$C$79:$C$122,MAX($C$79:$C$122))/SUMIFS(G$79:G$122,$B$79:$B$122,$B125,$C$79:$C$122,MAX($C$79:$C$122)-1))-1</f>
        <v>8.2412337066274821E-2</v>
      </c>
      <c r="H125" s="66" t="e">
        <f t="shared" si="1"/>
        <v>#DIV/0!</v>
      </c>
      <c r="I125" s="66">
        <f t="shared" si="1"/>
        <v>0.30736375568755747</v>
      </c>
      <c r="J125" s="85">
        <f t="shared" si="1"/>
        <v>-2.8017885298262768E-2</v>
      </c>
      <c r="K125" s="55"/>
    </row>
    <row r="126" spans="2:11" ht="20.25" customHeight="1">
      <c r="B126" s="42" t="str">
        <f>E68</f>
        <v>310</v>
      </c>
      <c r="C126" s="54"/>
      <c r="D126" s="66">
        <f t="shared" si="1"/>
        <v>2.3808358422146458E-2</v>
      </c>
      <c r="E126" s="66">
        <f t="shared" si="1"/>
        <v>6.6823207400093176E-2</v>
      </c>
      <c r="F126" s="66">
        <f t="shared" si="1"/>
        <v>2.7768952634746213E-2</v>
      </c>
      <c r="G126" s="66">
        <f t="shared" si="1"/>
        <v>3.1310830926602362E-2</v>
      </c>
      <c r="H126" s="66">
        <f t="shared" si="1"/>
        <v>45.172122324049553</v>
      </c>
      <c r="I126" s="66">
        <f t="shared" si="1"/>
        <v>0.10668775155892729</v>
      </c>
      <c r="J126" s="85">
        <f t="shared" si="1"/>
        <v>-2.7454235561664597E-2</v>
      </c>
      <c r="K126" s="55"/>
    </row>
    <row r="127" spans="2:11" ht="20.25" customHeight="1">
      <c r="B127" s="42" t="str">
        <f>F68</f>
        <v>43-1</v>
      </c>
      <c r="C127" s="54"/>
      <c r="D127" s="66">
        <f t="shared" si="1"/>
        <v>-2.351713973188585E-2</v>
      </c>
      <c r="E127" s="66">
        <f t="shared" si="1"/>
        <v>8.2019813650633377E-3</v>
      </c>
      <c r="F127" s="66">
        <f t="shared" si="1"/>
        <v>1.2756904815758308E-3</v>
      </c>
      <c r="G127" s="66">
        <f t="shared" si="1"/>
        <v>-1.4006029220624439E-2</v>
      </c>
      <c r="H127" s="66" t="s">
        <v>295</v>
      </c>
      <c r="I127" s="66">
        <f t="shared" si="1"/>
        <v>-2.6001589499289324E-2</v>
      </c>
      <c r="J127" s="85">
        <f t="shared" si="1"/>
        <v>1.5985701473977265E-3</v>
      </c>
      <c r="K127" s="55"/>
    </row>
    <row r="128" spans="2:11" ht="20.25" customHeight="1" thickBot="1"/>
    <row r="129" spans="2:9" ht="17.25" thickTop="1">
      <c r="B129" s="25" t="s">
        <v>51</v>
      </c>
      <c r="C129" s="25"/>
      <c r="D129" s="25"/>
      <c r="E129" s="25"/>
      <c r="F129" s="172" t="s">
        <v>77</v>
      </c>
      <c r="G129" s="43"/>
      <c r="H129" s="25"/>
      <c r="I129" s="25"/>
    </row>
    <row r="130" spans="2:9">
      <c r="B130" s="26" t="s">
        <v>33</v>
      </c>
      <c r="C130" s="26" t="s">
        <v>52</v>
      </c>
      <c r="D130" s="26"/>
      <c r="E130" s="26"/>
      <c r="F130" s="91" t="s">
        <v>78</v>
      </c>
      <c r="G130" s="44"/>
      <c r="H130" s="46" t="s">
        <v>81</v>
      </c>
      <c r="I130" s="46"/>
    </row>
    <row r="131" spans="2:9">
      <c r="B131" s="26" t="s">
        <v>34</v>
      </c>
      <c r="C131" s="26" t="s">
        <v>53</v>
      </c>
      <c r="D131" s="26"/>
      <c r="E131" s="26"/>
      <c r="F131" s="91" t="s">
        <v>79</v>
      </c>
      <c r="G131" s="44"/>
      <c r="H131" s="46" t="s">
        <v>82</v>
      </c>
      <c r="I131" s="46"/>
    </row>
    <row r="132" spans="2:9">
      <c r="B132" s="26" t="s">
        <v>4</v>
      </c>
      <c r="C132" s="26" t="s">
        <v>54</v>
      </c>
      <c r="D132" s="26"/>
      <c r="E132" s="26"/>
      <c r="F132" s="91" t="s">
        <v>80</v>
      </c>
      <c r="G132" s="44"/>
      <c r="H132" s="46" t="s">
        <v>83</v>
      </c>
      <c r="I132" s="46"/>
    </row>
    <row r="133" spans="2:9">
      <c r="B133" s="26" t="s">
        <v>5</v>
      </c>
      <c r="C133" s="26" t="s">
        <v>55</v>
      </c>
      <c r="D133" s="26"/>
      <c r="E133" s="26"/>
      <c r="F133" s="91" t="s">
        <v>87</v>
      </c>
      <c r="G133" s="44"/>
      <c r="H133" s="46" t="s">
        <v>84</v>
      </c>
      <c r="I133" s="46"/>
    </row>
    <row r="134" spans="2:9">
      <c r="B134" s="26" t="s">
        <v>56</v>
      </c>
      <c r="C134" s="26" t="s">
        <v>57</v>
      </c>
      <c r="D134" s="26"/>
      <c r="E134" s="26"/>
      <c r="F134" s="91" t="s">
        <v>88</v>
      </c>
      <c r="G134" s="44"/>
      <c r="H134" s="46" t="s">
        <v>85</v>
      </c>
      <c r="I134" s="46"/>
    </row>
    <row r="135" spans="2:9" ht="17.25" thickBot="1">
      <c r="B135" s="27" t="s">
        <v>58</v>
      </c>
      <c r="C135" s="27" t="s">
        <v>59</v>
      </c>
      <c r="D135" s="27"/>
      <c r="E135" s="27"/>
      <c r="F135" s="92" t="s">
        <v>89</v>
      </c>
      <c r="G135" s="45"/>
      <c r="H135" s="47" t="s">
        <v>86</v>
      </c>
      <c r="I135" s="47"/>
    </row>
    <row r="136" spans="2:9" ht="17.25" thickTop="1"/>
    <row r="137" spans="2:9" ht="6.75" customHeight="1"/>
  </sheetData>
  <mergeCells count="3">
    <mergeCell ref="O9:P9"/>
    <mergeCell ref="C4:D4"/>
    <mergeCell ref="C5:D5"/>
  </mergeCells>
  <phoneticPr fontId="2" type="noConversion"/>
  <conditionalFormatting sqref="B79:K122">
    <cfRule type="expression" dxfId="83" priority="10">
      <formula>$B79&lt;&gt;$B80</formula>
    </cfRule>
  </conditionalFormatting>
  <conditionalFormatting sqref="C69:K69">
    <cfRule type="containsText" dxfId="81" priority="11" operator="containsText" text="F">
      <formula>NOT(ISERROR(SEARCH("F",C69)))</formula>
    </cfRule>
    <cfRule type="containsText" dxfId="80" priority="12" operator="containsText" text="D">
      <formula>NOT(ISERROR(SEARCH("D",C69)))</formula>
    </cfRule>
    <cfRule type="containsText" dxfId="79" priority="13" operator="containsText" text="S">
      <formula>NOT(ISERROR(SEARCH("S",C69)))</formula>
    </cfRule>
    <cfRule type="containsText" dxfId="78" priority="14" operator="containsText" text="A">
      <formula>NOT(ISERROR(SEARCH("A",C69)))</formula>
    </cfRule>
  </conditionalFormatting>
  <conditionalFormatting sqref="D56:K56 D58:K59 D60:D65 D66:K67 D76:K76 D123:K123 K124:K127">
    <cfRule type="containsText" dxfId="77" priority="69" operator="containsText" text="악화">
      <formula>NOT(ISERROR(SEARCH("악화",D56)))</formula>
    </cfRule>
  </conditionalFormatting>
  <conditionalFormatting sqref="D56:K56 D58:K59 D66:K67 D76:K76 D123:K123 K124:K127 D60:D65">
    <cfRule type="containsText" dxfId="76" priority="68" operator="containsText" text="개선">
      <formula>NOT(ISERROR(SEARCH("개선",D56)))</formula>
    </cfRule>
  </conditionalFormatting>
  <conditionalFormatting sqref="G4:G5">
    <cfRule type="containsText" dxfId="75" priority="19" operator="containsText" text="S">
      <formula>NOT(ISERROR(SEARCH("S",G4)))</formula>
    </cfRule>
    <cfRule type="containsText" dxfId="74" priority="20" operator="containsText" text="A">
      <formula>NOT(ISERROR(SEARCH("A",G4)))</formula>
    </cfRule>
  </conditionalFormatting>
  <conditionalFormatting sqref="G5">
    <cfRule type="containsText" dxfId="73" priority="15" operator="containsText" text="F">
      <formula>NOT(ISERROR(SEARCH("F",G5)))</formula>
    </cfRule>
    <cfRule type="containsText" dxfId="72" priority="16" operator="containsText" text="D">
      <formula>NOT(ISERROR(SEARCH("D",G5)))</formula>
    </cfRule>
  </conditionalFormatting>
  <conditionalFormatting sqref="J23">
    <cfRule type="containsText" dxfId="71" priority="5" operator="containsText" text="D">
      <formula>NOT(ISERROR(SEARCH("D",J23)))</formula>
    </cfRule>
    <cfRule type="containsText" dxfId="70" priority="6" operator="containsText" text="F">
      <formula>NOT(ISERROR(SEARCH("F",J23)))</formula>
    </cfRule>
    <cfRule type="containsText" dxfId="69" priority="7" operator="containsText" text="S">
      <formula>NOT(ISERROR(SEARCH("S",J23)))</formula>
    </cfRule>
    <cfRule type="containsText" dxfId="68" priority="8" operator="containsText" text="A">
      <formula>NOT(ISERROR(SEARCH("A",J23)))</formula>
    </cfRule>
  </conditionalFormatting>
  <conditionalFormatting sqref="K1:K22">
    <cfRule type="containsText" dxfId="67" priority="1" operator="containsText" text="D">
      <formula>NOT(ISERROR(SEARCH("D",K1)))</formula>
    </cfRule>
    <cfRule type="containsText" dxfId="66" priority="2" operator="containsText" text="F">
      <formula>NOT(ISERROR(SEARCH("F",K1)))</formula>
    </cfRule>
    <cfRule type="containsText" dxfId="65" priority="3" operator="containsText" text="S">
      <formula>NOT(ISERROR(SEARCH("S",K1)))</formula>
    </cfRule>
    <cfRule type="containsText" dxfId="64" priority="4" operator="containsText" text="A">
      <formula>NOT(ISERROR(SEARCH("A",K1)))</formula>
    </cfRule>
  </conditionalFormatting>
  <conditionalFormatting sqref="K25:K29 K31:K68 K70:K1048576">
    <cfRule type="containsText" dxfId="63" priority="21" operator="containsText" text="D">
      <formula>NOT(ISERROR(SEARCH("D",K25)))</formula>
    </cfRule>
    <cfRule type="containsText" dxfId="62" priority="22" operator="containsText" text="F">
      <formula>NOT(ISERROR(SEARCH("F",K25)))</formula>
    </cfRule>
    <cfRule type="containsText" dxfId="61" priority="23" operator="containsText" text="S">
      <formula>NOT(ISERROR(SEARCH("S",K25)))</formula>
    </cfRule>
    <cfRule type="containsText" dxfId="60" priority="24" operator="containsText" text="A">
      <formula>NOT(ISERROR(SEARCH("A",K25)))</formula>
    </cfRule>
  </conditionalFormatting>
  <printOptions horizontalCentered="1"/>
  <pageMargins left="0" right="0" top="0.39370078740157483" bottom="0" header="0" footer="0"/>
  <pageSetup paperSize="9" scale="73" fitToHeight="0" orientation="portrait" r:id="rId1"/>
  <rowBreaks count="1" manualBreakCount="1">
    <brk id="56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7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D29:J29</xm:sqref>
        </x14:conditionalFormatting>
        <x14:conditionalFormatting xmlns:xm="http://schemas.microsoft.com/office/excel/2006/main">
          <x14:cfRule type="iconSet" priority="26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D55:J55</xm:sqref>
        </x14:conditionalFormatting>
        <x14:conditionalFormatting xmlns:xm="http://schemas.microsoft.com/office/excel/2006/main">
          <x14:cfRule type="iconSet" priority="72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D124:J127</xm:sqref>
        </x14:conditionalFormatting>
        <x14:conditionalFormatting xmlns:xm="http://schemas.microsoft.com/office/excel/2006/main">
          <x14:cfRule type="iconSet" priority="9" id="{18BCFC5E-67FC-4B53-9225-DB2BDCF76CF6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K22</xm:sqref>
        </x14:conditionalFormatting>
        <x14:conditionalFormatting xmlns:xm="http://schemas.microsoft.com/office/excel/2006/main">
          <x14:cfRule type="iconSet" priority="29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K35:K40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30"/>
  <sheetViews>
    <sheetView showGridLines="0" view="pageBreakPreview" zoomScaleNormal="85" zoomScaleSheetLayoutView="100" workbookViewId="0">
      <pane ySplit="4" topLeftCell="A5" activePane="bottomLeft" state="frozen"/>
      <selection activeCell="A7" sqref="A7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5" customWidth="1"/>
    <col min="6" max="6" width="10.28515625" style="4" customWidth="1"/>
    <col min="7" max="7" width="9.140625" style="4"/>
    <col min="8" max="8" width="9.7109375" style="4" customWidth="1"/>
    <col min="9" max="9" width="10" style="171" bestFit="1" customWidth="1"/>
    <col min="10" max="20" width="9.28515625" style="171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2"/>
      <c r="B1" s="22"/>
      <c r="C1" s="32"/>
      <c r="D1" s="23"/>
      <c r="E1" s="103"/>
      <c r="F1" s="108"/>
      <c r="G1" s="21"/>
      <c r="H1" s="108"/>
      <c r="I1" s="108"/>
      <c r="J1" s="108"/>
      <c r="K1" s="108"/>
      <c r="L1" s="108"/>
      <c r="M1" s="108"/>
      <c r="N1" s="108"/>
      <c r="O1" s="108"/>
      <c r="P1" s="108"/>
      <c r="Q1" s="108"/>
      <c r="R1" s="108"/>
      <c r="S1" s="108"/>
      <c r="T1" s="108"/>
      <c r="U1" s="9"/>
    </row>
    <row r="2" spans="1:66" ht="50.25" customHeight="1">
      <c r="A2" s="10" t="s">
        <v>47</v>
      </c>
      <c r="B2" s="10"/>
      <c r="C2" s="10"/>
      <c r="D2" s="10"/>
      <c r="E2" s="104"/>
      <c r="I2" s="146"/>
      <c r="J2" s="146"/>
      <c r="K2" s="146"/>
      <c r="L2" s="146"/>
      <c r="M2" s="146"/>
      <c r="N2" s="146"/>
      <c r="O2" s="146"/>
      <c r="P2" s="146"/>
      <c r="Q2" s="146"/>
      <c r="R2" s="146"/>
      <c r="S2" s="146"/>
      <c r="T2" s="146"/>
      <c r="U2" s="10"/>
    </row>
    <row r="3" spans="1:66" s="17" customFormat="1" ht="21.75" customHeight="1">
      <c r="A3" s="41" t="s">
        <v>153</v>
      </c>
      <c r="B3" s="41"/>
      <c r="C3" s="19"/>
      <c r="D3" s="19"/>
      <c r="E3" s="104"/>
      <c r="F3" s="4"/>
      <c r="G3" s="4"/>
      <c r="H3" s="4"/>
      <c r="I3" s="147"/>
      <c r="J3" s="147"/>
      <c r="K3" s="147"/>
      <c r="L3" s="147"/>
      <c r="M3" s="147"/>
      <c r="N3" s="147"/>
      <c r="O3" s="147"/>
      <c r="P3" s="147"/>
      <c r="Q3" s="147"/>
      <c r="R3" s="147"/>
      <c r="S3" s="147"/>
      <c r="T3" s="148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38" t="s">
        <v>38</v>
      </c>
      <c r="B4" s="138" t="s">
        <v>141</v>
      </c>
      <c r="C4" s="138" t="s">
        <v>1</v>
      </c>
      <c r="D4" s="138" t="s">
        <v>10</v>
      </c>
      <c r="E4" s="139" t="s">
        <v>140</v>
      </c>
      <c r="F4" s="125" t="s">
        <v>45</v>
      </c>
      <c r="G4" s="149" t="s">
        <v>143</v>
      </c>
      <c r="H4" s="125" t="s">
        <v>63</v>
      </c>
      <c r="I4" s="125" t="s">
        <v>3</v>
      </c>
      <c r="J4" s="124" t="s">
        <v>11</v>
      </c>
      <c r="K4" s="124" t="s">
        <v>12</v>
      </c>
      <c r="L4" s="124" t="s">
        <v>13</v>
      </c>
      <c r="M4" s="124" t="s">
        <v>15</v>
      </c>
      <c r="N4" s="226" t="s">
        <v>6</v>
      </c>
      <c r="O4" s="226" t="s">
        <v>7</v>
      </c>
      <c r="P4" s="226" t="s">
        <v>26</v>
      </c>
      <c r="Q4" s="226" t="s">
        <v>14</v>
      </c>
      <c r="R4" s="226" t="s">
        <v>46</v>
      </c>
      <c r="S4" s="150" t="s">
        <v>43</v>
      </c>
      <c r="T4" s="150" t="s">
        <v>44</v>
      </c>
      <c r="U4" t="s">
        <v>37</v>
      </c>
      <c r="V4" s="5" t="s">
        <v>31</v>
      </c>
      <c r="W4" t="s">
        <v>0</v>
      </c>
      <c r="X4" s="5" t="s">
        <v>9</v>
      </c>
      <c r="Y4" t="s">
        <v>29</v>
      </c>
      <c r="Z4" t="s">
        <v>30</v>
      </c>
      <c r="AA4" t="s">
        <v>61</v>
      </c>
      <c r="AB4" t="s">
        <v>42</v>
      </c>
      <c r="AC4" s="1" t="s">
        <v>3</v>
      </c>
      <c r="AD4" s="1" t="s">
        <v>19</v>
      </c>
      <c r="AE4" s="28" t="s">
        <v>8</v>
      </c>
      <c r="AF4" t="s">
        <v>16</v>
      </c>
      <c r="AG4" t="s">
        <v>15</v>
      </c>
      <c r="AH4" t="s">
        <v>2</v>
      </c>
      <c r="AI4" t="s">
        <v>20</v>
      </c>
      <c r="AJ4" t="s">
        <v>21</v>
      </c>
      <c r="AK4" t="s">
        <v>22</v>
      </c>
      <c r="AL4" t="s">
        <v>23</v>
      </c>
      <c r="AM4" t="s">
        <v>24</v>
      </c>
      <c r="AN4" t="s">
        <v>17</v>
      </c>
      <c r="AO4" t="s">
        <v>25</v>
      </c>
      <c r="AP4" s="98" t="s">
        <v>39</v>
      </c>
      <c r="AQ4" s="98" t="s">
        <v>27</v>
      </c>
      <c r="AR4" s="98" t="s">
        <v>40</v>
      </c>
      <c r="AS4" s="98" t="s">
        <v>41</v>
      </c>
      <c r="AT4" s="98" t="s">
        <v>6</v>
      </c>
      <c r="AU4" s="98" t="s">
        <v>7</v>
      </c>
      <c r="AV4" s="98" t="s">
        <v>28</v>
      </c>
      <c r="AW4" s="98" t="s">
        <v>18</v>
      </c>
      <c r="AX4" s="99" t="s">
        <v>60</v>
      </c>
      <c r="AY4" s="98" t="s">
        <v>90</v>
      </c>
      <c r="AZ4" s="98" t="s">
        <v>65</v>
      </c>
      <c r="BA4" s="98" t="s">
        <v>125</v>
      </c>
      <c r="BB4" t="s">
        <v>133</v>
      </c>
      <c r="BC4" t="s">
        <v>134</v>
      </c>
      <c r="BD4" t="s">
        <v>114</v>
      </c>
      <c r="BE4" t="s">
        <v>135</v>
      </c>
      <c r="BF4" t="s">
        <v>136</v>
      </c>
      <c r="BG4" t="s">
        <v>90</v>
      </c>
      <c r="BH4" t="s">
        <v>135</v>
      </c>
      <c r="BI4" t="s">
        <v>136</v>
      </c>
      <c r="BJ4" t="s">
        <v>90</v>
      </c>
      <c r="BL4" t="s">
        <v>137</v>
      </c>
      <c r="BM4" t="s">
        <v>138</v>
      </c>
      <c r="BN4" t="s">
        <v>139</v>
      </c>
    </row>
    <row r="5" spans="1:66">
      <c r="A5" s="143" t="str">
        <f>W5</f>
        <v>청룡교통</v>
      </c>
      <c r="B5" s="143" t="str">
        <f>V5</f>
        <v>310</v>
      </c>
      <c r="C5" s="144" t="str">
        <f>Y5</f>
        <v>73아1047</v>
      </c>
      <c r="D5" s="132" t="str">
        <f>Z5</f>
        <v>대형</v>
      </c>
      <c r="E5" s="128" t="str">
        <f>AZ5</f>
        <v>D</v>
      </c>
      <c r="F5" s="151">
        <f>G5/H5</f>
        <v>0.83714285714285719</v>
      </c>
      <c r="G5" s="152">
        <f>AE5</f>
        <v>2.93</v>
      </c>
      <c r="H5" s="153">
        <f>AF5</f>
        <v>3.5</v>
      </c>
      <c r="I5" s="154">
        <f>AC5</f>
        <v>10203.437</v>
      </c>
      <c r="J5" s="155">
        <f>AI5/AH5</f>
        <v>2.0196948771454084E-2</v>
      </c>
      <c r="K5" s="155">
        <f>AJ5/AH5</f>
        <v>0.3721717901943869</v>
      </c>
      <c r="L5" s="155">
        <f>AK5/AC5</f>
        <v>0.17523507030033114</v>
      </c>
      <c r="M5" s="156">
        <f>AG5</f>
        <v>19.626000000000001</v>
      </c>
      <c r="N5" s="157">
        <f>IF(AW5=0,AT5,"속도계이상")</f>
        <v>0</v>
      </c>
      <c r="O5" s="157">
        <f>IF(AW5=0,AU5,"속도계이상")</f>
        <v>3.891</v>
      </c>
      <c r="P5" s="158">
        <f>AQ5/60</f>
        <v>1204.365</v>
      </c>
      <c r="Q5" s="159">
        <f>AN5</f>
        <v>108</v>
      </c>
      <c r="R5" s="160">
        <f>AC5/(AH5-AI5-AJ5)</f>
        <v>50.976887260851441</v>
      </c>
      <c r="S5" s="145">
        <f>IF(AW5=0,AL5,"속도계이상")</f>
        <v>0</v>
      </c>
      <c r="T5" s="145">
        <f>IF(AW5=0,AM5,"속도계이상")</f>
        <v>397</v>
      </c>
      <c r="U5" t="s">
        <v>118</v>
      </c>
      <c r="V5" s="5" t="s">
        <v>119</v>
      </c>
      <c r="W5" t="s">
        <v>118</v>
      </c>
      <c r="X5" s="5" t="s">
        <v>119</v>
      </c>
      <c r="Y5" t="s">
        <v>169</v>
      </c>
      <c r="Z5" t="s">
        <v>167</v>
      </c>
      <c r="AA5" t="s">
        <v>48</v>
      </c>
      <c r="AB5">
        <v>532</v>
      </c>
      <c r="AC5" s="1">
        <v>10203.437</v>
      </c>
      <c r="AD5" s="1">
        <v>3482.72</v>
      </c>
      <c r="AE5" s="28">
        <v>2.93</v>
      </c>
      <c r="AF5">
        <v>3.5</v>
      </c>
      <c r="AG5">
        <v>19.626000000000001</v>
      </c>
      <c r="AH5">
        <v>329.40718299999997</v>
      </c>
      <c r="AI5">
        <v>6.6530199999999997</v>
      </c>
      <c r="AJ5">
        <v>122.59606100000001</v>
      </c>
      <c r="AK5">
        <v>1788</v>
      </c>
      <c r="AL5">
        <v>0</v>
      </c>
      <c r="AM5">
        <v>397</v>
      </c>
      <c r="AN5">
        <v>108</v>
      </c>
      <c r="AO5">
        <v>30.975149999999999</v>
      </c>
      <c r="AP5">
        <v>181183.4</v>
      </c>
      <c r="AQ5">
        <v>72261.899999999994</v>
      </c>
      <c r="AR5">
        <v>203</v>
      </c>
      <c r="AS5">
        <v>197130</v>
      </c>
      <c r="AT5">
        <v>0</v>
      </c>
      <c r="AU5">
        <v>3.891</v>
      </c>
      <c r="AV5">
        <v>96941</v>
      </c>
      <c r="AW5">
        <v>0</v>
      </c>
      <c r="AX5" s="29">
        <v>0.51</v>
      </c>
      <c r="AY5">
        <v>0.83714285714285719</v>
      </c>
      <c r="AZ5" t="s">
        <v>67</v>
      </c>
      <c r="BA5" t="s">
        <v>271</v>
      </c>
      <c r="BB5">
        <v>1</v>
      </c>
      <c r="BC5" t="s">
        <v>296</v>
      </c>
      <c r="BD5">
        <v>11</v>
      </c>
      <c r="BE5">
        <v>36314.199999999997</v>
      </c>
      <c r="BF5">
        <v>0.2809765050586272</v>
      </c>
      <c r="BG5">
        <v>0.23521747423479364</v>
      </c>
      <c r="BH5">
        <v>145775.56099999999</v>
      </c>
      <c r="BI5">
        <v>6.999415354676633E-2</v>
      </c>
      <c r="BJ5">
        <v>5.8595105683435816E-2</v>
      </c>
      <c r="BK5">
        <v>1</v>
      </c>
      <c r="BL5" t="s">
        <v>67</v>
      </c>
      <c r="BM5">
        <v>0</v>
      </c>
      <c r="BN5" t="s">
        <v>262</v>
      </c>
    </row>
    <row r="6" spans="1:66">
      <c r="A6" s="140" t="str">
        <f t="shared" ref="A6:A7" si="0">W6</f>
        <v>청룡교통</v>
      </c>
      <c r="B6" s="140" t="str">
        <f t="shared" ref="B6:B7" si="1">V6</f>
        <v>310</v>
      </c>
      <c r="C6" s="141" t="str">
        <f t="shared" ref="C6:C7" si="2">Y6</f>
        <v>73아1079</v>
      </c>
      <c r="D6" s="115" t="str">
        <f t="shared" ref="D6:D7" si="3">Z6</f>
        <v>대형</v>
      </c>
      <c r="E6" s="111" t="str">
        <f>AZ6</f>
        <v>C</v>
      </c>
      <c r="F6" s="161">
        <f>G6/H6</f>
        <v>0.88171428571428567</v>
      </c>
      <c r="G6" s="162">
        <f>AE6</f>
        <v>3.0859999999999999</v>
      </c>
      <c r="H6" s="163">
        <f>AF6</f>
        <v>3.5</v>
      </c>
      <c r="I6" s="164">
        <f t="shared" ref="I6:I7" si="4">AC6</f>
        <v>9557.7369999999992</v>
      </c>
      <c r="J6" s="165">
        <f t="shared" ref="J6:J7" si="5">AI6/AH6</f>
        <v>5.4404990304542288E-2</v>
      </c>
      <c r="K6" s="165">
        <f t="shared" ref="K6:K7" si="6">AJ6/AH6</f>
        <v>0.27234314968554546</v>
      </c>
      <c r="L6" s="165">
        <f t="shared" ref="L6:L7" si="7">AK6/AC6</f>
        <v>0.12733139654292644</v>
      </c>
      <c r="M6" s="166">
        <f t="shared" ref="M6:M7" si="8">AG6</f>
        <v>21.198</v>
      </c>
      <c r="N6" s="167">
        <f t="shared" ref="N6:N7" si="9">IF(AW6=0,AT6,"속도계이상")</f>
        <v>0</v>
      </c>
      <c r="O6" s="167">
        <f t="shared" ref="O6:O7" si="10">IF(AW6=0,AU6,"속도계이상")</f>
        <v>7.742</v>
      </c>
      <c r="P6" s="168">
        <f t="shared" ref="P6:P7" si="11">AQ6/60</f>
        <v>820.79499999999996</v>
      </c>
      <c r="Q6" s="169">
        <f t="shared" ref="Q6:Q7" si="12">AN6</f>
        <v>110</v>
      </c>
      <c r="R6" s="170">
        <f t="shared" ref="R6:R7" si="13">AC6/(AH6-AI6-AJ6)</f>
        <v>51.794541948206074</v>
      </c>
      <c r="S6" s="142">
        <f t="shared" ref="S6:S7" si="14">IF(AW6=0,AL6,"속도계이상")</f>
        <v>0</v>
      </c>
      <c r="T6" s="142">
        <f t="shared" ref="T6:T7" si="15">IF(AW6=0,AM6,"속도계이상")</f>
        <v>740</v>
      </c>
      <c r="U6" t="s">
        <v>118</v>
      </c>
      <c r="V6" s="5" t="s">
        <v>119</v>
      </c>
      <c r="W6" t="s">
        <v>118</v>
      </c>
      <c r="X6" s="5" t="s">
        <v>119</v>
      </c>
      <c r="Y6" t="s">
        <v>170</v>
      </c>
      <c r="Z6" t="s">
        <v>167</v>
      </c>
      <c r="AA6" t="s">
        <v>48</v>
      </c>
      <c r="AB6">
        <v>532</v>
      </c>
      <c r="AC6" s="1">
        <v>9557.7369999999992</v>
      </c>
      <c r="AD6" s="1">
        <v>3097.1280000000002</v>
      </c>
      <c r="AE6" s="28">
        <v>3.0859999999999999</v>
      </c>
      <c r="AF6">
        <v>3.5</v>
      </c>
      <c r="AG6">
        <v>21.198</v>
      </c>
      <c r="AH6">
        <v>274.09020600000002</v>
      </c>
      <c r="AI6">
        <v>14.911875</v>
      </c>
      <c r="AJ6">
        <v>74.646590000000003</v>
      </c>
      <c r="AK6">
        <v>1217</v>
      </c>
      <c r="AL6">
        <v>0</v>
      </c>
      <c r="AM6">
        <v>740</v>
      </c>
      <c r="AN6">
        <v>110</v>
      </c>
      <c r="AO6">
        <v>34.870770999999998</v>
      </c>
      <c r="AP6">
        <v>97847.3</v>
      </c>
      <c r="AQ6">
        <v>49247.7</v>
      </c>
      <c r="AR6">
        <v>89</v>
      </c>
      <c r="AS6">
        <v>56998</v>
      </c>
      <c r="AT6">
        <v>0</v>
      </c>
      <c r="AU6">
        <v>7.742</v>
      </c>
      <c r="AV6">
        <v>89691</v>
      </c>
      <c r="AW6">
        <v>0</v>
      </c>
      <c r="AX6" s="29">
        <v>0.56000000000000005</v>
      </c>
      <c r="AY6">
        <v>0.88171428571428567</v>
      </c>
      <c r="AZ6" t="s">
        <v>69</v>
      </c>
      <c r="BA6" t="s">
        <v>271</v>
      </c>
      <c r="BB6">
        <v>1</v>
      </c>
      <c r="BC6" t="s">
        <v>292</v>
      </c>
      <c r="BD6">
        <v>9</v>
      </c>
      <c r="BE6">
        <v>36314.199999999997</v>
      </c>
      <c r="BF6">
        <v>0.26319558189358433</v>
      </c>
      <c r="BG6">
        <v>0.23206330449245749</v>
      </c>
      <c r="BH6">
        <v>145775.56099999999</v>
      </c>
      <c r="BI6">
        <v>6.5564741678476549E-2</v>
      </c>
      <c r="BJ6">
        <v>5.7809369377079603E-2</v>
      </c>
      <c r="BK6">
        <v>1</v>
      </c>
      <c r="BL6" t="s">
        <v>69</v>
      </c>
      <c r="BM6">
        <v>0</v>
      </c>
      <c r="BN6" t="s">
        <v>262</v>
      </c>
    </row>
    <row r="7" spans="1:66">
      <c r="A7" s="143" t="str">
        <f t="shared" si="0"/>
        <v>청룡교통</v>
      </c>
      <c r="B7" s="143" t="str">
        <f t="shared" si="1"/>
        <v>310</v>
      </c>
      <c r="C7" s="144" t="str">
        <f t="shared" si="2"/>
        <v>73아1730</v>
      </c>
      <c r="D7" s="132" t="str">
        <f t="shared" si="3"/>
        <v>대형</v>
      </c>
      <c r="E7" s="128" t="str">
        <f t="shared" ref="E7:E30" si="16">AZ7</f>
        <v>A</v>
      </c>
      <c r="F7" s="151">
        <f t="shared" ref="F7:F30" si="17">G7/H7</f>
        <v>0.99885714285714289</v>
      </c>
      <c r="G7" s="152">
        <f t="shared" ref="G7:G30" si="18">AE7</f>
        <v>3.496</v>
      </c>
      <c r="H7" s="153">
        <f t="shared" ref="H7:H30" si="19">AF7</f>
        <v>3.5</v>
      </c>
      <c r="I7" s="154">
        <f t="shared" si="4"/>
        <v>8002.47</v>
      </c>
      <c r="J7" s="155">
        <f t="shared" si="5"/>
        <v>2.3803620365848311E-2</v>
      </c>
      <c r="K7" s="155">
        <f t="shared" si="6"/>
        <v>0.23515652522882621</v>
      </c>
      <c r="L7" s="155">
        <f t="shared" si="7"/>
        <v>0.15720146404797519</v>
      </c>
      <c r="M7" s="156">
        <f t="shared" si="8"/>
        <v>16.061</v>
      </c>
      <c r="N7" s="157">
        <f t="shared" si="9"/>
        <v>3.6999999999999998E-2</v>
      </c>
      <c r="O7" s="157">
        <f t="shared" si="10"/>
        <v>4.9610000000000003</v>
      </c>
      <c r="P7" s="158">
        <f t="shared" si="11"/>
        <v>313.59166666666664</v>
      </c>
      <c r="Q7" s="159">
        <f t="shared" si="12"/>
        <v>107</v>
      </c>
      <c r="R7" s="160">
        <f t="shared" si="13"/>
        <v>49.763918216354995</v>
      </c>
      <c r="S7" s="145">
        <f t="shared" si="14"/>
        <v>3</v>
      </c>
      <c r="T7" s="145">
        <f t="shared" si="15"/>
        <v>397</v>
      </c>
      <c r="U7" t="s">
        <v>118</v>
      </c>
      <c r="V7" t="s">
        <v>119</v>
      </c>
      <c r="W7" s="4" t="s">
        <v>118</v>
      </c>
      <c r="X7" s="4" t="s">
        <v>119</v>
      </c>
      <c r="Y7" s="4" t="s">
        <v>171</v>
      </c>
      <c r="Z7" s="4" t="s">
        <v>167</v>
      </c>
      <c r="AA7" s="4" t="s">
        <v>48</v>
      </c>
      <c r="AB7" s="4">
        <v>532</v>
      </c>
      <c r="AC7" s="4">
        <v>8002.47</v>
      </c>
      <c r="AD7" s="4">
        <v>2289.2469999999998</v>
      </c>
      <c r="AE7" s="4">
        <v>3.496</v>
      </c>
      <c r="AF7" s="4">
        <v>3.5</v>
      </c>
      <c r="AG7" s="4">
        <v>16.061</v>
      </c>
      <c r="AH7" s="4">
        <v>217.00409099999999</v>
      </c>
      <c r="AI7" s="4">
        <v>5.165483</v>
      </c>
      <c r="AJ7" s="4">
        <v>51.029927999999998</v>
      </c>
      <c r="AK7" s="4">
        <v>1258</v>
      </c>
      <c r="AL7" s="4">
        <v>3</v>
      </c>
      <c r="AM7" s="4">
        <v>397</v>
      </c>
      <c r="AN7" s="4">
        <v>107</v>
      </c>
      <c r="AO7" s="4">
        <v>36.877046</v>
      </c>
      <c r="AP7" s="4">
        <v>59160.5</v>
      </c>
      <c r="AQ7" s="4">
        <v>18815.5</v>
      </c>
      <c r="AR7" s="4">
        <v>45</v>
      </c>
      <c r="AS7" s="4">
        <v>16687</v>
      </c>
      <c r="AT7" s="4">
        <v>3.6999999999999998E-2</v>
      </c>
      <c r="AU7" s="4">
        <v>4.9610000000000003</v>
      </c>
      <c r="AV7" s="4">
        <v>75115</v>
      </c>
      <c r="AW7" s="4">
        <v>0</v>
      </c>
      <c r="AX7" s="30">
        <v>0.54</v>
      </c>
      <c r="AY7">
        <v>0.99885714285714289</v>
      </c>
      <c r="AZ7" t="s">
        <v>66</v>
      </c>
      <c r="BA7" t="s">
        <v>271</v>
      </c>
      <c r="BB7">
        <v>1</v>
      </c>
      <c r="BC7" t="s">
        <v>302</v>
      </c>
      <c r="BD7">
        <v>6</v>
      </c>
      <c r="BE7">
        <v>36314.199999999997</v>
      </c>
      <c r="BF7">
        <v>0.22036751463614787</v>
      </c>
      <c r="BG7">
        <v>0.22011566604799229</v>
      </c>
      <c r="BH7">
        <v>145775.56099999999</v>
      </c>
      <c r="BI7">
        <v>5.489582715445699E-2</v>
      </c>
      <c r="BJ7">
        <v>5.4833089066280469E-2</v>
      </c>
      <c r="BK7">
        <v>1</v>
      </c>
      <c r="BL7" t="s">
        <v>71</v>
      </c>
      <c r="BM7">
        <v>-1</v>
      </c>
      <c r="BN7" t="s">
        <v>263</v>
      </c>
    </row>
    <row r="8" spans="1:66">
      <c r="A8" s="140" t="str">
        <f t="shared" ref="A8:A30" si="20">W8</f>
        <v>청룡교통</v>
      </c>
      <c r="B8" s="140" t="str">
        <f t="shared" ref="B8:B30" si="21">V8</f>
        <v>310</v>
      </c>
      <c r="C8" s="141" t="str">
        <f t="shared" ref="C8:C30" si="22">Y8</f>
        <v>73아1731</v>
      </c>
      <c r="D8" s="115" t="str">
        <f t="shared" ref="D8:D30" si="23">Z8</f>
        <v>대형</v>
      </c>
      <c r="E8" s="111" t="str">
        <f t="shared" si="16"/>
        <v>F</v>
      </c>
      <c r="F8" s="161">
        <f t="shared" si="17"/>
        <v>0.76428571428571423</v>
      </c>
      <c r="G8" s="162">
        <f t="shared" si="18"/>
        <v>2.6749999999999998</v>
      </c>
      <c r="H8" s="163">
        <f t="shared" si="19"/>
        <v>3.5</v>
      </c>
      <c r="I8" s="164">
        <f t="shared" ref="I8:I30" si="24">AC8</f>
        <v>8550.5560000000005</v>
      </c>
      <c r="J8" s="165">
        <f t="shared" ref="J8:J30" si="25">AI8/AH8</f>
        <v>4.3662481522468786E-2</v>
      </c>
      <c r="K8" s="165">
        <f t="shared" ref="K8:K30" si="26">AJ8/AH8</f>
        <v>0.30240448548658622</v>
      </c>
      <c r="L8" s="165">
        <f t="shared" ref="L8:L30" si="27">AK8/AC8</f>
        <v>0.12326683785241567</v>
      </c>
      <c r="M8" s="166">
        <f t="shared" ref="M8:M30" si="28">AG8</f>
        <v>24.175000000000001</v>
      </c>
      <c r="N8" s="167">
        <f t="shared" ref="N8:N30" si="29">IF(AW8=0,AT8,"속도계이상")</f>
        <v>2.5499999999999998</v>
      </c>
      <c r="O8" s="167">
        <f t="shared" ref="O8:O30" si="30">IF(AW8=0,AU8,"속도계이상")</f>
        <v>6.5609999999999999</v>
      </c>
      <c r="P8" s="168">
        <f t="shared" ref="P8:P30" si="31">AQ8/60</f>
        <v>760.47333333333336</v>
      </c>
      <c r="Q8" s="169">
        <f t="shared" ref="Q8:Q30" si="32">AN8</f>
        <v>108</v>
      </c>
      <c r="R8" s="170">
        <f t="shared" ref="R8:R30" si="33">AC8/(AH8-AI8-AJ8)</f>
        <v>49.633967199340141</v>
      </c>
      <c r="S8" s="142">
        <f t="shared" ref="S8:S30" si="34">IF(AW8=0,AL8,"속도계이상")</f>
        <v>218</v>
      </c>
      <c r="T8" s="142">
        <f t="shared" ref="T8:T30" si="35">IF(AW8=0,AM8,"속도계이상")</f>
        <v>561</v>
      </c>
      <c r="U8" t="s">
        <v>118</v>
      </c>
      <c r="V8" s="5" t="s">
        <v>119</v>
      </c>
      <c r="W8" t="s">
        <v>118</v>
      </c>
      <c r="X8" s="5" t="s">
        <v>119</v>
      </c>
      <c r="Y8" t="s">
        <v>172</v>
      </c>
      <c r="Z8" t="s">
        <v>167</v>
      </c>
      <c r="AA8" t="s">
        <v>48</v>
      </c>
      <c r="AB8">
        <v>532</v>
      </c>
      <c r="AC8" s="1">
        <v>8550.5560000000005</v>
      </c>
      <c r="AD8" s="1">
        <v>3196.5610000000001</v>
      </c>
      <c r="AE8" s="28">
        <v>2.6749999999999998</v>
      </c>
      <c r="AF8">
        <v>3.5</v>
      </c>
      <c r="AG8">
        <v>24.175000000000001</v>
      </c>
      <c r="AH8">
        <v>263.440226</v>
      </c>
      <c r="AI8">
        <v>11.502454</v>
      </c>
      <c r="AJ8">
        <v>79.665505999999993</v>
      </c>
      <c r="AK8">
        <v>1054</v>
      </c>
      <c r="AL8">
        <v>218</v>
      </c>
      <c r="AM8">
        <v>561</v>
      </c>
      <c r="AN8">
        <v>108</v>
      </c>
      <c r="AO8">
        <v>32.45729</v>
      </c>
      <c r="AP8">
        <v>127763.4</v>
      </c>
      <c r="AQ8">
        <v>45628.4</v>
      </c>
      <c r="AR8">
        <v>115</v>
      </c>
      <c r="AS8">
        <v>84911</v>
      </c>
      <c r="AT8">
        <v>2.5499999999999998</v>
      </c>
      <c r="AU8">
        <v>6.5609999999999999</v>
      </c>
      <c r="AV8">
        <v>70340</v>
      </c>
      <c r="AW8">
        <v>0</v>
      </c>
      <c r="AX8" s="29">
        <v>0.56000000000000005</v>
      </c>
      <c r="AY8">
        <v>0.76428571428571423</v>
      </c>
      <c r="AZ8" t="s">
        <v>70</v>
      </c>
      <c r="BA8" t="s">
        <v>271</v>
      </c>
      <c r="BB8">
        <v>1</v>
      </c>
      <c r="BC8" t="s">
        <v>272</v>
      </c>
      <c r="BD8">
        <v>13</v>
      </c>
      <c r="BE8">
        <v>36314.199999999997</v>
      </c>
      <c r="BF8">
        <v>0.23546039841164065</v>
      </c>
      <c r="BG8">
        <v>0.17995901878603962</v>
      </c>
      <c r="BH8">
        <v>145775.56099999999</v>
      </c>
      <c r="BI8">
        <v>5.8655620608450282E-2</v>
      </c>
      <c r="BJ8">
        <v>4.4829652893601281E-2</v>
      </c>
      <c r="BK8">
        <v>1</v>
      </c>
      <c r="BL8" t="s">
        <v>70</v>
      </c>
      <c r="BM8">
        <v>0</v>
      </c>
      <c r="BN8" t="s">
        <v>262</v>
      </c>
    </row>
    <row r="9" spans="1:66">
      <c r="A9" s="143" t="str">
        <f t="shared" si="20"/>
        <v>청룡교통</v>
      </c>
      <c r="B9" s="143" t="str">
        <f t="shared" si="21"/>
        <v>43</v>
      </c>
      <c r="C9" s="144" t="str">
        <f t="shared" si="22"/>
        <v>73아1040</v>
      </c>
      <c r="D9" s="132" t="str">
        <f t="shared" si="23"/>
        <v>대형</v>
      </c>
      <c r="E9" s="128" t="str">
        <f t="shared" si="16"/>
        <v>C</v>
      </c>
      <c r="F9" s="151">
        <f t="shared" si="17"/>
        <v>0.85523809523809524</v>
      </c>
      <c r="G9" s="152">
        <f t="shared" si="18"/>
        <v>1.796</v>
      </c>
      <c r="H9" s="153">
        <f t="shared" si="19"/>
        <v>2.1</v>
      </c>
      <c r="I9" s="154">
        <f t="shared" si="24"/>
        <v>3738.6790000000001</v>
      </c>
      <c r="J9" s="155">
        <f t="shared" si="25"/>
        <v>1.3912740699935641E-2</v>
      </c>
      <c r="K9" s="155">
        <f t="shared" si="26"/>
        <v>0.35145616529559226</v>
      </c>
      <c r="L9" s="155">
        <f t="shared" si="27"/>
        <v>0.13774918895149865</v>
      </c>
      <c r="M9" s="156">
        <f t="shared" si="28"/>
        <v>18.103000000000002</v>
      </c>
      <c r="N9" s="157">
        <f t="shared" si="29"/>
        <v>5.2999999999999999E-2</v>
      </c>
      <c r="O9" s="157">
        <f t="shared" si="30"/>
        <v>26.827999999999999</v>
      </c>
      <c r="P9" s="158">
        <f t="shared" si="31"/>
        <v>0.52</v>
      </c>
      <c r="Q9" s="159">
        <f t="shared" si="32"/>
        <v>100</v>
      </c>
      <c r="R9" s="160">
        <f t="shared" si="33"/>
        <v>26.361667411517637</v>
      </c>
      <c r="S9" s="145">
        <f t="shared" si="34"/>
        <v>2</v>
      </c>
      <c r="T9" s="145">
        <f t="shared" si="35"/>
        <v>1003</v>
      </c>
      <c r="U9" t="s">
        <v>118</v>
      </c>
      <c r="V9" s="5" t="s">
        <v>120</v>
      </c>
      <c r="W9" t="s">
        <v>118</v>
      </c>
      <c r="X9" s="5" t="s">
        <v>120</v>
      </c>
      <c r="Y9" t="s">
        <v>173</v>
      </c>
      <c r="Z9" t="s">
        <v>167</v>
      </c>
      <c r="AA9" t="s">
        <v>48</v>
      </c>
      <c r="AB9">
        <v>532</v>
      </c>
      <c r="AC9" s="1">
        <v>3738.6790000000001</v>
      </c>
      <c r="AD9" s="1">
        <v>2081.598</v>
      </c>
      <c r="AE9" s="28">
        <v>1.796</v>
      </c>
      <c r="AF9">
        <v>2.1</v>
      </c>
      <c r="AG9">
        <v>18.103000000000002</v>
      </c>
      <c r="AH9">
        <v>223.472432</v>
      </c>
      <c r="AI9">
        <v>3.1091139999999999</v>
      </c>
      <c r="AJ9">
        <v>78.540763999999996</v>
      </c>
      <c r="AK9">
        <v>515</v>
      </c>
      <c r="AL9">
        <v>2</v>
      </c>
      <c r="AM9">
        <v>1003</v>
      </c>
      <c r="AN9">
        <v>100</v>
      </c>
      <c r="AO9">
        <v>16.729932999999999</v>
      </c>
      <c r="AP9">
        <v>2483.4</v>
      </c>
      <c r="AQ9">
        <v>31.2</v>
      </c>
      <c r="AR9">
        <v>17</v>
      </c>
      <c r="AS9">
        <v>5912</v>
      </c>
      <c r="AT9">
        <v>5.2999999999999999E-2</v>
      </c>
      <c r="AU9">
        <v>26.827999999999999</v>
      </c>
      <c r="AV9">
        <v>32647</v>
      </c>
      <c r="AW9">
        <v>0</v>
      </c>
      <c r="AX9" s="29">
        <v>0.56999999999999995</v>
      </c>
      <c r="AY9">
        <v>0.85523809523809524</v>
      </c>
      <c r="AZ9" t="s">
        <v>69</v>
      </c>
      <c r="BA9" t="s">
        <v>273</v>
      </c>
      <c r="BB9">
        <v>2</v>
      </c>
      <c r="BC9" t="s">
        <v>303</v>
      </c>
      <c r="BD9">
        <v>5</v>
      </c>
      <c r="BE9">
        <v>44534.708000000006</v>
      </c>
      <c r="BF9">
        <v>8.3949781370521157E-2</v>
      </c>
      <c r="BG9">
        <v>7.1797051114979041E-2</v>
      </c>
      <c r="BH9">
        <v>145775.56099999999</v>
      </c>
      <c r="BI9">
        <v>2.564681606678914E-2</v>
      </c>
      <c r="BJ9">
        <v>2.1934134121882522E-2</v>
      </c>
      <c r="BK9">
        <v>1</v>
      </c>
      <c r="BL9" t="s">
        <v>67</v>
      </c>
      <c r="BM9">
        <v>1</v>
      </c>
      <c r="BN9" t="s">
        <v>261</v>
      </c>
    </row>
    <row r="10" spans="1:66">
      <c r="A10" s="140" t="str">
        <f t="shared" si="20"/>
        <v>청룡교통</v>
      </c>
      <c r="B10" s="140" t="str">
        <f t="shared" si="21"/>
        <v>43</v>
      </c>
      <c r="C10" s="141" t="str">
        <f t="shared" si="22"/>
        <v>73아1053</v>
      </c>
      <c r="D10" s="115" t="str">
        <f t="shared" si="23"/>
        <v>저상</v>
      </c>
      <c r="E10" s="111" t="str">
        <f t="shared" si="16"/>
        <v>B</v>
      </c>
      <c r="F10" s="161">
        <f t="shared" si="17"/>
        <v>0.94285714285714284</v>
      </c>
      <c r="G10" s="162">
        <f t="shared" si="18"/>
        <v>1.98</v>
      </c>
      <c r="H10" s="163">
        <f t="shared" si="19"/>
        <v>2.1</v>
      </c>
      <c r="I10" s="164">
        <f t="shared" si="24"/>
        <v>4758.1019999999999</v>
      </c>
      <c r="J10" s="165">
        <f t="shared" si="25"/>
        <v>9.4627549056089961E-3</v>
      </c>
      <c r="K10" s="165">
        <f t="shared" si="26"/>
        <v>0.37637450979601395</v>
      </c>
      <c r="L10" s="165">
        <f t="shared" si="27"/>
        <v>0.29108245262501731</v>
      </c>
      <c r="M10" s="166">
        <f t="shared" si="28"/>
        <v>13.571</v>
      </c>
      <c r="N10" s="167">
        <f t="shared" si="29"/>
        <v>2.1000000000000001E-2</v>
      </c>
      <c r="O10" s="167">
        <f t="shared" si="30"/>
        <v>24.443000000000001</v>
      </c>
      <c r="P10" s="168">
        <f t="shared" si="31"/>
        <v>9.2949999999999999</v>
      </c>
      <c r="Q10" s="169">
        <f t="shared" si="32"/>
        <v>92</v>
      </c>
      <c r="R10" s="170">
        <f t="shared" si="33"/>
        <v>26.613244585341594</v>
      </c>
      <c r="S10" s="142">
        <f t="shared" si="34"/>
        <v>1</v>
      </c>
      <c r="T10" s="142">
        <f t="shared" si="35"/>
        <v>1163</v>
      </c>
      <c r="U10" t="s">
        <v>118</v>
      </c>
      <c r="V10" t="s">
        <v>120</v>
      </c>
      <c r="W10" s="4" t="s">
        <v>118</v>
      </c>
      <c r="X10" s="4" t="s">
        <v>120</v>
      </c>
      <c r="Y10" s="4" t="s">
        <v>174</v>
      </c>
      <c r="Z10" s="4" t="s">
        <v>175</v>
      </c>
      <c r="AA10" s="4" t="s">
        <v>48</v>
      </c>
      <c r="AB10" s="4">
        <v>532</v>
      </c>
      <c r="AC10" s="4">
        <v>4758.1019999999999</v>
      </c>
      <c r="AD10" s="4">
        <v>2403.4940000000001</v>
      </c>
      <c r="AE10" s="4">
        <v>1.98</v>
      </c>
      <c r="AF10" s="4">
        <v>2.1</v>
      </c>
      <c r="AG10" s="4">
        <v>13.571</v>
      </c>
      <c r="AH10" s="4">
        <v>291.106874</v>
      </c>
      <c r="AI10" s="4">
        <v>2.7546729999999999</v>
      </c>
      <c r="AJ10" s="4">
        <v>109.565207</v>
      </c>
      <c r="AK10" s="4">
        <v>1385</v>
      </c>
      <c r="AL10" s="4">
        <v>1</v>
      </c>
      <c r="AM10" s="4">
        <v>1163</v>
      </c>
      <c r="AN10" s="4">
        <v>92</v>
      </c>
      <c r="AO10" s="4">
        <v>16.344863</v>
      </c>
      <c r="AP10" s="4">
        <v>6772</v>
      </c>
      <c r="AQ10" s="4">
        <v>557.70000000000005</v>
      </c>
      <c r="AR10" s="4">
        <v>68</v>
      </c>
      <c r="AS10" s="4">
        <v>25710</v>
      </c>
      <c r="AT10" s="4">
        <v>2.1000000000000001E-2</v>
      </c>
      <c r="AU10" s="4">
        <v>24.443000000000001</v>
      </c>
      <c r="AV10" s="4">
        <v>40014</v>
      </c>
      <c r="AW10" s="4">
        <v>0</v>
      </c>
      <c r="AX10" s="30">
        <v>0.51</v>
      </c>
      <c r="AY10">
        <v>0.94285714285714284</v>
      </c>
      <c r="AZ10" t="s">
        <v>68</v>
      </c>
      <c r="BA10" t="s">
        <v>273</v>
      </c>
      <c r="BB10">
        <v>1</v>
      </c>
      <c r="BC10" t="s">
        <v>297</v>
      </c>
      <c r="BD10">
        <v>10</v>
      </c>
      <c r="BE10">
        <v>44534.708000000006</v>
      </c>
      <c r="BF10">
        <v>0.10684030980959837</v>
      </c>
      <c r="BG10">
        <v>0.10073514924904989</v>
      </c>
      <c r="BH10">
        <v>145775.56099999999</v>
      </c>
      <c r="BI10">
        <v>3.2639915547984073E-2</v>
      </c>
      <c r="BJ10">
        <v>3.0774777516670695E-2</v>
      </c>
      <c r="BK10">
        <v>1</v>
      </c>
      <c r="BL10" t="s">
        <v>68</v>
      </c>
      <c r="BM10">
        <v>0</v>
      </c>
      <c r="BN10" t="s">
        <v>262</v>
      </c>
    </row>
    <row r="11" spans="1:66">
      <c r="A11" s="143" t="str">
        <f t="shared" si="20"/>
        <v>청룡교통</v>
      </c>
      <c r="B11" s="143" t="str">
        <f t="shared" si="21"/>
        <v>43</v>
      </c>
      <c r="C11" s="144" t="str">
        <f t="shared" si="22"/>
        <v>73아1058</v>
      </c>
      <c r="D11" s="132" t="str">
        <f t="shared" si="23"/>
        <v>대형</v>
      </c>
      <c r="E11" s="128" t="str">
        <f t="shared" si="16"/>
        <v>C</v>
      </c>
      <c r="F11" s="151">
        <f t="shared" si="17"/>
        <v>0.85590909090909084</v>
      </c>
      <c r="G11" s="152">
        <f t="shared" si="18"/>
        <v>1.883</v>
      </c>
      <c r="H11" s="153">
        <f t="shared" si="19"/>
        <v>2.2000000000000002</v>
      </c>
      <c r="I11" s="154">
        <f t="shared" si="24"/>
        <v>5434.9489999999996</v>
      </c>
      <c r="J11" s="155">
        <f t="shared" si="25"/>
        <v>1.2616908988958661E-2</v>
      </c>
      <c r="K11" s="155">
        <f t="shared" si="26"/>
        <v>0.38600002505492859</v>
      </c>
      <c r="L11" s="155">
        <f t="shared" si="27"/>
        <v>0.18601830486357832</v>
      </c>
      <c r="M11" s="156">
        <f t="shared" si="28"/>
        <v>14.79</v>
      </c>
      <c r="N11" s="157">
        <f t="shared" si="29"/>
        <v>0.11</v>
      </c>
      <c r="O11" s="157">
        <f t="shared" si="30"/>
        <v>46.826999999999998</v>
      </c>
      <c r="P11" s="158">
        <f t="shared" si="31"/>
        <v>14.268333333333334</v>
      </c>
      <c r="Q11" s="159">
        <f t="shared" si="32"/>
        <v>101</v>
      </c>
      <c r="R11" s="160">
        <f t="shared" si="33"/>
        <v>27.353444643554674</v>
      </c>
      <c r="S11" s="145">
        <f t="shared" si="34"/>
        <v>6</v>
      </c>
      <c r="T11" s="145">
        <f t="shared" si="35"/>
        <v>2545</v>
      </c>
      <c r="U11" t="s">
        <v>118</v>
      </c>
      <c r="V11" s="5" t="s">
        <v>120</v>
      </c>
      <c r="W11" t="s">
        <v>118</v>
      </c>
      <c r="X11" s="5" t="s">
        <v>120</v>
      </c>
      <c r="Y11" t="s">
        <v>176</v>
      </c>
      <c r="Z11" t="s">
        <v>167</v>
      </c>
      <c r="AA11" t="s">
        <v>48</v>
      </c>
      <c r="AB11">
        <v>532</v>
      </c>
      <c r="AC11" s="1">
        <v>5434.9489999999996</v>
      </c>
      <c r="AD11" s="1">
        <v>2886.3209999999999</v>
      </c>
      <c r="AE11" s="28">
        <v>1.883</v>
      </c>
      <c r="AF11">
        <v>2.2000000000000002</v>
      </c>
      <c r="AG11">
        <v>14.79</v>
      </c>
      <c r="AH11">
        <v>330.39407699999998</v>
      </c>
      <c r="AI11">
        <v>4.168552</v>
      </c>
      <c r="AJ11">
        <v>127.532122</v>
      </c>
      <c r="AK11">
        <v>1011</v>
      </c>
      <c r="AL11">
        <v>6</v>
      </c>
      <c r="AM11">
        <v>2545</v>
      </c>
      <c r="AN11">
        <v>101</v>
      </c>
      <c r="AO11">
        <v>16.449898000000001</v>
      </c>
      <c r="AP11">
        <v>9103.1</v>
      </c>
      <c r="AQ11">
        <v>856.1</v>
      </c>
      <c r="AR11">
        <v>85</v>
      </c>
      <c r="AS11">
        <v>26559</v>
      </c>
      <c r="AT11">
        <v>0.11</v>
      </c>
      <c r="AU11">
        <v>46.826999999999998</v>
      </c>
      <c r="AV11">
        <v>48326</v>
      </c>
      <c r="AW11">
        <v>0</v>
      </c>
      <c r="AX11" s="29">
        <v>0.5</v>
      </c>
      <c r="AY11">
        <v>0.85590909090909084</v>
      </c>
      <c r="AZ11" t="s">
        <v>69</v>
      </c>
      <c r="BA11" t="s">
        <v>273</v>
      </c>
      <c r="BB11">
        <v>1</v>
      </c>
      <c r="BC11" t="s">
        <v>304</v>
      </c>
      <c r="BD11">
        <v>13</v>
      </c>
      <c r="BE11">
        <v>44534.708000000006</v>
      </c>
      <c r="BF11">
        <v>0.12203850084747382</v>
      </c>
      <c r="BG11">
        <v>0.10445386231626963</v>
      </c>
      <c r="BH11">
        <v>145775.56099999999</v>
      </c>
      <c r="BI11">
        <v>3.7282991488539016E-2</v>
      </c>
      <c r="BJ11">
        <v>3.1910851351326798E-2</v>
      </c>
      <c r="BK11">
        <v>1</v>
      </c>
      <c r="BL11" t="s">
        <v>67</v>
      </c>
      <c r="BM11">
        <v>1</v>
      </c>
      <c r="BN11" t="s">
        <v>261</v>
      </c>
    </row>
    <row r="12" spans="1:66" s="2" customFormat="1">
      <c r="A12" s="140" t="str">
        <f t="shared" si="20"/>
        <v>청룡교통</v>
      </c>
      <c r="B12" s="140" t="str">
        <f t="shared" si="21"/>
        <v>43</v>
      </c>
      <c r="C12" s="141" t="str">
        <f t="shared" si="22"/>
        <v>73아1069</v>
      </c>
      <c r="D12" s="115" t="str">
        <f t="shared" si="23"/>
        <v>대형</v>
      </c>
      <c r="E12" s="111" t="str">
        <f t="shared" si="16"/>
        <v>F</v>
      </c>
      <c r="F12" s="161">
        <f t="shared" si="17"/>
        <v>0.78863636363636358</v>
      </c>
      <c r="G12" s="162">
        <f t="shared" si="18"/>
        <v>1.7350000000000001</v>
      </c>
      <c r="H12" s="163">
        <f t="shared" si="19"/>
        <v>2.2000000000000002</v>
      </c>
      <c r="I12" s="164">
        <f t="shared" si="24"/>
        <v>3325.9490000000001</v>
      </c>
      <c r="J12" s="165">
        <f t="shared" si="25"/>
        <v>2.6574715072080562E-2</v>
      </c>
      <c r="K12" s="165">
        <f t="shared" si="26"/>
        <v>0.36153039277384486</v>
      </c>
      <c r="L12" s="165">
        <f t="shared" si="27"/>
        <v>0.15394102555390957</v>
      </c>
      <c r="M12" s="166">
        <f t="shared" si="28"/>
        <v>15.048</v>
      </c>
      <c r="N12" s="167">
        <f t="shared" si="29"/>
        <v>0.06</v>
      </c>
      <c r="O12" s="167">
        <f t="shared" si="30"/>
        <v>22.61</v>
      </c>
      <c r="P12" s="168">
        <f t="shared" si="31"/>
        <v>13.221666666666666</v>
      </c>
      <c r="Q12" s="169">
        <f t="shared" si="32"/>
        <v>100</v>
      </c>
      <c r="R12" s="170">
        <f t="shared" si="33"/>
        <v>27.124943442280042</v>
      </c>
      <c r="S12" s="142">
        <f t="shared" si="34"/>
        <v>2</v>
      </c>
      <c r="T12" s="142">
        <f t="shared" si="35"/>
        <v>752</v>
      </c>
      <c r="U12" t="s">
        <v>118</v>
      </c>
      <c r="V12" s="5" t="s">
        <v>120</v>
      </c>
      <c r="W12" t="s">
        <v>118</v>
      </c>
      <c r="X12" s="5" t="s">
        <v>120</v>
      </c>
      <c r="Y12" t="s">
        <v>177</v>
      </c>
      <c r="Z12" t="s">
        <v>167</v>
      </c>
      <c r="AA12" t="s">
        <v>48</v>
      </c>
      <c r="AB12">
        <v>532</v>
      </c>
      <c r="AC12" s="1">
        <v>3325.9490000000001</v>
      </c>
      <c r="AD12" s="1">
        <v>1917.402</v>
      </c>
      <c r="AE12" s="28">
        <v>1.7350000000000001</v>
      </c>
      <c r="AF12">
        <v>2.2000000000000002</v>
      </c>
      <c r="AG12">
        <v>15.048</v>
      </c>
      <c r="AH12">
        <v>200.38717199999999</v>
      </c>
      <c r="AI12">
        <v>5.3252319999999997</v>
      </c>
      <c r="AJ12">
        <v>72.446053000000006</v>
      </c>
      <c r="AK12">
        <v>512</v>
      </c>
      <c r="AL12">
        <v>2</v>
      </c>
      <c r="AM12">
        <v>752</v>
      </c>
      <c r="AN12">
        <v>100</v>
      </c>
      <c r="AO12">
        <v>16.597614</v>
      </c>
      <c r="AP12">
        <v>4530.5</v>
      </c>
      <c r="AQ12">
        <v>793.3</v>
      </c>
      <c r="AR12">
        <v>46</v>
      </c>
      <c r="AS12">
        <v>9616</v>
      </c>
      <c r="AT12">
        <v>0.06</v>
      </c>
      <c r="AU12">
        <v>22.61</v>
      </c>
      <c r="AV12">
        <v>29303</v>
      </c>
      <c r="AW12">
        <v>0</v>
      </c>
      <c r="AX12" s="29">
        <v>0.47</v>
      </c>
      <c r="AY12" s="2">
        <v>0.78863636363636358</v>
      </c>
      <c r="AZ12" s="2" t="s">
        <v>70</v>
      </c>
      <c r="BA12" s="2" t="s">
        <v>273</v>
      </c>
      <c r="BB12" s="2">
        <v>1</v>
      </c>
      <c r="BC12" s="2" t="s">
        <v>298</v>
      </c>
      <c r="BD12" s="2">
        <v>12</v>
      </c>
      <c r="BE12" s="2">
        <v>44534.708000000006</v>
      </c>
      <c r="BF12" s="2">
        <v>7.4682178223779969E-2</v>
      </c>
      <c r="BG12" s="2">
        <v>5.8897081462844655E-2</v>
      </c>
      <c r="BH12" s="2">
        <v>145775.56099999999</v>
      </c>
      <c r="BI12" s="2">
        <v>2.2815545878777311E-2</v>
      </c>
      <c r="BJ12" s="2">
        <v>1.7993169136217561E-2</v>
      </c>
      <c r="BK12" s="2">
        <v>1</v>
      </c>
      <c r="BL12" s="2" t="s">
        <v>70</v>
      </c>
      <c r="BM12" s="2">
        <v>0</v>
      </c>
      <c r="BN12" s="2" t="s">
        <v>262</v>
      </c>
    </row>
    <row r="13" spans="1:66">
      <c r="A13" s="143" t="str">
        <f t="shared" si="20"/>
        <v>청룡교통</v>
      </c>
      <c r="B13" s="143" t="str">
        <f t="shared" si="21"/>
        <v>43</v>
      </c>
      <c r="C13" s="144" t="str">
        <f t="shared" si="22"/>
        <v>73아1072</v>
      </c>
      <c r="D13" s="132" t="str">
        <f t="shared" si="23"/>
        <v>대형</v>
      </c>
      <c r="E13" s="128" t="str">
        <f t="shared" si="16"/>
        <v>S</v>
      </c>
      <c r="F13" s="151">
        <f t="shared" si="17"/>
        <v>1.0304545454545453</v>
      </c>
      <c r="G13" s="152">
        <f t="shared" si="18"/>
        <v>2.2669999999999999</v>
      </c>
      <c r="H13" s="153">
        <f t="shared" si="19"/>
        <v>2.2000000000000002</v>
      </c>
      <c r="I13" s="154">
        <f t="shared" si="24"/>
        <v>5438.5919999999996</v>
      </c>
      <c r="J13" s="155">
        <f t="shared" si="25"/>
        <v>3.5661415408472008E-2</v>
      </c>
      <c r="K13" s="155">
        <f t="shared" si="26"/>
        <v>0.33984120555972802</v>
      </c>
      <c r="L13" s="155">
        <f t="shared" si="27"/>
        <v>0.11786138765327497</v>
      </c>
      <c r="M13" s="156">
        <f t="shared" si="28"/>
        <v>13.944000000000001</v>
      </c>
      <c r="N13" s="157">
        <f t="shared" si="29"/>
        <v>5.5E-2</v>
      </c>
      <c r="O13" s="157">
        <f t="shared" si="30"/>
        <v>24.253</v>
      </c>
      <c r="P13" s="158">
        <f t="shared" si="31"/>
        <v>6.9316666666666666</v>
      </c>
      <c r="Q13" s="159">
        <f t="shared" si="32"/>
        <v>101</v>
      </c>
      <c r="R13" s="160">
        <f t="shared" si="33"/>
        <v>30.442944486269237</v>
      </c>
      <c r="S13" s="145">
        <f t="shared" si="34"/>
        <v>3</v>
      </c>
      <c r="T13" s="145">
        <f t="shared" si="35"/>
        <v>1319</v>
      </c>
      <c r="U13" t="s">
        <v>118</v>
      </c>
      <c r="V13" t="s">
        <v>120</v>
      </c>
      <c r="W13" s="4" t="s">
        <v>118</v>
      </c>
      <c r="X13" s="4" t="s">
        <v>120</v>
      </c>
      <c r="Y13" s="4" t="s">
        <v>178</v>
      </c>
      <c r="Z13" s="4" t="s">
        <v>167</v>
      </c>
      <c r="AA13" s="4" t="s">
        <v>48</v>
      </c>
      <c r="AB13" s="4">
        <v>532</v>
      </c>
      <c r="AC13" s="4">
        <v>5438.5919999999996</v>
      </c>
      <c r="AD13" s="4">
        <v>2398.5729999999999</v>
      </c>
      <c r="AE13" s="4">
        <v>2.2669999999999999</v>
      </c>
      <c r="AF13" s="4">
        <v>2.2000000000000002</v>
      </c>
      <c r="AG13" s="4">
        <v>13.944000000000001</v>
      </c>
      <c r="AH13" s="4">
        <v>286.06795</v>
      </c>
      <c r="AI13" s="4">
        <v>10.201587999999999</v>
      </c>
      <c r="AJ13" s="4">
        <v>97.217676999999995</v>
      </c>
      <c r="AK13" s="4">
        <v>641</v>
      </c>
      <c r="AL13" s="4">
        <v>3</v>
      </c>
      <c r="AM13" s="4">
        <v>1319</v>
      </c>
      <c r="AN13" s="4">
        <v>101</v>
      </c>
      <c r="AO13" s="4">
        <v>19.011538999999999</v>
      </c>
      <c r="AP13" s="4">
        <v>9948.9</v>
      </c>
      <c r="AQ13" s="4">
        <v>415.9</v>
      </c>
      <c r="AR13" s="4">
        <v>80</v>
      </c>
      <c r="AS13" s="4">
        <v>63839</v>
      </c>
      <c r="AT13" s="4">
        <v>5.5E-2</v>
      </c>
      <c r="AU13" s="4">
        <v>24.253</v>
      </c>
      <c r="AV13" s="4">
        <v>50076</v>
      </c>
      <c r="AW13" s="4">
        <v>0</v>
      </c>
      <c r="AX13" s="30">
        <v>0.52</v>
      </c>
      <c r="AY13">
        <v>1.0304545454545453</v>
      </c>
      <c r="AZ13" t="s">
        <v>71</v>
      </c>
      <c r="BA13" t="s">
        <v>273</v>
      </c>
      <c r="BB13">
        <v>2</v>
      </c>
      <c r="BC13" t="s">
        <v>275</v>
      </c>
      <c r="BD13">
        <v>11</v>
      </c>
      <c r="BE13">
        <v>44534.708000000006</v>
      </c>
      <c r="BF13">
        <v>0.12212030221462324</v>
      </c>
      <c r="BG13">
        <v>0.1258394205093413</v>
      </c>
      <c r="BH13">
        <v>145775.56099999999</v>
      </c>
      <c r="BI13">
        <v>3.7307981960021407E-2</v>
      </c>
      <c r="BJ13">
        <v>3.8444179592440231E-2</v>
      </c>
      <c r="BK13">
        <v>1</v>
      </c>
      <c r="BL13" t="s">
        <v>71</v>
      </c>
      <c r="BM13">
        <v>0</v>
      </c>
      <c r="BN13" t="s">
        <v>262</v>
      </c>
    </row>
    <row r="14" spans="1:66">
      <c r="A14" s="140" t="str">
        <f t="shared" si="20"/>
        <v>청룡교통</v>
      </c>
      <c r="B14" s="140" t="str">
        <f t="shared" si="21"/>
        <v>43</v>
      </c>
      <c r="C14" s="141" t="str">
        <f t="shared" si="22"/>
        <v>73아1075</v>
      </c>
      <c r="D14" s="115" t="str">
        <f t="shared" si="23"/>
        <v>대형</v>
      </c>
      <c r="E14" s="111" t="str">
        <f t="shared" si="16"/>
        <v>B</v>
      </c>
      <c r="F14" s="161">
        <f t="shared" si="17"/>
        <v>0.91380952380952374</v>
      </c>
      <c r="G14" s="162">
        <f t="shared" si="18"/>
        <v>1.919</v>
      </c>
      <c r="H14" s="163">
        <f t="shared" si="19"/>
        <v>2.1</v>
      </c>
      <c r="I14" s="164">
        <f t="shared" si="24"/>
        <v>5318.0010000000002</v>
      </c>
      <c r="J14" s="165">
        <f t="shared" si="25"/>
        <v>1.8840043511704839E-2</v>
      </c>
      <c r="K14" s="165">
        <f t="shared" si="26"/>
        <v>0.35230375895384136</v>
      </c>
      <c r="L14" s="165">
        <f t="shared" si="27"/>
        <v>0.14403908536309037</v>
      </c>
      <c r="M14" s="166">
        <f t="shared" si="28"/>
        <v>12.773</v>
      </c>
      <c r="N14" s="167">
        <f t="shared" si="29"/>
        <v>9.4E-2</v>
      </c>
      <c r="O14" s="167">
        <f t="shared" si="30"/>
        <v>18.221</v>
      </c>
      <c r="P14" s="168">
        <f t="shared" si="31"/>
        <v>5.4683333333333337</v>
      </c>
      <c r="Q14" s="169">
        <f t="shared" si="32"/>
        <v>104</v>
      </c>
      <c r="R14" s="170">
        <f t="shared" si="33"/>
        <v>27.49104716325531</v>
      </c>
      <c r="S14" s="142">
        <f t="shared" si="34"/>
        <v>5</v>
      </c>
      <c r="T14" s="142">
        <f t="shared" si="35"/>
        <v>969</v>
      </c>
      <c r="U14" t="s">
        <v>118</v>
      </c>
      <c r="V14" s="5" t="s">
        <v>120</v>
      </c>
      <c r="W14" t="s">
        <v>118</v>
      </c>
      <c r="X14" s="5" t="s">
        <v>120</v>
      </c>
      <c r="Y14" t="s">
        <v>179</v>
      </c>
      <c r="Z14" t="s">
        <v>167</v>
      </c>
      <c r="AA14" t="s">
        <v>48</v>
      </c>
      <c r="AB14">
        <v>532</v>
      </c>
      <c r="AC14" s="1">
        <v>5318.0010000000002</v>
      </c>
      <c r="AD14" s="1">
        <v>2771.404</v>
      </c>
      <c r="AE14" s="28">
        <v>1.919</v>
      </c>
      <c r="AF14">
        <v>2.1</v>
      </c>
      <c r="AG14">
        <v>12.773</v>
      </c>
      <c r="AH14">
        <v>307.61378000000002</v>
      </c>
      <c r="AI14">
        <v>5.7954569999999999</v>
      </c>
      <c r="AJ14">
        <v>108.373491</v>
      </c>
      <c r="AK14">
        <v>766</v>
      </c>
      <c r="AL14">
        <v>5</v>
      </c>
      <c r="AM14">
        <v>969</v>
      </c>
      <c r="AN14">
        <v>104</v>
      </c>
      <c r="AO14">
        <v>17.287915000000002</v>
      </c>
      <c r="AP14">
        <v>4627.8999999999996</v>
      </c>
      <c r="AQ14">
        <v>328.1</v>
      </c>
      <c r="AR14">
        <v>14</v>
      </c>
      <c r="AS14">
        <v>3225</v>
      </c>
      <c r="AT14">
        <v>9.4E-2</v>
      </c>
      <c r="AU14">
        <v>18.221</v>
      </c>
      <c r="AV14">
        <v>45921</v>
      </c>
      <c r="AW14">
        <v>0</v>
      </c>
      <c r="AX14" s="29">
        <v>0.46</v>
      </c>
      <c r="AY14">
        <v>0.91380952380952374</v>
      </c>
      <c r="AZ14" t="s">
        <v>68</v>
      </c>
      <c r="BA14" t="s">
        <v>273</v>
      </c>
      <c r="BB14">
        <v>2</v>
      </c>
      <c r="BC14" t="s">
        <v>299</v>
      </c>
      <c r="BD14">
        <v>11</v>
      </c>
      <c r="BE14">
        <v>44534.708000000006</v>
      </c>
      <c r="BF14">
        <v>0.11941250406312306</v>
      </c>
      <c r="BG14">
        <v>0.1091202834748253</v>
      </c>
      <c r="BH14">
        <v>145775.56099999999</v>
      </c>
      <c r="BI14">
        <v>3.6480744533029102E-2</v>
      </c>
      <c r="BJ14">
        <v>3.333645178994421E-2</v>
      </c>
      <c r="BK14">
        <v>1</v>
      </c>
      <c r="BL14" t="s">
        <v>68</v>
      </c>
      <c r="BM14">
        <v>0</v>
      </c>
      <c r="BN14" t="s">
        <v>262</v>
      </c>
    </row>
    <row r="15" spans="1:66">
      <c r="A15" s="143" t="str">
        <f t="shared" si="20"/>
        <v>청룡교통</v>
      </c>
      <c r="B15" s="143" t="str">
        <f t="shared" si="21"/>
        <v>43</v>
      </c>
      <c r="C15" s="144" t="str">
        <f t="shared" si="22"/>
        <v>73아1150</v>
      </c>
      <c r="D15" s="132" t="str">
        <f t="shared" si="23"/>
        <v>대형</v>
      </c>
      <c r="E15" s="128" t="str">
        <f t="shared" si="16"/>
        <v>D</v>
      </c>
      <c r="F15" s="151">
        <f t="shared" si="17"/>
        <v>0.81590909090909081</v>
      </c>
      <c r="G15" s="152">
        <f t="shared" si="18"/>
        <v>1.7949999999999999</v>
      </c>
      <c r="H15" s="153">
        <f t="shared" si="19"/>
        <v>2.2000000000000002</v>
      </c>
      <c r="I15" s="154">
        <f t="shared" si="24"/>
        <v>5882.8519999999999</v>
      </c>
      <c r="J15" s="155">
        <f t="shared" si="25"/>
        <v>3.1805300082374928E-2</v>
      </c>
      <c r="K15" s="155">
        <f t="shared" si="26"/>
        <v>0.36987697932666314</v>
      </c>
      <c r="L15" s="155">
        <f t="shared" si="27"/>
        <v>0.14023810219940941</v>
      </c>
      <c r="M15" s="156">
        <f t="shared" si="28"/>
        <v>15.628</v>
      </c>
      <c r="N15" s="157">
        <f t="shared" si="29"/>
        <v>0</v>
      </c>
      <c r="O15" s="157">
        <f t="shared" si="30"/>
        <v>26.756</v>
      </c>
      <c r="P15" s="158">
        <f t="shared" si="31"/>
        <v>9.6933333333333334</v>
      </c>
      <c r="Q15" s="159">
        <f t="shared" si="32"/>
        <v>101</v>
      </c>
      <c r="R15" s="160">
        <f t="shared" si="33"/>
        <v>27.075688638886863</v>
      </c>
      <c r="S15" s="145">
        <f t="shared" si="34"/>
        <v>0</v>
      </c>
      <c r="T15" s="145">
        <f t="shared" si="35"/>
        <v>1574</v>
      </c>
      <c r="U15" t="s">
        <v>118</v>
      </c>
      <c r="V15" s="5" t="s">
        <v>120</v>
      </c>
      <c r="W15" t="s">
        <v>118</v>
      </c>
      <c r="X15" s="5" t="s">
        <v>120</v>
      </c>
      <c r="Y15" t="s">
        <v>180</v>
      </c>
      <c r="Z15" t="s">
        <v>167</v>
      </c>
      <c r="AA15" t="s">
        <v>48</v>
      </c>
      <c r="AB15">
        <v>532</v>
      </c>
      <c r="AC15" s="1">
        <v>5882.8519999999999</v>
      </c>
      <c r="AD15" s="1">
        <v>3277.72</v>
      </c>
      <c r="AE15" s="28">
        <v>1.7949999999999999</v>
      </c>
      <c r="AF15">
        <v>2.2000000000000002</v>
      </c>
      <c r="AG15">
        <v>15.628</v>
      </c>
      <c r="AH15">
        <v>363.14205399999997</v>
      </c>
      <c r="AI15">
        <v>11.549842</v>
      </c>
      <c r="AJ15">
        <v>134.31788599999999</v>
      </c>
      <c r="AK15">
        <v>825</v>
      </c>
      <c r="AL15">
        <v>0</v>
      </c>
      <c r="AM15">
        <v>1574</v>
      </c>
      <c r="AN15">
        <v>101</v>
      </c>
      <c r="AO15">
        <v>16.199864000000002</v>
      </c>
      <c r="AP15">
        <v>5107.7</v>
      </c>
      <c r="AQ15">
        <v>581.6</v>
      </c>
      <c r="AR15">
        <v>77</v>
      </c>
      <c r="AS15">
        <v>24653</v>
      </c>
      <c r="AT15">
        <v>0</v>
      </c>
      <c r="AU15">
        <v>26.756</v>
      </c>
      <c r="AV15">
        <v>52576</v>
      </c>
      <c r="AW15">
        <v>0</v>
      </c>
      <c r="AX15" s="29">
        <v>0.5</v>
      </c>
      <c r="AY15">
        <v>0.81590909090909081</v>
      </c>
      <c r="AZ15" t="s">
        <v>67</v>
      </c>
      <c r="BA15" t="s">
        <v>273</v>
      </c>
      <c r="BB15">
        <v>1</v>
      </c>
      <c r="BC15" t="s">
        <v>276</v>
      </c>
      <c r="BD15">
        <v>10</v>
      </c>
      <c r="BE15">
        <v>44534.708000000006</v>
      </c>
      <c r="BF15">
        <v>0.13209589248906717</v>
      </c>
      <c r="BG15">
        <v>0.10777823955357979</v>
      </c>
      <c r="BH15">
        <v>145775.56099999999</v>
      </c>
      <c r="BI15">
        <v>4.0355543546836362E-2</v>
      </c>
      <c r="BJ15">
        <v>3.2926454848441485E-2</v>
      </c>
      <c r="BK15">
        <v>1</v>
      </c>
      <c r="BL15" t="s">
        <v>67</v>
      </c>
      <c r="BM15">
        <v>0</v>
      </c>
      <c r="BN15" t="s">
        <v>262</v>
      </c>
    </row>
    <row r="16" spans="1:66">
      <c r="A16" s="140" t="str">
        <f t="shared" si="20"/>
        <v>청룡교통</v>
      </c>
      <c r="B16" s="140" t="str">
        <f t="shared" si="21"/>
        <v>43</v>
      </c>
      <c r="C16" s="141" t="str">
        <f t="shared" si="22"/>
        <v>73아1151</v>
      </c>
      <c r="D16" s="115" t="str">
        <f t="shared" si="23"/>
        <v>저상</v>
      </c>
      <c r="E16" s="111" t="str">
        <f t="shared" si="16"/>
        <v>D</v>
      </c>
      <c r="F16" s="161">
        <f t="shared" si="17"/>
        <v>0.79999999999999993</v>
      </c>
      <c r="G16" s="162">
        <f t="shared" si="18"/>
        <v>1.76</v>
      </c>
      <c r="H16" s="163">
        <f t="shared" si="19"/>
        <v>2.2000000000000002</v>
      </c>
      <c r="I16" s="164">
        <f t="shared" si="24"/>
        <v>6111.5550000000003</v>
      </c>
      <c r="J16" s="165">
        <f t="shared" si="25"/>
        <v>2.4888915879017332E-2</v>
      </c>
      <c r="K16" s="165">
        <f t="shared" si="26"/>
        <v>0.38167933695015849</v>
      </c>
      <c r="L16" s="165">
        <f t="shared" si="27"/>
        <v>0.22449278456955715</v>
      </c>
      <c r="M16" s="166">
        <f t="shared" si="28"/>
        <v>15.351000000000001</v>
      </c>
      <c r="N16" s="167">
        <f t="shared" si="29"/>
        <v>3.3000000000000002E-2</v>
      </c>
      <c r="O16" s="167">
        <f t="shared" si="30"/>
        <v>41.576999999999998</v>
      </c>
      <c r="P16" s="168">
        <f t="shared" si="31"/>
        <v>13.971666666666666</v>
      </c>
      <c r="Q16" s="169">
        <f t="shared" si="32"/>
        <v>93</v>
      </c>
      <c r="R16" s="170">
        <f t="shared" si="33"/>
        <v>27.317864032684774</v>
      </c>
      <c r="S16" s="142">
        <f t="shared" si="34"/>
        <v>2</v>
      </c>
      <c r="T16" s="142">
        <f t="shared" si="35"/>
        <v>2541</v>
      </c>
      <c r="U16" t="s">
        <v>118</v>
      </c>
      <c r="V16" t="s">
        <v>120</v>
      </c>
      <c r="W16" s="4" t="s">
        <v>118</v>
      </c>
      <c r="X16" s="4" t="s">
        <v>120</v>
      </c>
      <c r="Y16" s="4" t="s">
        <v>181</v>
      </c>
      <c r="Z16" s="4" t="s">
        <v>175</v>
      </c>
      <c r="AA16" s="4" t="s">
        <v>48</v>
      </c>
      <c r="AB16" s="4">
        <v>532</v>
      </c>
      <c r="AC16" s="4">
        <v>6111.5550000000003</v>
      </c>
      <c r="AD16" s="4">
        <v>3472.7020000000002</v>
      </c>
      <c r="AE16" s="4">
        <v>1.76</v>
      </c>
      <c r="AF16" s="4">
        <v>2.2000000000000002</v>
      </c>
      <c r="AG16" s="4">
        <v>15.351000000000001</v>
      </c>
      <c r="AH16" s="4">
        <v>376.99380100000002</v>
      </c>
      <c r="AI16" s="4">
        <v>9.3829670000000007</v>
      </c>
      <c r="AJ16" s="4">
        <v>143.89074400000001</v>
      </c>
      <c r="AK16" s="4">
        <v>1372</v>
      </c>
      <c r="AL16" s="4">
        <v>2</v>
      </c>
      <c r="AM16" s="4">
        <v>2541</v>
      </c>
      <c r="AN16" s="4">
        <v>93</v>
      </c>
      <c r="AO16" s="4">
        <v>16.211286999999999</v>
      </c>
      <c r="AP16" s="4">
        <v>9188.5</v>
      </c>
      <c r="AQ16" s="4">
        <v>838.3</v>
      </c>
      <c r="AR16" s="4">
        <v>103</v>
      </c>
      <c r="AS16" s="4">
        <v>43761</v>
      </c>
      <c r="AT16" s="4">
        <v>3.3000000000000002E-2</v>
      </c>
      <c r="AU16" s="4">
        <v>41.576999999999998</v>
      </c>
      <c r="AV16" s="4">
        <v>52696</v>
      </c>
      <c r="AW16" s="4">
        <v>0</v>
      </c>
      <c r="AX16" s="30">
        <v>0.48</v>
      </c>
      <c r="AY16">
        <v>0.79999999999999993</v>
      </c>
      <c r="AZ16" t="s">
        <v>67</v>
      </c>
      <c r="BA16" t="s">
        <v>273</v>
      </c>
      <c r="BB16">
        <v>2</v>
      </c>
      <c r="BC16" t="s">
        <v>274</v>
      </c>
      <c r="BD16">
        <v>11</v>
      </c>
      <c r="BE16">
        <v>44534.708000000006</v>
      </c>
      <c r="BF16">
        <v>0.13723128037574647</v>
      </c>
      <c r="BG16">
        <v>0.10978502430059717</v>
      </c>
      <c r="BH16">
        <v>145775.56099999999</v>
      </c>
      <c r="BI16">
        <v>4.1924414202734579E-2</v>
      </c>
      <c r="BJ16">
        <v>3.3539531362187659E-2</v>
      </c>
      <c r="BK16">
        <v>1</v>
      </c>
      <c r="BL16" t="s">
        <v>70</v>
      </c>
      <c r="BM16">
        <v>1</v>
      </c>
      <c r="BN16" t="s">
        <v>261</v>
      </c>
    </row>
    <row r="17" spans="1:66">
      <c r="A17" s="143" t="str">
        <f t="shared" si="20"/>
        <v>청룡교통</v>
      </c>
      <c r="B17" s="143" t="str">
        <f t="shared" si="21"/>
        <v>43</v>
      </c>
      <c r="C17" s="144" t="str">
        <f t="shared" si="22"/>
        <v>73아1732</v>
      </c>
      <c r="D17" s="132" t="str">
        <f t="shared" si="23"/>
        <v>대형</v>
      </c>
      <c r="E17" s="128" t="str">
        <f t="shared" si="16"/>
        <v>S</v>
      </c>
      <c r="F17" s="151">
        <f t="shared" si="17"/>
        <v>1.0449999999999999</v>
      </c>
      <c r="G17" s="152">
        <f t="shared" si="18"/>
        <v>2.2989999999999999</v>
      </c>
      <c r="H17" s="153">
        <f t="shared" si="19"/>
        <v>2.2000000000000002</v>
      </c>
      <c r="I17" s="154">
        <f t="shared" si="24"/>
        <v>4526.0290000000005</v>
      </c>
      <c r="J17" s="155">
        <f t="shared" si="25"/>
        <v>2.7497630099841099E-2</v>
      </c>
      <c r="K17" s="155">
        <f t="shared" si="26"/>
        <v>0.35333889292755871</v>
      </c>
      <c r="L17" s="155">
        <f t="shared" si="27"/>
        <v>0.17631349688656434</v>
      </c>
      <c r="M17" s="156">
        <f t="shared" si="28"/>
        <v>12.041</v>
      </c>
      <c r="N17" s="157">
        <f t="shared" si="29"/>
        <v>4.3999999999999997E-2</v>
      </c>
      <c r="O17" s="157">
        <f t="shared" si="30"/>
        <v>13.632</v>
      </c>
      <c r="P17" s="158">
        <f t="shared" si="31"/>
        <v>3.3383333333333334</v>
      </c>
      <c r="Q17" s="159">
        <f t="shared" si="32"/>
        <v>102</v>
      </c>
      <c r="R17" s="160">
        <f t="shared" si="33"/>
        <v>26.535583599723743</v>
      </c>
      <c r="S17" s="145">
        <f t="shared" si="34"/>
        <v>2</v>
      </c>
      <c r="T17" s="145">
        <f t="shared" si="35"/>
        <v>617</v>
      </c>
      <c r="U17" t="s">
        <v>118</v>
      </c>
      <c r="V17" s="5" t="s">
        <v>120</v>
      </c>
      <c r="W17" t="s">
        <v>118</v>
      </c>
      <c r="X17" s="5" t="s">
        <v>120</v>
      </c>
      <c r="Y17" t="s">
        <v>182</v>
      </c>
      <c r="Z17" t="s">
        <v>167</v>
      </c>
      <c r="AA17" t="s">
        <v>48</v>
      </c>
      <c r="AB17">
        <v>532</v>
      </c>
      <c r="AC17" s="1">
        <v>4526.0290000000005</v>
      </c>
      <c r="AD17" s="1">
        <v>1968.2729999999999</v>
      </c>
      <c r="AE17" s="28">
        <v>2.2989999999999999</v>
      </c>
      <c r="AF17">
        <v>2.2000000000000002</v>
      </c>
      <c r="AG17">
        <v>12.041</v>
      </c>
      <c r="AH17">
        <v>275.47573999999997</v>
      </c>
      <c r="AI17">
        <v>7.5749300000000002</v>
      </c>
      <c r="AJ17">
        <v>97.336292999999998</v>
      </c>
      <c r="AK17">
        <v>798</v>
      </c>
      <c r="AL17">
        <v>2</v>
      </c>
      <c r="AM17">
        <v>617</v>
      </c>
      <c r="AN17">
        <v>102</v>
      </c>
      <c r="AO17">
        <v>16.429863999999998</v>
      </c>
      <c r="AP17">
        <v>3154.3</v>
      </c>
      <c r="AQ17">
        <v>200.3</v>
      </c>
      <c r="AR17">
        <v>31</v>
      </c>
      <c r="AS17">
        <v>8889</v>
      </c>
      <c r="AT17">
        <v>4.3999999999999997E-2</v>
      </c>
      <c r="AU17">
        <v>13.632</v>
      </c>
      <c r="AV17">
        <v>38842</v>
      </c>
      <c r="AW17">
        <v>0</v>
      </c>
      <c r="AX17" s="29">
        <v>0.55000000000000004</v>
      </c>
      <c r="AY17">
        <v>1.0449999999999999</v>
      </c>
      <c r="AZ17" t="s">
        <v>71</v>
      </c>
      <c r="BA17" t="s">
        <v>273</v>
      </c>
      <c r="BB17">
        <v>1</v>
      </c>
      <c r="BC17" t="s">
        <v>277</v>
      </c>
      <c r="BD17">
        <v>8</v>
      </c>
      <c r="BE17">
        <v>44534.708000000006</v>
      </c>
      <c r="BF17">
        <v>0.10162925060606662</v>
      </c>
      <c r="BG17">
        <v>0.10620256688333961</v>
      </c>
      <c r="BH17">
        <v>145775.56099999999</v>
      </c>
      <c r="BI17">
        <v>3.1047927162496058E-2</v>
      </c>
      <c r="BJ17">
        <v>3.2445083884808379E-2</v>
      </c>
      <c r="BK17">
        <v>1</v>
      </c>
      <c r="BL17" t="s">
        <v>71</v>
      </c>
      <c r="BM17">
        <v>0</v>
      </c>
      <c r="BN17" t="s">
        <v>262</v>
      </c>
    </row>
    <row r="18" spans="1:66">
      <c r="A18" s="140" t="str">
        <f t="shared" si="20"/>
        <v>청룡교통</v>
      </c>
      <c r="B18" s="140" t="str">
        <f t="shared" si="21"/>
        <v>43-1</v>
      </c>
      <c r="C18" s="141" t="str">
        <f t="shared" si="22"/>
        <v>73아1045</v>
      </c>
      <c r="D18" s="115" t="str">
        <f t="shared" si="23"/>
        <v>대형</v>
      </c>
      <c r="E18" s="111" t="str">
        <f t="shared" si="16"/>
        <v>D</v>
      </c>
      <c r="F18" s="161">
        <f t="shared" si="17"/>
        <v>0.82090909090909081</v>
      </c>
      <c r="G18" s="162">
        <f t="shared" si="18"/>
        <v>1.806</v>
      </c>
      <c r="H18" s="163">
        <f t="shared" si="19"/>
        <v>2.2000000000000002</v>
      </c>
      <c r="I18" s="164">
        <f t="shared" si="24"/>
        <v>4117.2619999999997</v>
      </c>
      <c r="J18" s="165">
        <f t="shared" si="25"/>
        <v>2.7377280016142758E-2</v>
      </c>
      <c r="K18" s="165">
        <f t="shared" si="26"/>
        <v>0.43619523947034383</v>
      </c>
      <c r="L18" s="165">
        <f t="shared" si="27"/>
        <v>0.23826513833707938</v>
      </c>
      <c r="M18" s="166">
        <f t="shared" si="28"/>
        <v>16.129000000000001</v>
      </c>
      <c r="N18" s="167">
        <f t="shared" si="29"/>
        <v>1.4330000000000001</v>
      </c>
      <c r="O18" s="167">
        <f t="shared" si="30"/>
        <v>30.213999999999999</v>
      </c>
      <c r="P18" s="168">
        <f t="shared" si="31"/>
        <v>23.709999999999997</v>
      </c>
      <c r="Q18" s="169">
        <f t="shared" si="32"/>
        <v>106</v>
      </c>
      <c r="R18" s="170">
        <f t="shared" si="33"/>
        <v>27.301580881091336</v>
      </c>
      <c r="S18" s="142">
        <f t="shared" si="34"/>
        <v>59</v>
      </c>
      <c r="T18" s="142">
        <f t="shared" si="35"/>
        <v>1244</v>
      </c>
      <c r="U18" t="s">
        <v>118</v>
      </c>
      <c r="V18" s="5" t="s">
        <v>121</v>
      </c>
      <c r="W18" t="s">
        <v>118</v>
      </c>
      <c r="X18" s="5" t="s">
        <v>121</v>
      </c>
      <c r="Y18" t="s">
        <v>183</v>
      </c>
      <c r="Z18" t="s">
        <v>167</v>
      </c>
      <c r="AA18" t="s">
        <v>48</v>
      </c>
      <c r="AB18">
        <v>532</v>
      </c>
      <c r="AC18" s="1">
        <v>4117.2619999999997</v>
      </c>
      <c r="AD18" s="1">
        <v>2279.471</v>
      </c>
      <c r="AE18" s="28">
        <v>1.806</v>
      </c>
      <c r="AF18">
        <v>2.2000000000000002</v>
      </c>
      <c r="AG18">
        <v>16.129000000000001</v>
      </c>
      <c r="AH18">
        <v>281.13161700000001</v>
      </c>
      <c r="AI18">
        <v>7.6966190000000001</v>
      </c>
      <c r="AJ18">
        <v>122.62827299999999</v>
      </c>
      <c r="AK18">
        <v>981</v>
      </c>
      <c r="AL18">
        <v>59</v>
      </c>
      <c r="AM18">
        <v>1244</v>
      </c>
      <c r="AN18">
        <v>106</v>
      </c>
      <c r="AO18">
        <v>14.645318</v>
      </c>
      <c r="AP18">
        <v>9881.1</v>
      </c>
      <c r="AQ18">
        <v>1422.6</v>
      </c>
      <c r="AR18">
        <v>126</v>
      </c>
      <c r="AS18">
        <v>77925</v>
      </c>
      <c r="AT18">
        <v>1.4330000000000001</v>
      </c>
      <c r="AU18">
        <v>30.213999999999999</v>
      </c>
      <c r="AV18">
        <v>16930</v>
      </c>
      <c r="AW18">
        <v>0</v>
      </c>
      <c r="AX18" s="29">
        <v>0.51</v>
      </c>
      <c r="AY18">
        <v>0.82090909090909081</v>
      </c>
      <c r="AZ18" t="s">
        <v>67</v>
      </c>
      <c r="BA18" t="s">
        <v>278</v>
      </c>
      <c r="BB18">
        <v>2</v>
      </c>
      <c r="BC18" t="s">
        <v>285</v>
      </c>
      <c r="BD18">
        <v>10</v>
      </c>
      <c r="BE18">
        <v>32939.262000000002</v>
      </c>
      <c r="BF18">
        <v>0.12499557518926803</v>
      </c>
      <c r="BG18">
        <v>0.10261000399628092</v>
      </c>
      <c r="BH18">
        <v>145775.56099999999</v>
      </c>
      <c r="BI18">
        <v>2.8243842601298582E-2</v>
      </c>
      <c r="BJ18">
        <v>2.3185627153611471E-2</v>
      </c>
      <c r="BK18">
        <v>1</v>
      </c>
      <c r="BL18" t="s">
        <v>67</v>
      </c>
      <c r="BM18">
        <v>0</v>
      </c>
      <c r="BN18" t="s">
        <v>262</v>
      </c>
    </row>
    <row r="19" spans="1:66">
      <c r="A19" s="143" t="str">
        <f t="shared" si="20"/>
        <v>청룡교통</v>
      </c>
      <c r="B19" s="143" t="str">
        <f t="shared" si="21"/>
        <v>43-1</v>
      </c>
      <c r="C19" s="144" t="str">
        <f t="shared" si="22"/>
        <v>73아1049</v>
      </c>
      <c r="D19" s="132" t="str">
        <f t="shared" si="23"/>
        <v>대형</v>
      </c>
      <c r="E19" s="128" t="str">
        <f t="shared" si="16"/>
        <v>F</v>
      </c>
      <c r="F19" s="151">
        <f t="shared" si="17"/>
        <v>0.7804347826086957</v>
      </c>
      <c r="G19" s="152">
        <f t="shared" si="18"/>
        <v>1.7949999999999999</v>
      </c>
      <c r="H19" s="153">
        <f t="shared" si="19"/>
        <v>2.2999999999999998</v>
      </c>
      <c r="I19" s="154">
        <f t="shared" si="24"/>
        <v>5939.2190000000001</v>
      </c>
      <c r="J19" s="155">
        <f t="shared" si="25"/>
        <v>3.279149106201814E-2</v>
      </c>
      <c r="K19" s="155">
        <f t="shared" si="26"/>
        <v>0.42069444790074861</v>
      </c>
      <c r="L19" s="155">
        <f t="shared" si="27"/>
        <v>0.20625607508327273</v>
      </c>
      <c r="M19" s="156">
        <f t="shared" si="28"/>
        <v>16.126000000000001</v>
      </c>
      <c r="N19" s="157">
        <f t="shared" si="29"/>
        <v>8.4000000000000005E-2</v>
      </c>
      <c r="O19" s="157">
        <f t="shared" si="30"/>
        <v>13.268000000000001</v>
      </c>
      <c r="P19" s="158">
        <f t="shared" si="31"/>
        <v>8.0299999999999994</v>
      </c>
      <c r="Q19" s="159">
        <f t="shared" si="32"/>
        <v>95</v>
      </c>
      <c r="R19" s="160">
        <f t="shared" si="33"/>
        <v>26.111900354999715</v>
      </c>
      <c r="S19" s="145">
        <f t="shared" si="34"/>
        <v>5</v>
      </c>
      <c r="T19" s="145">
        <f t="shared" si="35"/>
        <v>788</v>
      </c>
      <c r="U19" t="s">
        <v>118</v>
      </c>
      <c r="V19" t="s">
        <v>121</v>
      </c>
      <c r="W19" s="4" t="s">
        <v>118</v>
      </c>
      <c r="X19" s="4" t="s">
        <v>121</v>
      </c>
      <c r="Y19" s="4" t="s">
        <v>184</v>
      </c>
      <c r="Z19" s="4" t="s">
        <v>167</v>
      </c>
      <c r="AA19" s="4" t="s">
        <v>48</v>
      </c>
      <c r="AB19" s="4">
        <v>532</v>
      </c>
      <c r="AC19" s="4">
        <v>5939.2190000000001</v>
      </c>
      <c r="AD19" s="4">
        <v>3308.0079999999998</v>
      </c>
      <c r="AE19" s="4">
        <v>1.7949999999999999</v>
      </c>
      <c r="AF19" s="4">
        <v>2.2999999999999998</v>
      </c>
      <c r="AG19" s="4">
        <v>16.126000000000001</v>
      </c>
      <c r="AH19" s="4">
        <v>416.18796700000001</v>
      </c>
      <c r="AI19" s="4">
        <v>13.647424000000001</v>
      </c>
      <c r="AJ19" s="4">
        <v>175.08796699999999</v>
      </c>
      <c r="AK19" s="4">
        <v>1225</v>
      </c>
      <c r="AL19" s="4">
        <v>5</v>
      </c>
      <c r="AM19" s="4">
        <v>788</v>
      </c>
      <c r="AN19" s="4">
        <v>95</v>
      </c>
      <c r="AO19" s="4">
        <v>14.270519999999999</v>
      </c>
      <c r="AP19" s="4">
        <v>11056</v>
      </c>
      <c r="AQ19" s="4">
        <v>481.8</v>
      </c>
      <c r="AR19" s="4">
        <v>209</v>
      </c>
      <c r="AS19" s="4">
        <v>100945</v>
      </c>
      <c r="AT19" s="4">
        <v>8.4000000000000005E-2</v>
      </c>
      <c r="AU19" s="4">
        <v>13.268000000000001</v>
      </c>
      <c r="AV19" s="4">
        <v>47826</v>
      </c>
      <c r="AW19" s="4">
        <v>0</v>
      </c>
      <c r="AX19" s="30">
        <v>0.53</v>
      </c>
      <c r="AY19">
        <v>0.7804347826086957</v>
      </c>
      <c r="AZ19" t="s">
        <v>70</v>
      </c>
      <c r="BA19" t="s">
        <v>278</v>
      </c>
      <c r="BB19">
        <v>1</v>
      </c>
      <c r="BC19" t="s">
        <v>305</v>
      </c>
      <c r="BD19">
        <v>10</v>
      </c>
      <c r="BE19">
        <v>32939.262000000002</v>
      </c>
      <c r="BF19">
        <v>0.18030819876899487</v>
      </c>
      <c r="BG19">
        <v>0.14071878990884601</v>
      </c>
      <c r="BH19">
        <v>145775.56099999999</v>
      </c>
      <c r="BI19">
        <v>4.0742213298702382E-2</v>
      </c>
      <c r="BJ19">
        <v>3.1796640378769905E-2</v>
      </c>
      <c r="BK19">
        <v>1</v>
      </c>
      <c r="BL19" t="s">
        <v>67</v>
      </c>
      <c r="BM19">
        <v>-1</v>
      </c>
      <c r="BN19" t="s">
        <v>263</v>
      </c>
    </row>
    <row r="20" spans="1:66">
      <c r="A20" s="140" t="str">
        <f t="shared" si="20"/>
        <v>청룡교통</v>
      </c>
      <c r="B20" s="140" t="str">
        <f t="shared" si="21"/>
        <v>43-1</v>
      </c>
      <c r="C20" s="141" t="str">
        <f t="shared" si="22"/>
        <v>73아1056</v>
      </c>
      <c r="D20" s="115" t="str">
        <f t="shared" si="23"/>
        <v>대형</v>
      </c>
      <c r="E20" s="111" t="str">
        <f t="shared" si="16"/>
        <v>B</v>
      </c>
      <c r="F20" s="161">
        <f t="shared" si="17"/>
        <v>0.92318181818181821</v>
      </c>
      <c r="G20" s="162">
        <f t="shared" si="18"/>
        <v>2.0310000000000001</v>
      </c>
      <c r="H20" s="163">
        <f t="shared" si="19"/>
        <v>2.2000000000000002</v>
      </c>
      <c r="I20" s="164">
        <f t="shared" si="24"/>
        <v>4717.6369999999997</v>
      </c>
      <c r="J20" s="165">
        <f t="shared" si="25"/>
        <v>1.8859298172410881E-2</v>
      </c>
      <c r="K20" s="165">
        <f t="shared" si="26"/>
        <v>0.34764513486910487</v>
      </c>
      <c r="L20" s="165">
        <f t="shared" si="27"/>
        <v>8.0336829645858726E-2</v>
      </c>
      <c r="M20" s="166">
        <f t="shared" si="28"/>
        <v>9.4659999999999993</v>
      </c>
      <c r="N20" s="167">
        <f t="shared" si="29"/>
        <v>6.4000000000000001E-2</v>
      </c>
      <c r="O20" s="167">
        <f t="shared" si="30"/>
        <v>9.8350000000000009</v>
      </c>
      <c r="P20" s="168">
        <f t="shared" si="31"/>
        <v>6.0766666666666671</v>
      </c>
      <c r="Q20" s="169">
        <f t="shared" si="32"/>
        <v>101</v>
      </c>
      <c r="R20" s="170">
        <f t="shared" si="33"/>
        <v>24.230105927300183</v>
      </c>
      <c r="S20" s="142">
        <f t="shared" si="34"/>
        <v>3</v>
      </c>
      <c r="T20" s="142">
        <f t="shared" si="35"/>
        <v>464</v>
      </c>
      <c r="U20" t="s">
        <v>118</v>
      </c>
      <c r="V20" s="5" t="s">
        <v>121</v>
      </c>
      <c r="W20" t="s">
        <v>118</v>
      </c>
      <c r="X20" s="5" t="s">
        <v>121</v>
      </c>
      <c r="Y20" t="s">
        <v>185</v>
      </c>
      <c r="Z20" t="s">
        <v>167</v>
      </c>
      <c r="AA20" t="s">
        <v>48</v>
      </c>
      <c r="AB20">
        <v>532</v>
      </c>
      <c r="AC20" s="1">
        <v>4717.6369999999997</v>
      </c>
      <c r="AD20" s="1">
        <v>2323.21</v>
      </c>
      <c r="AE20" s="28">
        <v>2.0310000000000001</v>
      </c>
      <c r="AF20">
        <v>2.2000000000000002</v>
      </c>
      <c r="AG20">
        <v>9.4659999999999993</v>
      </c>
      <c r="AH20">
        <v>307.344629</v>
      </c>
      <c r="AI20">
        <v>5.7963040000000001</v>
      </c>
      <c r="AJ20">
        <v>106.84686499999999</v>
      </c>
      <c r="AK20">
        <v>379</v>
      </c>
      <c r="AL20">
        <v>3</v>
      </c>
      <c r="AM20">
        <v>464</v>
      </c>
      <c r="AN20">
        <v>101</v>
      </c>
      <c r="AO20">
        <v>15.349664000000001</v>
      </c>
      <c r="AP20">
        <v>4039.7</v>
      </c>
      <c r="AQ20">
        <v>364.6</v>
      </c>
      <c r="AR20">
        <v>62</v>
      </c>
      <c r="AS20">
        <v>22963</v>
      </c>
      <c r="AT20">
        <v>6.4000000000000001E-2</v>
      </c>
      <c r="AU20">
        <v>9.8350000000000009</v>
      </c>
      <c r="AV20">
        <v>37328</v>
      </c>
      <c r="AW20">
        <v>0</v>
      </c>
      <c r="AX20" s="29">
        <v>0.46</v>
      </c>
      <c r="AY20">
        <v>0.92318181818181821</v>
      </c>
      <c r="AZ20" t="s">
        <v>68</v>
      </c>
      <c r="BA20" t="s">
        <v>278</v>
      </c>
      <c r="BB20">
        <v>1</v>
      </c>
      <c r="BC20" t="s">
        <v>293</v>
      </c>
      <c r="BD20">
        <v>6</v>
      </c>
      <c r="BE20">
        <v>32939.262000000002</v>
      </c>
      <c r="BF20">
        <v>0.14322230413055398</v>
      </c>
      <c r="BG20">
        <v>0.13222022713143416</v>
      </c>
      <c r="BH20">
        <v>145775.56099999999</v>
      </c>
      <c r="BI20">
        <v>3.236233129639611E-2</v>
      </c>
      <c r="BJ20">
        <v>2.9876315846809318E-2</v>
      </c>
      <c r="BK20">
        <v>1</v>
      </c>
      <c r="BL20" t="s">
        <v>68</v>
      </c>
      <c r="BM20">
        <v>0</v>
      </c>
      <c r="BN20" t="s">
        <v>262</v>
      </c>
    </row>
    <row r="21" spans="1:66">
      <c r="A21" s="143" t="str">
        <f t="shared" si="20"/>
        <v>청룡교통</v>
      </c>
      <c r="B21" s="143" t="str">
        <f t="shared" si="21"/>
        <v>43-1</v>
      </c>
      <c r="C21" s="144" t="str">
        <f t="shared" si="22"/>
        <v>73아1076</v>
      </c>
      <c r="D21" s="132" t="str">
        <f t="shared" si="23"/>
        <v>대형</v>
      </c>
      <c r="E21" s="128" t="str">
        <f t="shared" si="16"/>
        <v>C</v>
      </c>
      <c r="F21" s="151">
        <f t="shared" si="17"/>
        <v>0.89956521739130435</v>
      </c>
      <c r="G21" s="152">
        <f t="shared" si="18"/>
        <v>2.069</v>
      </c>
      <c r="H21" s="153">
        <f t="shared" si="19"/>
        <v>2.2999999999999998</v>
      </c>
      <c r="I21" s="154">
        <f t="shared" si="24"/>
        <v>5366.3069999999998</v>
      </c>
      <c r="J21" s="155">
        <f t="shared" si="25"/>
        <v>1.5298782271491106E-2</v>
      </c>
      <c r="K21" s="155">
        <f t="shared" si="26"/>
        <v>0.35609447895876872</v>
      </c>
      <c r="L21" s="155">
        <f t="shared" si="27"/>
        <v>0.14255613776848772</v>
      </c>
      <c r="M21" s="156">
        <f t="shared" si="28"/>
        <v>11.750999999999999</v>
      </c>
      <c r="N21" s="157">
        <f t="shared" si="29"/>
        <v>1.9E-2</v>
      </c>
      <c r="O21" s="157">
        <f t="shared" si="30"/>
        <v>8.907</v>
      </c>
      <c r="P21" s="158">
        <f t="shared" si="31"/>
        <v>12.861666666666668</v>
      </c>
      <c r="Q21" s="159">
        <f t="shared" si="32"/>
        <v>107</v>
      </c>
      <c r="R21" s="160">
        <f t="shared" si="33"/>
        <v>25.352088402427494</v>
      </c>
      <c r="S21" s="145">
        <f t="shared" si="34"/>
        <v>1</v>
      </c>
      <c r="T21" s="145">
        <f t="shared" si="35"/>
        <v>478</v>
      </c>
      <c r="U21" t="s">
        <v>118</v>
      </c>
      <c r="V21" s="5" t="s">
        <v>121</v>
      </c>
      <c r="W21" t="s">
        <v>118</v>
      </c>
      <c r="X21" s="5" t="s">
        <v>121</v>
      </c>
      <c r="Y21" t="s">
        <v>186</v>
      </c>
      <c r="Z21" t="s">
        <v>167</v>
      </c>
      <c r="AA21" t="s">
        <v>48</v>
      </c>
      <c r="AB21">
        <v>532</v>
      </c>
      <c r="AC21" s="1">
        <v>5366.3069999999998</v>
      </c>
      <c r="AD21" s="1">
        <v>2593.8090000000002</v>
      </c>
      <c r="AE21" s="28">
        <v>2.069</v>
      </c>
      <c r="AF21">
        <v>2.2999999999999998</v>
      </c>
      <c r="AG21">
        <v>11.750999999999999</v>
      </c>
      <c r="AH21">
        <v>336.73072200000001</v>
      </c>
      <c r="AI21">
        <v>5.1515700000000004</v>
      </c>
      <c r="AJ21">
        <v>119.907951</v>
      </c>
      <c r="AK21">
        <v>765</v>
      </c>
      <c r="AL21">
        <v>1</v>
      </c>
      <c r="AM21">
        <v>478</v>
      </c>
      <c r="AN21">
        <v>107</v>
      </c>
      <c r="AO21">
        <v>15.936493</v>
      </c>
      <c r="AP21">
        <v>6563.2</v>
      </c>
      <c r="AQ21">
        <v>771.7</v>
      </c>
      <c r="AR21">
        <v>35</v>
      </c>
      <c r="AS21">
        <v>21691</v>
      </c>
      <c r="AT21">
        <v>1.9E-2</v>
      </c>
      <c r="AU21">
        <v>8.907</v>
      </c>
      <c r="AV21">
        <v>43352</v>
      </c>
      <c r="AW21">
        <v>0</v>
      </c>
      <c r="AX21" s="29">
        <v>0.51</v>
      </c>
      <c r="AY21">
        <v>0.89956521739130435</v>
      </c>
      <c r="AZ21" t="s">
        <v>69</v>
      </c>
      <c r="BA21" t="s">
        <v>278</v>
      </c>
      <c r="BB21">
        <v>1</v>
      </c>
      <c r="BC21" t="s">
        <v>281</v>
      </c>
      <c r="BD21">
        <v>11</v>
      </c>
      <c r="BE21">
        <v>32939.262000000002</v>
      </c>
      <c r="BF21">
        <v>0.16291521649756449</v>
      </c>
      <c r="BG21">
        <v>0.146552862144983</v>
      </c>
      <c r="BH21">
        <v>145775.56099999999</v>
      </c>
      <c r="BI21">
        <v>3.6812116950110725E-2</v>
      </c>
      <c r="BJ21">
        <v>3.3114899986860472E-2</v>
      </c>
      <c r="BK21">
        <v>1</v>
      </c>
      <c r="BL21" t="s">
        <v>69</v>
      </c>
      <c r="BM21">
        <v>0</v>
      </c>
      <c r="BN21" t="s">
        <v>262</v>
      </c>
    </row>
    <row r="22" spans="1:66">
      <c r="A22" s="140" t="str">
        <f t="shared" si="20"/>
        <v>청룡교통</v>
      </c>
      <c r="B22" s="140" t="str">
        <f t="shared" si="21"/>
        <v>43-1</v>
      </c>
      <c r="C22" s="141" t="str">
        <f t="shared" si="22"/>
        <v>73아1077</v>
      </c>
      <c r="D22" s="115" t="str">
        <f t="shared" si="23"/>
        <v>대형</v>
      </c>
      <c r="E22" s="111" t="str">
        <f t="shared" si="16"/>
        <v>C</v>
      </c>
      <c r="F22" s="161">
        <f t="shared" si="17"/>
        <v>0.89652173913043476</v>
      </c>
      <c r="G22" s="162">
        <f t="shared" si="18"/>
        <v>2.0619999999999998</v>
      </c>
      <c r="H22" s="163">
        <f t="shared" si="19"/>
        <v>2.2999999999999998</v>
      </c>
      <c r="I22" s="164">
        <f t="shared" si="24"/>
        <v>3231.1550000000002</v>
      </c>
      <c r="J22" s="165">
        <f t="shared" si="25"/>
        <v>1.7378698807310883E-2</v>
      </c>
      <c r="K22" s="165">
        <f t="shared" si="26"/>
        <v>0.37072744130330615</v>
      </c>
      <c r="L22" s="165">
        <f t="shared" si="27"/>
        <v>0.10151168854480827</v>
      </c>
      <c r="M22" s="166">
        <f t="shared" si="28"/>
        <v>11.606</v>
      </c>
      <c r="N22" s="167">
        <f t="shared" si="29"/>
        <v>0.83599999999999997</v>
      </c>
      <c r="O22" s="167">
        <f t="shared" si="30"/>
        <v>13.246</v>
      </c>
      <c r="P22" s="168">
        <f t="shared" si="31"/>
        <v>5.3949999999999996</v>
      </c>
      <c r="Q22" s="169">
        <f t="shared" si="32"/>
        <v>104</v>
      </c>
      <c r="R22" s="170">
        <f t="shared" si="33"/>
        <v>26.098148481325801</v>
      </c>
      <c r="S22" s="142">
        <f t="shared" si="34"/>
        <v>27</v>
      </c>
      <c r="T22" s="142">
        <f t="shared" si="35"/>
        <v>428</v>
      </c>
      <c r="U22" t="s">
        <v>118</v>
      </c>
      <c r="V22" t="s">
        <v>121</v>
      </c>
      <c r="W22" s="4" t="s">
        <v>118</v>
      </c>
      <c r="X22" s="4" t="s">
        <v>121</v>
      </c>
      <c r="Y22" s="4" t="s">
        <v>187</v>
      </c>
      <c r="Z22" s="4" t="s">
        <v>167</v>
      </c>
      <c r="AA22" s="4" t="s">
        <v>48</v>
      </c>
      <c r="AB22" s="4">
        <v>532</v>
      </c>
      <c r="AC22" s="4">
        <v>3231.1550000000002</v>
      </c>
      <c r="AD22" s="4">
        <v>1567.163</v>
      </c>
      <c r="AE22" s="4">
        <v>2.0619999999999998</v>
      </c>
      <c r="AF22" s="4">
        <v>2.2999999999999998</v>
      </c>
      <c r="AG22" s="4">
        <v>11.606</v>
      </c>
      <c r="AH22" s="4">
        <v>202.33545899999999</v>
      </c>
      <c r="AI22" s="4">
        <v>3.516327</v>
      </c>
      <c r="AJ22" s="4">
        <v>75.011307000000002</v>
      </c>
      <c r="AK22" s="4">
        <v>328</v>
      </c>
      <c r="AL22" s="4">
        <v>27</v>
      </c>
      <c r="AM22" s="4">
        <v>428</v>
      </c>
      <c r="AN22" s="4">
        <v>104</v>
      </c>
      <c r="AO22" s="4">
        <v>15.969296</v>
      </c>
      <c r="AP22" s="4">
        <v>3641</v>
      </c>
      <c r="AQ22" s="4">
        <v>323.7</v>
      </c>
      <c r="AR22" s="4">
        <v>35</v>
      </c>
      <c r="AS22" s="4">
        <v>12306</v>
      </c>
      <c r="AT22" s="4">
        <v>0.83599999999999997</v>
      </c>
      <c r="AU22" s="4">
        <v>13.246</v>
      </c>
      <c r="AV22" s="4">
        <v>24476</v>
      </c>
      <c r="AW22" s="4">
        <v>0</v>
      </c>
      <c r="AX22" s="30">
        <v>0.49</v>
      </c>
      <c r="AY22">
        <v>0.89652173913043476</v>
      </c>
      <c r="AZ22" t="s">
        <v>69</v>
      </c>
      <c r="BA22" t="s">
        <v>278</v>
      </c>
      <c r="BB22">
        <v>3</v>
      </c>
      <c r="BC22" t="s">
        <v>294</v>
      </c>
      <c r="BD22">
        <v>10</v>
      </c>
      <c r="BE22">
        <v>32939.262000000002</v>
      </c>
      <c r="BF22">
        <v>9.8094334961117219E-2</v>
      </c>
      <c r="BG22">
        <v>8.7943703778184223E-2</v>
      </c>
      <c r="BH22">
        <v>145775.56099999999</v>
      </c>
      <c r="BI22">
        <v>2.2165272270843812E-2</v>
      </c>
      <c r="BJ22">
        <v>1.9871648444556494E-2</v>
      </c>
      <c r="BK22">
        <v>1</v>
      </c>
      <c r="BL22" t="s">
        <v>68</v>
      </c>
      <c r="BM22">
        <v>-1</v>
      </c>
      <c r="BN22" t="s">
        <v>263</v>
      </c>
    </row>
    <row r="23" spans="1:66">
      <c r="A23" s="143" t="str">
        <f t="shared" si="20"/>
        <v>청룡교통</v>
      </c>
      <c r="B23" s="143" t="str">
        <f t="shared" si="21"/>
        <v>43-1</v>
      </c>
      <c r="C23" s="144" t="str">
        <f t="shared" si="22"/>
        <v>73아1084</v>
      </c>
      <c r="D23" s="132" t="str">
        <f t="shared" si="23"/>
        <v>대형</v>
      </c>
      <c r="E23" s="128" t="str">
        <f t="shared" si="16"/>
        <v>D</v>
      </c>
      <c r="F23" s="151">
        <f t="shared" si="17"/>
        <v>0.83217391304347832</v>
      </c>
      <c r="G23" s="152">
        <f t="shared" si="18"/>
        <v>1.9139999999999999</v>
      </c>
      <c r="H23" s="153">
        <f t="shared" si="19"/>
        <v>2.2999999999999998</v>
      </c>
      <c r="I23" s="154">
        <f t="shared" si="24"/>
        <v>4558.5810000000001</v>
      </c>
      <c r="J23" s="155">
        <f t="shared" si="25"/>
        <v>4.3678907705275841E-2</v>
      </c>
      <c r="K23" s="155">
        <f t="shared" si="26"/>
        <v>0.36824266871681743</v>
      </c>
      <c r="L23" s="155">
        <f t="shared" si="27"/>
        <v>0.1057346573418351</v>
      </c>
      <c r="M23" s="156">
        <f t="shared" si="28"/>
        <v>11.768000000000001</v>
      </c>
      <c r="N23" s="157">
        <f t="shared" si="29"/>
        <v>0</v>
      </c>
      <c r="O23" s="157">
        <f t="shared" si="30"/>
        <v>20.356999999999999</v>
      </c>
      <c r="P23" s="158">
        <f t="shared" si="31"/>
        <v>3.7733333333333334</v>
      </c>
      <c r="Q23" s="159">
        <f t="shared" si="32"/>
        <v>93</v>
      </c>
      <c r="R23" s="160">
        <f t="shared" si="33"/>
        <v>26.595752221887288</v>
      </c>
      <c r="S23" s="145">
        <f t="shared" si="34"/>
        <v>0</v>
      </c>
      <c r="T23" s="145">
        <f t="shared" si="35"/>
        <v>928</v>
      </c>
      <c r="U23" t="s">
        <v>118</v>
      </c>
      <c r="V23" s="5" t="s">
        <v>121</v>
      </c>
      <c r="W23" t="s">
        <v>118</v>
      </c>
      <c r="X23" s="5" t="s">
        <v>121</v>
      </c>
      <c r="Y23" t="s">
        <v>188</v>
      </c>
      <c r="Z23" t="s">
        <v>167</v>
      </c>
      <c r="AA23" t="s">
        <v>48</v>
      </c>
      <c r="AB23">
        <v>532</v>
      </c>
      <c r="AC23" s="1">
        <v>4558.5810000000001</v>
      </c>
      <c r="AD23" s="1">
        <v>2382.2959999999998</v>
      </c>
      <c r="AE23" s="28">
        <v>1.9139999999999999</v>
      </c>
      <c r="AF23">
        <v>2.2999999999999998</v>
      </c>
      <c r="AG23">
        <v>11.768000000000001</v>
      </c>
      <c r="AH23">
        <v>291.46214199999997</v>
      </c>
      <c r="AI23">
        <v>12.730748</v>
      </c>
      <c r="AJ23">
        <v>107.32879699999999</v>
      </c>
      <c r="AK23">
        <v>482</v>
      </c>
      <c r="AL23">
        <v>0</v>
      </c>
      <c r="AM23">
        <v>928</v>
      </c>
      <c r="AN23">
        <v>93</v>
      </c>
      <c r="AO23">
        <v>15.640388</v>
      </c>
      <c r="AP23">
        <v>4844.8999999999996</v>
      </c>
      <c r="AQ23">
        <v>226.4</v>
      </c>
      <c r="AR23">
        <v>78</v>
      </c>
      <c r="AS23">
        <v>32322</v>
      </c>
      <c r="AT23">
        <v>0</v>
      </c>
      <c r="AU23">
        <v>20.356999999999999</v>
      </c>
      <c r="AV23">
        <v>36829</v>
      </c>
      <c r="AW23">
        <v>0</v>
      </c>
      <c r="AX23" s="29">
        <v>0.45</v>
      </c>
      <c r="AY23">
        <v>0.83217391304347832</v>
      </c>
      <c r="AZ23" t="s">
        <v>67</v>
      </c>
      <c r="BA23" t="s">
        <v>278</v>
      </c>
      <c r="BB23">
        <v>1</v>
      </c>
      <c r="BC23" t="s">
        <v>279</v>
      </c>
      <c r="BD23">
        <v>9</v>
      </c>
      <c r="BE23">
        <v>32939.262000000002</v>
      </c>
      <c r="BF23">
        <v>0.13839353777871524</v>
      </c>
      <c r="BG23">
        <v>0.1151674918732439</v>
      </c>
      <c r="BH23">
        <v>145775.56099999999</v>
      </c>
      <c r="BI23">
        <v>3.1271229338640655E-2</v>
      </c>
      <c r="BJ23">
        <v>2.6023101284416615E-2</v>
      </c>
      <c r="BK23">
        <v>1</v>
      </c>
      <c r="BL23" t="s">
        <v>67</v>
      </c>
      <c r="BM23">
        <v>0</v>
      </c>
      <c r="BN23" t="s">
        <v>262</v>
      </c>
    </row>
    <row r="24" spans="1:66">
      <c r="A24" s="140" t="str">
        <f t="shared" si="20"/>
        <v>청룡교통</v>
      </c>
      <c r="B24" s="140" t="str">
        <f t="shared" si="21"/>
        <v>43-1</v>
      </c>
      <c r="C24" s="141" t="str">
        <f t="shared" si="22"/>
        <v>75바1073</v>
      </c>
      <c r="D24" s="115" t="str">
        <f t="shared" si="23"/>
        <v>대형</v>
      </c>
      <c r="E24" s="111" t="str">
        <f t="shared" si="16"/>
        <v>C</v>
      </c>
      <c r="F24" s="161">
        <f t="shared" si="17"/>
        <v>0.89913043478260879</v>
      </c>
      <c r="G24" s="162">
        <f t="shared" si="18"/>
        <v>2.0680000000000001</v>
      </c>
      <c r="H24" s="163">
        <f t="shared" si="19"/>
        <v>2.2999999999999998</v>
      </c>
      <c r="I24" s="164">
        <f t="shared" si="24"/>
        <v>5009.1009999999997</v>
      </c>
      <c r="J24" s="165">
        <f t="shared" si="25"/>
        <v>3.2086036506929094E-2</v>
      </c>
      <c r="K24" s="165">
        <f t="shared" si="26"/>
        <v>0.388496548535613</v>
      </c>
      <c r="L24" s="165">
        <f t="shared" si="27"/>
        <v>0.17867477617241098</v>
      </c>
      <c r="M24" s="166">
        <f t="shared" si="28"/>
        <v>13.712</v>
      </c>
      <c r="N24" s="167">
        <f t="shared" si="29"/>
        <v>0.06</v>
      </c>
      <c r="O24" s="167">
        <f t="shared" si="30"/>
        <v>25.773</v>
      </c>
      <c r="P24" s="168">
        <f t="shared" si="31"/>
        <v>44.586666666666666</v>
      </c>
      <c r="Q24" s="169">
        <f t="shared" si="32"/>
        <v>107</v>
      </c>
      <c r="R24" s="170">
        <f t="shared" si="33"/>
        <v>26.442388004716165</v>
      </c>
      <c r="S24" s="142">
        <f t="shared" si="34"/>
        <v>3</v>
      </c>
      <c r="T24" s="142">
        <f t="shared" si="35"/>
        <v>1291</v>
      </c>
      <c r="U24" t="s">
        <v>118</v>
      </c>
      <c r="V24" s="5" t="s">
        <v>121</v>
      </c>
      <c r="W24" t="s">
        <v>118</v>
      </c>
      <c r="X24" s="5" t="s">
        <v>121</v>
      </c>
      <c r="Y24" t="s">
        <v>189</v>
      </c>
      <c r="Z24" t="s">
        <v>167</v>
      </c>
      <c r="AA24" t="s">
        <v>48</v>
      </c>
      <c r="AB24">
        <v>532</v>
      </c>
      <c r="AC24" s="1">
        <v>5009.1009999999997</v>
      </c>
      <c r="AD24" s="1">
        <v>2421.9180000000001</v>
      </c>
      <c r="AE24" s="28">
        <v>2.0680000000000001</v>
      </c>
      <c r="AF24">
        <v>2.2999999999999998</v>
      </c>
      <c r="AG24">
        <v>13.712</v>
      </c>
      <c r="AH24">
        <v>326.93963300000001</v>
      </c>
      <c r="AI24">
        <v>10.490197</v>
      </c>
      <c r="AJ24">
        <v>127.01491900000001</v>
      </c>
      <c r="AK24">
        <v>895</v>
      </c>
      <c r="AL24">
        <v>3</v>
      </c>
      <c r="AM24">
        <v>1291</v>
      </c>
      <c r="AN24">
        <v>107</v>
      </c>
      <c r="AO24">
        <v>15.32118</v>
      </c>
      <c r="AP24">
        <v>9467.5</v>
      </c>
      <c r="AQ24">
        <v>2675.2</v>
      </c>
      <c r="AR24">
        <v>102</v>
      </c>
      <c r="AS24">
        <v>51729</v>
      </c>
      <c r="AT24">
        <v>0.06</v>
      </c>
      <c r="AU24">
        <v>25.773</v>
      </c>
      <c r="AV24">
        <v>39518</v>
      </c>
      <c r="AW24">
        <v>0</v>
      </c>
      <c r="AX24" s="29">
        <v>0.54</v>
      </c>
      <c r="AY24">
        <v>0.89913043478260879</v>
      </c>
      <c r="AZ24" t="s">
        <v>69</v>
      </c>
      <c r="BA24" t="s">
        <v>278</v>
      </c>
      <c r="BB24">
        <v>2</v>
      </c>
      <c r="BC24" t="s">
        <v>280</v>
      </c>
      <c r="BD24">
        <v>10</v>
      </c>
      <c r="BE24">
        <v>32939.262000000002</v>
      </c>
      <c r="BF24">
        <v>0.15207083267378604</v>
      </c>
      <c r="BG24">
        <v>0.13673151389973459</v>
      </c>
      <c r="BH24">
        <v>145775.56099999999</v>
      </c>
      <c r="BI24">
        <v>3.4361733651637257E-2</v>
      </c>
      <c r="BJ24">
        <v>3.0895680518080806E-2</v>
      </c>
      <c r="BK24">
        <v>1</v>
      </c>
      <c r="BL24" t="s">
        <v>69</v>
      </c>
      <c r="BM24">
        <v>0</v>
      </c>
      <c r="BN24" t="s">
        <v>262</v>
      </c>
    </row>
    <row r="25" spans="1:66">
      <c r="A25" s="143" t="str">
        <f t="shared" si="20"/>
        <v>청룡교통</v>
      </c>
      <c r="B25" s="143" t="str">
        <f t="shared" si="21"/>
        <v>44</v>
      </c>
      <c r="C25" s="144" t="str">
        <f t="shared" si="22"/>
        <v>73아1052</v>
      </c>
      <c r="D25" s="132" t="str">
        <f t="shared" si="23"/>
        <v>대형</v>
      </c>
      <c r="E25" s="128" t="str">
        <f t="shared" si="16"/>
        <v>C</v>
      </c>
      <c r="F25" s="151">
        <f t="shared" si="17"/>
        <v>0.89692307692307682</v>
      </c>
      <c r="G25" s="152">
        <f t="shared" si="18"/>
        <v>2.3319999999999999</v>
      </c>
      <c r="H25" s="153">
        <f t="shared" si="19"/>
        <v>2.6</v>
      </c>
      <c r="I25" s="154">
        <f t="shared" si="24"/>
        <v>5464.7510000000002</v>
      </c>
      <c r="J25" s="155">
        <f t="shared" si="25"/>
        <v>1.5522763034413889E-2</v>
      </c>
      <c r="K25" s="155">
        <f t="shared" si="26"/>
        <v>0.32963384881294849</v>
      </c>
      <c r="L25" s="155">
        <f t="shared" si="27"/>
        <v>0.15645726584797734</v>
      </c>
      <c r="M25" s="156">
        <f t="shared" si="28"/>
        <v>10.183999999999999</v>
      </c>
      <c r="N25" s="157">
        <f t="shared" si="29"/>
        <v>0</v>
      </c>
      <c r="O25" s="157">
        <f t="shared" si="30"/>
        <v>13.23</v>
      </c>
      <c r="P25" s="158">
        <f t="shared" si="31"/>
        <v>1.0549999999999999</v>
      </c>
      <c r="Q25" s="159">
        <f t="shared" si="32"/>
        <v>95</v>
      </c>
      <c r="R25" s="160">
        <f t="shared" si="33"/>
        <v>29.039836861907798</v>
      </c>
      <c r="S25" s="145">
        <f t="shared" si="34"/>
        <v>0</v>
      </c>
      <c r="T25" s="145">
        <f t="shared" si="35"/>
        <v>723</v>
      </c>
      <c r="U25" t="s">
        <v>118</v>
      </c>
      <c r="V25" t="s">
        <v>122</v>
      </c>
      <c r="W25" s="4" t="s">
        <v>118</v>
      </c>
      <c r="X25" s="4" t="s">
        <v>122</v>
      </c>
      <c r="Y25" s="4" t="s">
        <v>190</v>
      </c>
      <c r="Z25" s="4" t="s">
        <v>167</v>
      </c>
      <c r="AA25" s="4" t="s">
        <v>48</v>
      </c>
      <c r="AB25" s="4">
        <v>532</v>
      </c>
      <c r="AC25" s="4">
        <v>5464.7510000000002</v>
      </c>
      <c r="AD25" s="4">
        <v>2343.1880000000001</v>
      </c>
      <c r="AE25" s="4">
        <v>2.3319999999999999</v>
      </c>
      <c r="AF25" s="4">
        <v>2.6</v>
      </c>
      <c r="AG25" s="4">
        <v>10.183999999999999</v>
      </c>
      <c r="AH25" s="4">
        <v>287.36823399999997</v>
      </c>
      <c r="AI25" s="4">
        <v>4.4607489999999999</v>
      </c>
      <c r="AJ25" s="4">
        <v>94.726297000000002</v>
      </c>
      <c r="AK25" s="4">
        <v>855</v>
      </c>
      <c r="AL25" s="4">
        <v>0</v>
      </c>
      <c r="AM25" s="4">
        <v>723</v>
      </c>
      <c r="AN25" s="4">
        <v>95</v>
      </c>
      <c r="AO25" s="4">
        <v>19.016545000000001</v>
      </c>
      <c r="AP25" s="4">
        <v>6168.4</v>
      </c>
      <c r="AQ25" s="4">
        <v>63.3</v>
      </c>
      <c r="AR25" s="4">
        <v>92</v>
      </c>
      <c r="AS25" s="4">
        <v>38465</v>
      </c>
      <c r="AT25" s="4">
        <v>0</v>
      </c>
      <c r="AU25" s="4">
        <v>13.23</v>
      </c>
      <c r="AV25" s="4">
        <v>0</v>
      </c>
      <c r="AW25" s="4">
        <v>0</v>
      </c>
      <c r="AX25" s="30">
        <v>0.46</v>
      </c>
      <c r="AY25">
        <v>0.89692307692307682</v>
      </c>
      <c r="AZ25" t="s">
        <v>69</v>
      </c>
      <c r="BA25" t="s">
        <v>282</v>
      </c>
      <c r="BB25">
        <v>1</v>
      </c>
      <c r="BC25" t="s">
        <v>283</v>
      </c>
      <c r="BD25">
        <v>10</v>
      </c>
      <c r="BE25">
        <v>28195.891000000003</v>
      </c>
      <c r="BF25">
        <v>0.19381373690230252</v>
      </c>
      <c r="BG25">
        <v>0.17383601325237286</v>
      </c>
      <c r="BH25">
        <v>145775.56099999999</v>
      </c>
      <c r="BI25">
        <v>3.7487429048549507E-2</v>
      </c>
      <c r="BJ25">
        <v>3.3623340208160553E-2</v>
      </c>
      <c r="BK25">
        <v>1</v>
      </c>
      <c r="BL25" t="s">
        <v>68</v>
      </c>
      <c r="BM25">
        <v>-1</v>
      </c>
      <c r="BN25" t="s">
        <v>263</v>
      </c>
    </row>
    <row r="26" spans="1:66">
      <c r="A26" s="140" t="str">
        <f t="shared" si="20"/>
        <v>청룡교통</v>
      </c>
      <c r="B26" s="140" t="str">
        <f t="shared" si="21"/>
        <v>44</v>
      </c>
      <c r="C26" s="141" t="str">
        <f t="shared" si="22"/>
        <v>73아1054</v>
      </c>
      <c r="D26" s="115" t="str">
        <f t="shared" si="23"/>
        <v>대형</v>
      </c>
      <c r="E26" s="111" t="str">
        <f t="shared" si="16"/>
        <v>C</v>
      </c>
      <c r="F26" s="161">
        <f t="shared" si="17"/>
        <v>0.87423076923076926</v>
      </c>
      <c r="G26" s="162">
        <f t="shared" si="18"/>
        <v>2.2730000000000001</v>
      </c>
      <c r="H26" s="163">
        <f t="shared" si="19"/>
        <v>2.6</v>
      </c>
      <c r="I26" s="164">
        <f t="shared" si="24"/>
        <v>5432.97</v>
      </c>
      <c r="J26" s="165">
        <f t="shared" si="25"/>
        <v>2.4841103733000053E-2</v>
      </c>
      <c r="K26" s="165">
        <f t="shared" si="26"/>
        <v>0.37390831271893232</v>
      </c>
      <c r="L26" s="165">
        <f t="shared" si="27"/>
        <v>0.17761923956878098</v>
      </c>
      <c r="M26" s="166">
        <f t="shared" si="28"/>
        <v>12.942</v>
      </c>
      <c r="N26" s="167">
        <f t="shared" si="29"/>
        <v>7.3999999999999996E-2</v>
      </c>
      <c r="O26" s="167">
        <f t="shared" si="30"/>
        <v>15.535</v>
      </c>
      <c r="P26" s="168">
        <f t="shared" si="31"/>
        <v>1.7549999999999999</v>
      </c>
      <c r="Q26" s="169">
        <f t="shared" si="32"/>
        <v>92</v>
      </c>
      <c r="R26" s="170">
        <f t="shared" si="33"/>
        <v>30.219109779490221</v>
      </c>
      <c r="S26" s="142">
        <f t="shared" si="34"/>
        <v>4</v>
      </c>
      <c r="T26" s="142">
        <f t="shared" si="35"/>
        <v>844</v>
      </c>
      <c r="U26" t="s">
        <v>118</v>
      </c>
      <c r="V26" s="5" t="s">
        <v>122</v>
      </c>
      <c r="W26" t="s">
        <v>118</v>
      </c>
      <c r="X26" s="5" t="s">
        <v>122</v>
      </c>
      <c r="Y26" t="s">
        <v>191</v>
      </c>
      <c r="Z26" t="s">
        <v>167</v>
      </c>
      <c r="AA26" t="s">
        <v>48</v>
      </c>
      <c r="AB26">
        <v>532</v>
      </c>
      <c r="AC26" s="1">
        <v>5432.97</v>
      </c>
      <c r="AD26" s="1">
        <v>2390.0819999999999</v>
      </c>
      <c r="AE26" s="28">
        <v>2.2730000000000001</v>
      </c>
      <c r="AF26">
        <v>2.6</v>
      </c>
      <c r="AG26">
        <v>12.942</v>
      </c>
      <c r="AH26">
        <v>299.019926</v>
      </c>
      <c r="AI26">
        <v>7.4279849999999996</v>
      </c>
      <c r="AJ26">
        <v>111.80603600000001</v>
      </c>
      <c r="AK26">
        <v>965</v>
      </c>
      <c r="AL26">
        <v>4</v>
      </c>
      <c r="AM26">
        <v>844</v>
      </c>
      <c r="AN26">
        <v>92</v>
      </c>
      <c r="AO26">
        <v>18.169257000000002</v>
      </c>
      <c r="AP26">
        <v>9897.2999999999993</v>
      </c>
      <c r="AQ26">
        <v>105.3</v>
      </c>
      <c r="AR26">
        <v>131</v>
      </c>
      <c r="AS26">
        <v>88532</v>
      </c>
      <c r="AT26">
        <v>7.3999999999999996E-2</v>
      </c>
      <c r="AU26">
        <v>15.535</v>
      </c>
      <c r="AV26">
        <v>50104</v>
      </c>
      <c r="AW26">
        <v>0</v>
      </c>
      <c r="AX26" s="29">
        <v>0.5</v>
      </c>
      <c r="AY26">
        <v>0.87423076923076926</v>
      </c>
      <c r="AZ26" t="s">
        <v>69</v>
      </c>
      <c r="BA26" t="s">
        <v>282</v>
      </c>
      <c r="BB26">
        <v>4</v>
      </c>
      <c r="BC26" t="s">
        <v>306</v>
      </c>
      <c r="BD26">
        <v>11</v>
      </c>
      <c r="BE26">
        <v>28195.891000000003</v>
      </c>
      <c r="BF26">
        <v>0.19268658685054499</v>
      </c>
      <c r="BG26">
        <v>0.16845254304280338</v>
      </c>
      <c r="BH26">
        <v>145775.56099999999</v>
      </c>
      <c r="BI26">
        <v>3.7269415824782874E-2</v>
      </c>
      <c r="BJ26">
        <v>3.2582070065281334E-2</v>
      </c>
      <c r="BK26">
        <v>1</v>
      </c>
      <c r="BL26" t="s">
        <v>68</v>
      </c>
      <c r="BM26">
        <v>-1</v>
      </c>
      <c r="BN26" t="s">
        <v>263</v>
      </c>
    </row>
    <row r="27" spans="1:66">
      <c r="A27" s="143" t="str">
        <f t="shared" si="20"/>
        <v>청룡교통</v>
      </c>
      <c r="B27" s="143" t="str">
        <f t="shared" si="21"/>
        <v>44</v>
      </c>
      <c r="C27" s="144" t="str">
        <f t="shared" si="22"/>
        <v>73아1078</v>
      </c>
      <c r="D27" s="132" t="str">
        <f t="shared" si="23"/>
        <v>대형</v>
      </c>
      <c r="E27" s="128" t="str">
        <f t="shared" si="16"/>
        <v>D</v>
      </c>
      <c r="F27" s="151">
        <f t="shared" si="17"/>
        <v>0.8257692307692307</v>
      </c>
      <c r="G27" s="152">
        <f t="shared" si="18"/>
        <v>2.1469999999999998</v>
      </c>
      <c r="H27" s="153">
        <f t="shared" si="19"/>
        <v>2.6</v>
      </c>
      <c r="I27" s="154">
        <f t="shared" si="24"/>
        <v>5877.3729999999996</v>
      </c>
      <c r="J27" s="155">
        <f t="shared" si="25"/>
        <v>3.9221788091391749E-2</v>
      </c>
      <c r="K27" s="155">
        <f t="shared" si="26"/>
        <v>0.32193056330365405</v>
      </c>
      <c r="L27" s="155">
        <f t="shared" si="27"/>
        <v>0.17099476245594758</v>
      </c>
      <c r="M27" s="156">
        <f t="shared" si="28"/>
        <v>12.948</v>
      </c>
      <c r="N27" s="157">
        <f t="shared" si="29"/>
        <v>0</v>
      </c>
      <c r="O27" s="157">
        <f t="shared" si="30"/>
        <v>12.301</v>
      </c>
      <c r="P27" s="158">
        <f t="shared" si="31"/>
        <v>0.90666666666666662</v>
      </c>
      <c r="Q27" s="159">
        <f t="shared" si="32"/>
        <v>96</v>
      </c>
      <c r="R27" s="160">
        <f t="shared" si="33"/>
        <v>27.990850044644645</v>
      </c>
      <c r="S27" s="145">
        <f t="shared" si="34"/>
        <v>0</v>
      </c>
      <c r="T27" s="145">
        <f t="shared" si="35"/>
        <v>723</v>
      </c>
      <c r="U27" t="s">
        <v>118</v>
      </c>
      <c r="V27" t="s">
        <v>122</v>
      </c>
      <c r="W27" t="s">
        <v>118</v>
      </c>
      <c r="X27" s="4" t="s">
        <v>122</v>
      </c>
      <c r="Y27" s="4" t="s">
        <v>192</v>
      </c>
      <c r="Z27" s="4" t="s">
        <v>167</v>
      </c>
      <c r="AA27" s="4" t="s">
        <v>48</v>
      </c>
      <c r="AB27" s="4">
        <v>532</v>
      </c>
      <c r="AC27" s="4">
        <v>5877.3729999999996</v>
      </c>
      <c r="AD27" s="4">
        <v>2737.529</v>
      </c>
      <c r="AE27" s="4">
        <v>2.1469999999999998</v>
      </c>
      <c r="AF27" s="4">
        <v>2.6</v>
      </c>
      <c r="AG27" s="4">
        <v>12.948</v>
      </c>
      <c r="AH27" s="4">
        <v>328.67741699999999</v>
      </c>
      <c r="AI27" s="4">
        <v>12.891316</v>
      </c>
      <c r="AJ27" s="4">
        <v>105.811306</v>
      </c>
      <c r="AK27" s="4">
        <v>1005</v>
      </c>
      <c r="AL27" s="4">
        <v>0</v>
      </c>
      <c r="AM27" s="4">
        <v>723</v>
      </c>
      <c r="AN27" s="4">
        <v>96</v>
      </c>
      <c r="AO27" s="4">
        <v>17.881888</v>
      </c>
      <c r="AP27" s="4">
        <v>5121.1000000000004</v>
      </c>
      <c r="AQ27" s="4">
        <v>54.4</v>
      </c>
      <c r="AR27" s="4">
        <v>84</v>
      </c>
      <c r="AS27" s="4">
        <v>37285</v>
      </c>
      <c r="AT27" s="4">
        <v>0</v>
      </c>
      <c r="AU27" s="4">
        <v>12.301</v>
      </c>
      <c r="AV27" s="4">
        <v>53614</v>
      </c>
      <c r="AW27" s="4">
        <v>0</v>
      </c>
      <c r="AX27" s="30">
        <v>0.51</v>
      </c>
      <c r="AY27">
        <v>0.8257692307692307</v>
      </c>
      <c r="AZ27" t="s">
        <v>67</v>
      </c>
      <c r="BA27" t="s">
        <v>282</v>
      </c>
      <c r="BB27">
        <v>1</v>
      </c>
      <c r="BC27" t="s">
        <v>307</v>
      </c>
      <c r="BD27">
        <v>13</v>
      </c>
      <c r="BE27">
        <v>28195.891000000003</v>
      </c>
      <c r="BF27">
        <v>0.20844785504384306</v>
      </c>
      <c r="BG27">
        <v>0.17212982491505038</v>
      </c>
      <c r="BH27">
        <v>145775.56099999999</v>
      </c>
      <c r="BI27">
        <v>4.0317958371636792E-2</v>
      </c>
      <c r="BJ27">
        <v>3.329332947073238E-2</v>
      </c>
      <c r="BK27">
        <v>1</v>
      </c>
      <c r="BL27" t="s">
        <v>69</v>
      </c>
      <c r="BM27">
        <v>-1</v>
      </c>
      <c r="BN27" t="s">
        <v>263</v>
      </c>
    </row>
    <row r="28" spans="1:66">
      <c r="A28" s="140" t="str">
        <f t="shared" si="20"/>
        <v>청룡교통</v>
      </c>
      <c r="B28" s="140" t="str">
        <f t="shared" si="21"/>
        <v>44</v>
      </c>
      <c r="C28" s="141" t="str">
        <f t="shared" si="22"/>
        <v>73아1081</v>
      </c>
      <c r="D28" s="115" t="str">
        <f t="shared" si="23"/>
        <v>대형</v>
      </c>
      <c r="E28" s="111" t="str">
        <f t="shared" si="16"/>
        <v>C</v>
      </c>
      <c r="F28" s="161">
        <f t="shared" si="17"/>
        <v>0.89499999999999991</v>
      </c>
      <c r="G28" s="162">
        <f t="shared" si="18"/>
        <v>2.327</v>
      </c>
      <c r="H28" s="163">
        <f t="shared" si="19"/>
        <v>2.6</v>
      </c>
      <c r="I28" s="164">
        <f t="shared" si="24"/>
        <v>5700.098</v>
      </c>
      <c r="J28" s="165">
        <f t="shared" si="25"/>
        <v>5.7832692470717206E-2</v>
      </c>
      <c r="K28" s="165">
        <f t="shared" si="26"/>
        <v>0.35350574993490563</v>
      </c>
      <c r="L28" s="165">
        <f t="shared" si="27"/>
        <v>0.22139970225073324</v>
      </c>
      <c r="M28" s="166">
        <f t="shared" si="28"/>
        <v>11.601000000000001</v>
      </c>
      <c r="N28" s="167">
        <f t="shared" si="29"/>
        <v>1.7999999999999999E-2</v>
      </c>
      <c r="O28" s="167">
        <f t="shared" si="30"/>
        <v>8.5440000000000005</v>
      </c>
      <c r="P28" s="168">
        <f t="shared" si="31"/>
        <v>1.845</v>
      </c>
      <c r="Q28" s="169">
        <f t="shared" si="32"/>
        <v>93</v>
      </c>
      <c r="R28" s="170">
        <f t="shared" si="33"/>
        <v>30.055255267707206</v>
      </c>
      <c r="S28" s="142">
        <f t="shared" si="34"/>
        <v>1</v>
      </c>
      <c r="T28" s="142">
        <f t="shared" si="35"/>
        <v>487</v>
      </c>
      <c r="U28" t="s">
        <v>118</v>
      </c>
      <c r="V28" t="s">
        <v>122</v>
      </c>
      <c r="W28" s="4" t="s">
        <v>118</v>
      </c>
      <c r="X28" s="4" t="s">
        <v>122</v>
      </c>
      <c r="Y28" s="4" t="s">
        <v>193</v>
      </c>
      <c r="Z28" s="4" t="s">
        <v>167</v>
      </c>
      <c r="AA28" s="4" t="s">
        <v>48</v>
      </c>
      <c r="AB28" s="4">
        <v>532</v>
      </c>
      <c r="AC28" s="4">
        <v>5700.098</v>
      </c>
      <c r="AD28" s="4">
        <v>2449.6419999999998</v>
      </c>
      <c r="AE28" s="4">
        <v>2.327</v>
      </c>
      <c r="AF28" s="4">
        <v>2.6</v>
      </c>
      <c r="AG28" s="4">
        <v>11.601000000000001</v>
      </c>
      <c r="AH28" s="4">
        <v>322.17825599999998</v>
      </c>
      <c r="AI28" s="4">
        <v>18.632435999999998</v>
      </c>
      <c r="AJ28" s="4">
        <v>113.89186599999999</v>
      </c>
      <c r="AK28" s="4">
        <v>1262</v>
      </c>
      <c r="AL28" s="4">
        <v>1</v>
      </c>
      <c r="AM28" s="4">
        <v>487</v>
      </c>
      <c r="AN28" s="4">
        <v>93</v>
      </c>
      <c r="AO28" s="4">
        <v>17.692373</v>
      </c>
      <c r="AP28" s="4">
        <v>6850.8</v>
      </c>
      <c r="AQ28" s="4">
        <v>110.7</v>
      </c>
      <c r="AR28" s="4">
        <v>143</v>
      </c>
      <c r="AS28" s="4">
        <v>79819</v>
      </c>
      <c r="AT28" s="4">
        <v>1.7999999999999999E-2</v>
      </c>
      <c r="AU28" s="4">
        <v>8.5440000000000005</v>
      </c>
      <c r="AV28" s="4">
        <v>52573</v>
      </c>
      <c r="AW28" s="4">
        <v>0</v>
      </c>
      <c r="AX28" s="30">
        <v>0.48</v>
      </c>
      <c r="AY28">
        <v>0.89499999999999991</v>
      </c>
      <c r="AZ28" t="s">
        <v>69</v>
      </c>
      <c r="BA28" t="s">
        <v>282</v>
      </c>
      <c r="BB28">
        <v>2</v>
      </c>
      <c r="BC28" t="s">
        <v>300</v>
      </c>
      <c r="BD28">
        <v>14</v>
      </c>
      <c r="BE28">
        <v>28195.891000000003</v>
      </c>
      <c r="BF28">
        <v>0.202160591413834</v>
      </c>
      <c r="BG28">
        <v>0.1809337293153814</v>
      </c>
      <c r="BH28">
        <v>145775.56099999999</v>
      </c>
      <c r="BI28">
        <v>3.9101876617027735E-2</v>
      </c>
      <c r="BJ28">
        <v>3.499617957223982E-2</v>
      </c>
      <c r="BK28">
        <v>1</v>
      </c>
      <c r="BL28" t="s">
        <v>68</v>
      </c>
      <c r="BM28">
        <v>-1</v>
      </c>
      <c r="BN28" t="s">
        <v>263</v>
      </c>
    </row>
    <row r="29" spans="1:66">
      <c r="A29" s="143" t="str">
        <f t="shared" si="20"/>
        <v>청룡교통</v>
      </c>
      <c r="B29" s="143" t="str">
        <f t="shared" si="21"/>
        <v>44</v>
      </c>
      <c r="C29" s="144" t="str">
        <f t="shared" si="22"/>
        <v>73아1083</v>
      </c>
      <c r="D29" s="132" t="str">
        <f t="shared" si="23"/>
        <v>대형</v>
      </c>
      <c r="E29" s="128" t="str">
        <f t="shared" si="16"/>
        <v>C</v>
      </c>
      <c r="F29" s="151">
        <f t="shared" si="17"/>
        <v>0.89</v>
      </c>
      <c r="G29" s="152">
        <f t="shared" si="18"/>
        <v>2.3140000000000001</v>
      </c>
      <c r="H29" s="153">
        <f t="shared" si="19"/>
        <v>2.6</v>
      </c>
      <c r="I29" s="154">
        <f t="shared" si="24"/>
        <v>5720.6989999999996</v>
      </c>
      <c r="J29" s="155">
        <f t="shared" si="25"/>
        <v>3.6856972008443387E-2</v>
      </c>
      <c r="K29" s="155">
        <f t="shared" si="26"/>
        <v>0.32642705852303949</v>
      </c>
      <c r="L29" s="155">
        <f t="shared" si="27"/>
        <v>0.1569738243525835</v>
      </c>
      <c r="M29" s="156">
        <f t="shared" si="28"/>
        <v>11.284000000000001</v>
      </c>
      <c r="N29" s="157">
        <f t="shared" si="29"/>
        <v>1.7000000000000001E-2</v>
      </c>
      <c r="O29" s="157">
        <f t="shared" si="30"/>
        <v>7.4989999999999997</v>
      </c>
      <c r="P29" s="158">
        <f t="shared" si="31"/>
        <v>0.14666666666666667</v>
      </c>
      <c r="Q29" s="159">
        <f t="shared" si="32"/>
        <v>95</v>
      </c>
      <c r="R29" s="160">
        <f t="shared" si="33"/>
        <v>28.207714253768227</v>
      </c>
      <c r="S29" s="145">
        <f t="shared" si="34"/>
        <v>1</v>
      </c>
      <c r="T29" s="145">
        <f t="shared" si="35"/>
        <v>429</v>
      </c>
      <c r="U29" t="s">
        <v>118</v>
      </c>
      <c r="V29" s="5" t="s">
        <v>122</v>
      </c>
      <c r="W29" t="s">
        <v>118</v>
      </c>
      <c r="X29" s="5" t="s">
        <v>122</v>
      </c>
      <c r="Y29" t="s">
        <v>194</v>
      </c>
      <c r="Z29" t="s">
        <v>167</v>
      </c>
      <c r="AA29" t="s">
        <v>48</v>
      </c>
      <c r="AB29">
        <v>532</v>
      </c>
      <c r="AC29" s="1">
        <v>5720.6989999999996</v>
      </c>
      <c r="AD29" s="1">
        <v>2471.88</v>
      </c>
      <c r="AE29" s="28">
        <v>2.3140000000000001</v>
      </c>
      <c r="AF29">
        <v>2.6</v>
      </c>
      <c r="AG29">
        <v>11.284000000000001</v>
      </c>
      <c r="AH29">
        <v>318.51908500000002</v>
      </c>
      <c r="AI29">
        <v>11.739649</v>
      </c>
      <c r="AJ29">
        <v>103.973248</v>
      </c>
      <c r="AK29">
        <v>898</v>
      </c>
      <c r="AL29">
        <v>1</v>
      </c>
      <c r="AM29">
        <v>429</v>
      </c>
      <c r="AN29">
        <v>95</v>
      </c>
      <c r="AO29">
        <v>17.960301999999999</v>
      </c>
      <c r="AP29">
        <v>4819</v>
      </c>
      <c r="AQ29">
        <v>8.8000000000000007</v>
      </c>
      <c r="AR29">
        <v>111</v>
      </c>
      <c r="AS29">
        <v>52303</v>
      </c>
      <c r="AT29">
        <v>1.7000000000000001E-2</v>
      </c>
      <c r="AU29">
        <v>7.4989999999999997</v>
      </c>
      <c r="AV29">
        <v>54065</v>
      </c>
      <c r="AW29">
        <v>0</v>
      </c>
      <c r="AX29" s="29">
        <v>0.5</v>
      </c>
      <c r="AY29">
        <v>0.89</v>
      </c>
      <c r="AZ29" t="s">
        <v>69</v>
      </c>
      <c r="BA29" t="s">
        <v>282</v>
      </c>
      <c r="BB29">
        <v>3</v>
      </c>
      <c r="BC29" t="s">
        <v>308</v>
      </c>
      <c r="BD29">
        <v>13</v>
      </c>
      <c r="BE29">
        <v>28195.891000000003</v>
      </c>
      <c r="BF29">
        <v>0.20289122978947532</v>
      </c>
      <c r="BG29">
        <v>0.18057319451263304</v>
      </c>
      <c r="BH29">
        <v>145775.56099999999</v>
      </c>
      <c r="BI29">
        <v>3.9243196601383687E-2</v>
      </c>
      <c r="BJ29">
        <v>3.492644497523148E-2</v>
      </c>
      <c r="BK29">
        <v>1</v>
      </c>
      <c r="BL29" t="s">
        <v>69</v>
      </c>
      <c r="BM29">
        <v>0</v>
      </c>
      <c r="BN29" t="s">
        <v>262</v>
      </c>
    </row>
    <row r="30" spans="1:66">
      <c r="A30" s="140" t="str">
        <f t="shared" si="20"/>
        <v>청룡교통</v>
      </c>
      <c r="B30" s="140" t="str">
        <f t="shared" si="21"/>
        <v>예비</v>
      </c>
      <c r="C30" s="141" t="str">
        <f t="shared" si="22"/>
        <v>73아1063</v>
      </c>
      <c r="D30" s="115" t="str">
        <f t="shared" si="23"/>
        <v>대형</v>
      </c>
      <c r="E30" s="111" t="str">
        <f t="shared" si="16"/>
        <v>B</v>
      </c>
      <c r="F30" s="161">
        <f t="shared" si="17"/>
        <v>0.91939393939393943</v>
      </c>
      <c r="G30" s="162">
        <f t="shared" si="18"/>
        <v>3.0339999999999998</v>
      </c>
      <c r="H30" s="163">
        <f t="shared" si="19"/>
        <v>3.3</v>
      </c>
      <c r="I30" s="164">
        <f t="shared" si="24"/>
        <v>3791.5</v>
      </c>
      <c r="J30" s="165">
        <f t="shared" si="25"/>
        <v>5.7009189984398051E-2</v>
      </c>
      <c r="K30" s="165">
        <f t="shared" si="26"/>
        <v>0.24406720055404105</v>
      </c>
      <c r="L30" s="165">
        <f t="shared" si="27"/>
        <v>0.1479625478042991</v>
      </c>
      <c r="M30" s="166">
        <f t="shared" si="28"/>
        <v>17.959</v>
      </c>
      <c r="N30" s="167">
        <f t="shared" si="29"/>
        <v>0</v>
      </c>
      <c r="O30" s="167">
        <f t="shared" si="30"/>
        <v>6.0129999999999999</v>
      </c>
      <c r="P30" s="168">
        <f t="shared" si="31"/>
        <v>231.44333333333333</v>
      </c>
      <c r="Q30" s="169">
        <f t="shared" si="32"/>
        <v>107</v>
      </c>
      <c r="R30" s="170">
        <f t="shared" si="33"/>
        <v>50.48282229267641</v>
      </c>
      <c r="S30" s="142">
        <f t="shared" si="34"/>
        <v>0</v>
      </c>
      <c r="T30" s="142">
        <f t="shared" si="35"/>
        <v>228</v>
      </c>
      <c r="U30" t="s">
        <v>118</v>
      </c>
      <c r="V30" t="s">
        <v>91</v>
      </c>
      <c r="W30" t="s">
        <v>118</v>
      </c>
      <c r="X30" s="4" t="s">
        <v>91</v>
      </c>
      <c r="Y30" s="4" t="s">
        <v>195</v>
      </c>
      <c r="Z30" s="4" t="s">
        <v>167</v>
      </c>
      <c r="AA30" s="4" t="s">
        <v>48</v>
      </c>
      <c r="AB30" s="4">
        <v>532</v>
      </c>
      <c r="AC30" s="4">
        <v>3791.5</v>
      </c>
      <c r="AD30" s="4">
        <v>1249.691</v>
      </c>
      <c r="AE30" s="4">
        <v>3.0339999999999998</v>
      </c>
      <c r="AF30" s="4">
        <v>3.3</v>
      </c>
      <c r="AG30" s="4">
        <v>17.959</v>
      </c>
      <c r="AH30" s="4">
        <v>107.457745</v>
      </c>
      <c r="AI30" s="4">
        <v>6.1260789999999998</v>
      </c>
      <c r="AJ30" s="4">
        <v>26.226911000000001</v>
      </c>
      <c r="AK30" s="4">
        <v>561</v>
      </c>
      <c r="AL30" s="4">
        <v>0</v>
      </c>
      <c r="AM30" s="4">
        <v>228</v>
      </c>
      <c r="AN30" s="4">
        <v>107</v>
      </c>
      <c r="AO30" s="4">
        <v>35.283636000000001</v>
      </c>
      <c r="AP30" s="4">
        <v>33431.199999999997</v>
      </c>
      <c r="AQ30" s="4">
        <v>13886.6</v>
      </c>
      <c r="AR30" s="4">
        <v>28</v>
      </c>
      <c r="AS30" s="4">
        <v>14575</v>
      </c>
      <c r="AT30" s="4">
        <v>0</v>
      </c>
      <c r="AU30" s="4">
        <v>6.0129999999999999</v>
      </c>
      <c r="AV30" s="4">
        <v>35329</v>
      </c>
      <c r="AW30" s="4">
        <v>0</v>
      </c>
      <c r="AX30" s="30">
        <v>0.5</v>
      </c>
      <c r="AY30">
        <v>0.91939393939393943</v>
      </c>
      <c r="AZ30" t="s">
        <v>68</v>
      </c>
      <c r="BA30" t="s">
        <v>284</v>
      </c>
      <c r="BB30">
        <v>4</v>
      </c>
      <c r="BC30" t="s">
        <v>309</v>
      </c>
      <c r="BD30">
        <v>9</v>
      </c>
      <c r="BE30">
        <v>3791.5</v>
      </c>
      <c r="BF30">
        <v>1</v>
      </c>
      <c r="BG30">
        <v>0.91939393939393943</v>
      </c>
      <c r="BH30">
        <v>145775.56099999999</v>
      </c>
      <c r="BI30">
        <v>2.6009160753632774E-2</v>
      </c>
      <c r="BJ30">
        <v>2.3912664765612678E-2</v>
      </c>
      <c r="BK30">
        <v>1</v>
      </c>
      <c r="BL30" t="s">
        <v>70</v>
      </c>
      <c r="BM30">
        <v>3</v>
      </c>
      <c r="BN30" t="s">
        <v>261</v>
      </c>
    </row>
  </sheetData>
  <sortState xmlns:xlrd2="http://schemas.microsoft.com/office/spreadsheetml/2017/richdata2" ref="U5:AX30">
    <sortCondition ref="Y5:Y30"/>
    <sortCondition ref="U5:U30"/>
  </sortState>
  <phoneticPr fontId="2" type="noConversion"/>
  <conditionalFormatting sqref="E1 E2:H3 E4 E5:H1048576">
    <cfRule type="containsText" dxfId="35" priority="1" operator="containsText" text="F">
      <formula>NOT(ISERROR(SEARCH("F",E1)))</formula>
    </cfRule>
    <cfRule type="containsText" dxfId="34" priority="2" operator="containsText" text="D">
      <formula>NOT(ISERROR(SEARCH("D",E1)))</formula>
    </cfRule>
    <cfRule type="containsText" dxfId="33" priority="3" operator="containsText" text="C">
      <formula>NOT(ISERROR(SEARCH("C",E1)))</formula>
    </cfRule>
    <cfRule type="containsText" dxfId="32" priority="4" operator="containsText" text="B">
      <formula>NOT(ISERROR(SEARCH("B",E1)))</formula>
    </cfRule>
    <cfRule type="containsText" dxfId="31" priority="5" operator="containsText" text="A">
      <formula>NOT(ISERROR(SEARCH("A",E1)))</formula>
    </cfRule>
    <cfRule type="containsText" dxfId="30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CB75"/>
  <sheetViews>
    <sheetView showGridLines="0" view="pageBreakPreview" zoomScaleNormal="100" zoomScaleSheetLayoutView="100" workbookViewId="0">
      <pane ySplit="4" topLeftCell="A5" activePane="bottomLeft" state="frozen"/>
      <selection activeCell="A7" sqref="A7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6" customWidth="1"/>
    <col min="3" max="3" width="5.5703125" style="102" customWidth="1"/>
    <col min="4" max="4" width="10.140625" style="106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17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9" width="9.140625" hidden="1" customWidth="1" outlineLevel="1"/>
    <col min="70" max="79" width="0" hidden="1" customWidth="1" outlineLevel="1"/>
    <col min="80" max="80" width="9.140625" collapsed="1"/>
  </cols>
  <sheetData>
    <row r="1" spans="1:78" ht="9.75" customHeight="1">
      <c r="A1" s="22"/>
      <c r="B1" s="33"/>
      <c r="C1" s="101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15"/>
      <c r="R1" s="215"/>
    </row>
    <row r="2" spans="1:78" ht="45" customHeight="1">
      <c r="A2" s="10" t="s">
        <v>32</v>
      </c>
      <c r="B2" s="34"/>
      <c r="C2" s="100"/>
      <c r="D2" s="107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16"/>
      <c r="R2" s="216"/>
      <c r="S2" s="10"/>
      <c r="T2" s="10"/>
      <c r="U2" s="10"/>
      <c r="V2" s="10"/>
      <c r="W2" s="10"/>
      <c r="X2" s="10"/>
      <c r="Y2" s="10"/>
    </row>
    <row r="3" spans="1:78" ht="30.75" customHeight="1">
      <c r="A3" s="24" t="s">
        <v>154</v>
      </c>
      <c r="B3" s="35"/>
      <c r="E3" s="11"/>
      <c r="F3" s="8"/>
      <c r="G3" s="11"/>
      <c r="H3" s="11"/>
      <c r="X3" s="11"/>
      <c r="Y3" s="11"/>
    </row>
    <row r="4" spans="1:78" ht="27">
      <c r="A4" s="121" t="s">
        <v>38</v>
      </c>
      <c r="B4" s="122" t="s">
        <v>49</v>
      </c>
      <c r="C4" s="123" t="s">
        <v>140</v>
      </c>
      <c r="D4" s="123" t="s">
        <v>155</v>
      </c>
      <c r="E4" s="124" t="s">
        <v>144</v>
      </c>
      <c r="F4" s="122" t="s">
        <v>148</v>
      </c>
      <c r="G4" s="124" t="s">
        <v>146</v>
      </c>
      <c r="H4" s="124" t="s">
        <v>150</v>
      </c>
      <c r="I4" s="125" t="s">
        <v>152</v>
      </c>
      <c r="J4" s="124" t="s">
        <v>11</v>
      </c>
      <c r="K4" s="124" t="s">
        <v>12</v>
      </c>
      <c r="L4" s="124" t="s">
        <v>13</v>
      </c>
      <c r="M4" s="124" t="s">
        <v>73</v>
      </c>
      <c r="N4" s="124" t="s">
        <v>6</v>
      </c>
      <c r="O4" s="124" t="s">
        <v>7</v>
      </c>
      <c r="P4" s="124" t="s">
        <v>161</v>
      </c>
      <c r="Q4" s="218" t="s">
        <v>43</v>
      </c>
      <c r="R4" s="218" t="s">
        <v>44</v>
      </c>
      <c r="S4" s="13"/>
      <c r="T4" s="13" t="s">
        <v>42</v>
      </c>
      <c r="U4" s="13" t="s">
        <v>157</v>
      </c>
      <c r="V4" s="13" t="s">
        <v>158</v>
      </c>
      <c r="W4" s="13" t="s">
        <v>3</v>
      </c>
      <c r="X4" s="13" t="s">
        <v>19</v>
      </c>
      <c r="Y4" s="14" t="s">
        <v>8</v>
      </c>
      <c r="Z4" s="15" t="s">
        <v>15</v>
      </c>
      <c r="AA4" s="14" t="s">
        <v>2</v>
      </c>
      <c r="AB4" s="14" t="s">
        <v>20</v>
      </c>
      <c r="AC4" s="14" t="s">
        <v>21</v>
      </c>
      <c r="AD4" s="16" t="s">
        <v>22</v>
      </c>
      <c r="AE4" s="13" t="s">
        <v>23</v>
      </c>
      <c r="AF4" s="13" t="s">
        <v>24</v>
      </c>
      <c r="AG4" s="13" t="s">
        <v>17</v>
      </c>
      <c r="AH4" s="13" t="s">
        <v>25</v>
      </c>
      <c r="AI4" s="13" t="s">
        <v>39</v>
      </c>
      <c r="AJ4" s="13" t="s">
        <v>27</v>
      </c>
      <c r="AK4" s="13" t="s">
        <v>40</v>
      </c>
      <c r="AL4" s="13" t="s">
        <v>41</v>
      </c>
      <c r="AM4" s="13" t="s">
        <v>400</v>
      </c>
      <c r="AN4" s="13"/>
      <c r="AO4" t="s">
        <v>165</v>
      </c>
      <c r="AP4" t="s">
        <v>401</v>
      </c>
      <c r="AQ4" t="s">
        <v>145</v>
      </c>
      <c r="AR4" t="s">
        <v>31</v>
      </c>
      <c r="AS4" t="s">
        <v>0</v>
      </c>
      <c r="AT4" t="s">
        <v>9</v>
      </c>
      <c r="AU4" t="s">
        <v>29</v>
      </c>
      <c r="AV4" t="s">
        <v>158</v>
      </c>
      <c r="AW4" t="s">
        <v>65</v>
      </c>
      <c r="AX4" t="s">
        <v>402</v>
      </c>
      <c r="AY4" t="s">
        <v>125</v>
      </c>
      <c r="AZ4" t="s">
        <v>403</v>
      </c>
      <c r="BA4" t="s">
        <v>404</v>
      </c>
      <c r="BB4" t="s">
        <v>405</v>
      </c>
      <c r="BC4" t="s">
        <v>406</v>
      </c>
      <c r="BD4">
        <v>24</v>
      </c>
      <c r="BE4" t="s">
        <v>137</v>
      </c>
      <c r="BF4" t="s">
        <v>138</v>
      </c>
      <c r="BG4" t="s">
        <v>139</v>
      </c>
      <c r="BI4" t="s">
        <v>0</v>
      </c>
      <c r="BJ4" t="s">
        <v>74</v>
      </c>
      <c r="BK4" t="s">
        <v>65</v>
      </c>
      <c r="BL4" t="s">
        <v>156</v>
      </c>
      <c r="BM4" t="s">
        <v>142</v>
      </c>
      <c r="BN4" t="s">
        <v>147</v>
      </c>
      <c r="BO4" t="s">
        <v>145</v>
      </c>
      <c r="BP4" t="s">
        <v>149</v>
      </c>
      <c r="BQ4" t="s">
        <v>151</v>
      </c>
      <c r="BR4" t="s">
        <v>11</v>
      </c>
      <c r="BS4" t="s">
        <v>12</v>
      </c>
      <c r="BT4" t="s">
        <v>13</v>
      </c>
      <c r="BU4" t="s">
        <v>106</v>
      </c>
      <c r="BV4" t="s">
        <v>6</v>
      </c>
      <c r="BW4" t="s">
        <v>7</v>
      </c>
      <c r="BX4" t="s">
        <v>160</v>
      </c>
      <c r="BY4" t="s">
        <v>162</v>
      </c>
      <c r="BZ4" t="s">
        <v>163</v>
      </c>
    </row>
    <row r="5" spans="1:78" ht="16.5">
      <c r="A5" s="126" t="str">
        <f>BI5</f>
        <v>청룡교통</v>
      </c>
      <c r="B5" s="127">
        <f>IF(BJ5="NULL", E5, BJ5)</f>
        <v>1598</v>
      </c>
      <c r="C5" s="128" t="str">
        <f>BK5</f>
        <v>D</v>
      </c>
      <c r="D5" s="129">
        <f>BL5</f>
        <v>0.82019396744483031</v>
      </c>
      <c r="E5" s="130">
        <f>U5</f>
        <v>1598</v>
      </c>
      <c r="F5" s="131" t="str">
        <f t="shared" ref="F5:I6" si="0">BN5</f>
        <v>44</v>
      </c>
      <c r="G5" s="132" t="str">
        <f t="shared" si="0"/>
        <v>73아1054</v>
      </c>
      <c r="H5" s="133">
        <f t="shared" si="0"/>
        <v>6</v>
      </c>
      <c r="I5" s="134">
        <f t="shared" si="0"/>
        <v>607.58699999999999</v>
      </c>
      <c r="J5" s="135">
        <f>AB5/AA5</f>
        <v>3.7955996123441117E-2</v>
      </c>
      <c r="K5" s="135">
        <f>AC5/AA5</f>
        <v>0.3306684368134829</v>
      </c>
      <c r="L5" s="135">
        <f>AD5/I5</f>
        <v>0.23864895068525166</v>
      </c>
      <c r="M5" s="136">
        <f>Z5</f>
        <v>14.188000000000001</v>
      </c>
      <c r="N5" s="137">
        <f>BV5</f>
        <v>0.18637105732028236</v>
      </c>
      <c r="O5" s="137">
        <f>BW5</f>
        <v>23.669124279675859</v>
      </c>
      <c r="P5" s="219">
        <f>AK5</f>
        <v>11</v>
      </c>
      <c r="Q5" s="220">
        <f>AE5</f>
        <v>1</v>
      </c>
      <c r="R5" s="220">
        <f>AF5</f>
        <v>213</v>
      </c>
      <c r="T5">
        <v>532</v>
      </c>
      <c r="U5">
        <v>1598</v>
      </c>
      <c r="V5" t="s">
        <v>286</v>
      </c>
      <c r="W5">
        <v>651.22500000000002</v>
      </c>
      <c r="X5">
        <v>322.70699999999999</v>
      </c>
      <c r="Y5">
        <v>2.0179999999999998</v>
      </c>
      <c r="Z5">
        <v>14.188000000000001</v>
      </c>
      <c r="AA5">
        <v>35.757486</v>
      </c>
      <c r="AB5">
        <v>1.3572109999999999</v>
      </c>
      <c r="AC5">
        <v>11.823872</v>
      </c>
      <c r="AD5" s="1">
        <v>145</v>
      </c>
      <c r="AE5">
        <v>1</v>
      </c>
      <c r="AF5">
        <v>213</v>
      </c>
      <c r="AG5">
        <v>97</v>
      </c>
      <c r="AH5">
        <v>18.21227</v>
      </c>
      <c r="AI5">
        <v>778.6</v>
      </c>
      <c r="AJ5">
        <v>28</v>
      </c>
      <c r="AK5">
        <v>11</v>
      </c>
      <c r="AL5">
        <v>1330</v>
      </c>
      <c r="AM5">
        <v>0.82019396744483031</v>
      </c>
      <c r="AN5" t="s">
        <v>67</v>
      </c>
      <c r="AO5">
        <v>137.239</v>
      </c>
      <c r="AP5" t="s">
        <v>407</v>
      </c>
      <c r="AQ5" t="s">
        <v>118</v>
      </c>
      <c r="AR5" t="s">
        <v>122</v>
      </c>
      <c r="AS5" t="s">
        <v>118</v>
      </c>
      <c r="AT5" t="s">
        <v>122</v>
      </c>
      <c r="AU5" t="s">
        <v>191</v>
      </c>
      <c r="AV5" t="s">
        <v>286</v>
      </c>
      <c r="AW5" t="s">
        <v>67</v>
      </c>
      <c r="AX5">
        <v>1598</v>
      </c>
      <c r="AY5" t="s">
        <v>408</v>
      </c>
      <c r="AZ5">
        <v>3</v>
      </c>
      <c r="BA5" t="s">
        <v>409</v>
      </c>
      <c r="BB5">
        <v>6</v>
      </c>
      <c r="BC5">
        <v>1</v>
      </c>
      <c r="BE5" t="s">
        <v>67</v>
      </c>
      <c r="BF5">
        <v>0</v>
      </c>
      <c r="BG5" t="s">
        <v>262</v>
      </c>
      <c r="BI5" t="s">
        <v>118</v>
      </c>
      <c r="BJ5" t="s">
        <v>286</v>
      </c>
      <c r="BK5" t="s">
        <v>67</v>
      </c>
      <c r="BL5">
        <v>0.82019396744483031</v>
      </c>
      <c r="BM5">
        <v>1598</v>
      </c>
      <c r="BN5" t="s">
        <v>122</v>
      </c>
      <c r="BO5" t="s">
        <v>191</v>
      </c>
      <c r="BP5">
        <v>6</v>
      </c>
      <c r="BQ5">
        <v>607.58699999999999</v>
      </c>
      <c r="BR5">
        <v>3.7955996123441117E-2</v>
      </c>
      <c r="BS5">
        <v>0.3306684368134829</v>
      </c>
      <c r="BT5">
        <v>0.22265729970440323</v>
      </c>
      <c r="BU5">
        <v>14.188000000000001</v>
      </c>
      <c r="BV5">
        <v>0.18637105732028236</v>
      </c>
      <c r="BW5">
        <v>23.669124279675859</v>
      </c>
      <c r="BX5">
        <v>11</v>
      </c>
      <c r="BY5">
        <v>1</v>
      </c>
      <c r="BZ5">
        <v>213</v>
      </c>
    </row>
    <row r="6" spans="1:78" ht="16.5">
      <c r="A6" s="109" t="str">
        <f>BI6</f>
        <v>청룡교통</v>
      </c>
      <c r="B6" s="110">
        <f>IF(BJ6="NULL", E6, BJ6)</f>
        <v>2959</v>
      </c>
      <c r="C6" s="111" t="str">
        <f>BK6</f>
        <v>D</v>
      </c>
      <c r="D6" s="112">
        <f>BL6</f>
        <v>0.84500720737218293</v>
      </c>
      <c r="E6" s="113">
        <f>U6</f>
        <v>2959</v>
      </c>
      <c r="F6" s="114" t="str">
        <f t="shared" si="0"/>
        <v>43-1</v>
      </c>
      <c r="G6" s="115" t="str">
        <f t="shared" si="0"/>
        <v>73아1045</v>
      </c>
      <c r="H6" s="116">
        <f t="shared" si="0"/>
        <v>7</v>
      </c>
      <c r="I6" s="117">
        <f t="shared" si="0"/>
        <v>3277.7060000000001</v>
      </c>
      <c r="J6" s="118">
        <f>AB6/AA6</f>
        <v>2.0353983686125249E-2</v>
      </c>
      <c r="K6" s="118">
        <f>AC6/AA6</f>
        <v>0.43891994932557415</v>
      </c>
      <c r="L6" s="118">
        <f>AD6/I6</f>
        <v>0.22210655867243737</v>
      </c>
      <c r="M6" s="119">
        <f>Z6</f>
        <v>15.704000000000001</v>
      </c>
      <c r="N6" s="120">
        <f>BV6</f>
        <v>1.6169845617636236</v>
      </c>
      <c r="O6" s="120">
        <f>BW6</f>
        <v>25.65818898949448</v>
      </c>
      <c r="P6" s="221">
        <f>AK6</f>
        <v>104</v>
      </c>
      <c r="Q6" s="222">
        <f>AE6</f>
        <v>53</v>
      </c>
      <c r="R6" s="222">
        <f>AF6</f>
        <v>841</v>
      </c>
      <c r="T6">
        <v>532</v>
      </c>
      <c r="U6">
        <v>2959</v>
      </c>
      <c r="V6" t="s">
        <v>286</v>
      </c>
      <c r="W6">
        <v>3277.7060000000001</v>
      </c>
      <c r="X6">
        <v>1706.925</v>
      </c>
      <c r="Y6">
        <v>1.92</v>
      </c>
      <c r="Z6">
        <v>15.704000000000001</v>
      </c>
      <c r="AA6">
        <v>213.37469200000001</v>
      </c>
      <c r="AB6">
        <v>4.3430249999999999</v>
      </c>
      <c r="AC6">
        <v>93.654409000000001</v>
      </c>
      <c r="AD6" s="1">
        <v>728</v>
      </c>
      <c r="AE6">
        <v>53</v>
      </c>
      <c r="AF6">
        <v>841</v>
      </c>
      <c r="AG6">
        <v>106</v>
      </c>
      <c r="AH6">
        <v>15.361268000000001</v>
      </c>
      <c r="AI6">
        <v>11842.1</v>
      </c>
      <c r="AJ6">
        <v>1168.7</v>
      </c>
      <c r="AK6">
        <v>104</v>
      </c>
      <c r="AL6">
        <v>67784</v>
      </c>
      <c r="AM6">
        <v>0.84500720737218293</v>
      </c>
      <c r="AN6" t="s">
        <v>67</v>
      </c>
      <c r="AO6">
        <v>2358.7600000000002</v>
      </c>
      <c r="AP6" t="s">
        <v>410</v>
      </c>
      <c r="AQ6" t="s">
        <v>118</v>
      </c>
      <c r="AR6" t="s">
        <v>121</v>
      </c>
      <c r="AS6" t="s">
        <v>118</v>
      </c>
      <c r="AT6" t="s">
        <v>121</v>
      </c>
      <c r="AU6" t="s">
        <v>183</v>
      </c>
      <c r="AV6" t="s">
        <v>286</v>
      </c>
      <c r="AW6" t="s">
        <v>67</v>
      </c>
      <c r="AX6">
        <v>2959</v>
      </c>
      <c r="AY6" t="s">
        <v>411</v>
      </c>
      <c r="AZ6">
        <v>2</v>
      </c>
      <c r="BA6" t="s">
        <v>285</v>
      </c>
      <c r="BB6">
        <v>7</v>
      </c>
      <c r="BC6">
        <v>1</v>
      </c>
      <c r="BE6" t="s">
        <v>69</v>
      </c>
      <c r="BF6">
        <v>-1</v>
      </c>
      <c r="BG6" t="s">
        <v>263</v>
      </c>
      <c r="BI6" t="s">
        <v>118</v>
      </c>
      <c r="BJ6" t="s">
        <v>286</v>
      </c>
      <c r="BK6" t="s">
        <v>67</v>
      </c>
      <c r="BL6">
        <v>0.84500720737218293</v>
      </c>
      <c r="BM6">
        <v>2959</v>
      </c>
      <c r="BN6" t="s">
        <v>121</v>
      </c>
      <c r="BO6" t="s">
        <v>183</v>
      </c>
      <c r="BP6">
        <v>7</v>
      </c>
      <c r="BQ6">
        <v>3277.7060000000001</v>
      </c>
      <c r="BR6">
        <v>2.0353983686125249E-2</v>
      </c>
      <c r="BS6">
        <v>0.43891994932557415</v>
      </c>
      <c r="BT6">
        <v>0.22210655867243737</v>
      </c>
      <c r="BU6">
        <v>15.704000000000001</v>
      </c>
      <c r="BV6">
        <v>1.6169845617636236</v>
      </c>
      <c r="BW6">
        <v>25.65818898949448</v>
      </c>
      <c r="BX6">
        <v>104</v>
      </c>
      <c r="BY6">
        <v>53</v>
      </c>
      <c r="BZ6">
        <v>841</v>
      </c>
    </row>
    <row r="7" spans="1:78" ht="16.5">
      <c r="A7" s="126" t="str">
        <f t="shared" ref="A7:A70" si="1">BI7</f>
        <v>청룡교통</v>
      </c>
      <c r="B7" s="127">
        <f t="shared" ref="B7:B70" si="2">IF(BJ7="NULL", E7, BJ7)</f>
        <v>8308</v>
      </c>
      <c r="C7" s="128" t="str">
        <f t="shared" ref="C7:C70" si="3">BK7</f>
        <v>D</v>
      </c>
      <c r="D7" s="129">
        <f t="shared" ref="D7:D70" si="4">BL7</f>
        <v>0.83020395783853551</v>
      </c>
      <c r="E7" s="130">
        <f t="shared" ref="E7:E70" si="5">U7</f>
        <v>8308</v>
      </c>
      <c r="F7" s="131" t="str">
        <f t="shared" ref="F7:F70" si="6">BN7</f>
        <v>310</v>
      </c>
      <c r="G7" s="132" t="str">
        <f t="shared" ref="G7:G70" si="7">BO7</f>
        <v>73아1079</v>
      </c>
      <c r="H7" s="133">
        <f t="shared" ref="H7:H70" si="8">BP7</f>
        <v>7</v>
      </c>
      <c r="I7" s="134">
        <f t="shared" ref="I7:I70" si="9">BQ7</f>
        <v>1303.96</v>
      </c>
      <c r="J7" s="135">
        <f t="shared" ref="J7:J70" si="10">AB7/AA7</f>
        <v>2.2369026529363657E-2</v>
      </c>
      <c r="K7" s="135">
        <f t="shared" ref="K7:K70" si="11">AC7/AA7</f>
        <v>0.39266652330946022</v>
      </c>
      <c r="L7" s="135">
        <f t="shared" ref="L7:L70" si="12">AD7/I7</f>
        <v>0.16871683180465658</v>
      </c>
      <c r="M7" s="136">
        <f t="shared" ref="M7:M70" si="13">Z7</f>
        <v>14.595000000000001</v>
      </c>
      <c r="N7" s="137">
        <f t="shared" ref="N7:N70" si="14">BV7</f>
        <v>0</v>
      </c>
      <c r="O7" s="137">
        <f t="shared" ref="O7:O70" si="15">BW7</f>
        <v>28.911929813797968</v>
      </c>
      <c r="P7" s="219">
        <f t="shared" ref="P7:P70" si="16">AK7</f>
        <v>37</v>
      </c>
      <c r="Q7" s="220">
        <f t="shared" ref="Q7:Q70" si="17">AE7</f>
        <v>0</v>
      </c>
      <c r="R7" s="220">
        <f t="shared" ref="R7:R70" si="18">AF7</f>
        <v>377</v>
      </c>
      <c r="T7">
        <v>532</v>
      </c>
      <c r="U7">
        <v>8308</v>
      </c>
      <c r="V7" t="s">
        <v>286</v>
      </c>
      <c r="W7">
        <v>1303.96</v>
      </c>
      <c r="X7">
        <v>628.447</v>
      </c>
      <c r="Y7">
        <v>2.0750000000000002</v>
      </c>
      <c r="Z7">
        <v>14.595000000000001</v>
      </c>
      <c r="AA7">
        <v>75.438597999999999</v>
      </c>
      <c r="AB7">
        <v>1.6874880000000001</v>
      </c>
      <c r="AC7">
        <v>29.622212000000001</v>
      </c>
      <c r="AD7" s="1">
        <v>220</v>
      </c>
      <c r="AE7">
        <v>0</v>
      </c>
      <c r="AF7">
        <v>377</v>
      </c>
      <c r="AG7">
        <v>102</v>
      </c>
      <c r="AH7">
        <v>17.285049999999998</v>
      </c>
      <c r="AI7">
        <v>4631.7</v>
      </c>
      <c r="AJ7">
        <v>788.7</v>
      </c>
      <c r="AK7">
        <v>37</v>
      </c>
      <c r="AL7">
        <v>16573</v>
      </c>
      <c r="AM7">
        <v>0.83020395783853551</v>
      </c>
      <c r="AN7" t="s">
        <v>67</v>
      </c>
      <c r="AO7">
        <v>275.93400000000003</v>
      </c>
      <c r="AP7" t="s">
        <v>412</v>
      </c>
      <c r="AQ7" t="s">
        <v>118</v>
      </c>
      <c r="AR7" t="s">
        <v>119</v>
      </c>
      <c r="AS7" t="s">
        <v>118</v>
      </c>
      <c r="AT7" t="s">
        <v>119</v>
      </c>
      <c r="AU7" t="s">
        <v>170</v>
      </c>
      <c r="AV7" t="s">
        <v>286</v>
      </c>
      <c r="AW7" t="s">
        <v>67</v>
      </c>
      <c r="AX7">
        <v>8308</v>
      </c>
      <c r="AY7" t="s">
        <v>413</v>
      </c>
      <c r="AZ7">
        <v>5</v>
      </c>
      <c r="BA7" t="s">
        <v>414</v>
      </c>
      <c r="BB7">
        <v>7</v>
      </c>
      <c r="BC7">
        <v>1</v>
      </c>
      <c r="BE7" t="s">
        <v>67</v>
      </c>
      <c r="BF7">
        <v>0</v>
      </c>
      <c r="BG7" t="s">
        <v>262</v>
      </c>
      <c r="BI7" t="s">
        <v>118</v>
      </c>
      <c r="BJ7" t="s">
        <v>286</v>
      </c>
      <c r="BK7" t="s">
        <v>67</v>
      </c>
      <c r="BL7">
        <v>0.83020395783853551</v>
      </c>
      <c r="BM7">
        <v>8308</v>
      </c>
      <c r="BN7" t="s">
        <v>119</v>
      </c>
      <c r="BO7" t="s">
        <v>170</v>
      </c>
      <c r="BP7">
        <v>7</v>
      </c>
      <c r="BQ7">
        <v>1303.96</v>
      </c>
      <c r="BR7">
        <v>2.2369026529363657E-2</v>
      </c>
      <c r="BS7">
        <v>0.39266652330946022</v>
      </c>
      <c r="BT7">
        <v>0.16871683180465658</v>
      </c>
      <c r="BU7">
        <v>14.595000000000001</v>
      </c>
      <c r="BV7">
        <v>0</v>
      </c>
      <c r="BW7">
        <v>28.911929813797968</v>
      </c>
      <c r="BX7">
        <v>37</v>
      </c>
      <c r="BY7">
        <v>0</v>
      </c>
      <c r="BZ7">
        <v>377</v>
      </c>
    </row>
    <row r="8" spans="1:78" ht="16.5">
      <c r="A8" s="109" t="str">
        <f t="shared" si="1"/>
        <v>청룡교통</v>
      </c>
      <c r="B8" s="110" t="str">
        <f t="shared" si="2"/>
        <v>강명구</v>
      </c>
      <c r="C8" s="111" t="str">
        <f t="shared" si="3"/>
        <v>B</v>
      </c>
      <c r="D8" s="112">
        <f t="shared" si="4"/>
        <v>0.903076923076923</v>
      </c>
      <c r="E8" s="113">
        <f t="shared" si="5"/>
        <v>9899</v>
      </c>
      <c r="F8" s="114" t="str">
        <f t="shared" si="6"/>
        <v>44</v>
      </c>
      <c r="G8" s="115" t="str">
        <f t="shared" si="7"/>
        <v>73아1081</v>
      </c>
      <c r="H8" s="116">
        <f t="shared" si="8"/>
        <v>1</v>
      </c>
      <c r="I8" s="117">
        <f t="shared" si="9"/>
        <v>1747.0519999999999</v>
      </c>
      <c r="J8" s="118">
        <f t="shared" si="10"/>
        <v>7.4128909497895898E-2</v>
      </c>
      <c r="K8" s="118">
        <f t="shared" si="11"/>
        <v>0.37269387644415419</v>
      </c>
      <c r="L8" s="118">
        <f t="shared" si="12"/>
        <v>0.24498412182350612</v>
      </c>
      <c r="M8" s="119">
        <f t="shared" si="13"/>
        <v>11.345000000000001</v>
      </c>
      <c r="N8" s="120">
        <f t="shared" si="14"/>
        <v>0</v>
      </c>
      <c r="O8" s="120">
        <f t="shared" si="15"/>
        <v>4.0067496559919222</v>
      </c>
      <c r="P8" s="221">
        <f t="shared" si="16"/>
        <v>63</v>
      </c>
      <c r="Q8" s="222">
        <f t="shared" si="17"/>
        <v>0</v>
      </c>
      <c r="R8" s="222">
        <f t="shared" si="18"/>
        <v>70</v>
      </c>
      <c r="T8">
        <v>532</v>
      </c>
      <c r="U8">
        <v>9899</v>
      </c>
      <c r="V8" t="s">
        <v>197</v>
      </c>
      <c r="W8">
        <v>1747.0519999999999</v>
      </c>
      <c r="X8">
        <v>744.21500000000003</v>
      </c>
      <c r="Y8">
        <v>2.3479999999999999</v>
      </c>
      <c r="Z8">
        <v>11.345000000000001</v>
      </c>
      <c r="AA8">
        <v>105.611644</v>
      </c>
      <c r="AB8">
        <v>7.8288760000000002</v>
      </c>
      <c r="AC8">
        <v>39.360813</v>
      </c>
      <c r="AD8" s="1">
        <v>428</v>
      </c>
      <c r="AE8">
        <v>0</v>
      </c>
      <c r="AF8">
        <v>70</v>
      </c>
      <c r="AG8">
        <v>82</v>
      </c>
      <c r="AH8">
        <v>16.542228000000001</v>
      </c>
      <c r="AI8">
        <v>1422.5</v>
      </c>
      <c r="AJ8">
        <v>0</v>
      </c>
      <c r="AK8">
        <v>63</v>
      </c>
      <c r="AL8">
        <v>44650</v>
      </c>
      <c r="AM8">
        <v>0.903076923076923</v>
      </c>
      <c r="AN8" t="s">
        <v>68</v>
      </c>
      <c r="AO8">
        <v>1747.0519999999999</v>
      </c>
      <c r="AP8" t="s">
        <v>310</v>
      </c>
      <c r="AQ8" t="s">
        <v>118</v>
      </c>
      <c r="AR8" t="s">
        <v>122</v>
      </c>
      <c r="AS8" t="s">
        <v>118</v>
      </c>
      <c r="AT8" t="s">
        <v>122</v>
      </c>
      <c r="AU8" t="s">
        <v>193</v>
      </c>
      <c r="AV8" t="s">
        <v>197</v>
      </c>
      <c r="AW8" t="s">
        <v>68</v>
      </c>
      <c r="AX8">
        <v>9899</v>
      </c>
      <c r="AY8" t="s">
        <v>415</v>
      </c>
      <c r="AZ8">
        <v>3</v>
      </c>
      <c r="BA8" t="s">
        <v>416</v>
      </c>
      <c r="BB8">
        <v>1</v>
      </c>
      <c r="BC8">
        <v>1</v>
      </c>
      <c r="BE8" t="s">
        <v>69</v>
      </c>
      <c r="BF8">
        <v>1</v>
      </c>
      <c r="BG8" t="s">
        <v>261</v>
      </c>
      <c r="BI8" t="s">
        <v>118</v>
      </c>
      <c r="BJ8" t="s">
        <v>197</v>
      </c>
      <c r="BK8" t="s">
        <v>68</v>
      </c>
      <c r="BL8">
        <v>0.903076923076923</v>
      </c>
      <c r="BM8">
        <v>9899</v>
      </c>
      <c r="BN8" t="s">
        <v>122</v>
      </c>
      <c r="BO8" t="s">
        <v>193</v>
      </c>
      <c r="BP8">
        <v>1</v>
      </c>
      <c r="BQ8">
        <v>1747.0519999999999</v>
      </c>
      <c r="BR8">
        <v>7.4128909497895898E-2</v>
      </c>
      <c r="BS8">
        <v>0.37269387644415419</v>
      </c>
      <c r="BT8">
        <v>0.24498412182350612</v>
      </c>
      <c r="BU8">
        <v>11.345000000000001</v>
      </c>
      <c r="BV8">
        <v>0</v>
      </c>
      <c r="BW8">
        <v>4.0067496559919222</v>
      </c>
      <c r="BX8">
        <v>63</v>
      </c>
      <c r="BY8">
        <v>0</v>
      </c>
      <c r="BZ8">
        <v>70</v>
      </c>
    </row>
    <row r="9" spans="1:78" ht="16.5">
      <c r="A9" s="126" t="str">
        <f t="shared" si="1"/>
        <v>청룡교통</v>
      </c>
      <c r="B9" s="127" t="str">
        <f t="shared" si="2"/>
        <v>공윤호</v>
      </c>
      <c r="C9" s="128" t="str">
        <f t="shared" si="3"/>
        <v>D</v>
      </c>
      <c r="D9" s="129">
        <f t="shared" si="4"/>
        <v>0.81691103513873842</v>
      </c>
      <c r="E9" s="130">
        <f t="shared" si="5"/>
        <v>3639</v>
      </c>
      <c r="F9" s="131" t="str">
        <f t="shared" si="6"/>
        <v>310</v>
      </c>
      <c r="G9" s="132" t="str">
        <f t="shared" si="7"/>
        <v>73아1731</v>
      </c>
      <c r="H9" s="133">
        <f t="shared" si="8"/>
        <v>7</v>
      </c>
      <c r="I9" s="134">
        <f t="shared" si="9"/>
        <v>1268.5039999999999</v>
      </c>
      <c r="J9" s="135">
        <f t="shared" si="10"/>
        <v>2.9298119853100697E-3</v>
      </c>
      <c r="K9" s="135">
        <f t="shared" si="11"/>
        <v>0.44817206792547071</v>
      </c>
      <c r="L9" s="135">
        <f t="shared" si="12"/>
        <v>0.18919924572567373</v>
      </c>
      <c r="M9" s="136">
        <f t="shared" si="13"/>
        <v>19.666</v>
      </c>
      <c r="N9" s="137">
        <f t="shared" si="14"/>
        <v>0.66399827891646113</v>
      </c>
      <c r="O9" s="137">
        <f t="shared" si="15"/>
        <v>29.083124616540999</v>
      </c>
      <c r="P9" s="219">
        <f t="shared" si="16"/>
        <v>37</v>
      </c>
      <c r="Q9" s="220">
        <f t="shared" si="17"/>
        <v>5</v>
      </c>
      <c r="R9" s="220">
        <f t="shared" si="18"/>
        <v>780</v>
      </c>
      <c r="T9">
        <v>532</v>
      </c>
      <c r="U9">
        <v>3639</v>
      </c>
      <c r="V9" t="s">
        <v>198</v>
      </c>
      <c r="W9">
        <v>1268.5039999999999</v>
      </c>
      <c r="X9">
        <v>601.66</v>
      </c>
      <c r="Y9">
        <v>2.1080000000000001</v>
      </c>
      <c r="Z9">
        <v>19.666</v>
      </c>
      <c r="AA9">
        <v>64.374437999999998</v>
      </c>
      <c r="AB9">
        <v>0.18860499999999999</v>
      </c>
      <c r="AC9">
        <v>28.850825</v>
      </c>
      <c r="AD9" s="1">
        <v>240</v>
      </c>
      <c r="AE9">
        <v>5</v>
      </c>
      <c r="AF9">
        <v>780</v>
      </c>
      <c r="AG9">
        <v>102</v>
      </c>
      <c r="AH9">
        <v>19.705088</v>
      </c>
      <c r="AI9">
        <v>21344.9</v>
      </c>
      <c r="AJ9">
        <v>4469.7</v>
      </c>
      <c r="AK9">
        <v>37</v>
      </c>
      <c r="AL9">
        <v>30747</v>
      </c>
      <c r="AM9">
        <v>0.81691103513873842</v>
      </c>
      <c r="AN9" t="s">
        <v>67</v>
      </c>
      <c r="AO9">
        <v>278.096</v>
      </c>
      <c r="AP9" t="s">
        <v>311</v>
      </c>
      <c r="AQ9" t="s">
        <v>118</v>
      </c>
      <c r="AR9" t="s">
        <v>119</v>
      </c>
      <c r="AS9" t="s">
        <v>118</v>
      </c>
      <c r="AT9" t="s">
        <v>119</v>
      </c>
      <c r="AU9" t="s">
        <v>172</v>
      </c>
      <c r="AV9" t="s">
        <v>198</v>
      </c>
      <c r="AW9" t="s">
        <v>67</v>
      </c>
      <c r="AX9">
        <v>3639</v>
      </c>
      <c r="AY9" t="s">
        <v>413</v>
      </c>
      <c r="AZ9">
        <v>9</v>
      </c>
      <c r="BA9" t="s">
        <v>417</v>
      </c>
      <c r="BB9">
        <v>7</v>
      </c>
      <c r="BC9">
        <v>1</v>
      </c>
      <c r="BE9" t="s">
        <v>67</v>
      </c>
      <c r="BF9">
        <v>0</v>
      </c>
      <c r="BG9" t="s">
        <v>262</v>
      </c>
      <c r="BI9" t="s">
        <v>118</v>
      </c>
      <c r="BJ9" t="s">
        <v>198</v>
      </c>
      <c r="BK9" t="s">
        <v>67</v>
      </c>
      <c r="BL9">
        <v>0.81691103513873842</v>
      </c>
      <c r="BM9">
        <v>3639</v>
      </c>
      <c r="BN9" t="s">
        <v>119</v>
      </c>
      <c r="BO9" t="s">
        <v>172</v>
      </c>
      <c r="BP9">
        <v>7</v>
      </c>
      <c r="BQ9">
        <v>1268.5039999999999</v>
      </c>
      <c r="BR9">
        <v>2.9298119853100697E-3</v>
      </c>
      <c r="BS9">
        <v>0.44817206792547071</v>
      </c>
      <c r="BT9">
        <v>0.18919924572567373</v>
      </c>
      <c r="BU9">
        <v>19.666</v>
      </c>
      <c r="BV9">
        <v>0.66399827891646113</v>
      </c>
      <c r="BW9">
        <v>29.083124616540999</v>
      </c>
      <c r="BX9">
        <v>37</v>
      </c>
      <c r="BY9">
        <v>5</v>
      </c>
      <c r="BZ9">
        <v>780</v>
      </c>
    </row>
    <row r="10" spans="1:78" ht="16.5">
      <c r="A10" s="109" t="str">
        <f t="shared" si="1"/>
        <v>청룡교통</v>
      </c>
      <c r="B10" s="110" t="str">
        <f t="shared" si="2"/>
        <v>공재구</v>
      </c>
      <c r="C10" s="111" t="str">
        <f t="shared" si="3"/>
        <v>D</v>
      </c>
      <c r="D10" s="112">
        <f t="shared" si="4"/>
        <v>0.82670854119399628</v>
      </c>
      <c r="E10" s="113">
        <f t="shared" si="5"/>
        <v>3605</v>
      </c>
      <c r="F10" s="114" t="str">
        <f t="shared" si="6"/>
        <v>310</v>
      </c>
      <c r="G10" s="115" t="str">
        <f t="shared" si="7"/>
        <v>73아1731</v>
      </c>
      <c r="H10" s="116">
        <f t="shared" si="8"/>
        <v>3</v>
      </c>
      <c r="I10" s="117">
        <f t="shared" si="9"/>
        <v>3977.3850000000002</v>
      </c>
      <c r="J10" s="118">
        <f t="shared" si="10"/>
        <v>9.695830239993361E-2</v>
      </c>
      <c r="K10" s="118">
        <f t="shared" si="11"/>
        <v>0.24532627937329551</v>
      </c>
      <c r="L10" s="118">
        <f t="shared" si="12"/>
        <v>0.11867093580329789</v>
      </c>
      <c r="M10" s="119">
        <f t="shared" si="13"/>
        <v>21.39</v>
      </c>
      <c r="N10" s="120">
        <f t="shared" si="14"/>
        <v>2.4639304467633885</v>
      </c>
      <c r="O10" s="120">
        <f t="shared" si="15"/>
        <v>2.4890725941793415</v>
      </c>
      <c r="P10" s="221">
        <f t="shared" si="16"/>
        <v>40</v>
      </c>
      <c r="Q10" s="222">
        <f t="shared" si="17"/>
        <v>98</v>
      </c>
      <c r="R10" s="222">
        <f t="shared" si="18"/>
        <v>99</v>
      </c>
      <c r="T10">
        <v>532</v>
      </c>
      <c r="U10">
        <v>3605</v>
      </c>
      <c r="V10" t="s">
        <v>199</v>
      </c>
      <c r="W10">
        <v>3977.3850000000002</v>
      </c>
      <c r="X10">
        <v>1383.4359999999999</v>
      </c>
      <c r="Y10">
        <v>2.875</v>
      </c>
      <c r="Z10">
        <v>21.39</v>
      </c>
      <c r="AA10">
        <v>122.572474</v>
      </c>
      <c r="AB10">
        <v>11.884418999999999</v>
      </c>
      <c r="AC10">
        <v>30.070249</v>
      </c>
      <c r="AD10" s="1">
        <v>472</v>
      </c>
      <c r="AE10">
        <v>98</v>
      </c>
      <c r="AF10">
        <v>99</v>
      </c>
      <c r="AG10">
        <v>103</v>
      </c>
      <c r="AH10">
        <v>32.449250999999997</v>
      </c>
      <c r="AI10">
        <v>39921.4</v>
      </c>
      <c r="AJ10">
        <v>16120.1</v>
      </c>
      <c r="AK10">
        <v>40</v>
      </c>
      <c r="AL10">
        <v>23089</v>
      </c>
      <c r="AM10">
        <v>0.82670854119399628</v>
      </c>
      <c r="AN10" t="s">
        <v>67</v>
      </c>
      <c r="AO10">
        <v>3308.7249999999999</v>
      </c>
      <c r="AP10" t="s">
        <v>312</v>
      </c>
      <c r="AQ10" t="s">
        <v>118</v>
      </c>
      <c r="AR10" t="s">
        <v>119</v>
      </c>
      <c r="AS10" t="s">
        <v>118</v>
      </c>
      <c r="AT10" t="s">
        <v>119</v>
      </c>
      <c r="AU10" t="s">
        <v>172</v>
      </c>
      <c r="AV10" t="s">
        <v>199</v>
      </c>
      <c r="AW10" t="s">
        <v>67</v>
      </c>
      <c r="AX10">
        <v>3605</v>
      </c>
      <c r="AY10" t="s">
        <v>413</v>
      </c>
      <c r="AZ10">
        <v>6</v>
      </c>
      <c r="BA10" t="s">
        <v>418</v>
      </c>
      <c r="BB10">
        <v>3</v>
      </c>
      <c r="BC10">
        <v>1</v>
      </c>
      <c r="BE10" t="s">
        <v>69</v>
      </c>
      <c r="BF10">
        <v>-1</v>
      </c>
      <c r="BG10" t="s">
        <v>263</v>
      </c>
      <c r="BI10" t="s">
        <v>118</v>
      </c>
      <c r="BJ10" t="s">
        <v>199</v>
      </c>
      <c r="BK10" t="s">
        <v>67</v>
      </c>
      <c r="BL10">
        <v>0.82670854119399628</v>
      </c>
      <c r="BM10">
        <v>3605</v>
      </c>
      <c r="BN10" t="s">
        <v>119</v>
      </c>
      <c r="BO10" t="s">
        <v>172</v>
      </c>
      <c r="BP10">
        <v>3</v>
      </c>
      <c r="BQ10">
        <v>3977.3850000000002</v>
      </c>
      <c r="BR10">
        <v>9.695830239993361E-2</v>
      </c>
      <c r="BS10">
        <v>0.24532627937329551</v>
      </c>
      <c r="BT10">
        <v>0.11867093580329789</v>
      </c>
      <c r="BU10">
        <v>21.39</v>
      </c>
      <c r="BV10">
        <v>2.4639304467633885</v>
      </c>
      <c r="BW10">
        <v>2.4890725941793415</v>
      </c>
      <c r="BX10">
        <v>40</v>
      </c>
      <c r="BY10">
        <v>98</v>
      </c>
      <c r="BZ10">
        <v>99</v>
      </c>
    </row>
    <row r="11" spans="1:78" ht="16.5">
      <c r="A11" s="126" t="str">
        <f t="shared" si="1"/>
        <v>청룡교통</v>
      </c>
      <c r="B11" s="127" t="str">
        <f t="shared" si="2"/>
        <v>권순구</v>
      </c>
      <c r="C11" s="128" t="str">
        <f t="shared" si="3"/>
        <v>A</v>
      </c>
      <c r="D11" s="129">
        <f t="shared" si="4"/>
        <v>0.9826086956521739</v>
      </c>
      <c r="E11" s="130">
        <f t="shared" si="5"/>
        <v>333</v>
      </c>
      <c r="F11" s="131" t="str">
        <f t="shared" si="6"/>
        <v>예비</v>
      </c>
      <c r="G11" s="132" t="str">
        <f t="shared" si="7"/>
        <v>73아1082</v>
      </c>
      <c r="H11" s="133">
        <f t="shared" si="8"/>
        <v>2</v>
      </c>
      <c r="I11" s="134">
        <f t="shared" si="9"/>
        <v>1047.44</v>
      </c>
      <c r="J11" s="135">
        <f t="shared" si="10"/>
        <v>6.062095058333776E-2</v>
      </c>
      <c r="K11" s="135">
        <f t="shared" si="11"/>
        <v>0.38102537604524456</v>
      </c>
      <c r="L11" s="135">
        <f t="shared" si="12"/>
        <v>0.15466279691438173</v>
      </c>
      <c r="M11" s="136">
        <f t="shared" si="13"/>
        <v>13.813000000000001</v>
      </c>
      <c r="N11" s="137">
        <f t="shared" si="14"/>
        <v>1.718475521270908</v>
      </c>
      <c r="O11" s="137">
        <f t="shared" si="15"/>
        <v>26.349957992820588</v>
      </c>
      <c r="P11" s="219">
        <f t="shared" si="16"/>
        <v>24</v>
      </c>
      <c r="Q11" s="220">
        <f t="shared" si="17"/>
        <v>18</v>
      </c>
      <c r="R11" s="220">
        <f t="shared" si="18"/>
        <v>276</v>
      </c>
      <c r="T11">
        <v>532</v>
      </c>
      <c r="U11">
        <v>333</v>
      </c>
      <c r="V11" t="s">
        <v>290</v>
      </c>
      <c r="W11">
        <v>1047.44</v>
      </c>
      <c r="X11">
        <v>513.45799999999997</v>
      </c>
      <c r="Y11">
        <v>2.04</v>
      </c>
      <c r="Z11">
        <v>13.813000000000001</v>
      </c>
      <c r="AA11">
        <v>66.015527000000006</v>
      </c>
      <c r="AB11">
        <v>4.0019239999999998</v>
      </c>
      <c r="AC11">
        <v>25.153590999999999</v>
      </c>
      <c r="AD11" s="1">
        <v>162</v>
      </c>
      <c r="AE11">
        <v>18</v>
      </c>
      <c r="AF11">
        <v>276</v>
      </c>
      <c r="AG11">
        <v>107</v>
      </c>
      <c r="AH11">
        <v>15.866569999999999</v>
      </c>
      <c r="AI11">
        <v>2792.5</v>
      </c>
      <c r="AJ11">
        <v>699.4</v>
      </c>
      <c r="AK11">
        <v>24</v>
      </c>
      <c r="AL11">
        <v>10143</v>
      </c>
      <c r="AM11">
        <v>0.9826086956521739</v>
      </c>
      <c r="AN11" t="s">
        <v>66</v>
      </c>
      <c r="AO11">
        <v>820.07399999999996</v>
      </c>
      <c r="AP11" t="s">
        <v>313</v>
      </c>
      <c r="AQ11" t="s">
        <v>118</v>
      </c>
      <c r="AR11" t="s">
        <v>91</v>
      </c>
      <c r="AS11" t="s">
        <v>118</v>
      </c>
      <c r="AT11" t="s">
        <v>91</v>
      </c>
      <c r="AU11" t="s">
        <v>196</v>
      </c>
      <c r="AV11" t="s">
        <v>290</v>
      </c>
      <c r="AW11" t="s">
        <v>66</v>
      </c>
      <c r="AX11">
        <v>333</v>
      </c>
      <c r="AY11" t="s">
        <v>419</v>
      </c>
      <c r="AZ11">
        <v>1</v>
      </c>
      <c r="BA11" t="s">
        <v>420</v>
      </c>
      <c r="BB11">
        <v>2</v>
      </c>
      <c r="BC11">
        <v>1</v>
      </c>
      <c r="BE11" t="s">
        <v>70</v>
      </c>
      <c r="BF11">
        <v>4</v>
      </c>
      <c r="BG11" t="s">
        <v>261</v>
      </c>
      <c r="BI11" t="s">
        <v>118</v>
      </c>
      <c r="BJ11" t="s">
        <v>290</v>
      </c>
      <c r="BK11" t="s">
        <v>66</v>
      </c>
      <c r="BL11">
        <v>0.9826086956521739</v>
      </c>
      <c r="BM11">
        <v>333</v>
      </c>
      <c r="BN11" t="s">
        <v>91</v>
      </c>
      <c r="BO11" t="s">
        <v>196</v>
      </c>
      <c r="BP11">
        <v>2</v>
      </c>
      <c r="BQ11">
        <v>1047.44</v>
      </c>
      <c r="BR11">
        <v>6.062095058333776E-2</v>
      </c>
      <c r="BS11">
        <v>0.38102537604524456</v>
      </c>
      <c r="BT11">
        <v>0.15466279691438173</v>
      </c>
      <c r="BU11">
        <v>13.813000000000001</v>
      </c>
      <c r="BV11">
        <v>1.718475521270908</v>
      </c>
      <c r="BW11">
        <v>26.349957992820588</v>
      </c>
      <c r="BX11">
        <v>24</v>
      </c>
      <c r="BY11">
        <v>18</v>
      </c>
      <c r="BZ11">
        <v>276</v>
      </c>
    </row>
    <row r="12" spans="1:78" ht="16.5">
      <c r="A12" s="109" t="str">
        <f t="shared" si="1"/>
        <v>청룡교통</v>
      </c>
      <c r="B12" s="110" t="str">
        <f t="shared" si="2"/>
        <v>권혁민</v>
      </c>
      <c r="C12" s="111" t="str">
        <f t="shared" si="3"/>
        <v>C</v>
      </c>
      <c r="D12" s="112">
        <f t="shared" si="4"/>
        <v>0.8600000000000001</v>
      </c>
      <c r="E12" s="113">
        <f t="shared" si="5"/>
        <v>5776</v>
      </c>
      <c r="F12" s="114" t="str">
        <f t="shared" si="6"/>
        <v>43-1</v>
      </c>
      <c r="G12" s="115" t="str">
        <f t="shared" si="7"/>
        <v>73아1084</v>
      </c>
      <c r="H12" s="116">
        <f t="shared" si="8"/>
        <v>1</v>
      </c>
      <c r="I12" s="117">
        <f t="shared" si="9"/>
        <v>1945.184</v>
      </c>
      <c r="J12" s="118">
        <f t="shared" si="10"/>
        <v>2.644466504860243E-2</v>
      </c>
      <c r="K12" s="118">
        <f t="shared" si="11"/>
        <v>0.36646414367753555</v>
      </c>
      <c r="L12" s="118">
        <f t="shared" si="12"/>
        <v>6.5289453337062209E-2</v>
      </c>
      <c r="M12" s="119">
        <f t="shared" si="13"/>
        <v>11.22</v>
      </c>
      <c r="N12" s="120">
        <f t="shared" si="14"/>
        <v>0</v>
      </c>
      <c r="O12" s="120">
        <f t="shared" si="15"/>
        <v>20.923470478885289</v>
      </c>
      <c r="P12" s="221">
        <f t="shared" si="16"/>
        <v>25</v>
      </c>
      <c r="Q12" s="222">
        <f t="shared" si="17"/>
        <v>0</v>
      </c>
      <c r="R12" s="222">
        <f t="shared" si="18"/>
        <v>407</v>
      </c>
      <c r="T12">
        <v>532</v>
      </c>
      <c r="U12">
        <v>5776</v>
      </c>
      <c r="V12" t="s">
        <v>200</v>
      </c>
      <c r="W12">
        <v>1945.184</v>
      </c>
      <c r="X12">
        <v>983.63400000000001</v>
      </c>
      <c r="Y12">
        <v>1.978</v>
      </c>
      <c r="Z12">
        <v>11.22</v>
      </c>
      <c r="AA12">
        <v>120.08134699999999</v>
      </c>
      <c r="AB12">
        <v>3.1755110000000002</v>
      </c>
      <c r="AC12">
        <v>44.005507999999999</v>
      </c>
      <c r="AD12" s="1">
        <v>127</v>
      </c>
      <c r="AE12">
        <v>0</v>
      </c>
      <c r="AF12">
        <v>407</v>
      </c>
      <c r="AG12">
        <v>91</v>
      </c>
      <c r="AH12">
        <v>16.198885000000001</v>
      </c>
      <c r="AI12">
        <v>2131.5</v>
      </c>
      <c r="AJ12">
        <v>51.7</v>
      </c>
      <c r="AK12">
        <v>25</v>
      </c>
      <c r="AL12">
        <v>6157</v>
      </c>
      <c r="AM12">
        <v>0.8600000000000001</v>
      </c>
      <c r="AN12" t="s">
        <v>69</v>
      </c>
      <c r="AO12">
        <v>1945.184</v>
      </c>
      <c r="AP12" t="s">
        <v>314</v>
      </c>
      <c r="AQ12" t="s">
        <v>118</v>
      </c>
      <c r="AR12" t="s">
        <v>121</v>
      </c>
      <c r="AS12" t="s">
        <v>118</v>
      </c>
      <c r="AT12" t="s">
        <v>121</v>
      </c>
      <c r="AU12" t="s">
        <v>188</v>
      </c>
      <c r="AV12" t="s">
        <v>200</v>
      </c>
      <c r="AW12" t="s">
        <v>69</v>
      </c>
      <c r="AX12">
        <v>5776</v>
      </c>
      <c r="AY12" t="s">
        <v>421</v>
      </c>
      <c r="AZ12">
        <v>2</v>
      </c>
      <c r="BA12" t="s">
        <v>280</v>
      </c>
      <c r="BB12">
        <v>1</v>
      </c>
      <c r="BC12">
        <v>1</v>
      </c>
      <c r="BE12" t="s">
        <v>69</v>
      </c>
      <c r="BF12">
        <v>0</v>
      </c>
      <c r="BG12" t="s">
        <v>262</v>
      </c>
      <c r="BI12" t="s">
        <v>118</v>
      </c>
      <c r="BJ12" t="s">
        <v>200</v>
      </c>
      <c r="BK12" t="s">
        <v>69</v>
      </c>
      <c r="BL12">
        <v>0.8600000000000001</v>
      </c>
      <c r="BM12">
        <v>5776</v>
      </c>
      <c r="BN12" t="s">
        <v>121</v>
      </c>
      <c r="BO12" t="s">
        <v>188</v>
      </c>
      <c r="BP12">
        <v>1</v>
      </c>
      <c r="BQ12">
        <v>1945.184</v>
      </c>
      <c r="BR12">
        <v>2.644466504860243E-2</v>
      </c>
      <c r="BS12">
        <v>0.36646414367753555</v>
      </c>
      <c r="BT12">
        <v>6.5289453337062209E-2</v>
      </c>
      <c r="BU12">
        <v>11.22</v>
      </c>
      <c r="BV12">
        <v>0</v>
      </c>
      <c r="BW12">
        <v>20.923470478885289</v>
      </c>
      <c r="BX12">
        <v>25</v>
      </c>
      <c r="BY12">
        <v>0</v>
      </c>
      <c r="BZ12">
        <v>407</v>
      </c>
    </row>
    <row r="13" spans="1:78" ht="16.5">
      <c r="A13" s="126" t="str">
        <f t="shared" si="1"/>
        <v>청룡교통</v>
      </c>
      <c r="B13" s="127" t="str">
        <f t="shared" si="2"/>
        <v>김광석</v>
      </c>
      <c r="C13" s="128" t="str">
        <f t="shared" si="3"/>
        <v>C</v>
      </c>
      <c r="D13" s="129">
        <f t="shared" si="4"/>
        <v>0.8764635876821778</v>
      </c>
      <c r="E13" s="130">
        <f t="shared" si="5"/>
        <v>8003</v>
      </c>
      <c r="F13" s="131" t="str">
        <f t="shared" si="6"/>
        <v>310</v>
      </c>
      <c r="G13" s="132" t="str">
        <f t="shared" si="7"/>
        <v>73아1731</v>
      </c>
      <c r="H13" s="133">
        <f t="shared" si="8"/>
        <v>7</v>
      </c>
      <c r="I13" s="134">
        <f t="shared" si="9"/>
        <v>995.28599999999994</v>
      </c>
      <c r="J13" s="135">
        <f t="shared" si="10"/>
        <v>2.1660109348052535E-2</v>
      </c>
      <c r="K13" s="135">
        <f t="shared" si="11"/>
        <v>0.34162832511863472</v>
      </c>
      <c r="L13" s="135">
        <f t="shared" si="12"/>
        <v>0.17582885723299635</v>
      </c>
      <c r="M13" s="136">
        <f t="shared" si="13"/>
        <v>13.422000000000001</v>
      </c>
      <c r="N13" s="137">
        <f t="shared" si="14"/>
        <v>1.0047363270456935</v>
      </c>
      <c r="O13" s="137">
        <f t="shared" si="15"/>
        <v>12.860624986184876</v>
      </c>
      <c r="P13" s="219">
        <f t="shared" si="16"/>
        <v>13</v>
      </c>
      <c r="Q13" s="220">
        <f t="shared" si="17"/>
        <v>10</v>
      </c>
      <c r="R13" s="220">
        <f t="shared" si="18"/>
        <v>128</v>
      </c>
      <c r="T13">
        <v>532</v>
      </c>
      <c r="U13">
        <v>8003</v>
      </c>
      <c r="V13" t="s">
        <v>287</v>
      </c>
      <c r="W13">
        <v>995.28599999999994</v>
      </c>
      <c r="X13">
        <v>439.892</v>
      </c>
      <c r="Y13">
        <v>2.2629999999999999</v>
      </c>
      <c r="Z13">
        <v>13.422000000000001</v>
      </c>
      <c r="AA13">
        <v>51.245539999999998</v>
      </c>
      <c r="AB13">
        <v>1.1099840000000001</v>
      </c>
      <c r="AC13">
        <v>17.506927999999998</v>
      </c>
      <c r="AD13" s="1">
        <v>175</v>
      </c>
      <c r="AE13">
        <v>10</v>
      </c>
      <c r="AF13">
        <v>128</v>
      </c>
      <c r="AG13">
        <v>107</v>
      </c>
      <c r="AH13">
        <v>19.421904000000001</v>
      </c>
      <c r="AI13">
        <v>8998.7000000000007</v>
      </c>
      <c r="AJ13">
        <v>1160.7</v>
      </c>
      <c r="AK13">
        <v>13</v>
      </c>
      <c r="AL13">
        <v>4768</v>
      </c>
      <c r="AM13">
        <v>0.8764635876821778</v>
      </c>
      <c r="AN13" t="s">
        <v>69</v>
      </c>
      <c r="AO13">
        <v>224.33199999999999</v>
      </c>
      <c r="AP13" t="s">
        <v>315</v>
      </c>
      <c r="AQ13" t="s">
        <v>118</v>
      </c>
      <c r="AR13" t="s">
        <v>119</v>
      </c>
      <c r="AS13" t="s">
        <v>118</v>
      </c>
      <c r="AT13" t="s">
        <v>119</v>
      </c>
      <c r="AU13" t="s">
        <v>172</v>
      </c>
      <c r="AV13" t="s">
        <v>287</v>
      </c>
      <c r="AW13" t="s">
        <v>69</v>
      </c>
      <c r="AX13">
        <v>8003</v>
      </c>
      <c r="AY13" t="s">
        <v>422</v>
      </c>
      <c r="AZ13">
        <v>1</v>
      </c>
      <c r="BA13" t="s">
        <v>292</v>
      </c>
      <c r="BB13">
        <v>7</v>
      </c>
      <c r="BC13">
        <v>1</v>
      </c>
      <c r="BE13" t="s">
        <v>69</v>
      </c>
      <c r="BF13">
        <v>0</v>
      </c>
      <c r="BG13" t="s">
        <v>262</v>
      </c>
      <c r="BI13" t="s">
        <v>118</v>
      </c>
      <c r="BJ13" t="s">
        <v>287</v>
      </c>
      <c r="BK13" t="s">
        <v>69</v>
      </c>
      <c r="BL13">
        <v>0.8764635876821778</v>
      </c>
      <c r="BM13">
        <v>8003</v>
      </c>
      <c r="BN13" t="s">
        <v>119</v>
      </c>
      <c r="BO13" t="s">
        <v>172</v>
      </c>
      <c r="BP13">
        <v>7</v>
      </c>
      <c r="BQ13">
        <v>995.28599999999994</v>
      </c>
      <c r="BR13">
        <v>2.1660109348052535E-2</v>
      </c>
      <c r="BS13">
        <v>0.34162832511863472</v>
      </c>
      <c r="BT13">
        <v>0.17582885723299635</v>
      </c>
      <c r="BU13">
        <v>13.422000000000001</v>
      </c>
      <c r="BV13">
        <v>1.0047363270456935</v>
      </c>
      <c r="BW13">
        <v>12.860624986184876</v>
      </c>
      <c r="BX13">
        <v>13</v>
      </c>
      <c r="BY13">
        <v>10</v>
      </c>
      <c r="BZ13">
        <v>128</v>
      </c>
    </row>
    <row r="14" spans="1:78" ht="16.5">
      <c r="A14" s="109" t="str">
        <f t="shared" si="1"/>
        <v>청룡교통</v>
      </c>
      <c r="B14" s="110" t="str">
        <f t="shared" si="2"/>
        <v>김기웅</v>
      </c>
      <c r="C14" s="111" t="str">
        <f t="shared" si="3"/>
        <v>A</v>
      </c>
      <c r="D14" s="112">
        <f t="shared" si="4"/>
        <v>0.97268928487067785</v>
      </c>
      <c r="E14" s="113">
        <f t="shared" si="5"/>
        <v>8129</v>
      </c>
      <c r="F14" s="114" t="str">
        <f t="shared" si="6"/>
        <v>예비</v>
      </c>
      <c r="G14" s="115" t="str">
        <f t="shared" si="7"/>
        <v>73아1063</v>
      </c>
      <c r="H14" s="116">
        <f t="shared" si="8"/>
        <v>9</v>
      </c>
      <c r="I14" s="117">
        <f t="shared" si="9"/>
        <v>1538.2670000000001</v>
      </c>
      <c r="J14" s="118">
        <f t="shared" si="10"/>
        <v>5.0342999472686445E-2</v>
      </c>
      <c r="K14" s="118">
        <f t="shared" si="11"/>
        <v>0.30186584798316951</v>
      </c>
      <c r="L14" s="118">
        <f t="shared" si="12"/>
        <v>0.18657359223073758</v>
      </c>
      <c r="M14" s="119">
        <f t="shared" si="13"/>
        <v>12.058</v>
      </c>
      <c r="N14" s="120">
        <f t="shared" si="14"/>
        <v>6.5008220289455604E-2</v>
      </c>
      <c r="O14" s="120">
        <f t="shared" si="15"/>
        <v>14.561841344838054</v>
      </c>
      <c r="P14" s="221">
        <f t="shared" si="16"/>
        <v>14</v>
      </c>
      <c r="Q14" s="222">
        <f t="shared" si="17"/>
        <v>1</v>
      </c>
      <c r="R14" s="222">
        <f t="shared" si="18"/>
        <v>224</v>
      </c>
      <c r="T14">
        <v>532</v>
      </c>
      <c r="U14">
        <v>8129</v>
      </c>
      <c r="V14" t="s">
        <v>265</v>
      </c>
      <c r="W14">
        <v>1538.2670000000001</v>
      </c>
      <c r="X14">
        <v>638.79100000000005</v>
      </c>
      <c r="Y14">
        <v>2.4079999999999999</v>
      </c>
      <c r="Z14">
        <v>12.058</v>
      </c>
      <c r="AA14">
        <v>77.341081000000003</v>
      </c>
      <c r="AB14">
        <v>3.8935819999999999</v>
      </c>
      <c r="AC14">
        <v>23.346630999999999</v>
      </c>
      <c r="AD14" s="1">
        <v>287</v>
      </c>
      <c r="AE14">
        <v>1</v>
      </c>
      <c r="AF14">
        <v>224</v>
      </c>
      <c r="AG14">
        <v>107</v>
      </c>
      <c r="AH14">
        <v>19.889389999999999</v>
      </c>
      <c r="AI14">
        <v>2046.1</v>
      </c>
      <c r="AJ14">
        <v>650.29999999999995</v>
      </c>
      <c r="AK14">
        <v>14</v>
      </c>
      <c r="AL14">
        <v>3941</v>
      </c>
      <c r="AM14">
        <v>0.97268928487067785</v>
      </c>
      <c r="AN14" t="s">
        <v>66</v>
      </c>
      <c r="AO14">
        <v>339.42200000000003</v>
      </c>
      <c r="AP14" t="s">
        <v>316</v>
      </c>
      <c r="AQ14" t="s">
        <v>118</v>
      </c>
      <c r="AR14" t="s">
        <v>91</v>
      </c>
      <c r="AS14" t="s">
        <v>118</v>
      </c>
      <c r="AT14" t="s">
        <v>91</v>
      </c>
      <c r="AU14" t="s">
        <v>195</v>
      </c>
      <c r="AV14" t="s">
        <v>265</v>
      </c>
      <c r="AW14" t="s">
        <v>66</v>
      </c>
      <c r="AX14">
        <v>8129</v>
      </c>
      <c r="AY14" t="s">
        <v>419</v>
      </c>
      <c r="AZ14">
        <v>2</v>
      </c>
      <c r="BA14" t="s">
        <v>423</v>
      </c>
      <c r="BB14">
        <v>9</v>
      </c>
      <c r="BC14">
        <v>1</v>
      </c>
      <c r="BE14" t="s">
        <v>69</v>
      </c>
      <c r="BF14">
        <v>2</v>
      </c>
      <c r="BG14" t="s">
        <v>261</v>
      </c>
      <c r="BI14" t="s">
        <v>118</v>
      </c>
      <c r="BJ14" t="s">
        <v>265</v>
      </c>
      <c r="BK14" t="s">
        <v>66</v>
      </c>
      <c r="BL14">
        <v>0.97268928487067785</v>
      </c>
      <c r="BM14">
        <v>8129</v>
      </c>
      <c r="BN14" t="s">
        <v>91</v>
      </c>
      <c r="BO14" t="s">
        <v>195</v>
      </c>
      <c r="BP14">
        <v>9</v>
      </c>
      <c r="BQ14">
        <v>1538.2670000000001</v>
      </c>
      <c r="BR14">
        <v>5.0342999472686445E-2</v>
      </c>
      <c r="BS14">
        <v>0.30186584798316951</v>
      </c>
      <c r="BT14">
        <v>0.18657359223073758</v>
      </c>
      <c r="BU14">
        <v>12.058</v>
      </c>
      <c r="BV14">
        <v>6.5008220289455604E-2</v>
      </c>
      <c r="BW14">
        <v>14.561841344838054</v>
      </c>
      <c r="BX14">
        <v>14</v>
      </c>
      <c r="BY14">
        <v>1</v>
      </c>
      <c r="BZ14">
        <v>224</v>
      </c>
    </row>
    <row r="15" spans="1:78" ht="16.5">
      <c r="A15" s="126" t="str">
        <f t="shared" si="1"/>
        <v>청룡교통</v>
      </c>
      <c r="B15" s="127" t="str">
        <f t="shared" si="2"/>
        <v>김남우</v>
      </c>
      <c r="C15" s="128" t="str">
        <f t="shared" si="3"/>
        <v>B</v>
      </c>
      <c r="D15" s="129">
        <f t="shared" si="4"/>
        <v>0.93538461538461537</v>
      </c>
      <c r="E15" s="130">
        <f t="shared" si="5"/>
        <v>8574</v>
      </c>
      <c r="F15" s="131" t="str">
        <f t="shared" si="6"/>
        <v>44</v>
      </c>
      <c r="G15" s="132" t="str">
        <f t="shared" si="7"/>
        <v>73아1081</v>
      </c>
      <c r="H15" s="133">
        <f t="shared" si="8"/>
        <v>1</v>
      </c>
      <c r="I15" s="134">
        <f t="shared" si="9"/>
        <v>2144.9009999999998</v>
      </c>
      <c r="J15" s="135">
        <f t="shared" si="10"/>
        <v>5.5635548133939484E-2</v>
      </c>
      <c r="K15" s="135">
        <f t="shared" si="11"/>
        <v>0.34049149728688483</v>
      </c>
      <c r="L15" s="135">
        <f t="shared" si="12"/>
        <v>0.21772566659253739</v>
      </c>
      <c r="M15" s="136">
        <f t="shared" si="13"/>
        <v>10.827</v>
      </c>
      <c r="N15" s="137">
        <f t="shared" si="14"/>
        <v>0</v>
      </c>
      <c r="O15" s="137">
        <f t="shared" si="15"/>
        <v>3.030442896898272</v>
      </c>
      <c r="P15" s="219">
        <f t="shared" si="16"/>
        <v>40</v>
      </c>
      <c r="Q15" s="220">
        <f t="shared" si="17"/>
        <v>0</v>
      </c>
      <c r="R15" s="220">
        <f t="shared" si="18"/>
        <v>65</v>
      </c>
      <c r="T15">
        <v>532</v>
      </c>
      <c r="U15">
        <v>8574</v>
      </c>
      <c r="V15" t="s">
        <v>201</v>
      </c>
      <c r="W15">
        <v>2144.9009999999998</v>
      </c>
      <c r="X15">
        <v>881.98</v>
      </c>
      <c r="Y15">
        <v>2.4319999999999999</v>
      </c>
      <c r="Z15">
        <v>10.827</v>
      </c>
      <c r="AA15">
        <v>117.97969500000001</v>
      </c>
      <c r="AB15">
        <v>6.5638649999999998</v>
      </c>
      <c r="AC15">
        <v>40.171083000000003</v>
      </c>
      <c r="AD15" s="1">
        <v>467</v>
      </c>
      <c r="AE15">
        <v>0</v>
      </c>
      <c r="AF15">
        <v>65</v>
      </c>
      <c r="AG15">
        <v>79</v>
      </c>
      <c r="AH15">
        <v>18.180254999999999</v>
      </c>
      <c r="AI15">
        <v>1998</v>
      </c>
      <c r="AJ15">
        <v>0</v>
      </c>
      <c r="AK15">
        <v>40</v>
      </c>
      <c r="AL15">
        <v>15729</v>
      </c>
      <c r="AM15">
        <v>0.93538461538461537</v>
      </c>
      <c r="AN15" t="s">
        <v>68</v>
      </c>
      <c r="AO15">
        <v>2144.9009999999998</v>
      </c>
      <c r="AP15" t="s">
        <v>317</v>
      </c>
      <c r="AQ15" t="s">
        <v>118</v>
      </c>
      <c r="AR15" t="s">
        <v>122</v>
      </c>
      <c r="AS15" t="s">
        <v>118</v>
      </c>
      <c r="AT15" t="s">
        <v>122</v>
      </c>
      <c r="AU15" t="s">
        <v>193</v>
      </c>
      <c r="AV15" t="s">
        <v>201</v>
      </c>
      <c r="AW15" t="s">
        <v>68</v>
      </c>
      <c r="AX15">
        <v>8574</v>
      </c>
      <c r="AY15" t="s">
        <v>415</v>
      </c>
      <c r="AZ15">
        <v>1</v>
      </c>
      <c r="BA15" t="s">
        <v>424</v>
      </c>
      <c r="BB15">
        <v>1</v>
      </c>
      <c r="BC15">
        <v>1</v>
      </c>
      <c r="BE15" t="s">
        <v>66</v>
      </c>
      <c r="BF15">
        <v>-1</v>
      </c>
      <c r="BG15" t="s">
        <v>263</v>
      </c>
      <c r="BI15" t="s">
        <v>118</v>
      </c>
      <c r="BJ15" t="s">
        <v>201</v>
      </c>
      <c r="BK15" t="s">
        <v>68</v>
      </c>
      <c r="BL15">
        <v>0.93538461538461537</v>
      </c>
      <c r="BM15">
        <v>8574</v>
      </c>
      <c r="BN15" t="s">
        <v>122</v>
      </c>
      <c r="BO15" t="s">
        <v>193</v>
      </c>
      <c r="BP15">
        <v>1</v>
      </c>
      <c r="BQ15">
        <v>2144.9009999999998</v>
      </c>
      <c r="BR15">
        <v>5.5635548133939484E-2</v>
      </c>
      <c r="BS15">
        <v>0.34049149728688483</v>
      </c>
      <c r="BT15">
        <v>0.21772566659253739</v>
      </c>
      <c r="BU15">
        <v>10.827</v>
      </c>
      <c r="BV15">
        <v>0</v>
      </c>
      <c r="BW15">
        <v>3.030442896898272</v>
      </c>
      <c r="BX15">
        <v>40</v>
      </c>
      <c r="BY15">
        <v>0</v>
      </c>
      <c r="BZ15">
        <v>65</v>
      </c>
    </row>
    <row r="16" spans="1:78" ht="16.5">
      <c r="A16" s="109" t="str">
        <f t="shared" si="1"/>
        <v>청룡교통</v>
      </c>
      <c r="B16" s="110" t="str">
        <f t="shared" si="2"/>
        <v>김동문</v>
      </c>
      <c r="C16" s="111" t="str">
        <f t="shared" si="3"/>
        <v>C</v>
      </c>
      <c r="D16" s="112">
        <f t="shared" si="4"/>
        <v>0.88692307692307693</v>
      </c>
      <c r="E16" s="113">
        <f t="shared" si="5"/>
        <v>6643</v>
      </c>
      <c r="F16" s="114" t="str">
        <f t="shared" si="6"/>
        <v>44</v>
      </c>
      <c r="G16" s="115" t="str">
        <f t="shared" si="7"/>
        <v>73아1054</v>
      </c>
      <c r="H16" s="116">
        <f t="shared" si="8"/>
        <v>1</v>
      </c>
      <c r="I16" s="117">
        <f t="shared" si="9"/>
        <v>1973.6659999999999</v>
      </c>
      <c r="J16" s="118">
        <f t="shared" si="10"/>
        <v>2.5233656486700749E-2</v>
      </c>
      <c r="K16" s="118">
        <f t="shared" si="11"/>
        <v>0.36858566602607318</v>
      </c>
      <c r="L16" s="118">
        <f t="shared" si="12"/>
        <v>0.13274789148721214</v>
      </c>
      <c r="M16" s="119">
        <f t="shared" si="13"/>
        <v>12.84</v>
      </c>
      <c r="N16" s="120">
        <f t="shared" si="14"/>
        <v>0</v>
      </c>
      <c r="O16" s="120">
        <f t="shared" si="15"/>
        <v>20.114852259703518</v>
      </c>
      <c r="P16" s="221">
        <f t="shared" si="16"/>
        <v>54</v>
      </c>
      <c r="Q16" s="222">
        <f t="shared" si="17"/>
        <v>0</v>
      </c>
      <c r="R16" s="222">
        <f t="shared" si="18"/>
        <v>397</v>
      </c>
      <c r="T16">
        <v>532</v>
      </c>
      <c r="U16">
        <v>6643</v>
      </c>
      <c r="V16" t="s">
        <v>202</v>
      </c>
      <c r="W16">
        <v>1973.6659999999999</v>
      </c>
      <c r="X16">
        <v>855.80100000000004</v>
      </c>
      <c r="Y16">
        <v>2.306</v>
      </c>
      <c r="Z16">
        <v>12.84</v>
      </c>
      <c r="AA16">
        <v>106.745806</v>
      </c>
      <c r="AB16">
        <v>2.693587</v>
      </c>
      <c r="AC16">
        <v>39.344974000000001</v>
      </c>
      <c r="AD16" s="1">
        <v>262</v>
      </c>
      <c r="AE16">
        <v>0</v>
      </c>
      <c r="AF16">
        <v>397</v>
      </c>
      <c r="AG16">
        <v>84</v>
      </c>
      <c r="AH16">
        <v>18.4894</v>
      </c>
      <c r="AI16">
        <v>5347.3</v>
      </c>
      <c r="AJ16">
        <v>67.8</v>
      </c>
      <c r="AK16">
        <v>54</v>
      </c>
      <c r="AL16">
        <v>33462</v>
      </c>
      <c r="AM16">
        <v>0.88692307692307693</v>
      </c>
      <c r="AN16" t="s">
        <v>69</v>
      </c>
      <c r="AO16">
        <v>1973.6659999999999</v>
      </c>
      <c r="AP16" t="s">
        <v>318</v>
      </c>
      <c r="AQ16" t="s">
        <v>118</v>
      </c>
      <c r="AR16" t="s">
        <v>122</v>
      </c>
      <c r="AS16" t="s">
        <v>118</v>
      </c>
      <c r="AT16" t="s">
        <v>122</v>
      </c>
      <c r="AU16" t="s">
        <v>191</v>
      </c>
      <c r="AV16" t="s">
        <v>202</v>
      </c>
      <c r="AW16" t="s">
        <v>69</v>
      </c>
      <c r="AX16">
        <v>6643</v>
      </c>
      <c r="AY16" t="s">
        <v>425</v>
      </c>
      <c r="AZ16">
        <v>1</v>
      </c>
      <c r="BA16" t="s">
        <v>283</v>
      </c>
      <c r="BB16">
        <v>1</v>
      </c>
      <c r="BC16">
        <v>1</v>
      </c>
      <c r="BE16" t="s">
        <v>70</v>
      </c>
      <c r="BF16">
        <v>2</v>
      </c>
      <c r="BG16" t="s">
        <v>261</v>
      </c>
      <c r="BI16" t="s">
        <v>118</v>
      </c>
      <c r="BJ16" t="s">
        <v>202</v>
      </c>
      <c r="BK16" t="s">
        <v>69</v>
      </c>
      <c r="BL16">
        <v>0.88692307692307693</v>
      </c>
      <c r="BM16">
        <v>6643</v>
      </c>
      <c r="BN16" t="s">
        <v>122</v>
      </c>
      <c r="BO16" t="s">
        <v>191</v>
      </c>
      <c r="BP16">
        <v>1</v>
      </c>
      <c r="BQ16">
        <v>1973.6659999999999</v>
      </c>
      <c r="BR16">
        <v>2.5233656486700749E-2</v>
      </c>
      <c r="BS16">
        <v>0.36858566602607318</v>
      </c>
      <c r="BT16">
        <v>0.13274789148721214</v>
      </c>
      <c r="BU16">
        <v>12.84</v>
      </c>
      <c r="BV16">
        <v>0</v>
      </c>
      <c r="BW16">
        <v>20.114852259703518</v>
      </c>
      <c r="BX16">
        <v>54</v>
      </c>
      <c r="BY16">
        <v>0</v>
      </c>
      <c r="BZ16">
        <v>397</v>
      </c>
    </row>
    <row r="17" spans="1:78" ht="16.5">
      <c r="A17" s="126" t="str">
        <f t="shared" si="1"/>
        <v>청룡교통</v>
      </c>
      <c r="B17" s="127" t="str">
        <f t="shared" si="2"/>
        <v>김동욱</v>
      </c>
      <c r="C17" s="128" t="str">
        <f t="shared" si="3"/>
        <v>A</v>
      </c>
      <c r="D17" s="129">
        <f t="shared" si="4"/>
        <v>0.98809523809523814</v>
      </c>
      <c r="E17" s="130">
        <f t="shared" si="5"/>
        <v>1784</v>
      </c>
      <c r="F17" s="131" t="str">
        <f t="shared" si="6"/>
        <v>43</v>
      </c>
      <c r="G17" s="132" t="str">
        <f t="shared" si="7"/>
        <v>73아1053</v>
      </c>
      <c r="H17" s="133">
        <f t="shared" si="8"/>
        <v>1</v>
      </c>
      <c r="I17" s="134">
        <f t="shared" si="9"/>
        <v>2062.8890000000001</v>
      </c>
      <c r="J17" s="135">
        <f t="shared" si="10"/>
        <v>5.2039895074128288E-3</v>
      </c>
      <c r="K17" s="135">
        <f t="shared" si="11"/>
        <v>0.39215334457172235</v>
      </c>
      <c r="L17" s="135">
        <f t="shared" si="12"/>
        <v>0.27582676527917882</v>
      </c>
      <c r="M17" s="136">
        <f t="shared" si="13"/>
        <v>12.529</v>
      </c>
      <c r="N17" s="137">
        <f t="shared" si="14"/>
        <v>0</v>
      </c>
      <c r="O17" s="137">
        <f t="shared" si="15"/>
        <v>11.294839421801173</v>
      </c>
      <c r="P17" s="219">
        <f t="shared" si="16"/>
        <v>49</v>
      </c>
      <c r="Q17" s="220">
        <f t="shared" si="17"/>
        <v>0</v>
      </c>
      <c r="R17" s="220">
        <f t="shared" si="18"/>
        <v>233</v>
      </c>
      <c r="T17">
        <v>532</v>
      </c>
      <c r="U17">
        <v>1784</v>
      </c>
      <c r="V17" t="s">
        <v>203</v>
      </c>
      <c r="W17">
        <v>2062.8890000000001</v>
      </c>
      <c r="X17">
        <v>994.08900000000006</v>
      </c>
      <c r="Y17">
        <v>2.0750000000000002</v>
      </c>
      <c r="Z17">
        <v>12.529</v>
      </c>
      <c r="AA17">
        <v>129.27831599999999</v>
      </c>
      <c r="AB17">
        <v>0.672763</v>
      </c>
      <c r="AC17">
        <v>50.696924000000003</v>
      </c>
      <c r="AD17" s="1">
        <v>569</v>
      </c>
      <c r="AE17">
        <v>0</v>
      </c>
      <c r="AF17">
        <v>233</v>
      </c>
      <c r="AG17">
        <v>92</v>
      </c>
      <c r="AH17">
        <v>15.95696</v>
      </c>
      <c r="AI17">
        <v>2752.6</v>
      </c>
      <c r="AJ17">
        <v>232.9</v>
      </c>
      <c r="AK17">
        <v>49</v>
      </c>
      <c r="AL17">
        <v>17377</v>
      </c>
      <c r="AM17">
        <v>0.98809523809523814</v>
      </c>
      <c r="AN17" t="s">
        <v>66</v>
      </c>
      <c r="AO17">
        <v>2062.8890000000001</v>
      </c>
      <c r="AP17" t="s">
        <v>319</v>
      </c>
      <c r="AQ17" t="s">
        <v>118</v>
      </c>
      <c r="AR17" t="s">
        <v>120</v>
      </c>
      <c r="AS17" t="s">
        <v>118</v>
      </c>
      <c r="AT17" t="s">
        <v>120</v>
      </c>
      <c r="AU17" t="s">
        <v>174</v>
      </c>
      <c r="AV17" t="s">
        <v>203</v>
      </c>
      <c r="AW17" t="s">
        <v>66</v>
      </c>
      <c r="AX17">
        <v>1784</v>
      </c>
      <c r="AY17" t="s">
        <v>426</v>
      </c>
      <c r="AZ17">
        <v>1</v>
      </c>
      <c r="BA17" t="s">
        <v>427</v>
      </c>
      <c r="BB17">
        <v>1</v>
      </c>
      <c r="BC17">
        <v>1</v>
      </c>
      <c r="BE17" t="s">
        <v>66</v>
      </c>
      <c r="BF17">
        <v>0</v>
      </c>
      <c r="BG17" t="s">
        <v>262</v>
      </c>
      <c r="BI17" t="s">
        <v>118</v>
      </c>
      <c r="BJ17" t="s">
        <v>203</v>
      </c>
      <c r="BK17" t="s">
        <v>66</v>
      </c>
      <c r="BL17">
        <v>0.98809523809523814</v>
      </c>
      <c r="BM17">
        <v>1784</v>
      </c>
      <c r="BN17" t="s">
        <v>120</v>
      </c>
      <c r="BO17" t="s">
        <v>174</v>
      </c>
      <c r="BP17">
        <v>1</v>
      </c>
      <c r="BQ17">
        <v>2062.8890000000001</v>
      </c>
      <c r="BR17">
        <v>5.2039895074128288E-3</v>
      </c>
      <c r="BS17">
        <v>0.39215334457172235</v>
      </c>
      <c r="BT17">
        <v>0.27582676527917882</v>
      </c>
      <c r="BU17">
        <v>12.529</v>
      </c>
      <c r="BV17">
        <v>0</v>
      </c>
      <c r="BW17">
        <v>11.294839421801173</v>
      </c>
      <c r="BX17">
        <v>49</v>
      </c>
      <c r="BY17">
        <v>0</v>
      </c>
      <c r="BZ17">
        <v>233</v>
      </c>
    </row>
    <row r="18" spans="1:78" ht="16.5">
      <c r="A18" s="109" t="str">
        <f t="shared" si="1"/>
        <v>청룡교통</v>
      </c>
      <c r="B18" s="110" t="str">
        <f t="shared" si="2"/>
        <v>김민수</v>
      </c>
      <c r="C18" s="111" t="str">
        <f t="shared" si="3"/>
        <v>B</v>
      </c>
      <c r="D18" s="112">
        <f t="shared" si="4"/>
        <v>0.90502322282054881</v>
      </c>
      <c r="E18" s="113">
        <f t="shared" si="5"/>
        <v>3992</v>
      </c>
      <c r="F18" s="114" t="str">
        <f t="shared" si="6"/>
        <v>43</v>
      </c>
      <c r="G18" s="115" t="str">
        <f t="shared" si="7"/>
        <v>73아1150</v>
      </c>
      <c r="H18" s="116">
        <f t="shared" si="8"/>
        <v>10</v>
      </c>
      <c r="I18" s="117">
        <f t="shared" si="9"/>
        <v>1606.692</v>
      </c>
      <c r="J18" s="118">
        <f t="shared" si="10"/>
        <v>1.420418701321133E-2</v>
      </c>
      <c r="K18" s="118">
        <f t="shared" si="11"/>
        <v>0.36117573457276819</v>
      </c>
      <c r="L18" s="118">
        <f t="shared" si="12"/>
        <v>5.477092062448808E-2</v>
      </c>
      <c r="M18" s="119">
        <f t="shared" si="13"/>
        <v>13.164999999999999</v>
      </c>
      <c r="N18" s="120">
        <f t="shared" si="14"/>
        <v>0.1867190475834821</v>
      </c>
      <c r="O18" s="120">
        <f t="shared" si="15"/>
        <v>6.2239682527827362</v>
      </c>
      <c r="P18" s="221">
        <f t="shared" si="16"/>
        <v>18</v>
      </c>
      <c r="Q18" s="222">
        <f t="shared" si="17"/>
        <v>3</v>
      </c>
      <c r="R18" s="222">
        <f t="shared" si="18"/>
        <v>100</v>
      </c>
      <c r="T18">
        <v>532</v>
      </c>
      <c r="U18">
        <v>3992</v>
      </c>
      <c r="V18" t="s">
        <v>204</v>
      </c>
      <c r="W18">
        <v>1606.692</v>
      </c>
      <c r="X18">
        <v>745.53899999999999</v>
      </c>
      <c r="Y18">
        <v>2.1549999999999998</v>
      </c>
      <c r="Z18">
        <v>13.164999999999999</v>
      </c>
      <c r="AA18">
        <v>89.251641000000006</v>
      </c>
      <c r="AB18">
        <v>1.267747</v>
      </c>
      <c r="AC18">
        <v>32.235526999999998</v>
      </c>
      <c r="AD18" s="1">
        <v>88</v>
      </c>
      <c r="AE18">
        <v>3</v>
      </c>
      <c r="AF18">
        <v>100</v>
      </c>
      <c r="AG18">
        <v>94</v>
      </c>
      <c r="AH18">
        <v>18.001819999999999</v>
      </c>
      <c r="AI18">
        <v>6361.5</v>
      </c>
      <c r="AJ18">
        <v>884.6</v>
      </c>
      <c r="AK18">
        <v>18</v>
      </c>
      <c r="AL18">
        <v>4620</v>
      </c>
      <c r="AM18">
        <v>0.90502322282054881</v>
      </c>
      <c r="AN18" t="s">
        <v>68</v>
      </c>
      <c r="AO18">
        <v>356.87200000000001</v>
      </c>
      <c r="AP18" t="s">
        <v>320</v>
      </c>
      <c r="AQ18" t="s">
        <v>118</v>
      </c>
      <c r="AR18" t="s">
        <v>120</v>
      </c>
      <c r="AS18" t="s">
        <v>118</v>
      </c>
      <c r="AT18" t="s">
        <v>120</v>
      </c>
      <c r="AU18" t="s">
        <v>180</v>
      </c>
      <c r="AV18" t="s">
        <v>204</v>
      </c>
      <c r="AW18" t="s">
        <v>68</v>
      </c>
      <c r="AX18">
        <v>3992</v>
      </c>
      <c r="AY18" t="s">
        <v>428</v>
      </c>
      <c r="AZ18">
        <v>3</v>
      </c>
      <c r="BA18" t="s">
        <v>429</v>
      </c>
      <c r="BB18">
        <v>10</v>
      </c>
      <c r="BC18">
        <v>1</v>
      </c>
      <c r="BE18" t="s">
        <v>68</v>
      </c>
      <c r="BF18">
        <v>0</v>
      </c>
      <c r="BG18" t="s">
        <v>262</v>
      </c>
      <c r="BI18" t="s">
        <v>118</v>
      </c>
      <c r="BJ18" t="s">
        <v>204</v>
      </c>
      <c r="BK18" t="s">
        <v>68</v>
      </c>
      <c r="BL18">
        <v>0.90502322282054881</v>
      </c>
      <c r="BM18">
        <v>3992</v>
      </c>
      <c r="BN18" t="s">
        <v>120</v>
      </c>
      <c r="BO18" t="s">
        <v>180</v>
      </c>
      <c r="BP18">
        <v>10</v>
      </c>
      <c r="BQ18">
        <v>1606.692</v>
      </c>
      <c r="BR18">
        <v>1.420418701321133E-2</v>
      </c>
      <c r="BS18">
        <v>0.36117573457276819</v>
      </c>
      <c r="BT18">
        <v>5.477092062448808E-2</v>
      </c>
      <c r="BU18">
        <v>13.164999999999999</v>
      </c>
      <c r="BV18">
        <v>0.1867190475834821</v>
      </c>
      <c r="BW18">
        <v>6.2239682527827362</v>
      </c>
      <c r="BX18">
        <v>18</v>
      </c>
      <c r="BY18">
        <v>3</v>
      </c>
      <c r="BZ18">
        <v>100</v>
      </c>
    </row>
    <row r="19" spans="1:78" ht="16.5">
      <c r="A19" s="126" t="str">
        <f t="shared" si="1"/>
        <v>청룡교통</v>
      </c>
      <c r="B19" s="127" t="str">
        <f t="shared" si="2"/>
        <v>김성삼</v>
      </c>
      <c r="C19" s="128" t="str">
        <f t="shared" si="3"/>
        <v>S</v>
      </c>
      <c r="D19" s="129">
        <f t="shared" si="4"/>
        <v>1.0090874689057796</v>
      </c>
      <c r="E19" s="130">
        <f t="shared" si="5"/>
        <v>9484</v>
      </c>
      <c r="F19" s="131" t="str">
        <f t="shared" si="6"/>
        <v>310</v>
      </c>
      <c r="G19" s="132" t="str">
        <f t="shared" si="7"/>
        <v>73아1730</v>
      </c>
      <c r="H19" s="133">
        <f t="shared" si="8"/>
        <v>2</v>
      </c>
      <c r="I19" s="134">
        <f t="shared" si="9"/>
        <v>4554.0209999999997</v>
      </c>
      <c r="J19" s="135">
        <f t="shared" si="10"/>
        <v>3.9051126382592651E-2</v>
      </c>
      <c r="K19" s="135">
        <f t="shared" si="11"/>
        <v>0.22303107923426058</v>
      </c>
      <c r="L19" s="135">
        <f t="shared" si="12"/>
        <v>0.14031555849215452</v>
      </c>
      <c r="M19" s="136">
        <f t="shared" si="13"/>
        <v>15.215</v>
      </c>
      <c r="N19" s="137">
        <f t="shared" si="14"/>
        <v>4.3917232704899695E-2</v>
      </c>
      <c r="O19" s="137">
        <f t="shared" si="15"/>
        <v>5.7531574843418598</v>
      </c>
      <c r="P19" s="219">
        <f t="shared" si="16"/>
        <v>24</v>
      </c>
      <c r="Q19" s="220">
        <f t="shared" si="17"/>
        <v>2</v>
      </c>
      <c r="R19" s="220">
        <f t="shared" si="18"/>
        <v>262</v>
      </c>
      <c r="T19">
        <v>532</v>
      </c>
      <c r="U19">
        <v>9484</v>
      </c>
      <c r="V19" t="s">
        <v>205</v>
      </c>
      <c r="W19">
        <v>4554.0209999999997</v>
      </c>
      <c r="X19">
        <v>1302</v>
      </c>
      <c r="Y19">
        <v>3.4980000000000002</v>
      </c>
      <c r="Z19">
        <v>15.215</v>
      </c>
      <c r="AA19">
        <v>127.097179</v>
      </c>
      <c r="AB19">
        <v>4.9632880000000004</v>
      </c>
      <c r="AC19">
        <v>28.346620999999999</v>
      </c>
      <c r="AD19" s="1">
        <v>639</v>
      </c>
      <c r="AE19">
        <v>2</v>
      </c>
      <c r="AF19">
        <v>262</v>
      </c>
      <c r="AG19">
        <v>107</v>
      </c>
      <c r="AH19">
        <v>35.831015000000001</v>
      </c>
      <c r="AI19">
        <v>32820.9</v>
      </c>
      <c r="AJ19">
        <v>4609.8999999999996</v>
      </c>
      <c r="AK19">
        <v>24</v>
      </c>
      <c r="AL19">
        <v>3450</v>
      </c>
      <c r="AM19">
        <v>1.0090874689057796</v>
      </c>
      <c r="AN19" t="s">
        <v>71</v>
      </c>
      <c r="AO19">
        <v>3873.6869999999999</v>
      </c>
      <c r="AP19" t="s">
        <v>321</v>
      </c>
      <c r="AQ19" t="s">
        <v>118</v>
      </c>
      <c r="AR19" t="s">
        <v>119</v>
      </c>
      <c r="AS19" t="s">
        <v>118</v>
      </c>
      <c r="AT19" t="s">
        <v>119</v>
      </c>
      <c r="AU19" t="s">
        <v>171</v>
      </c>
      <c r="AV19" t="s">
        <v>205</v>
      </c>
      <c r="AW19" t="s">
        <v>71</v>
      </c>
      <c r="AX19">
        <v>9484</v>
      </c>
      <c r="AY19" t="s">
        <v>430</v>
      </c>
      <c r="AZ19">
        <v>1</v>
      </c>
      <c r="BA19" t="s">
        <v>431</v>
      </c>
      <c r="BB19">
        <v>2</v>
      </c>
      <c r="BC19">
        <v>1</v>
      </c>
      <c r="BE19" t="s">
        <v>71</v>
      </c>
      <c r="BF19">
        <v>0</v>
      </c>
      <c r="BG19" t="s">
        <v>262</v>
      </c>
      <c r="BI19" t="s">
        <v>118</v>
      </c>
      <c r="BJ19" t="s">
        <v>205</v>
      </c>
      <c r="BK19" t="s">
        <v>71</v>
      </c>
      <c r="BL19">
        <v>1.0090874689057796</v>
      </c>
      <c r="BM19">
        <v>9484</v>
      </c>
      <c r="BN19" t="s">
        <v>119</v>
      </c>
      <c r="BO19" t="s">
        <v>171</v>
      </c>
      <c r="BP19">
        <v>2</v>
      </c>
      <c r="BQ19">
        <v>4554.0209999999997</v>
      </c>
      <c r="BR19">
        <v>3.9051126382592651E-2</v>
      </c>
      <c r="BS19">
        <v>0.22303107923426058</v>
      </c>
      <c r="BT19">
        <v>0.14031555849215452</v>
      </c>
      <c r="BU19">
        <v>15.215</v>
      </c>
      <c r="BV19">
        <v>4.3917232704899695E-2</v>
      </c>
      <c r="BW19">
        <v>5.7531574843418598</v>
      </c>
      <c r="BX19">
        <v>24</v>
      </c>
      <c r="BY19">
        <v>2</v>
      </c>
      <c r="BZ19">
        <v>262</v>
      </c>
    </row>
    <row r="20" spans="1:78" ht="16.5">
      <c r="A20" s="109" t="str">
        <f t="shared" si="1"/>
        <v>청룡교통</v>
      </c>
      <c r="B20" s="110" t="str">
        <f t="shared" si="2"/>
        <v>김성태</v>
      </c>
      <c r="C20" s="111" t="str">
        <f t="shared" si="3"/>
        <v>F</v>
      </c>
      <c r="D20" s="112">
        <f t="shared" si="4"/>
        <v>0.78086956521739137</v>
      </c>
      <c r="E20" s="113">
        <f t="shared" si="5"/>
        <v>9359</v>
      </c>
      <c r="F20" s="114" t="str">
        <f t="shared" si="6"/>
        <v>43-1</v>
      </c>
      <c r="G20" s="115" t="str">
        <f t="shared" si="7"/>
        <v>73아1049</v>
      </c>
      <c r="H20" s="116">
        <f t="shared" si="8"/>
        <v>1</v>
      </c>
      <c r="I20" s="117">
        <f t="shared" si="9"/>
        <v>2654.9110000000001</v>
      </c>
      <c r="J20" s="118">
        <f t="shared" si="10"/>
        <v>4.0382083162606254E-2</v>
      </c>
      <c r="K20" s="118">
        <f t="shared" si="11"/>
        <v>0.39550089002347988</v>
      </c>
      <c r="L20" s="118">
        <f t="shared" si="12"/>
        <v>0.2312695227824963</v>
      </c>
      <c r="M20" s="119">
        <f t="shared" si="13"/>
        <v>16.175000000000001</v>
      </c>
      <c r="N20" s="120">
        <f t="shared" si="14"/>
        <v>0</v>
      </c>
      <c r="O20" s="120">
        <f t="shared" si="15"/>
        <v>8.3241961783276341</v>
      </c>
      <c r="P20" s="221">
        <f t="shared" si="16"/>
        <v>71</v>
      </c>
      <c r="Q20" s="222">
        <f t="shared" si="17"/>
        <v>0</v>
      </c>
      <c r="R20" s="222">
        <f t="shared" si="18"/>
        <v>221</v>
      </c>
      <c r="T20">
        <v>532</v>
      </c>
      <c r="U20">
        <v>9359</v>
      </c>
      <c r="V20" t="s">
        <v>206</v>
      </c>
      <c r="W20">
        <v>2654.9110000000001</v>
      </c>
      <c r="X20">
        <v>1478.4280000000001</v>
      </c>
      <c r="Y20">
        <v>1.796</v>
      </c>
      <c r="Z20">
        <v>16.175000000000001</v>
      </c>
      <c r="AA20">
        <v>179.84357</v>
      </c>
      <c r="AB20">
        <v>7.2624579999999996</v>
      </c>
      <c r="AC20">
        <v>71.128292000000002</v>
      </c>
      <c r="AD20" s="1">
        <v>614</v>
      </c>
      <c r="AE20">
        <v>0</v>
      </c>
      <c r="AF20">
        <v>221</v>
      </c>
      <c r="AG20">
        <v>88</v>
      </c>
      <c r="AH20">
        <v>14.762333999999999</v>
      </c>
      <c r="AI20">
        <v>3092.6</v>
      </c>
      <c r="AJ20">
        <v>58.1</v>
      </c>
      <c r="AK20">
        <v>71</v>
      </c>
      <c r="AL20">
        <v>27492</v>
      </c>
      <c r="AM20">
        <v>0.78086956521739137</v>
      </c>
      <c r="AN20" t="s">
        <v>70</v>
      </c>
      <c r="AO20">
        <v>2654.9110000000001</v>
      </c>
      <c r="AP20" t="s">
        <v>322</v>
      </c>
      <c r="AQ20" t="s">
        <v>118</v>
      </c>
      <c r="AR20" t="s">
        <v>121</v>
      </c>
      <c r="AS20" t="s">
        <v>118</v>
      </c>
      <c r="AT20" t="s">
        <v>121</v>
      </c>
      <c r="AU20" t="s">
        <v>184</v>
      </c>
      <c r="AV20" t="s">
        <v>206</v>
      </c>
      <c r="AW20" t="s">
        <v>70</v>
      </c>
      <c r="AX20">
        <v>9359</v>
      </c>
      <c r="AY20" t="s">
        <v>432</v>
      </c>
      <c r="AZ20">
        <v>1</v>
      </c>
      <c r="BA20" t="s">
        <v>305</v>
      </c>
      <c r="BB20">
        <v>1</v>
      </c>
      <c r="BC20">
        <v>1</v>
      </c>
      <c r="BE20" t="s">
        <v>67</v>
      </c>
      <c r="BF20">
        <v>-1</v>
      </c>
      <c r="BG20" t="s">
        <v>263</v>
      </c>
      <c r="BI20" t="s">
        <v>118</v>
      </c>
      <c r="BJ20" t="s">
        <v>206</v>
      </c>
      <c r="BK20" t="s">
        <v>70</v>
      </c>
      <c r="BL20">
        <v>0.78086956521739137</v>
      </c>
      <c r="BM20">
        <v>9359</v>
      </c>
      <c r="BN20" t="s">
        <v>121</v>
      </c>
      <c r="BO20" t="s">
        <v>184</v>
      </c>
      <c r="BP20">
        <v>1</v>
      </c>
      <c r="BQ20">
        <v>2654.9110000000001</v>
      </c>
      <c r="BR20">
        <v>4.0382083162606254E-2</v>
      </c>
      <c r="BS20">
        <v>0.39550089002347988</v>
      </c>
      <c r="BT20">
        <v>0.2312695227824963</v>
      </c>
      <c r="BU20">
        <v>16.175000000000001</v>
      </c>
      <c r="BV20">
        <v>0</v>
      </c>
      <c r="BW20">
        <v>8.3241961783276341</v>
      </c>
      <c r="BX20">
        <v>71</v>
      </c>
      <c r="BY20">
        <v>0</v>
      </c>
      <c r="BZ20">
        <v>221</v>
      </c>
    </row>
    <row r="21" spans="1:78" ht="16.5">
      <c r="A21" s="126" t="str">
        <f t="shared" si="1"/>
        <v>청룡교통</v>
      </c>
      <c r="B21" s="127" t="str">
        <f t="shared" si="2"/>
        <v>김진규</v>
      </c>
      <c r="C21" s="128" t="str">
        <f t="shared" si="3"/>
        <v>S</v>
      </c>
      <c r="D21" s="129">
        <f t="shared" si="4"/>
        <v>1.0915384615384616</v>
      </c>
      <c r="E21" s="130">
        <f t="shared" si="5"/>
        <v>2712</v>
      </c>
      <c r="F21" s="131" t="str">
        <f t="shared" si="6"/>
        <v>44</v>
      </c>
      <c r="G21" s="132" t="str">
        <f t="shared" si="7"/>
        <v>73아1083</v>
      </c>
      <c r="H21" s="133">
        <f t="shared" si="8"/>
        <v>1</v>
      </c>
      <c r="I21" s="134">
        <f t="shared" si="9"/>
        <v>2353.134</v>
      </c>
      <c r="J21" s="135">
        <f t="shared" si="10"/>
        <v>4.0191283865522717E-2</v>
      </c>
      <c r="K21" s="135">
        <f t="shared" si="11"/>
        <v>0.29478001746897448</v>
      </c>
      <c r="L21" s="135">
        <f t="shared" si="12"/>
        <v>0.14023850745431413</v>
      </c>
      <c r="M21" s="136">
        <f t="shared" si="13"/>
        <v>7.4409999999999998</v>
      </c>
      <c r="N21" s="137">
        <f t="shared" si="14"/>
        <v>0</v>
      </c>
      <c r="O21" s="137">
        <f t="shared" si="15"/>
        <v>1.4873781093639376</v>
      </c>
      <c r="P21" s="219">
        <f t="shared" si="16"/>
        <v>42</v>
      </c>
      <c r="Q21" s="220">
        <f t="shared" si="17"/>
        <v>0</v>
      </c>
      <c r="R21" s="220">
        <f t="shared" si="18"/>
        <v>35</v>
      </c>
      <c r="T21">
        <v>532</v>
      </c>
      <c r="U21">
        <v>2712</v>
      </c>
      <c r="V21" t="s">
        <v>207</v>
      </c>
      <c r="W21">
        <v>2353.134</v>
      </c>
      <c r="X21">
        <v>829.01400000000001</v>
      </c>
      <c r="Y21">
        <v>2.8380000000000001</v>
      </c>
      <c r="Z21">
        <v>7.4409999999999998</v>
      </c>
      <c r="AA21">
        <v>129.48441800000001</v>
      </c>
      <c r="AB21">
        <v>5.2041449999999996</v>
      </c>
      <c r="AC21">
        <v>38.169418999999998</v>
      </c>
      <c r="AD21" s="1">
        <v>330</v>
      </c>
      <c r="AE21">
        <v>0</v>
      </c>
      <c r="AF21">
        <v>35</v>
      </c>
      <c r="AG21">
        <v>81</v>
      </c>
      <c r="AH21">
        <v>18.173105</v>
      </c>
      <c r="AI21">
        <v>1532.8</v>
      </c>
      <c r="AJ21">
        <v>0</v>
      </c>
      <c r="AK21">
        <v>42</v>
      </c>
      <c r="AL21">
        <v>11561</v>
      </c>
      <c r="AM21">
        <v>1.0915384615384616</v>
      </c>
      <c r="AN21" t="s">
        <v>71</v>
      </c>
      <c r="AO21">
        <v>2353.134</v>
      </c>
      <c r="AP21" t="s">
        <v>323</v>
      </c>
      <c r="AQ21" t="s">
        <v>118</v>
      </c>
      <c r="AR21" t="s">
        <v>122</v>
      </c>
      <c r="AS21" t="s">
        <v>118</v>
      </c>
      <c r="AT21" t="s">
        <v>122</v>
      </c>
      <c r="AU21" t="s">
        <v>194</v>
      </c>
      <c r="AV21" t="s">
        <v>207</v>
      </c>
      <c r="AW21" t="s">
        <v>71</v>
      </c>
      <c r="AX21">
        <v>2712</v>
      </c>
      <c r="AY21" t="s">
        <v>433</v>
      </c>
      <c r="AZ21">
        <v>1</v>
      </c>
      <c r="BA21" t="s">
        <v>434</v>
      </c>
      <c r="BB21">
        <v>1</v>
      </c>
      <c r="BC21">
        <v>1</v>
      </c>
      <c r="BE21" t="s">
        <v>71</v>
      </c>
      <c r="BF21">
        <v>0</v>
      </c>
      <c r="BG21" t="s">
        <v>262</v>
      </c>
      <c r="BI21" t="s">
        <v>118</v>
      </c>
      <c r="BJ21" t="s">
        <v>207</v>
      </c>
      <c r="BK21" t="s">
        <v>71</v>
      </c>
      <c r="BL21">
        <v>1.0915384615384616</v>
      </c>
      <c r="BM21">
        <v>2712</v>
      </c>
      <c r="BN21" t="s">
        <v>122</v>
      </c>
      <c r="BO21" t="s">
        <v>194</v>
      </c>
      <c r="BP21">
        <v>1</v>
      </c>
      <c r="BQ21">
        <v>2353.134</v>
      </c>
      <c r="BR21">
        <v>4.0191283865522717E-2</v>
      </c>
      <c r="BS21">
        <v>0.29478001746897448</v>
      </c>
      <c r="BT21">
        <v>0.14023850745431413</v>
      </c>
      <c r="BU21">
        <v>7.4409999999999998</v>
      </c>
      <c r="BV21">
        <v>0</v>
      </c>
      <c r="BW21">
        <v>1.4873781093639376</v>
      </c>
      <c r="BX21">
        <v>42</v>
      </c>
      <c r="BY21">
        <v>0</v>
      </c>
      <c r="BZ21">
        <v>35</v>
      </c>
    </row>
    <row r="22" spans="1:78" ht="16.5">
      <c r="A22" s="109" t="str">
        <f t="shared" si="1"/>
        <v>청룡교통</v>
      </c>
      <c r="B22" s="110" t="str">
        <f t="shared" si="2"/>
        <v>김창선</v>
      </c>
      <c r="C22" s="111" t="str">
        <f t="shared" si="3"/>
        <v>C</v>
      </c>
      <c r="D22" s="112">
        <f t="shared" si="4"/>
        <v>0.89190476190476187</v>
      </c>
      <c r="E22" s="113">
        <f t="shared" si="5"/>
        <v>4434</v>
      </c>
      <c r="F22" s="114" t="str">
        <f t="shared" si="6"/>
        <v>43</v>
      </c>
      <c r="G22" s="115" t="str">
        <f t="shared" si="7"/>
        <v>73아1075</v>
      </c>
      <c r="H22" s="116">
        <f t="shared" si="8"/>
        <v>1</v>
      </c>
      <c r="I22" s="117">
        <f t="shared" si="9"/>
        <v>2131.913</v>
      </c>
      <c r="J22" s="118">
        <f t="shared" si="10"/>
        <v>1.9102341645249744E-2</v>
      </c>
      <c r="K22" s="118">
        <f t="shared" si="11"/>
        <v>0.34246897193966774</v>
      </c>
      <c r="L22" s="118">
        <f t="shared" si="12"/>
        <v>0.14728555996421994</v>
      </c>
      <c r="M22" s="119">
        <f t="shared" si="13"/>
        <v>14.006</v>
      </c>
      <c r="N22" s="120">
        <f t="shared" si="14"/>
        <v>0.1407186878639044</v>
      </c>
      <c r="O22" s="120">
        <f t="shared" si="15"/>
        <v>18.340335651595538</v>
      </c>
      <c r="P22" s="221">
        <f t="shared" si="16"/>
        <v>1</v>
      </c>
      <c r="Q22" s="222">
        <f t="shared" si="17"/>
        <v>3</v>
      </c>
      <c r="R22" s="222">
        <f t="shared" si="18"/>
        <v>391</v>
      </c>
      <c r="T22">
        <v>532</v>
      </c>
      <c r="U22">
        <v>4434</v>
      </c>
      <c r="V22" t="s">
        <v>208</v>
      </c>
      <c r="W22">
        <v>2131.913</v>
      </c>
      <c r="X22">
        <v>1138.135</v>
      </c>
      <c r="Y22">
        <v>1.873</v>
      </c>
      <c r="Z22">
        <v>14.006</v>
      </c>
      <c r="AA22">
        <v>117.130509</v>
      </c>
      <c r="AB22">
        <v>2.2374670000000001</v>
      </c>
      <c r="AC22">
        <v>40.113565000000001</v>
      </c>
      <c r="AD22" s="1">
        <v>314</v>
      </c>
      <c r="AE22">
        <v>3</v>
      </c>
      <c r="AF22">
        <v>391</v>
      </c>
      <c r="AG22">
        <v>101</v>
      </c>
      <c r="AH22">
        <v>18.201174999999999</v>
      </c>
      <c r="AI22">
        <v>2231.1</v>
      </c>
      <c r="AJ22">
        <v>255.6</v>
      </c>
      <c r="AK22">
        <v>1</v>
      </c>
      <c r="AL22">
        <v>127</v>
      </c>
      <c r="AM22">
        <v>0.89190476190476187</v>
      </c>
      <c r="AN22" t="s">
        <v>69</v>
      </c>
      <c r="AO22">
        <v>2131.913</v>
      </c>
      <c r="AP22" t="s">
        <v>324</v>
      </c>
      <c r="AQ22" t="s">
        <v>118</v>
      </c>
      <c r="AR22" t="s">
        <v>120</v>
      </c>
      <c r="AS22" t="s">
        <v>118</v>
      </c>
      <c r="AT22" t="s">
        <v>120</v>
      </c>
      <c r="AU22" t="s">
        <v>179</v>
      </c>
      <c r="AV22" t="s">
        <v>208</v>
      </c>
      <c r="AW22" t="s">
        <v>69</v>
      </c>
      <c r="AX22">
        <v>4434</v>
      </c>
      <c r="AY22" t="s">
        <v>435</v>
      </c>
      <c r="AZ22">
        <v>1</v>
      </c>
      <c r="BA22" t="s">
        <v>304</v>
      </c>
      <c r="BB22">
        <v>1</v>
      </c>
      <c r="BC22">
        <v>1</v>
      </c>
      <c r="BE22" t="s">
        <v>69</v>
      </c>
      <c r="BF22">
        <v>0</v>
      </c>
      <c r="BG22" t="s">
        <v>262</v>
      </c>
      <c r="BI22" t="s">
        <v>118</v>
      </c>
      <c r="BJ22" t="s">
        <v>208</v>
      </c>
      <c r="BK22" t="s">
        <v>69</v>
      </c>
      <c r="BL22">
        <v>0.89190476190476187</v>
      </c>
      <c r="BM22">
        <v>4434</v>
      </c>
      <c r="BN22" t="s">
        <v>120</v>
      </c>
      <c r="BO22" t="s">
        <v>179</v>
      </c>
      <c r="BP22">
        <v>1</v>
      </c>
      <c r="BQ22">
        <v>2131.913</v>
      </c>
      <c r="BR22">
        <v>1.9102341645249744E-2</v>
      </c>
      <c r="BS22">
        <v>0.34246897193966774</v>
      </c>
      <c r="BT22">
        <v>0.14728555996421994</v>
      </c>
      <c r="BU22">
        <v>14.006</v>
      </c>
      <c r="BV22">
        <v>0.1407186878639044</v>
      </c>
      <c r="BW22">
        <v>18.340335651595538</v>
      </c>
      <c r="BX22">
        <v>1</v>
      </c>
      <c r="BY22">
        <v>3</v>
      </c>
      <c r="BZ22">
        <v>391</v>
      </c>
    </row>
    <row r="23" spans="1:78" ht="16.5">
      <c r="A23" s="126" t="str">
        <f t="shared" si="1"/>
        <v>청룡교통</v>
      </c>
      <c r="B23" s="127" t="str">
        <f t="shared" si="2"/>
        <v>김태훈</v>
      </c>
      <c r="C23" s="128" t="str">
        <f t="shared" si="3"/>
        <v>F</v>
      </c>
      <c r="D23" s="129">
        <f t="shared" si="4"/>
        <v>0.76521739130434785</v>
      </c>
      <c r="E23" s="130">
        <f t="shared" si="5"/>
        <v>7264</v>
      </c>
      <c r="F23" s="131" t="str">
        <f t="shared" si="6"/>
        <v>43-1</v>
      </c>
      <c r="G23" s="132" t="str">
        <f t="shared" si="7"/>
        <v>73아1049</v>
      </c>
      <c r="H23" s="133">
        <f t="shared" si="8"/>
        <v>1</v>
      </c>
      <c r="I23" s="134">
        <f t="shared" si="9"/>
        <v>2191.7730000000001</v>
      </c>
      <c r="J23" s="135">
        <f t="shared" si="10"/>
        <v>1.9234749497228618E-2</v>
      </c>
      <c r="K23" s="135">
        <f t="shared" si="11"/>
        <v>0.46108808969884241</v>
      </c>
      <c r="L23" s="135">
        <f t="shared" si="12"/>
        <v>0.20805074248108721</v>
      </c>
      <c r="M23" s="136">
        <f t="shared" si="13"/>
        <v>16.823</v>
      </c>
      <c r="N23" s="137">
        <f t="shared" si="14"/>
        <v>0.18250065129919932</v>
      </c>
      <c r="O23" s="137">
        <f t="shared" si="15"/>
        <v>17.839438664496733</v>
      </c>
      <c r="P23" s="219">
        <f t="shared" si="16"/>
        <v>109</v>
      </c>
      <c r="Q23" s="220">
        <f t="shared" si="17"/>
        <v>4</v>
      </c>
      <c r="R23" s="220">
        <f t="shared" si="18"/>
        <v>391</v>
      </c>
      <c r="T23">
        <v>532</v>
      </c>
      <c r="U23">
        <v>7264</v>
      </c>
      <c r="V23" t="s">
        <v>209</v>
      </c>
      <c r="W23">
        <v>2191.7730000000001</v>
      </c>
      <c r="X23">
        <v>1245.3530000000001</v>
      </c>
      <c r="Y23">
        <v>1.76</v>
      </c>
      <c r="Z23">
        <v>16.823</v>
      </c>
      <c r="AA23">
        <v>159.92357999999999</v>
      </c>
      <c r="AB23">
        <v>3.0760900000000002</v>
      </c>
      <c r="AC23">
        <v>73.738857999999993</v>
      </c>
      <c r="AD23" s="1">
        <v>456</v>
      </c>
      <c r="AE23">
        <v>4</v>
      </c>
      <c r="AF23">
        <v>391</v>
      </c>
      <c r="AG23">
        <v>91</v>
      </c>
      <c r="AH23">
        <v>13.705126999999999</v>
      </c>
      <c r="AI23">
        <v>5160.1000000000004</v>
      </c>
      <c r="AJ23">
        <v>184.2</v>
      </c>
      <c r="AK23">
        <v>109</v>
      </c>
      <c r="AL23">
        <v>61754</v>
      </c>
      <c r="AM23">
        <v>0.76521739130434785</v>
      </c>
      <c r="AN23" t="s">
        <v>70</v>
      </c>
      <c r="AO23">
        <v>2191.7730000000001</v>
      </c>
      <c r="AP23" t="s">
        <v>325</v>
      </c>
      <c r="AQ23" t="s">
        <v>118</v>
      </c>
      <c r="AR23" t="s">
        <v>121</v>
      </c>
      <c r="AS23" t="s">
        <v>118</v>
      </c>
      <c r="AT23" t="s">
        <v>121</v>
      </c>
      <c r="AU23" t="s">
        <v>184</v>
      </c>
      <c r="AV23" t="s">
        <v>209</v>
      </c>
      <c r="AW23" t="s">
        <v>70</v>
      </c>
      <c r="AX23">
        <v>7264</v>
      </c>
      <c r="AY23" t="s">
        <v>432</v>
      </c>
      <c r="AZ23">
        <v>3</v>
      </c>
      <c r="BA23" t="s">
        <v>436</v>
      </c>
      <c r="BB23">
        <v>1</v>
      </c>
      <c r="BC23">
        <v>1</v>
      </c>
      <c r="BE23" t="s">
        <v>67</v>
      </c>
      <c r="BF23">
        <v>-1</v>
      </c>
      <c r="BG23" t="s">
        <v>263</v>
      </c>
      <c r="BI23" t="s">
        <v>118</v>
      </c>
      <c r="BJ23" t="s">
        <v>209</v>
      </c>
      <c r="BK23" t="s">
        <v>70</v>
      </c>
      <c r="BL23">
        <v>0.76521739130434785</v>
      </c>
      <c r="BM23">
        <v>7264</v>
      </c>
      <c r="BN23" t="s">
        <v>121</v>
      </c>
      <c r="BO23" t="s">
        <v>184</v>
      </c>
      <c r="BP23">
        <v>1</v>
      </c>
      <c r="BQ23">
        <v>2191.7730000000001</v>
      </c>
      <c r="BR23">
        <v>1.9234749497228618E-2</v>
      </c>
      <c r="BS23">
        <v>0.46108808969884241</v>
      </c>
      <c r="BT23">
        <v>0.20805074248108721</v>
      </c>
      <c r="BU23">
        <v>16.823</v>
      </c>
      <c r="BV23">
        <v>0.18250065129919932</v>
      </c>
      <c r="BW23">
        <v>17.839438664496733</v>
      </c>
      <c r="BX23">
        <v>109</v>
      </c>
      <c r="BY23">
        <v>4</v>
      </c>
      <c r="BZ23">
        <v>391</v>
      </c>
    </row>
    <row r="24" spans="1:78" ht="16.5">
      <c r="A24" s="109" t="str">
        <f t="shared" si="1"/>
        <v>청룡교통</v>
      </c>
      <c r="B24" s="110" t="str">
        <f t="shared" si="2"/>
        <v>김태훈2</v>
      </c>
      <c r="C24" s="111" t="str">
        <f t="shared" si="3"/>
        <v>F</v>
      </c>
      <c r="D24" s="112">
        <f t="shared" si="4"/>
        <v>0.75819183637096688</v>
      </c>
      <c r="E24" s="113">
        <f t="shared" si="5"/>
        <v>2484</v>
      </c>
      <c r="F24" s="114" t="str">
        <f t="shared" si="6"/>
        <v>43</v>
      </c>
      <c r="G24" s="115" t="str">
        <f t="shared" si="7"/>
        <v>73아1069</v>
      </c>
      <c r="H24" s="116">
        <f t="shared" si="8"/>
        <v>2</v>
      </c>
      <c r="I24" s="117">
        <f t="shared" si="9"/>
        <v>987.50900000000001</v>
      </c>
      <c r="J24" s="118">
        <f t="shared" si="10"/>
        <v>1.2986892651105539E-2</v>
      </c>
      <c r="K24" s="118">
        <f t="shared" si="11"/>
        <v>0.38050835275304179</v>
      </c>
      <c r="L24" s="118">
        <f t="shared" si="12"/>
        <v>0.16607443577729417</v>
      </c>
      <c r="M24" s="119">
        <f t="shared" si="13"/>
        <v>15.555999999999999</v>
      </c>
      <c r="N24" s="120">
        <f t="shared" si="14"/>
        <v>0.10126489986420377</v>
      </c>
      <c r="O24" s="120">
        <f t="shared" si="15"/>
        <v>30.278205059396928</v>
      </c>
      <c r="P24" s="221">
        <f t="shared" si="16"/>
        <v>20</v>
      </c>
      <c r="Q24" s="222">
        <f t="shared" si="17"/>
        <v>1</v>
      </c>
      <c r="R24" s="222">
        <f t="shared" si="18"/>
        <v>299</v>
      </c>
      <c r="T24">
        <v>532</v>
      </c>
      <c r="U24">
        <v>2484</v>
      </c>
      <c r="V24" t="s">
        <v>210</v>
      </c>
      <c r="W24">
        <v>987.50900000000001</v>
      </c>
      <c r="X24">
        <v>596.19399999999996</v>
      </c>
      <c r="Y24">
        <v>1.6559999999999999</v>
      </c>
      <c r="Z24">
        <v>15.555999999999999</v>
      </c>
      <c r="AA24">
        <v>61.300268000000003</v>
      </c>
      <c r="AB24">
        <v>0.79610000000000003</v>
      </c>
      <c r="AC24">
        <v>23.325264000000001</v>
      </c>
      <c r="AD24" s="1">
        <v>164</v>
      </c>
      <c r="AE24">
        <v>1</v>
      </c>
      <c r="AF24">
        <v>299</v>
      </c>
      <c r="AG24">
        <v>100</v>
      </c>
      <c r="AH24">
        <v>16.109373999999999</v>
      </c>
      <c r="AI24">
        <v>1996.4</v>
      </c>
      <c r="AJ24">
        <v>451.2</v>
      </c>
      <c r="AK24">
        <v>20</v>
      </c>
      <c r="AL24">
        <v>4907</v>
      </c>
      <c r="AM24">
        <v>0.75819183637096688</v>
      </c>
      <c r="AN24" t="s">
        <v>70</v>
      </c>
      <c r="AO24">
        <v>864.55700000000002</v>
      </c>
      <c r="AP24" t="s">
        <v>326</v>
      </c>
      <c r="AQ24" t="s">
        <v>118</v>
      </c>
      <c r="AR24" t="s">
        <v>120</v>
      </c>
      <c r="AS24" t="s">
        <v>118</v>
      </c>
      <c r="AT24" t="s">
        <v>120</v>
      </c>
      <c r="AU24" t="s">
        <v>177</v>
      </c>
      <c r="AV24" t="s">
        <v>210</v>
      </c>
      <c r="AW24" t="s">
        <v>70</v>
      </c>
      <c r="AX24">
        <v>2484</v>
      </c>
      <c r="AY24" t="s">
        <v>437</v>
      </c>
      <c r="AZ24">
        <v>2</v>
      </c>
      <c r="BA24" t="s">
        <v>438</v>
      </c>
      <c r="BB24">
        <v>2</v>
      </c>
      <c r="BC24">
        <v>1</v>
      </c>
      <c r="BE24" t="s">
        <v>70</v>
      </c>
      <c r="BF24">
        <v>0</v>
      </c>
      <c r="BG24" t="s">
        <v>262</v>
      </c>
      <c r="BI24" t="s">
        <v>118</v>
      </c>
      <c r="BJ24" t="s">
        <v>210</v>
      </c>
      <c r="BK24" t="s">
        <v>70</v>
      </c>
      <c r="BL24">
        <v>0.75819183637096688</v>
      </c>
      <c r="BM24">
        <v>2484</v>
      </c>
      <c r="BN24" t="s">
        <v>120</v>
      </c>
      <c r="BO24" t="s">
        <v>177</v>
      </c>
      <c r="BP24">
        <v>2</v>
      </c>
      <c r="BQ24">
        <v>987.50900000000001</v>
      </c>
      <c r="BR24">
        <v>1.2986892651105539E-2</v>
      </c>
      <c r="BS24">
        <v>0.38050835275304179</v>
      </c>
      <c r="BT24">
        <v>0.16607443577729417</v>
      </c>
      <c r="BU24">
        <v>15.555999999999999</v>
      </c>
      <c r="BV24">
        <v>0.10126489986420377</v>
      </c>
      <c r="BW24">
        <v>30.278205059396928</v>
      </c>
      <c r="BX24">
        <v>20</v>
      </c>
      <c r="BY24">
        <v>1</v>
      </c>
      <c r="BZ24">
        <v>299</v>
      </c>
    </row>
    <row r="25" spans="1:78" ht="16.5">
      <c r="A25" s="126" t="str">
        <f t="shared" si="1"/>
        <v>청룡교통</v>
      </c>
      <c r="B25" s="127" t="str">
        <f t="shared" si="2"/>
        <v>김호준</v>
      </c>
      <c r="C25" s="128" t="str">
        <f t="shared" si="3"/>
        <v>B</v>
      </c>
      <c r="D25" s="129">
        <f t="shared" si="4"/>
        <v>0.94313607921090903</v>
      </c>
      <c r="E25" s="130">
        <f t="shared" si="5"/>
        <v>3254</v>
      </c>
      <c r="F25" s="131" t="str">
        <f t="shared" si="6"/>
        <v>310</v>
      </c>
      <c r="G25" s="132" t="str">
        <f t="shared" si="7"/>
        <v>73아1730</v>
      </c>
      <c r="H25" s="133">
        <f t="shared" si="8"/>
        <v>8</v>
      </c>
      <c r="I25" s="134">
        <f t="shared" si="9"/>
        <v>1567.701</v>
      </c>
      <c r="J25" s="135">
        <f t="shared" si="10"/>
        <v>2.3509003198169821E-2</v>
      </c>
      <c r="K25" s="135">
        <f t="shared" si="11"/>
        <v>0.33474154470292528</v>
      </c>
      <c r="L25" s="135">
        <f t="shared" si="12"/>
        <v>0.14926315668612827</v>
      </c>
      <c r="M25" s="136">
        <f t="shared" si="13"/>
        <v>12.25</v>
      </c>
      <c r="N25" s="137">
        <f t="shared" si="14"/>
        <v>0</v>
      </c>
      <c r="O25" s="137">
        <f t="shared" si="15"/>
        <v>4.975438556204276</v>
      </c>
      <c r="P25" s="219">
        <f t="shared" si="16"/>
        <v>10</v>
      </c>
      <c r="Q25" s="220">
        <f t="shared" si="17"/>
        <v>0</v>
      </c>
      <c r="R25" s="220">
        <f t="shared" si="18"/>
        <v>78</v>
      </c>
      <c r="T25">
        <v>532</v>
      </c>
      <c r="U25">
        <v>3254</v>
      </c>
      <c r="V25" t="s">
        <v>211</v>
      </c>
      <c r="W25">
        <v>1567.701</v>
      </c>
      <c r="X25">
        <v>685.67700000000002</v>
      </c>
      <c r="Y25">
        <v>2.286</v>
      </c>
      <c r="Z25">
        <v>12.25</v>
      </c>
      <c r="AA25">
        <v>82.768587999999994</v>
      </c>
      <c r="AB25">
        <v>1.9458070000000001</v>
      </c>
      <c r="AC25">
        <v>27.706085000000002</v>
      </c>
      <c r="AD25" s="1">
        <v>234</v>
      </c>
      <c r="AE25">
        <v>0</v>
      </c>
      <c r="AF25">
        <v>78</v>
      </c>
      <c r="AG25">
        <v>90</v>
      </c>
      <c r="AH25">
        <v>18.940771999999999</v>
      </c>
      <c r="AI25">
        <v>3324.2</v>
      </c>
      <c r="AJ25">
        <v>519.1</v>
      </c>
      <c r="AK25">
        <v>10</v>
      </c>
      <c r="AL25">
        <v>1687</v>
      </c>
      <c r="AM25">
        <v>0.94313607921090903</v>
      </c>
      <c r="AN25" t="s">
        <v>68</v>
      </c>
      <c r="AO25">
        <v>350.51799999999997</v>
      </c>
      <c r="AP25" t="s">
        <v>327</v>
      </c>
      <c r="AQ25" t="s">
        <v>118</v>
      </c>
      <c r="AR25" t="s">
        <v>119</v>
      </c>
      <c r="AS25" t="s">
        <v>118</v>
      </c>
      <c r="AT25" t="s">
        <v>119</v>
      </c>
      <c r="AU25" t="s">
        <v>171</v>
      </c>
      <c r="AV25" t="s">
        <v>211</v>
      </c>
      <c r="AW25" t="s">
        <v>68</v>
      </c>
      <c r="AX25">
        <v>3254</v>
      </c>
      <c r="AY25" t="s">
        <v>439</v>
      </c>
      <c r="AZ25">
        <v>1</v>
      </c>
      <c r="BA25" t="s">
        <v>440</v>
      </c>
      <c r="BB25">
        <v>8</v>
      </c>
      <c r="BC25">
        <v>1</v>
      </c>
      <c r="BE25" t="s">
        <v>68</v>
      </c>
      <c r="BF25">
        <v>0</v>
      </c>
      <c r="BG25" t="s">
        <v>262</v>
      </c>
      <c r="BI25" t="s">
        <v>118</v>
      </c>
      <c r="BJ25" t="s">
        <v>211</v>
      </c>
      <c r="BK25" t="s">
        <v>68</v>
      </c>
      <c r="BL25">
        <v>0.94313607921090903</v>
      </c>
      <c r="BM25">
        <v>3254</v>
      </c>
      <c r="BN25" t="s">
        <v>119</v>
      </c>
      <c r="BO25" t="s">
        <v>171</v>
      </c>
      <c r="BP25">
        <v>8</v>
      </c>
      <c r="BQ25">
        <v>1567.701</v>
      </c>
      <c r="BR25">
        <v>2.3509003198169821E-2</v>
      </c>
      <c r="BS25">
        <v>0.33474154470292528</v>
      </c>
      <c r="BT25">
        <v>0.14926315668612827</v>
      </c>
      <c r="BU25">
        <v>12.25</v>
      </c>
      <c r="BV25">
        <v>0</v>
      </c>
      <c r="BW25">
        <v>4.975438556204276</v>
      </c>
      <c r="BX25">
        <v>10</v>
      </c>
      <c r="BY25">
        <v>0</v>
      </c>
      <c r="BZ25">
        <v>78</v>
      </c>
    </row>
    <row r="26" spans="1:78" ht="16.5">
      <c r="A26" s="109" t="str">
        <f t="shared" si="1"/>
        <v>청룡교통</v>
      </c>
      <c r="B26" s="110" t="str">
        <f t="shared" si="2"/>
        <v>나진철</v>
      </c>
      <c r="C26" s="111" t="str">
        <f t="shared" si="3"/>
        <v>D</v>
      </c>
      <c r="D26" s="112">
        <f t="shared" si="4"/>
        <v>0.83324977525959676</v>
      </c>
      <c r="E26" s="113">
        <f t="shared" si="5"/>
        <v>7069</v>
      </c>
      <c r="F26" s="114" t="str">
        <f t="shared" si="6"/>
        <v>310</v>
      </c>
      <c r="G26" s="115" t="str">
        <f t="shared" si="7"/>
        <v>73아1047</v>
      </c>
      <c r="H26" s="116">
        <f t="shared" si="8"/>
        <v>9</v>
      </c>
      <c r="I26" s="117">
        <f t="shared" si="9"/>
        <v>1338.0549999999998</v>
      </c>
      <c r="J26" s="118">
        <f t="shared" si="10"/>
        <v>4.2128216108132437E-2</v>
      </c>
      <c r="K26" s="118">
        <f t="shared" si="11"/>
        <v>0.41030656470463339</v>
      </c>
      <c r="L26" s="118">
        <f t="shared" si="12"/>
        <v>0.17114393653474635</v>
      </c>
      <c r="M26" s="119">
        <f t="shared" si="13"/>
        <v>17.007999999999999</v>
      </c>
      <c r="N26" s="120">
        <f t="shared" si="14"/>
        <v>0.14947068692990947</v>
      </c>
      <c r="O26" s="120">
        <f t="shared" si="15"/>
        <v>10.164006711233844</v>
      </c>
      <c r="P26" s="221">
        <f t="shared" si="16"/>
        <v>39</v>
      </c>
      <c r="Q26" s="222">
        <f t="shared" si="17"/>
        <v>2</v>
      </c>
      <c r="R26" s="222">
        <f t="shared" si="18"/>
        <v>136</v>
      </c>
      <c r="T26">
        <v>532</v>
      </c>
      <c r="U26">
        <v>7069</v>
      </c>
      <c r="V26" t="s">
        <v>212</v>
      </c>
      <c r="W26">
        <v>1338.0550000000001</v>
      </c>
      <c r="X26">
        <v>608.30999999999995</v>
      </c>
      <c r="Y26">
        <v>2.2000000000000002</v>
      </c>
      <c r="Z26">
        <v>17.007999999999999</v>
      </c>
      <c r="AA26">
        <v>69.819714000000005</v>
      </c>
      <c r="AB26">
        <v>2.9413800000000001</v>
      </c>
      <c r="AC26">
        <v>28.647487000000002</v>
      </c>
      <c r="AD26" s="1">
        <v>229</v>
      </c>
      <c r="AE26">
        <v>2</v>
      </c>
      <c r="AF26">
        <v>136</v>
      </c>
      <c r="AG26">
        <v>99</v>
      </c>
      <c r="AH26">
        <v>19.164428999999998</v>
      </c>
      <c r="AI26">
        <v>10350.9</v>
      </c>
      <c r="AJ26">
        <v>2517.3000000000002</v>
      </c>
      <c r="AK26">
        <v>39</v>
      </c>
      <c r="AL26">
        <v>28948</v>
      </c>
      <c r="AM26">
        <v>0.83324977525959676</v>
      </c>
      <c r="AN26" t="s">
        <v>67</v>
      </c>
      <c r="AO26">
        <v>333.23700000000002</v>
      </c>
      <c r="AP26" t="s">
        <v>328</v>
      </c>
      <c r="AQ26" t="s">
        <v>118</v>
      </c>
      <c r="AR26" t="s">
        <v>119</v>
      </c>
      <c r="AS26" t="s">
        <v>118</v>
      </c>
      <c r="AT26" t="s">
        <v>119</v>
      </c>
      <c r="AU26" t="s">
        <v>169</v>
      </c>
      <c r="AV26" t="s">
        <v>212</v>
      </c>
      <c r="AW26" t="s">
        <v>67</v>
      </c>
      <c r="AX26">
        <v>7069</v>
      </c>
      <c r="AY26" t="s">
        <v>413</v>
      </c>
      <c r="AZ26">
        <v>4</v>
      </c>
      <c r="BA26" t="s">
        <v>441</v>
      </c>
      <c r="BB26">
        <v>9</v>
      </c>
      <c r="BC26">
        <v>1</v>
      </c>
      <c r="BE26" t="s">
        <v>67</v>
      </c>
      <c r="BF26">
        <v>0</v>
      </c>
      <c r="BG26" t="s">
        <v>262</v>
      </c>
      <c r="BI26" t="s">
        <v>118</v>
      </c>
      <c r="BJ26" t="s">
        <v>212</v>
      </c>
      <c r="BK26" t="s">
        <v>67</v>
      </c>
      <c r="BL26">
        <v>0.83324977525959676</v>
      </c>
      <c r="BM26">
        <v>7069</v>
      </c>
      <c r="BN26" t="s">
        <v>119</v>
      </c>
      <c r="BO26" t="s">
        <v>169</v>
      </c>
      <c r="BP26">
        <v>9</v>
      </c>
      <c r="BQ26">
        <v>1338.0549999999998</v>
      </c>
      <c r="BR26">
        <v>4.2128216108132437E-2</v>
      </c>
      <c r="BS26">
        <v>0.41030656470463339</v>
      </c>
      <c r="BT26">
        <v>0.17114393653474633</v>
      </c>
      <c r="BU26">
        <v>17.007999999999999</v>
      </c>
      <c r="BV26">
        <v>0.14947068692990947</v>
      </c>
      <c r="BW26">
        <v>10.164006711233844</v>
      </c>
      <c r="BX26">
        <v>39</v>
      </c>
      <c r="BY26">
        <v>2</v>
      </c>
      <c r="BZ26">
        <v>136</v>
      </c>
    </row>
    <row r="27" spans="1:78" ht="16.5">
      <c r="A27" s="126" t="str">
        <f t="shared" si="1"/>
        <v>청룡교통</v>
      </c>
      <c r="B27" s="127" t="str">
        <f t="shared" si="2"/>
        <v>류광민</v>
      </c>
      <c r="C27" s="128" t="str">
        <f t="shared" si="3"/>
        <v>B</v>
      </c>
      <c r="D27" s="129">
        <f t="shared" si="4"/>
        <v>0.91454545454545444</v>
      </c>
      <c r="E27" s="130">
        <f t="shared" si="5"/>
        <v>1393</v>
      </c>
      <c r="F27" s="131" t="str">
        <f t="shared" si="6"/>
        <v>43</v>
      </c>
      <c r="G27" s="132" t="str">
        <f t="shared" si="7"/>
        <v>73아1058</v>
      </c>
      <c r="H27" s="133">
        <f t="shared" si="8"/>
        <v>1</v>
      </c>
      <c r="I27" s="134">
        <f t="shared" si="9"/>
        <v>1708.51</v>
      </c>
      <c r="J27" s="135">
        <f t="shared" si="10"/>
        <v>1.2133921598992794E-2</v>
      </c>
      <c r="K27" s="135">
        <f t="shared" si="11"/>
        <v>0.37768226743656419</v>
      </c>
      <c r="L27" s="135">
        <f t="shared" si="12"/>
        <v>0.17968873462841892</v>
      </c>
      <c r="M27" s="136">
        <f t="shared" si="13"/>
        <v>13.494</v>
      </c>
      <c r="N27" s="137">
        <f t="shared" si="14"/>
        <v>0.17559159735676116</v>
      </c>
      <c r="O27" s="137">
        <f t="shared" si="15"/>
        <v>31.313834861955741</v>
      </c>
      <c r="P27" s="219">
        <f t="shared" si="16"/>
        <v>12</v>
      </c>
      <c r="Q27" s="220">
        <f t="shared" si="17"/>
        <v>3</v>
      </c>
      <c r="R27" s="220">
        <f t="shared" si="18"/>
        <v>535</v>
      </c>
      <c r="T27">
        <v>532</v>
      </c>
      <c r="U27">
        <v>1393</v>
      </c>
      <c r="V27" t="s">
        <v>213</v>
      </c>
      <c r="W27">
        <v>1708.51</v>
      </c>
      <c r="X27">
        <v>849.30499999999995</v>
      </c>
      <c r="Y27">
        <v>2.012</v>
      </c>
      <c r="Z27">
        <v>13.494</v>
      </c>
      <c r="AA27">
        <v>101.87052799999999</v>
      </c>
      <c r="AB27">
        <v>1.236089</v>
      </c>
      <c r="AC27">
        <v>38.474691999999997</v>
      </c>
      <c r="AD27" s="1">
        <v>307</v>
      </c>
      <c r="AE27">
        <v>3</v>
      </c>
      <c r="AF27">
        <v>535</v>
      </c>
      <c r="AG27">
        <v>101</v>
      </c>
      <c r="AH27">
        <v>16.771386</v>
      </c>
      <c r="AI27">
        <v>2119.4</v>
      </c>
      <c r="AJ27">
        <v>185.8</v>
      </c>
      <c r="AK27">
        <v>12</v>
      </c>
      <c r="AL27">
        <v>4211</v>
      </c>
      <c r="AM27">
        <v>0.91454545454545444</v>
      </c>
      <c r="AN27" t="s">
        <v>68</v>
      </c>
      <c r="AO27">
        <v>1708.51</v>
      </c>
      <c r="AP27" t="s">
        <v>329</v>
      </c>
      <c r="AQ27" t="s">
        <v>118</v>
      </c>
      <c r="AR27" t="s">
        <v>120</v>
      </c>
      <c r="AS27" t="s">
        <v>118</v>
      </c>
      <c r="AT27" t="s">
        <v>120</v>
      </c>
      <c r="AU27" t="s">
        <v>176</v>
      </c>
      <c r="AV27" t="s">
        <v>213</v>
      </c>
      <c r="AW27" t="s">
        <v>68</v>
      </c>
      <c r="AX27">
        <v>1393</v>
      </c>
      <c r="AY27" t="s">
        <v>428</v>
      </c>
      <c r="AZ27">
        <v>1</v>
      </c>
      <c r="BA27" t="s">
        <v>297</v>
      </c>
      <c r="BB27">
        <v>1</v>
      </c>
      <c r="BC27">
        <v>1</v>
      </c>
      <c r="BE27" t="s">
        <v>69</v>
      </c>
      <c r="BF27">
        <v>1</v>
      </c>
      <c r="BG27" t="s">
        <v>261</v>
      </c>
      <c r="BI27" t="s">
        <v>118</v>
      </c>
      <c r="BJ27" t="s">
        <v>213</v>
      </c>
      <c r="BK27" t="s">
        <v>68</v>
      </c>
      <c r="BL27">
        <v>0.91454545454545444</v>
      </c>
      <c r="BM27">
        <v>1393</v>
      </c>
      <c r="BN27" t="s">
        <v>120</v>
      </c>
      <c r="BO27" t="s">
        <v>176</v>
      </c>
      <c r="BP27">
        <v>1</v>
      </c>
      <c r="BQ27">
        <v>1708.51</v>
      </c>
      <c r="BR27">
        <v>1.2133921598992794E-2</v>
      </c>
      <c r="BS27">
        <v>0.37768226743656419</v>
      </c>
      <c r="BT27">
        <v>0.17968873462841892</v>
      </c>
      <c r="BU27">
        <v>13.494</v>
      </c>
      <c r="BV27">
        <v>0.17559159735676116</v>
      </c>
      <c r="BW27">
        <v>31.313834861955741</v>
      </c>
      <c r="BX27">
        <v>12</v>
      </c>
      <c r="BY27">
        <v>3</v>
      </c>
      <c r="BZ27">
        <v>535</v>
      </c>
    </row>
    <row r="28" spans="1:78" ht="16.5">
      <c r="A28" s="109" t="str">
        <f t="shared" si="1"/>
        <v>청룡교통</v>
      </c>
      <c r="B28" s="110" t="str">
        <f t="shared" si="2"/>
        <v>박금빈</v>
      </c>
      <c r="C28" s="111" t="str">
        <f t="shared" si="3"/>
        <v>D</v>
      </c>
      <c r="D28" s="112">
        <f t="shared" si="4"/>
        <v>0.80954545454545446</v>
      </c>
      <c r="E28" s="113">
        <f t="shared" si="5"/>
        <v>6515</v>
      </c>
      <c r="F28" s="114" t="str">
        <f t="shared" si="6"/>
        <v>43</v>
      </c>
      <c r="G28" s="115" t="str">
        <f t="shared" si="7"/>
        <v>73아1151</v>
      </c>
      <c r="H28" s="116">
        <f t="shared" si="8"/>
        <v>1</v>
      </c>
      <c r="I28" s="117">
        <f t="shared" si="9"/>
        <v>2473.806</v>
      </c>
      <c r="J28" s="118">
        <f t="shared" si="10"/>
        <v>2.2602112254596563E-2</v>
      </c>
      <c r="K28" s="118">
        <f t="shared" si="11"/>
        <v>0.38577555050393264</v>
      </c>
      <c r="L28" s="118">
        <f t="shared" si="12"/>
        <v>0.21545747726377898</v>
      </c>
      <c r="M28" s="119">
        <f t="shared" si="13"/>
        <v>15.081</v>
      </c>
      <c r="N28" s="120">
        <f t="shared" si="14"/>
        <v>0</v>
      </c>
      <c r="O28" s="120">
        <f t="shared" si="15"/>
        <v>31.0048564842999</v>
      </c>
      <c r="P28" s="221">
        <f t="shared" si="16"/>
        <v>48</v>
      </c>
      <c r="Q28" s="222">
        <f t="shared" si="17"/>
        <v>0</v>
      </c>
      <c r="R28" s="222">
        <f t="shared" si="18"/>
        <v>767</v>
      </c>
      <c r="T28">
        <v>532</v>
      </c>
      <c r="U28">
        <v>6515</v>
      </c>
      <c r="V28" t="s">
        <v>214</v>
      </c>
      <c r="W28">
        <v>2473.806</v>
      </c>
      <c r="X28">
        <v>1389.181</v>
      </c>
      <c r="Y28">
        <v>1.7809999999999999</v>
      </c>
      <c r="Z28">
        <v>15.081</v>
      </c>
      <c r="AA28">
        <v>153.10635400000001</v>
      </c>
      <c r="AB28">
        <v>3.4605269999999999</v>
      </c>
      <c r="AC28">
        <v>59.064687999999997</v>
      </c>
      <c r="AD28" s="1">
        <v>533</v>
      </c>
      <c r="AE28">
        <v>0</v>
      </c>
      <c r="AF28">
        <v>767</v>
      </c>
      <c r="AG28">
        <v>93</v>
      </c>
      <c r="AH28">
        <v>16.157435</v>
      </c>
      <c r="AI28">
        <v>4469.8</v>
      </c>
      <c r="AJ28">
        <v>597</v>
      </c>
      <c r="AK28">
        <v>48</v>
      </c>
      <c r="AL28">
        <v>19427</v>
      </c>
      <c r="AM28">
        <v>0.80954545454545446</v>
      </c>
      <c r="AN28" t="s">
        <v>67</v>
      </c>
      <c r="AO28">
        <v>2473.806</v>
      </c>
      <c r="AP28" t="s">
        <v>330</v>
      </c>
      <c r="AQ28" t="s">
        <v>118</v>
      </c>
      <c r="AR28" t="s">
        <v>120</v>
      </c>
      <c r="AS28" t="s">
        <v>118</v>
      </c>
      <c r="AT28" t="s">
        <v>120</v>
      </c>
      <c r="AU28" t="s">
        <v>181</v>
      </c>
      <c r="AV28" t="s">
        <v>214</v>
      </c>
      <c r="AW28" t="s">
        <v>67</v>
      </c>
      <c r="AX28">
        <v>6515</v>
      </c>
      <c r="AY28" t="s">
        <v>442</v>
      </c>
      <c r="AZ28">
        <v>3</v>
      </c>
      <c r="BA28" t="s">
        <v>443</v>
      </c>
      <c r="BB28">
        <v>1</v>
      </c>
      <c r="BC28">
        <v>1</v>
      </c>
      <c r="BE28" t="s">
        <v>70</v>
      </c>
      <c r="BF28">
        <v>1</v>
      </c>
      <c r="BG28" t="s">
        <v>261</v>
      </c>
      <c r="BI28" t="s">
        <v>118</v>
      </c>
      <c r="BJ28" t="s">
        <v>214</v>
      </c>
      <c r="BK28" t="s">
        <v>67</v>
      </c>
      <c r="BL28">
        <v>0.80954545454545446</v>
      </c>
      <c r="BM28">
        <v>6515</v>
      </c>
      <c r="BN28" t="s">
        <v>120</v>
      </c>
      <c r="BO28" t="s">
        <v>181</v>
      </c>
      <c r="BP28">
        <v>1</v>
      </c>
      <c r="BQ28">
        <v>2473.806</v>
      </c>
      <c r="BR28">
        <v>2.2602112254596563E-2</v>
      </c>
      <c r="BS28">
        <v>0.38577555050393264</v>
      </c>
      <c r="BT28">
        <v>0.21545747726377898</v>
      </c>
      <c r="BU28">
        <v>15.081</v>
      </c>
      <c r="BV28">
        <v>0</v>
      </c>
      <c r="BW28">
        <v>31.0048564842999</v>
      </c>
      <c r="BX28">
        <v>48</v>
      </c>
      <c r="BY28">
        <v>0</v>
      </c>
      <c r="BZ28">
        <v>767</v>
      </c>
    </row>
    <row r="29" spans="1:78" ht="16.5">
      <c r="A29" s="126" t="str">
        <f t="shared" si="1"/>
        <v>청룡교통</v>
      </c>
      <c r="B29" s="127" t="str">
        <f t="shared" si="2"/>
        <v>박승호</v>
      </c>
      <c r="C29" s="128" t="str">
        <f t="shared" si="3"/>
        <v>D</v>
      </c>
      <c r="D29" s="129">
        <f t="shared" si="4"/>
        <v>0.8454532256125955</v>
      </c>
      <c r="E29" s="130">
        <f t="shared" si="5"/>
        <v>4679</v>
      </c>
      <c r="F29" s="131" t="str">
        <f t="shared" si="6"/>
        <v>310</v>
      </c>
      <c r="G29" s="132" t="str">
        <f t="shared" si="7"/>
        <v>73아1079</v>
      </c>
      <c r="H29" s="133">
        <f t="shared" si="8"/>
        <v>11</v>
      </c>
      <c r="I29" s="134">
        <f t="shared" si="9"/>
        <v>1492.0990000000002</v>
      </c>
      <c r="J29" s="135">
        <f t="shared" si="10"/>
        <v>1.3640929246169558E-2</v>
      </c>
      <c r="K29" s="135">
        <f t="shared" si="11"/>
        <v>0.39098177869220213</v>
      </c>
      <c r="L29" s="135">
        <f t="shared" si="12"/>
        <v>0.15615585829090428</v>
      </c>
      <c r="M29" s="136">
        <f t="shared" si="13"/>
        <v>15.173</v>
      </c>
      <c r="N29" s="137">
        <f t="shared" si="14"/>
        <v>0</v>
      </c>
      <c r="O29" s="137">
        <f t="shared" si="15"/>
        <v>38.536316960201695</v>
      </c>
      <c r="P29" s="219">
        <f t="shared" si="16"/>
        <v>28</v>
      </c>
      <c r="Q29" s="220">
        <f t="shared" si="17"/>
        <v>0</v>
      </c>
      <c r="R29" s="220">
        <f t="shared" si="18"/>
        <v>575</v>
      </c>
      <c r="T29">
        <v>532</v>
      </c>
      <c r="U29">
        <v>4679</v>
      </c>
      <c r="V29" t="s">
        <v>215</v>
      </c>
      <c r="W29">
        <v>1492.0989999999999</v>
      </c>
      <c r="X29">
        <v>743.05399999999997</v>
      </c>
      <c r="Y29">
        <v>2.008</v>
      </c>
      <c r="Z29">
        <v>15.173</v>
      </c>
      <c r="AA29">
        <v>84.385819999999995</v>
      </c>
      <c r="AB29">
        <v>1.1511009999999999</v>
      </c>
      <c r="AC29">
        <v>32.993318000000002</v>
      </c>
      <c r="AD29" s="1">
        <v>233</v>
      </c>
      <c r="AE29">
        <v>0</v>
      </c>
      <c r="AF29">
        <v>575</v>
      </c>
      <c r="AG29">
        <v>88</v>
      </c>
      <c r="AH29">
        <v>17.681868000000001</v>
      </c>
      <c r="AI29">
        <v>4580.3</v>
      </c>
      <c r="AJ29">
        <v>199.5</v>
      </c>
      <c r="AK29">
        <v>28</v>
      </c>
      <c r="AL29">
        <v>13204</v>
      </c>
      <c r="AM29">
        <v>0.8454532256125955</v>
      </c>
      <c r="AN29" t="s">
        <v>67</v>
      </c>
      <c r="AO29">
        <v>221.18700000000001</v>
      </c>
      <c r="AP29" t="s">
        <v>331</v>
      </c>
      <c r="AQ29" t="s">
        <v>118</v>
      </c>
      <c r="AR29" t="s">
        <v>119</v>
      </c>
      <c r="AS29" t="s">
        <v>118</v>
      </c>
      <c r="AT29" t="s">
        <v>119</v>
      </c>
      <c r="AU29" t="s">
        <v>170</v>
      </c>
      <c r="AV29" t="s">
        <v>215</v>
      </c>
      <c r="AW29" t="s">
        <v>67</v>
      </c>
      <c r="AX29">
        <v>4679</v>
      </c>
      <c r="AY29" t="s">
        <v>413</v>
      </c>
      <c r="AZ29">
        <v>2</v>
      </c>
      <c r="BA29" t="s">
        <v>444</v>
      </c>
      <c r="BB29">
        <v>11</v>
      </c>
      <c r="BC29">
        <v>1</v>
      </c>
      <c r="BE29" t="s">
        <v>69</v>
      </c>
      <c r="BF29">
        <v>-1</v>
      </c>
      <c r="BG29" t="s">
        <v>263</v>
      </c>
      <c r="BI29" t="s">
        <v>118</v>
      </c>
      <c r="BJ29" t="s">
        <v>215</v>
      </c>
      <c r="BK29" t="s">
        <v>67</v>
      </c>
      <c r="BL29">
        <v>0.8454532256125955</v>
      </c>
      <c r="BM29">
        <v>4679</v>
      </c>
      <c r="BN29" t="s">
        <v>119</v>
      </c>
      <c r="BO29" t="s">
        <v>170</v>
      </c>
      <c r="BP29">
        <v>11</v>
      </c>
      <c r="BQ29">
        <v>1492.0990000000002</v>
      </c>
      <c r="BR29">
        <v>1.3640929246169558E-2</v>
      </c>
      <c r="BS29">
        <v>0.39098177869220213</v>
      </c>
      <c r="BT29">
        <v>0.15615585829090431</v>
      </c>
      <c r="BU29">
        <v>15.173</v>
      </c>
      <c r="BV29">
        <v>0</v>
      </c>
      <c r="BW29">
        <v>38.536316960201695</v>
      </c>
      <c r="BX29">
        <v>28</v>
      </c>
      <c r="BY29">
        <v>0</v>
      </c>
      <c r="BZ29">
        <v>575</v>
      </c>
    </row>
    <row r="30" spans="1:78" ht="16.5">
      <c r="A30" s="109" t="str">
        <f t="shared" si="1"/>
        <v>청룡교통</v>
      </c>
      <c r="B30" s="110" t="str">
        <f t="shared" si="2"/>
        <v>박완규</v>
      </c>
      <c r="C30" s="111" t="str">
        <f t="shared" si="3"/>
        <v>A</v>
      </c>
      <c r="D30" s="112">
        <f t="shared" si="4"/>
        <v>0.95283807277521215</v>
      </c>
      <c r="E30" s="113">
        <f t="shared" si="5"/>
        <v>4336</v>
      </c>
      <c r="F30" s="114" t="str">
        <f t="shared" si="6"/>
        <v>310</v>
      </c>
      <c r="G30" s="115" t="str">
        <f t="shared" si="7"/>
        <v>73아1731</v>
      </c>
      <c r="H30" s="116">
        <f t="shared" si="8"/>
        <v>8</v>
      </c>
      <c r="I30" s="117">
        <f t="shared" si="9"/>
        <v>1150.1569999999999</v>
      </c>
      <c r="J30" s="118">
        <f t="shared" si="10"/>
        <v>1.1604438933604383E-3</v>
      </c>
      <c r="K30" s="118">
        <f t="shared" si="11"/>
        <v>0.30243027677058282</v>
      </c>
      <c r="L30" s="118">
        <f t="shared" si="12"/>
        <v>0.16084760602248216</v>
      </c>
      <c r="M30" s="119">
        <f t="shared" si="13"/>
        <v>12.577999999999999</v>
      </c>
      <c r="N30" s="120">
        <f t="shared" si="14"/>
        <v>0.26083395571213325</v>
      </c>
      <c r="O30" s="120">
        <f t="shared" si="15"/>
        <v>9.911690317061062</v>
      </c>
      <c r="P30" s="221">
        <f t="shared" si="16"/>
        <v>1</v>
      </c>
      <c r="Q30" s="222">
        <f t="shared" si="17"/>
        <v>3</v>
      </c>
      <c r="R30" s="222">
        <f t="shared" si="18"/>
        <v>114</v>
      </c>
      <c r="T30">
        <v>532</v>
      </c>
      <c r="U30">
        <v>4336</v>
      </c>
      <c r="V30" t="s">
        <v>216</v>
      </c>
      <c r="W30">
        <v>1150.1569999999999</v>
      </c>
      <c r="X30">
        <v>487.35899999999998</v>
      </c>
      <c r="Y30">
        <v>2.36</v>
      </c>
      <c r="Z30">
        <v>12.577999999999999</v>
      </c>
      <c r="AA30">
        <v>54.091369999999998</v>
      </c>
      <c r="AB30">
        <v>6.2770000000000006E-2</v>
      </c>
      <c r="AC30">
        <v>16.358868000000001</v>
      </c>
      <c r="AD30" s="1">
        <v>185</v>
      </c>
      <c r="AE30">
        <v>3</v>
      </c>
      <c r="AF30">
        <v>114</v>
      </c>
      <c r="AG30">
        <v>97</v>
      </c>
      <c r="AH30">
        <v>21.263224999999998</v>
      </c>
      <c r="AI30">
        <v>1706.2</v>
      </c>
      <c r="AJ30">
        <v>194</v>
      </c>
      <c r="AK30">
        <v>1</v>
      </c>
      <c r="AL30">
        <v>54</v>
      </c>
      <c r="AM30">
        <v>0.95283807277521215</v>
      </c>
      <c r="AN30" t="s">
        <v>66</v>
      </c>
      <c r="AO30">
        <v>253.57300000000001</v>
      </c>
      <c r="AP30" t="s">
        <v>332</v>
      </c>
      <c r="AQ30" t="s">
        <v>118</v>
      </c>
      <c r="AR30" t="s">
        <v>119</v>
      </c>
      <c r="AS30" t="s">
        <v>118</v>
      </c>
      <c r="AT30" t="s">
        <v>119</v>
      </c>
      <c r="AU30" t="s">
        <v>172</v>
      </c>
      <c r="AV30" t="s">
        <v>216</v>
      </c>
      <c r="AW30" t="s">
        <v>66</v>
      </c>
      <c r="AX30">
        <v>4336</v>
      </c>
      <c r="AY30" t="s">
        <v>445</v>
      </c>
      <c r="AZ30">
        <v>3</v>
      </c>
      <c r="BA30" t="s">
        <v>446</v>
      </c>
      <c r="BB30">
        <v>8</v>
      </c>
      <c r="BC30">
        <v>1</v>
      </c>
      <c r="BE30" t="s">
        <v>71</v>
      </c>
      <c r="BF30">
        <v>-1</v>
      </c>
      <c r="BG30" t="s">
        <v>263</v>
      </c>
      <c r="BI30" t="s">
        <v>118</v>
      </c>
      <c r="BJ30" t="s">
        <v>216</v>
      </c>
      <c r="BK30" t="s">
        <v>66</v>
      </c>
      <c r="BL30">
        <v>0.95283807277521215</v>
      </c>
      <c r="BM30">
        <v>4336</v>
      </c>
      <c r="BN30" t="s">
        <v>119</v>
      </c>
      <c r="BO30" t="s">
        <v>172</v>
      </c>
      <c r="BP30">
        <v>8</v>
      </c>
      <c r="BQ30">
        <v>1150.1569999999999</v>
      </c>
      <c r="BR30">
        <v>1.1604438933604383E-3</v>
      </c>
      <c r="BS30">
        <v>0.30243027677058282</v>
      </c>
      <c r="BT30">
        <v>0.16084760602248216</v>
      </c>
      <c r="BU30">
        <v>12.577999999999999</v>
      </c>
      <c r="BV30">
        <v>0.26083395571213325</v>
      </c>
      <c r="BW30">
        <v>9.911690317061062</v>
      </c>
      <c r="BX30">
        <v>1</v>
      </c>
      <c r="BY30">
        <v>3</v>
      </c>
      <c r="BZ30">
        <v>114</v>
      </c>
    </row>
    <row r="31" spans="1:78" ht="16.5">
      <c r="A31" s="126" t="str">
        <f t="shared" si="1"/>
        <v>청룡교통</v>
      </c>
      <c r="B31" s="127" t="str">
        <f t="shared" si="2"/>
        <v>박형근</v>
      </c>
      <c r="C31" s="128" t="str">
        <f t="shared" si="3"/>
        <v>D</v>
      </c>
      <c r="D31" s="129">
        <f t="shared" si="4"/>
        <v>0.81982026902014904</v>
      </c>
      <c r="E31" s="130">
        <f t="shared" si="5"/>
        <v>5</v>
      </c>
      <c r="F31" s="131" t="str">
        <f t="shared" si="6"/>
        <v>310</v>
      </c>
      <c r="G31" s="132" t="str">
        <f t="shared" si="7"/>
        <v>73아1047</v>
      </c>
      <c r="H31" s="133">
        <f t="shared" si="8"/>
        <v>2</v>
      </c>
      <c r="I31" s="134">
        <f t="shared" si="9"/>
        <v>4145.3180000000002</v>
      </c>
      <c r="J31" s="135">
        <f t="shared" si="10"/>
        <v>1.104368187921578E-2</v>
      </c>
      <c r="K31" s="135">
        <f t="shared" si="11"/>
        <v>0.4057243685709408</v>
      </c>
      <c r="L31" s="135">
        <f t="shared" si="12"/>
        <v>0.18551049642029874</v>
      </c>
      <c r="M31" s="136">
        <f t="shared" si="13"/>
        <v>20.981999999999999</v>
      </c>
      <c r="N31" s="137">
        <f t="shared" si="14"/>
        <v>0</v>
      </c>
      <c r="O31" s="137">
        <f t="shared" si="15"/>
        <v>5.9585295989354732</v>
      </c>
      <c r="P31" s="219">
        <f t="shared" si="16"/>
        <v>81</v>
      </c>
      <c r="Q31" s="220">
        <f t="shared" si="17"/>
        <v>0</v>
      </c>
      <c r="R31" s="220">
        <f t="shared" si="18"/>
        <v>247</v>
      </c>
      <c r="T31">
        <v>532</v>
      </c>
      <c r="U31">
        <v>5</v>
      </c>
      <c r="V31" t="s">
        <v>217</v>
      </c>
      <c r="W31">
        <v>4145.3180000000002</v>
      </c>
      <c r="X31">
        <v>1461.2449999999999</v>
      </c>
      <c r="Y31">
        <v>2.8370000000000002</v>
      </c>
      <c r="Z31">
        <v>20.981999999999999</v>
      </c>
      <c r="AA31">
        <v>136.70332200000001</v>
      </c>
      <c r="AB31">
        <v>1.509708</v>
      </c>
      <c r="AC31">
        <v>55.463869000000003</v>
      </c>
      <c r="AD31" s="1">
        <v>769</v>
      </c>
      <c r="AE31">
        <v>0</v>
      </c>
      <c r="AF31">
        <v>247</v>
      </c>
      <c r="AG31">
        <v>105</v>
      </c>
      <c r="AH31">
        <v>30.323461999999999</v>
      </c>
      <c r="AI31">
        <v>80367.100000000006</v>
      </c>
      <c r="AJ31">
        <v>44438.400000000001</v>
      </c>
      <c r="AK31">
        <v>81</v>
      </c>
      <c r="AL31">
        <v>94508</v>
      </c>
      <c r="AM31">
        <v>0.81982026902014904</v>
      </c>
      <c r="AN31" t="s">
        <v>67</v>
      </c>
      <c r="AO31">
        <v>3998.6060000000002</v>
      </c>
      <c r="AP31" t="s">
        <v>333</v>
      </c>
      <c r="AQ31" t="s">
        <v>118</v>
      </c>
      <c r="AR31" t="s">
        <v>119</v>
      </c>
      <c r="AS31" t="s">
        <v>118</v>
      </c>
      <c r="AT31" t="s">
        <v>119</v>
      </c>
      <c r="AU31" t="s">
        <v>169</v>
      </c>
      <c r="AV31" t="s">
        <v>217</v>
      </c>
      <c r="AW31" t="s">
        <v>67</v>
      </c>
      <c r="AX31">
        <v>5</v>
      </c>
      <c r="AY31" t="s">
        <v>413</v>
      </c>
      <c r="AZ31">
        <v>7</v>
      </c>
      <c r="BA31" t="s">
        <v>447</v>
      </c>
      <c r="BB31">
        <v>2</v>
      </c>
      <c r="BC31">
        <v>1</v>
      </c>
      <c r="BE31" t="s">
        <v>67</v>
      </c>
      <c r="BF31">
        <v>0</v>
      </c>
      <c r="BG31" t="s">
        <v>262</v>
      </c>
      <c r="BI31" t="s">
        <v>118</v>
      </c>
      <c r="BJ31" t="s">
        <v>217</v>
      </c>
      <c r="BK31" t="s">
        <v>67</v>
      </c>
      <c r="BL31">
        <v>0.81982026902014904</v>
      </c>
      <c r="BM31">
        <v>5</v>
      </c>
      <c r="BN31" t="s">
        <v>119</v>
      </c>
      <c r="BO31" t="s">
        <v>169</v>
      </c>
      <c r="BP31">
        <v>2</v>
      </c>
      <c r="BQ31">
        <v>4145.3180000000002</v>
      </c>
      <c r="BR31">
        <v>1.104368187921578E-2</v>
      </c>
      <c r="BS31">
        <v>0.4057243685709408</v>
      </c>
      <c r="BT31">
        <v>0.18551049642029874</v>
      </c>
      <c r="BU31">
        <v>20.981999999999999</v>
      </c>
      <c r="BV31">
        <v>0</v>
      </c>
      <c r="BW31">
        <v>5.9585295989354732</v>
      </c>
      <c r="BX31">
        <v>81</v>
      </c>
      <c r="BY31">
        <v>0</v>
      </c>
      <c r="BZ31">
        <v>247</v>
      </c>
    </row>
    <row r="32" spans="1:78" ht="16.5">
      <c r="A32" s="109" t="str">
        <f t="shared" si="1"/>
        <v>청룡교통</v>
      </c>
      <c r="B32" s="110" t="str">
        <f t="shared" si="2"/>
        <v>배경호</v>
      </c>
      <c r="C32" s="111" t="str">
        <f t="shared" si="3"/>
        <v>B</v>
      </c>
      <c r="D32" s="112">
        <f t="shared" si="4"/>
        <v>0.92739130434782613</v>
      </c>
      <c r="E32" s="113">
        <f t="shared" si="5"/>
        <v>4432</v>
      </c>
      <c r="F32" s="114" t="str">
        <f t="shared" si="6"/>
        <v>43-1</v>
      </c>
      <c r="G32" s="115" t="str">
        <f t="shared" si="7"/>
        <v>75바1073</v>
      </c>
      <c r="H32" s="116">
        <f t="shared" si="8"/>
        <v>1</v>
      </c>
      <c r="I32" s="117">
        <f t="shared" si="9"/>
        <v>1956.2629999999999</v>
      </c>
      <c r="J32" s="118">
        <f t="shared" si="10"/>
        <v>5.0738759517004052E-2</v>
      </c>
      <c r="K32" s="118">
        <f t="shared" si="11"/>
        <v>0.35854821289217526</v>
      </c>
      <c r="L32" s="118">
        <f t="shared" si="12"/>
        <v>0.17737901294457853</v>
      </c>
      <c r="M32" s="119">
        <f t="shared" si="13"/>
        <v>13.167</v>
      </c>
      <c r="N32" s="120">
        <f t="shared" si="14"/>
        <v>0</v>
      </c>
      <c r="O32" s="120">
        <f t="shared" si="15"/>
        <v>12.626114177899394</v>
      </c>
      <c r="P32" s="221">
        <f t="shared" si="16"/>
        <v>28</v>
      </c>
      <c r="Q32" s="222">
        <f t="shared" si="17"/>
        <v>0</v>
      </c>
      <c r="R32" s="222">
        <f t="shared" si="18"/>
        <v>247</v>
      </c>
      <c r="T32">
        <v>532</v>
      </c>
      <c r="U32">
        <v>4432</v>
      </c>
      <c r="V32" t="s">
        <v>218</v>
      </c>
      <c r="W32">
        <v>1956.2629999999999</v>
      </c>
      <c r="X32">
        <v>917.00099999999998</v>
      </c>
      <c r="Y32">
        <v>2.133</v>
      </c>
      <c r="Z32">
        <v>13.167</v>
      </c>
      <c r="AA32">
        <v>124.69023799999999</v>
      </c>
      <c r="AB32">
        <v>6.3266280000000004</v>
      </c>
      <c r="AC32">
        <v>44.707462</v>
      </c>
      <c r="AD32" s="1">
        <v>347</v>
      </c>
      <c r="AE32">
        <v>0</v>
      </c>
      <c r="AF32">
        <v>247</v>
      </c>
      <c r="AG32">
        <v>103</v>
      </c>
      <c r="AH32">
        <v>15.688981999999999</v>
      </c>
      <c r="AI32">
        <v>2850.5</v>
      </c>
      <c r="AJ32">
        <v>280.8</v>
      </c>
      <c r="AK32">
        <v>28</v>
      </c>
      <c r="AL32">
        <v>7434</v>
      </c>
      <c r="AM32">
        <v>0.92739130434782613</v>
      </c>
      <c r="AN32" t="s">
        <v>68</v>
      </c>
      <c r="AO32">
        <v>1956.2629999999999</v>
      </c>
      <c r="AP32" t="s">
        <v>334</v>
      </c>
      <c r="AQ32" t="s">
        <v>118</v>
      </c>
      <c r="AR32" t="s">
        <v>121</v>
      </c>
      <c r="AS32" t="s">
        <v>118</v>
      </c>
      <c r="AT32" t="s">
        <v>121</v>
      </c>
      <c r="AU32" t="s">
        <v>189</v>
      </c>
      <c r="AV32" t="s">
        <v>218</v>
      </c>
      <c r="AW32" t="s">
        <v>68</v>
      </c>
      <c r="AX32">
        <v>4432</v>
      </c>
      <c r="AY32" t="s">
        <v>448</v>
      </c>
      <c r="AZ32">
        <v>2</v>
      </c>
      <c r="BA32" t="s">
        <v>449</v>
      </c>
      <c r="BB32">
        <v>1</v>
      </c>
      <c r="BC32">
        <v>1</v>
      </c>
      <c r="BE32" t="s">
        <v>68</v>
      </c>
      <c r="BF32">
        <v>0</v>
      </c>
      <c r="BG32" t="s">
        <v>262</v>
      </c>
      <c r="BI32" t="s">
        <v>118</v>
      </c>
      <c r="BJ32" t="s">
        <v>218</v>
      </c>
      <c r="BK32" t="s">
        <v>68</v>
      </c>
      <c r="BL32">
        <v>0.92739130434782613</v>
      </c>
      <c r="BM32">
        <v>4432</v>
      </c>
      <c r="BN32" t="s">
        <v>121</v>
      </c>
      <c r="BO32" t="s">
        <v>189</v>
      </c>
      <c r="BP32">
        <v>1</v>
      </c>
      <c r="BQ32">
        <v>1956.2629999999999</v>
      </c>
      <c r="BR32">
        <v>5.0738759517004052E-2</v>
      </c>
      <c r="BS32">
        <v>0.35854821289217526</v>
      </c>
      <c r="BT32">
        <v>0.17737901294457853</v>
      </c>
      <c r="BU32">
        <v>13.167</v>
      </c>
      <c r="BV32">
        <v>0</v>
      </c>
      <c r="BW32">
        <v>12.626114177899394</v>
      </c>
      <c r="BX32">
        <v>28</v>
      </c>
      <c r="BY32">
        <v>0</v>
      </c>
      <c r="BZ32">
        <v>247</v>
      </c>
    </row>
    <row r="33" spans="1:78" ht="16.5">
      <c r="A33" s="126" t="str">
        <f t="shared" si="1"/>
        <v>청룡교통</v>
      </c>
      <c r="B33" s="127" t="str">
        <f t="shared" si="2"/>
        <v>서현호</v>
      </c>
      <c r="C33" s="128" t="str">
        <f t="shared" si="3"/>
        <v>D</v>
      </c>
      <c r="D33" s="129">
        <f t="shared" si="4"/>
        <v>0.83269230769230773</v>
      </c>
      <c r="E33" s="130">
        <f t="shared" si="5"/>
        <v>5023</v>
      </c>
      <c r="F33" s="131" t="str">
        <f t="shared" si="6"/>
        <v>44</v>
      </c>
      <c r="G33" s="132" t="str">
        <f t="shared" si="7"/>
        <v>73아1052</v>
      </c>
      <c r="H33" s="133">
        <f t="shared" si="8"/>
        <v>1</v>
      </c>
      <c r="I33" s="134">
        <f t="shared" si="9"/>
        <v>2046.1030000000001</v>
      </c>
      <c r="J33" s="135">
        <f t="shared" si="10"/>
        <v>1.1161118755800873E-2</v>
      </c>
      <c r="K33" s="135">
        <f t="shared" si="11"/>
        <v>0.37277864357126583</v>
      </c>
      <c r="L33" s="135">
        <f t="shared" si="12"/>
        <v>0.16910194648070012</v>
      </c>
      <c r="M33" s="136">
        <f t="shared" si="13"/>
        <v>11.954000000000001</v>
      </c>
      <c r="N33" s="137">
        <f t="shared" si="14"/>
        <v>0</v>
      </c>
      <c r="O33" s="137">
        <f t="shared" si="15"/>
        <v>22.579508460717765</v>
      </c>
      <c r="P33" s="219">
        <f t="shared" si="16"/>
        <v>60</v>
      </c>
      <c r="Q33" s="220">
        <f t="shared" si="17"/>
        <v>0</v>
      </c>
      <c r="R33" s="220">
        <f t="shared" si="18"/>
        <v>462</v>
      </c>
      <c r="T33">
        <v>532</v>
      </c>
      <c r="U33">
        <v>5023</v>
      </c>
      <c r="V33" t="s">
        <v>219</v>
      </c>
      <c r="W33">
        <v>2046.1030000000001</v>
      </c>
      <c r="X33">
        <v>945.16899999999998</v>
      </c>
      <c r="Y33">
        <v>2.165</v>
      </c>
      <c r="Z33">
        <v>11.954000000000001</v>
      </c>
      <c r="AA33">
        <v>111.720252</v>
      </c>
      <c r="AB33">
        <v>1.246923</v>
      </c>
      <c r="AC33">
        <v>41.646923999999999</v>
      </c>
      <c r="AD33" s="1">
        <v>346</v>
      </c>
      <c r="AE33">
        <v>0</v>
      </c>
      <c r="AF33">
        <v>462</v>
      </c>
      <c r="AG33">
        <v>95</v>
      </c>
      <c r="AH33">
        <v>18.314520999999999</v>
      </c>
      <c r="AI33">
        <v>2725.8</v>
      </c>
      <c r="AJ33">
        <v>28.6</v>
      </c>
      <c r="AK33">
        <v>60</v>
      </c>
      <c r="AL33">
        <v>24033</v>
      </c>
      <c r="AM33">
        <v>0.83269230769230773</v>
      </c>
      <c r="AN33" t="s">
        <v>67</v>
      </c>
      <c r="AO33">
        <v>2046.1030000000001</v>
      </c>
      <c r="AP33" t="s">
        <v>335</v>
      </c>
      <c r="AQ33" t="s">
        <v>118</v>
      </c>
      <c r="AR33" t="s">
        <v>122</v>
      </c>
      <c r="AS33" t="s">
        <v>118</v>
      </c>
      <c r="AT33" t="s">
        <v>122</v>
      </c>
      <c r="AU33" t="s">
        <v>190</v>
      </c>
      <c r="AV33" t="s">
        <v>219</v>
      </c>
      <c r="AW33" t="s">
        <v>67</v>
      </c>
      <c r="AX33">
        <v>5023</v>
      </c>
      <c r="AY33" t="s">
        <v>408</v>
      </c>
      <c r="AZ33">
        <v>2</v>
      </c>
      <c r="BA33" t="s">
        <v>450</v>
      </c>
      <c r="BB33">
        <v>1</v>
      </c>
      <c r="BC33">
        <v>1</v>
      </c>
      <c r="BE33" t="s">
        <v>67</v>
      </c>
      <c r="BF33">
        <v>0</v>
      </c>
      <c r="BG33" t="s">
        <v>262</v>
      </c>
      <c r="BI33" t="s">
        <v>118</v>
      </c>
      <c r="BJ33" t="s">
        <v>219</v>
      </c>
      <c r="BK33" t="s">
        <v>67</v>
      </c>
      <c r="BL33">
        <v>0.83269230769230773</v>
      </c>
      <c r="BM33">
        <v>5023</v>
      </c>
      <c r="BN33" t="s">
        <v>122</v>
      </c>
      <c r="BO33" t="s">
        <v>190</v>
      </c>
      <c r="BP33">
        <v>1</v>
      </c>
      <c r="BQ33">
        <v>2046.1030000000001</v>
      </c>
      <c r="BR33">
        <v>1.1161118755800873E-2</v>
      </c>
      <c r="BS33">
        <v>0.37277864357126583</v>
      </c>
      <c r="BT33">
        <v>0.16910194648070012</v>
      </c>
      <c r="BU33">
        <v>11.954000000000001</v>
      </c>
      <c r="BV33">
        <v>0</v>
      </c>
      <c r="BW33">
        <v>22.579508460717765</v>
      </c>
      <c r="BX33">
        <v>60</v>
      </c>
      <c r="BY33">
        <v>0</v>
      </c>
      <c r="BZ33">
        <v>462</v>
      </c>
    </row>
    <row r="34" spans="1:78" ht="16.5">
      <c r="A34" s="109" t="str">
        <f t="shared" si="1"/>
        <v>청룡교통</v>
      </c>
      <c r="B34" s="110" t="str">
        <f t="shared" si="2"/>
        <v>석승무</v>
      </c>
      <c r="C34" s="111" t="str">
        <f t="shared" si="3"/>
        <v>B</v>
      </c>
      <c r="D34" s="112">
        <f t="shared" si="4"/>
        <v>0.9360412848383165</v>
      </c>
      <c r="E34" s="113">
        <f t="shared" si="5"/>
        <v>5169</v>
      </c>
      <c r="F34" s="114" t="str">
        <f t="shared" si="6"/>
        <v>310</v>
      </c>
      <c r="G34" s="115" t="str">
        <f t="shared" si="7"/>
        <v>73아1079</v>
      </c>
      <c r="H34" s="116">
        <f t="shared" si="8"/>
        <v>2</v>
      </c>
      <c r="I34" s="117">
        <f t="shared" si="9"/>
        <v>4564.8429999999998</v>
      </c>
      <c r="J34" s="118">
        <f t="shared" si="10"/>
        <v>6.919956514435055E-2</v>
      </c>
      <c r="K34" s="118">
        <f t="shared" si="11"/>
        <v>0.26858136244177572</v>
      </c>
      <c r="L34" s="118">
        <f t="shared" si="12"/>
        <v>0.10931372667143208</v>
      </c>
      <c r="M34" s="119">
        <f t="shared" si="13"/>
        <v>19.201000000000001</v>
      </c>
      <c r="N34" s="120">
        <f t="shared" si="14"/>
        <v>0</v>
      </c>
      <c r="O34" s="120">
        <f t="shared" si="15"/>
        <v>1.2048607148153836</v>
      </c>
      <c r="P34" s="221">
        <f t="shared" si="16"/>
        <v>54</v>
      </c>
      <c r="Q34" s="222">
        <f t="shared" si="17"/>
        <v>0</v>
      </c>
      <c r="R34" s="222">
        <f t="shared" si="18"/>
        <v>55</v>
      </c>
      <c r="T34">
        <v>532</v>
      </c>
      <c r="U34">
        <v>5169</v>
      </c>
      <c r="V34" t="s">
        <v>220</v>
      </c>
      <c r="W34">
        <v>4564.8429999999998</v>
      </c>
      <c r="X34">
        <v>1399.02</v>
      </c>
      <c r="Y34">
        <v>3.2629999999999999</v>
      </c>
      <c r="Z34">
        <v>19.201000000000001</v>
      </c>
      <c r="AA34">
        <v>134.43357599999999</v>
      </c>
      <c r="AB34">
        <v>9.3027449999999998</v>
      </c>
      <c r="AC34">
        <v>36.106352999999999</v>
      </c>
      <c r="AD34" s="1">
        <v>499</v>
      </c>
      <c r="AE34">
        <v>0</v>
      </c>
      <c r="AF34">
        <v>55</v>
      </c>
      <c r="AG34">
        <v>110</v>
      </c>
      <c r="AH34">
        <v>33.956122000000001</v>
      </c>
      <c r="AI34">
        <v>48153.2</v>
      </c>
      <c r="AJ34">
        <v>27913.4</v>
      </c>
      <c r="AK34">
        <v>54</v>
      </c>
      <c r="AL34">
        <v>35026</v>
      </c>
      <c r="AM34">
        <v>0.9360412848383165</v>
      </c>
      <c r="AN34" t="s">
        <v>68</v>
      </c>
      <c r="AO34">
        <v>4257.4539999999997</v>
      </c>
      <c r="AP34" t="s">
        <v>336</v>
      </c>
      <c r="AQ34" t="s">
        <v>118</v>
      </c>
      <c r="AR34" t="s">
        <v>119</v>
      </c>
      <c r="AS34" t="s">
        <v>118</v>
      </c>
      <c r="AT34" t="s">
        <v>119</v>
      </c>
      <c r="AU34" t="s">
        <v>170</v>
      </c>
      <c r="AV34" t="s">
        <v>220</v>
      </c>
      <c r="AW34" t="s">
        <v>68</v>
      </c>
      <c r="AX34">
        <v>5169</v>
      </c>
      <c r="AY34" t="s">
        <v>439</v>
      </c>
      <c r="AZ34">
        <v>2</v>
      </c>
      <c r="BA34" t="s">
        <v>451</v>
      </c>
      <c r="BB34">
        <v>2</v>
      </c>
      <c r="BC34">
        <v>1</v>
      </c>
      <c r="BE34" t="s">
        <v>66</v>
      </c>
      <c r="BF34">
        <v>-1</v>
      </c>
      <c r="BG34" t="s">
        <v>263</v>
      </c>
      <c r="BI34" t="s">
        <v>118</v>
      </c>
      <c r="BJ34" t="s">
        <v>220</v>
      </c>
      <c r="BK34" t="s">
        <v>68</v>
      </c>
      <c r="BL34">
        <v>0.9360412848383165</v>
      </c>
      <c r="BM34">
        <v>5169</v>
      </c>
      <c r="BN34" t="s">
        <v>119</v>
      </c>
      <c r="BO34" t="s">
        <v>170</v>
      </c>
      <c r="BP34">
        <v>2</v>
      </c>
      <c r="BQ34">
        <v>4564.8429999999998</v>
      </c>
      <c r="BR34">
        <v>6.919956514435055E-2</v>
      </c>
      <c r="BS34">
        <v>0.26858136244177572</v>
      </c>
      <c r="BT34">
        <v>0.10931372667143208</v>
      </c>
      <c r="BU34">
        <v>19.201000000000001</v>
      </c>
      <c r="BV34">
        <v>0</v>
      </c>
      <c r="BW34">
        <v>1.2048607148153836</v>
      </c>
      <c r="BX34">
        <v>54</v>
      </c>
      <c r="BY34">
        <v>0</v>
      </c>
      <c r="BZ34">
        <v>55</v>
      </c>
    </row>
    <row r="35" spans="1:78" ht="16.5">
      <c r="A35" s="126" t="str">
        <f t="shared" si="1"/>
        <v>청룡교통</v>
      </c>
      <c r="B35" s="127" t="str">
        <f t="shared" si="2"/>
        <v>송중회</v>
      </c>
      <c r="C35" s="128" t="str">
        <f t="shared" si="3"/>
        <v>F</v>
      </c>
      <c r="D35" s="129">
        <f t="shared" si="4"/>
        <v>0.79272727272727261</v>
      </c>
      <c r="E35" s="130">
        <f t="shared" si="5"/>
        <v>981</v>
      </c>
      <c r="F35" s="131" t="str">
        <f t="shared" si="6"/>
        <v>43</v>
      </c>
      <c r="G35" s="132" t="str">
        <f t="shared" si="7"/>
        <v>73아1151</v>
      </c>
      <c r="H35" s="133">
        <f t="shared" si="8"/>
        <v>1</v>
      </c>
      <c r="I35" s="134">
        <f t="shared" si="9"/>
        <v>2411.5619999999999</v>
      </c>
      <c r="J35" s="135">
        <f t="shared" si="10"/>
        <v>2.0745192884589231E-2</v>
      </c>
      <c r="K35" s="135">
        <f t="shared" si="11"/>
        <v>0.37991603525939299</v>
      </c>
      <c r="L35" s="135">
        <f t="shared" si="12"/>
        <v>0.20940784437638346</v>
      </c>
      <c r="M35" s="136">
        <f t="shared" si="13"/>
        <v>15.723000000000001</v>
      </c>
      <c r="N35" s="137">
        <f t="shared" si="14"/>
        <v>4.1466899876511573E-2</v>
      </c>
      <c r="O35" s="137">
        <f t="shared" si="15"/>
        <v>54.777774736871791</v>
      </c>
      <c r="P35" s="219">
        <f t="shared" si="16"/>
        <v>35</v>
      </c>
      <c r="Q35" s="220">
        <f t="shared" si="17"/>
        <v>1</v>
      </c>
      <c r="R35" s="220">
        <f t="shared" si="18"/>
        <v>1321</v>
      </c>
      <c r="T35">
        <v>532</v>
      </c>
      <c r="U35">
        <v>981</v>
      </c>
      <c r="V35" t="s">
        <v>221</v>
      </c>
      <c r="W35">
        <v>2411.5619999999999</v>
      </c>
      <c r="X35">
        <v>1383.066</v>
      </c>
      <c r="Y35">
        <v>1.744</v>
      </c>
      <c r="Z35">
        <v>15.723000000000001</v>
      </c>
      <c r="AA35">
        <v>146.25663</v>
      </c>
      <c r="AB35">
        <v>3.034122</v>
      </c>
      <c r="AC35">
        <v>55.565238999999998</v>
      </c>
      <c r="AD35" s="1">
        <v>505</v>
      </c>
      <c r="AE35">
        <v>1</v>
      </c>
      <c r="AF35">
        <v>1321</v>
      </c>
      <c r="AG35">
        <v>93</v>
      </c>
      <c r="AH35">
        <v>16.488565000000001</v>
      </c>
      <c r="AI35">
        <v>3315.7</v>
      </c>
      <c r="AJ35">
        <v>140.1</v>
      </c>
      <c r="AK35">
        <v>35</v>
      </c>
      <c r="AL35">
        <v>18995</v>
      </c>
      <c r="AM35">
        <v>0.79272727272727261</v>
      </c>
      <c r="AN35" t="s">
        <v>70</v>
      </c>
      <c r="AO35">
        <v>2411.5619999999999</v>
      </c>
      <c r="AP35" t="s">
        <v>337</v>
      </c>
      <c r="AQ35" t="s">
        <v>118</v>
      </c>
      <c r="AR35" t="s">
        <v>120</v>
      </c>
      <c r="AS35" t="s">
        <v>118</v>
      </c>
      <c r="AT35" t="s">
        <v>120</v>
      </c>
      <c r="AU35" t="s">
        <v>181</v>
      </c>
      <c r="AV35" t="s">
        <v>221</v>
      </c>
      <c r="AW35" t="s">
        <v>70</v>
      </c>
      <c r="AX35">
        <v>981</v>
      </c>
      <c r="AY35" t="s">
        <v>437</v>
      </c>
      <c r="AZ35">
        <v>1</v>
      </c>
      <c r="BA35" t="s">
        <v>298</v>
      </c>
      <c r="BB35">
        <v>1</v>
      </c>
      <c r="BC35">
        <v>1</v>
      </c>
      <c r="BE35" t="s">
        <v>70</v>
      </c>
      <c r="BF35">
        <v>0</v>
      </c>
      <c r="BG35" t="s">
        <v>262</v>
      </c>
      <c r="BI35" t="s">
        <v>118</v>
      </c>
      <c r="BJ35" t="s">
        <v>221</v>
      </c>
      <c r="BK35" t="s">
        <v>70</v>
      </c>
      <c r="BL35">
        <v>0.79272727272727261</v>
      </c>
      <c r="BM35">
        <v>981</v>
      </c>
      <c r="BN35" t="s">
        <v>120</v>
      </c>
      <c r="BO35" t="s">
        <v>181</v>
      </c>
      <c r="BP35">
        <v>1</v>
      </c>
      <c r="BQ35">
        <v>2411.5619999999999</v>
      </c>
      <c r="BR35">
        <v>2.0745192884589231E-2</v>
      </c>
      <c r="BS35">
        <v>0.37991603525939299</v>
      </c>
      <c r="BT35">
        <v>0.20940784437638346</v>
      </c>
      <c r="BU35">
        <v>15.723000000000001</v>
      </c>
      <c r="BV35">
        <v>4.1466899876511573E-2</v>
      </c>
      <c r="BW35">
        <v>54.777774736871791</v>
      </c>
      <c r="BX35">
        <v>35</v>
      </c>
      <c r="BY35">
        <v>1</v>
      </c>
      <c r="BZ35">
        <v>1321</v>
      </c>
    </row>
    <row r="36" spans="1:78" ht="16.5">
      <c r="A36" s="109" t="str">
        <f t="shared" si="1"/>
        <v>청룡교통</v>
      </c>
      <c r="B36" s="110" t="str">
        <f t="shared" si="2"/>
        <v>심보용</v>
      </c>
      <c r="C36" s="111" t="str">
        <f t="shared" si="3"/>
        <v>D</v>
      </c>
      <c r="D36" s="112">
        <f t="shared" si="4"/>
        <v>0.84788652814575138</v>
      </c>
      <c r="E36" s="113">
        <f t="shared" si="5"/>
        <v>1149</v>
      </c>
      <c r="F36" s="114" t="str">
        <f t="shared" si="6"/>
        <v>43-1</v>
      </c>
      <c r="G36" s="115" t="str">
        <f t="shared" si="7"/>
        <v>73아1084</v>
      </c>
      <c r="H36" s="116">
        <f t="shared" si="8"/>
        <v>2</v>
      </c>
      <c r="I36" s="117">
        <f t="shared" si="9"/>
        <v>1940.8590000000002</v>
      </c>
      <c r="J36" s="118">
        <f t="shared" si="10"/>
        <v>7.1099232938122953E-2</v>
      </c>
      <c r="K36" s="118">
        <f t="shared" si="11"/>
        <v>0.32867750491413378</v>
      </c>
      <c r="L36" s="118">
        <f t="shared" si="12"/>
        <v>0.12365658710910993</v>
      </c>
      <c r="M36" s="119">
        <f t="shared" si="13"/>
        <v>11.420999999999999</v>
      </c>
      <c r="N36" s="120">
        <f t="shared" si="14"/>
        <v>0</v>
      </c>
      <c r="O36" s="120">
        <f t="shared" si="15"/>
        <v>19.424388891722685</v>
      </c>
      <c r="P36" s="221">
        <f t="shared" si="16"/>
        <v>23</v>
      </c>
      <c r="Q36" s="222">
        <f t="shared" si="17"/>
        <v>0</v>
      </c>
      <c r="R36" s="222">
        <f t="shared" si="18"/>
        <v>377</v>
      </c>
      <c r="T36">
        <v>532</v>
      </c>
      <c r="U36">
        <v>1149</v>
      </c>
      <c r="V36" t="s">
        <v>222</v>
      </c>
      <c r="W36">
        <v>1940.8589999999999</v>
      </c>
      <c r="X36">
        <v>995.82100000000003</v>
      </c>
      <c r="Y36">
        <v>1.9490000000000001</v>
      </c>
      <c r="Z36">
        <v>11.420999999999999</v>
      </c>
      <c r="AA36">
        <v>122.71135200000001</v>
      </c>
      <c r="AB36">
        <v>8.7246830000000006</v>
      </c>
      <c r="AC36">
        <v>40.332461000000002</v>
      </c>
      <c r="AD36" s="1">
        <v>240</v>
      </c>
      <c r="AE36">
        <v>0</v>
      </c>
      <c r="AF36">
        <v>377</v>
      </c>
      <c r="AG36">
        <v>93</v>
      </c>
      <c r="AH36">
        <v>15.816458000000001</v>
      </c>
      <c r="AI36">
        <v>1259.9000000000001</v>
      </c>
      <c r="AJ36">
        <v>13.4</v>
      </c>
      <c r="AK36">
        <v>23</v>
      </c>
      <c r="AL36">
        <v>5296</v>
      </c>
      <c r="AM36">
        <v>0.84788652814575138</v>
      </c>
      <c r="AN36" t="s">
        <v>67</v>
      </c>
      <c r="AO36">
        <v>1830.7650000000001</v>
      </c>
      <c r="AP36" t="s">
        <v>338</v>
      </c>
      <c r="AQ36" t="s">
        <v>118</v>
      </c>
      <c r="AR36" t="s">
        <v>121</v>
      </c>
      <c r="AS36" t="s">
        <v>118</v>
      </c>
      <c r="AT36" t="s">
        <v>121</v>
      </c>
      <c r="AU36" t="s">
        <v>188</v>
      </c>
      <c r="AV36" t="s">
        <v>222</v>
      </c>
      <c r="AW36" t="s">
        <v>67</v>
      </c>
      <c r="AX36">
        <v>1149</v>
      </c>
      <c r="AY36" t="s">
        <v>411</v>
      </c>
      <c r="AZ36">
        <v>1</v>
      </c>
      <c r="BA36" t="s">
        <v>279</v>
      </c>
      <c r="BB36">
        <v>2</v>
      </c>
      <c r="BC36">
        <v>1</v>
      </c>
      <c r="BE36" t="s">
        <v>67</v>
      </c>
      <c r="BF36">
        <v>0</v>
      </c>
      <c r="BG36" t="s">
        <v>262</v>
      </c>
      <c r="BI36" t="s">
        <v>118</v>
      </c>
      <c r="BJ36" t="s">
        <v>222</v>
      </c>
      <c r="BK36" t="s">
        <v>67</v>
      </c>
      <c r="BL36">
        <v>0.84788652814575138</v>
      </c>
      <c r="BM36">
        <v>1149</v>
      </c>
      <c r="BN36" t="s">
        <v>121</v>
      </c>
      <c r="BO36" t="s">
        <v>188</v>
      </c>
      <c r="BP36">
        <v>2</v>
      </c>
      <c r="BQ36">
        <v>1940.8590000000002</v>
      </c>
      <c r="BR36">
        <v>7.1099232938122953E-2</v>
      </c>
      <c r="BS36">
        <v>0.32867750491413378</v>
      </c>
      <c r="BT36">
        <v>0.12365658710910994</v>
      </c>
      <c r="BU36">
        <v>11.420999999999999</v>
      </c>
      <c r="BV36">
        <v>0</v>
      </c>
      <c r="BW36">
        <v>19.424388891722685</v>
      </c>
      <c r="BX36">
        <v>23</v>
      </c>
      <c r="BY36">
        <v>0</v>
      </c>
      <c r="BZ36">
        <v>377</v>
      </c>
    </row>
    <row r="37" spans="1:78" ht="16.5">
      <c r="A37" s="126" t="str">
        <f t="shared" si="1"/>
        <v>청룡교통</v>
      </c>
      <c r="B37" s="127" t="str">
        <f t="shared" si="2"/>
        <v>여유안</v>
      </c>
      <c r="C37" s="128" t="str">
        <f t="shared" si="3"/>
        <v>F</v>
      </c>
      <c r="D37" s="129">
        <f t="shared" si="4"/>
        <v>0.76308998554322027</v>
      </c>
      <c r="E37" s="130">
        <f t="shared" si="5"/>
        <v>5828</v>
      </c>
      <c r="F37" s="131" t="str">
        <f t="shared" si="6"/>
        <v>310</v>
      </c>
      <c r="G37" s="132" t="str">
        <f t="shared" si="7"/>
        <v>73아1731</v>
      </c>
      <c r="H37" s="133">
        <f t="shared" si="8"/>
        <v>7</v>
      </c>
      <c r="I37" s="134">
        <f t="shared" si="9"/>
        <v>992.54</v>
      </c>
      <c r="J37" s="135">
        <f t="shared" si="10"/>
        <v>2.0559522455317794E-2</v>
      </c>
      <c r="K37" s="135">
        <f t="shared" si="11"/>
        <v>0.38731701957125791</v>
      </c>
      <c r="L37" s="135">
        <f t="shared" si="12"/>
        <v>0.12996957301468959</v>
      </c>
      <c r="M37" s="136">
        <f t="shared" si="13"/>
        <v>17.882000000000001</v>
      </c>
      <c r="N37" s="137">
        <f t="shared" si="14"/>
        <v>0.20150321397626292</v>
      </c>
      <c r="O37" s="137">
        <f t="shared" si="15"/>
        <v>37.983355834525561</v>
      </c>
      <c r="P37" s="219">
        <f t="shared" si="16"/>
        <v>26</v>
      </c>
      <c r="Q37" s="220">
        <f t="shared" si="17"/>
        <v>2</v>
      </c>
      <c r="R37" s="220">
        <f t="shared" si="18"/>
        <v>394</v>
      </c>
      <c r="T37">
        <v>532</v>
      </c>
      <c r="U37">
        <v>5828</v>
      </c>
      <c r="V37" t="s">
        <v>266</v>
      </c>
      <c r="W37">
        <v>1048.328</v>
      </c>
      <c r="X37">
        <v>551.12800000000004</v>
      </c>
      <c r="Y37">
        <v>1.9019999999999999</v>
      </c>
      <c r="Z37">
        <v>17.882000000000001</v>
      </c>
      <c r="AA37">
        <v>57.299433999999998</v>
      </c>
      <c r="AB37">
        <v>1.1780489999999999</v>
      </c>
      <c r="AC37">
        <v>22.193045999999999</v>
      </c>
      <c r="AD37" s="1">
        <v>129</v>
      </c>
      <c r="AE37">
        <v>2</v>
      </c>
      <c r="AF37">
        <v>394</v>
      </c>
      <c r="AG37">
        <v>101</v>
      </c>
      <c r="AH37">
        <v>18.295608000000001</v>
      </c>
      <c r="AI37">
        <v>4110.8999999999996</v>
      </c>
      <c r="AJ37">
        <v>959.2</v>
      </c>
      <c r="AK37">
        <v>26</v>
      </c>
      <c r="AL37">
        <v>10328</v>
      </c>
      <c r="AM37">
        <v>0.76308998554322027</v>
      </c>
      <c r="AN37" t="s">
        <v>70</v>
      </c>
      <c r="AO37">
        <v>200.35900000000001</v>
      </c>
      <c r="AP37" t="s">
        <v>339</v>
      </c>
      <c r="AQ37" t="s">
        <v>118</v>
      </c>
      <c r="AR37" t="s">
        <v>119</v>
      </c>
      <c r="AS37" t="s">
        <v>118</v>
      </c>
      <c r="AT37" t="s">
        <v>119</v>
      </c>
      <c r="AU37" t="s">
        <v>172</v>
      </c>
      <c r="AV37" t="s">
        <v>266</v>
      </c>
      <c r="AW37" t="s">
        <v>70</v>
      </c>
      <c r="AX37">
        <v>5828</v>
      </c>
      <c r="AY37" t="s">
        <v>452</v>
      </c>
      <c r="AZ37">
        <v>1</v>
      </c>
      <c r="BA37" t="s">
        <v>272</v>
      </c>
      <c r="BB37">
        <v>7</v>
      </c>
      <c r="BC37">
        <v>1</v>
      </c>
      <c r="BE37" t="s">
        <v>70</v>
      </c>
      <c r="BF37">
        <v>0</v>
      </c>
      <c r="BG37" t="s">
        <v>262</v>
      </c>
      <c r="BI37" t="s">
        <v>118</v>
      </c>
      <c r="BJ37" t="s">
        <v>266</v>
      </c>
      <c r="BK37" t="s">
        <v>70</v>
      </c>
      <c r="BL37">
        <v>0.76308998554322027</v>
      </c>
      <c r="BM37">
        <v>5828</v>
      </c>
      <c r="BN37" t="s">
        <v>119</v>
      </c>
      <c r="BO37" t="s">
        <v>172</v>
      </c>
      <c r="BP37">
        <v>7</v>
      </c>
      <c r="BQ37">
        <v>992.54</v>
      </c>
      <c r="BR37">
        <v>2.0559522455317794E-2</v>
      </c>
      <c r="BS37">
        <v>0.38731701957125791</v>
      </c>
      <c r="BT37">
        <v>0.12305309025419525</v>
      </c>
      <c r="BU37">
        <v>17.882000000000001</v>
      </c>
      <c r="BV37">
        <v>0.20150321397626292</v>
      </c>
      <c r="BW37">
        <v>37.983355834525561</v>
      </c>
      <c r="BX37">
        <v>26</v>
      </c>
      <c r="BY37">
        <v>2</v>
      </c>
      <c r="BZ37">
        <v>394</v>
      </c>
    </row>
    <row r="38" spans="1:78" ht="16.5">
      <c r="A38" s="109" t="str">
        <f t="shared" si="1"/>
        <v>청룡교통</v>
      </c>
      <c r="B38" s="110" t="str">
        <f t="shared" si="2"/>
        <v>유창수</v>
      </c>
      <c r="C38" s="111" t="str">
        <f t="shared" si="3"/>
        <v>A</v>
      </c>
      <c r="D38" s="112">
        <f t="shared" si="4"/>
        <v>0.99790176551188225</v>
      </c>
      <c r="E38" s="113">
        <f t="shared" si="5"/>
        <v>7019</v>
      </c>
      <c r="F38" s="114" t="str">
        <f t="shared" si="6"/>
        <v>310</v>
      </c>
      <c r="G38" s="115" t="str">
        <f t="shared" si="7"/>
        <v>73아1731</v>
      </c>
      <c r="H38" s="116">
        <f t="shared" si="8"/>
        <v>6</v>
      </c>
      <c r="I38" s="117">
        <f t="shared" si="9"/>
        <v>978.92899999999986</v>
      </c>
      <c r="J38" s="118">
        <f t="shared" si="10"/>
        <v>1.2504267204907365E-2</v>
      </c>
      <c r="K38" s="118">
        <f t="shared" si="11"/>
        <v>0.29514099018154966</v>
      </c>
      <c r="L38" s="118">
        <f t="shared" si="12"/>
        <v>0.1287120925010905</v>
      </c>
      <c r="M38" s="119">
        <f t="shared" si="13"/>
        <v>11.576000000000001</v>
      </c>
      <c r="N38" s="120">
        <f t="shared" si="14"/>
        <v>0.91937208929350356</v>
      </c>
      <c r="O38" s="120">
        <f t="shared" si="15"/>
        <v>5.7205374444929111</v>
      </c>
      <c r="P38" s="221">
        <f t="shared" si="16"/>
        <v>0</v>
      </c>
      <c r="Q38" s="222">
        <f t="shared" si="17"/>
        <v>9</v>
      </c>
      <c r="R38" s="222">
        <f t="shared" si="18"/>
        <v>56</v>
      </c>
      <c r="T38">
        <v>532</v>
      </c>
      <c r="U38">
        <v>7019</v>
      </c>
      <c r="V38" t="s">
        <v>223</v>
      </c>
      <c r="W38">
        <v>978.92899999999997</v>
      </c>
      <c r="X38">
        <v>375.55500000000001</v>
      </c>
      <c r="Y38">
        <v>2.6070000000000002</v>
      </c>
      <c r="Z38">
        <v>11.576000000000001</v>
      </c>
      <c r="AA38">
        <v>45.049981000000002</v>
      </c>
      <c r="AB38">
        <v>0.56331699999999996</v>
      </c>
      <c r="AC38">
        <v>13.296096</v>
      </c>
      <c r="AD38" s="1">
        <v>126</v>
      </c>
      <c r="AE38">
        <v>9</v>
      </c>
      <c r="AF38">
        <v>56</v>
      </c>
      <c r="AG38">
        <v>86</v>
      </c>
      <c r="AH38">
        <v>21.729842000000001</v>
      </c>
      <c r="AI38">
        <v>2349.6</v>
      </c>
      <c r="AJ38">
        <v>61</v>
      </c>
      <c r="AK38">
        <v>0</v>
      </c>
      <c r="AL38">
        <v>0</v>
      </c>
      <c r="AM38">
        <v>0.99790176551188225</v>
      </c>
      <c r="AN38" t="s">
        <v>66</v>
      </c>
      <c r="AO38">
        <v>318.71499999999997</v>
      </c>
      <c r="AP38" t="s">
        <v>340</v>
      </c>
      <c r="AQ38" t="s">
        <v>118</v>
      </c>
      <c r="AR38" t="s">
        <v>119</v>
      </c>
      <c r="AS38" t="s">
        <v>118</v>
      </c>
      <c r="AT38" t="s">
        <v>119</v>
      </c>
      <c r="AU38" t="s">
        <v>172</v>
      </c>
      <c r="AV38" t="s">
        <v>223</v>
      </c>
      <c r="AW38" t="s">
        <v>66</v>
      </c>
      <c r="AX38">
        <v>7019</v>
      </c>
      <c r="AY38" t="s">
        <v>445</v>
      </c>
      <c r="AZ38">
        <v>1</v>
      </c>
      <c r="BA38" t="s">
        <v>302</v>
      </c>
      <c r="BB38">
        <v>6</v>
      </c>
      <c r="BC38">
        <v>1</v>
      </c>
      <c r="BE38" t="s">
        <v>71</v>
      </c>
      <c r="BF38">
        <v>-1</v>
      </c>
      <c r="BG38" t="s">
        <v>263</v>
      </c>
      <c r="BI38" t="s">
        <v>118</v>
      </c>
      <c r="BJ38" t="s">
        <v>223</v>
      </c>
      <c r="BK38" t="s">
        <v>66</v>
      </c>
      <c r="BL38">
        <v>0.99790176551188225</v>
      </c>
      <c r="BM38">
        <v>7019</v>
      </c>
      <c r="BN38" t="s">
        <v>119</v>
      </c>
      <c r="BO38" t="s">
        <v>172</v>
      </c>
      <c r="BP38">
        <v>6</v>
      </c>
      <c r="BQ38">
        <v>978.92899999999986</v>
      </c>
      <c r="BR38">
        <v>1.2504267204907365E-2</v>
      </c>
      <c r="BS38">
        <v>0.29514099018154966</v>
      </c>
      <c r="BT38">
        <v>0.12871209250109047</v>
      </c>
      <c r="BU38">
        <v>11.576000000000001</v>
      </c>
      <c r="BV38">
        <v>0.91937208929350356</v>
      </c>
      <c r="BW38">
        <v>5.7205374444929111</v>
      </c>
      <c r="BX38">
        <v>0</v>
      </c>
      <c r="BY38">
        <v>9</v>
      </c>
      <c r="BZ38">
        <v>56</v>
      </c>
    </row>
    <row r="39" spans="1:78" ht="16.5">
      <c r="A39" s="126" t="str">
        <f t="shared" si="1"/>
        <v>청룡교통</v>
      </c>
      <c r="B39" s="127" t="str">
        <f t="shared" si="2"/>
        <v>유형식</v>
      </c>
      <c r="C39" s="128" t="str">
        <f t="shared" si="3"/>
        <v>C</v>
      </c>
      <c r="D39" s="129">
        <f t="shared" si="4"/>
        <v>0.86904761904761896</v>
      </c>
      <c r="E39" s="130">
        <f t="shared" si="5"/>
        <v>9966</v>
      </c>
      <c r="F39" s="131" t="str">
        <f t="shared" si="6"/>
        <v>43</v>
      </c>
      <c r="G39" s="132" t="str">
        <f t="shared" si="7"/>
        <v>73아1040</v>
      </c>
      <c r="H39" s="133">
        <f t="shared" si="8"/>
        <v>1</v>
      </c>
      <c r="I39" s="134">
        <f t="shared" si="9"/>
        <v>1653.181</v>
      </c>
      <c r="J39" s="135">
        <f t="shared" si="10"/>
        <v>7.9043047195236013E-3</v>
      </c>
      <c r="K39" s="135">
        <f t="shared" si="11"/>
        <v>0.34915949677369384</v>
      </c>
      <c r="L39" s="135">
        <f t="shared" si="12"/>
        <v>0.12702783300800094</v>
      </c>
      <c r="M39" s="136">
        <f t="shared" si="13"/>
        <v>17.870999999999999</v>
      </c>
      <c r="N39" s="137">
        <f t="shared" si="14"/>
        <v>0</v>
      </c>
      <c r="O39" s="137">
        <f t="shared" si="15"/>
        <v>30.970595476236419</v>
      </c>
      <c r="P39" s="219">
        <f t="shared" si="16"/>
        <v>3</v>
      </c>
      <c r="Q39" s="220">
        <f t="shared" si="17"/>
        <v>0</v>
      </c>
      <c r="R39" s="220">
        <f t="shared" si="18"/>
        <v>512</v>
      </c>
      <c r="T39">
        <v>532</v>
      </c>
      <c r="U39">
        <v>9966</v>
      </c>
      <c r="V39" t="s">
        <v>224</v>
      </c>
      <c r="W39">
        <v>1653.181</v>
      </c>
      <c r="X39">
        <v>906.048</v>
      </c>
      <c r="Y39">
        <v>1.825</v>
      </c>
      <c r="Z39">
        <v>17.870999999999999</v>
      </c>
      <c r="AA39">
        <v>96.919972999999999</v>
      </c>
      <c r="AB39">
        <v>0.76608500000000002</v>
      </c>
      <c r="AC39">
        <v>33.840528999999997</v>
      </c>
      <c r="AD39" s="1">
        <v>210</v>
      </c>
      <c r="AE39">
        <v>0</v>
      </c>
      <c r="AF39">
        <v>512</v>
      </c>
      <c r="AG39">
        <v>79</v>
      </c>
      <c r="AH39">
        <v>17.057175000000001</v>
      </c>
      <c r="AI39">
        <v>827.2</v>
      </c>
      <c r="AJ39">
        <v>0</v>
      </c>
      <c r="AK39">
        <v>3</v>
      </c>
      <c r="AL39">
        <v>136</v>
      </c>
      <c r="AM39">
        <v>0.86904761904761896</v>
      </c>
      <c r="AN39" t="s">
        <v>69</v>
      </c>
      <c r="AO39">
        <v>1653.181</v>
      </c>
      <c r="AP39" t="s">
        <v>341</v>
      </c>
      <c r="AQ39" t="s">
        <v>118</v>
      </c>
      <c r="AR39" t="s">
        <v>120</v>
      </c>
      <c r="AS39" t="s">
        <v>118</v>
      </c>
      <c r="AT39" t="s">
        <v>120</v>
      </c>
      <c r="AU39" t="s">
        <v>173</v>
      </c>
      <c r="AV39" t="s">
        <v>224</v>
      </c>
      <c r="AW39" t="s">
        <v>69</v>
      </c>
      <c r="AX39">
        <v>9966</v>
      </c>
      <c r="AY39" t="s">
        <v>435</v>
      </c>
      <c r="AZ39">
        <v>2</v>
      </c>
      <c r="BA39" t="s">
        <v>303</v>
      </c>
      <c r="BB39">
        <v>1</v>
      </c>
      <c r="BC39">
        <v>1</v>
      </c>
      <c r="BE39" t="s">
        <v>67</v>
      </c>
      <c r="BF39">
        <v>1</v>
      </c>
      <c r="BG39" t="s">
        <v>261</v>
      </c>
      <c r="BI39" t="s">
        <v>118</v>
      </c>
      <c r="BJ39" t="s">
        <v>224</v>
      </c>
      <c r="BK39" t="s">
        <v>69</v>
      </c>
      <c r="BL39">
        <v>0.86904761904761896</v>
      </c>
      <c r="BM39">
        <v>9966</v>
      </c>
      <c r="BN39" t="s">
        <v>120</v>
      </c>
      <c r="BO39" t="s">
        <v>173</v>
      </c>
      <c r="BP39">
        <v>1</v>
      </c>
      <c r="BQ39">
        <v>1653.181</v>
      </c>
      <c r="BR39">
        <v>7.9043047195236013E-3</v>
      </c>
      <c r="BS39">
        <v>0.34915949677369384</v>
      </c>
      <c r="BT39">
        <v>0.12702783300800094</v>
      </c>
      <c r="BU39">
        <v>17.870999999999999</v>
      </c>
      <c r="BV39">
        <v>0</v>
      </c>
      <c r="BW39">
        <v>30.970595476236419</v>
      </c>
      <c r="BX39">
        <v>3</v>
      </c>
      <c r="BY39">
        <v>0</v>
      </c>
      <c r="BZ39">
        <v>512</v>
      </c>
    </row>
    <row r="40" spans="1:78" ht="16.5">
      <c r="A40" s="109" t="str">
        <f t="shared" si="1"/>
        <v>청룡교통</v>
      </c>
      <c r="B40" s="110" t="str">
        <f t="shared" si="2"/>
        <v>유호정</v>
      </c>
      <c r="C40" s="111" t="str">
        <f t="shared" si="3"/>
        <v>D</v>
      </c>
      <c r="D40" s="112">
        <f t="shared" si="4"/>
        <v>0.84543972729491257</v>
      </c>
      <c r="E40" s="113">
        <f t="shared" si="5"/>
        <v>8943</v>
      </c>
      <c r="F40" s="114" t="str">
        <f t="shared" si="6"/>
        <v>310</v>
      </c>
      <c r="G40" s="115" t="str">
        <f t="shared" si="7"/>
        <v>73아1079</v>
      </c>
      <c r="H40" s="116">
        <f t="shared" si="8"/>
        <v>7</v>
      </c>
      <c r="I40" s="117">
        <f t="shared" si="9"/>
        <v>1208.4879999999998</v>
      </c>
      <c r="J40" s="118">
        <f t="shared" si="10"/>
        <v>6.9345607936549244E-2</v>
      </c>
      <c r="K40" s="118">
        <f t="shared" si="11"/>
        <v>0.32164971231950201</v>
      </c>
      <c r="L40" s="118">
        <f t="shared" si="12"/>
        <v>0.20852503293371555</v>
      </c>
      <c r="M40" s="119">
        <f t="shared" si="13"/>
        <v>16.484999999999999</v>
      </c>
      <c r="N40" s="120">
        <f t="shared" si="14"/>
        <v>0.24824408682585183</v>
      </c>
      <c r="O40" s="120">
        <f t="shared" si="15"/>
        <v>27.637841666611504</v>
      </c>
      <c r="P40" s="221">
        <f t="shared" si="16"/>
        <v>20</v>
      </c>
      <c r="Q40" s="222">
        <f t="shared" si="17"/>
        <v>3</v>
      </c>
      <c r="R40" s="222">
        <f t="shared" si="18"/>
        <v>334</v>
      </c>
      <c r="T40">
        <v>532</v>
      </c>
      <c r="U40">
        <v>8943</v>
      </c>
      <c r="V40" t="s">
        <v>267</v>
      </c>
      <c r="W40">
        <v>1208.4880000000001</v>
      </c>
      <c r="X40">
        <v>525.33900000000006</v>
      </c>
      <c r="Y40">
        <v>2.2999999999999998</v>
      </c>
      <c r="Z40">
        <v>16.484999999999999</v>
      </c>
      <c r="AA40">
        <v>56.664425000000001</v>
      </c>
      <c r="AB40">
        <v>3.9294289999999998</v>
      </c>
      <c r="AC40">
        <v>18.226095999999998</v>
      </c>
      <c r="AD40" s="1">
        <v>252</v>
      </c>
      <c r="AE40">
        <v>3</v>
      </c>
      <c r="AF40">
        <v>334</v>
      </c>
      <c r="AG40">
        <v>107</v>
      </c>
      <c r="AH40">
        <v>21.327102</v>
      </c>
      <c r="AI40">
        <v>7495.5</v>
      </c>
      <c r="AJ40">
        <v>3697.9</v>
      </c>
      <c r="AK40">
        <v>20</v>
      </c>
      <c r="AL40">
        <v>4832</v>
      </c>
      <c r="AM40">
        <v>0.84543972729491257</v>
      </c>
      <c r="AN40" t="s">
        <v>67</v>
      </c>
      <c r="AO40">
        <v>288.44299999999998</v>
      </c>
      <c r="AP40" t="s">
        <v>342</v>
      </c>
      <c r="AQ40" t="s">
        <v>118</v>
      </c>
      <c r="AR40" t="s">
        <v>119</v>
      </c>
      <c r="AS40" t="s">
        <v>118</v>
      </c>
      <c r="AT40" t="s">
        <v>119</v>
      </c>
      <c r="AU40" t="s">
        <v>170</v>
      </c>
      <c r="AV40" t="s">
        <v>267</v>
      </c>
      <c r="AW40" t="s">
        <v>67</v>
      </c>
      <c r="AX40">
        <v>8943</v>
      </c>
      <c r="AY40" t="s">
        <v>413</v>
      </c>
      <c r="AZ40">
        <v>3</v>
      </c>
      <c r="BA40" t="s">
        <v>453</v>
      </c>
      <c r="BB40">
        <v>7</v>
      </c>
      <c r="BC40">
        <v>1</v>
      </c>
      <c r="BE40" t="s">
        <v>69</v>
      </c>
      <c r="BF40">
        <v>-1</v>
      </c>
      <c r="BG40" t="s">
        <v>263</v>
      </c>
      <c r="BI40" t="s">
        <v>118</v>
      </c>
      <c r="BJ40" t="s">
        <v>267</v>
      </c>
      <c r="BK40" t="s">
        <v>67</v>
      </c>
      <c r="BL40">
        <v>0.84543972729491257</v>
      </c>
      <c r="BM40">
        <v>8943</v>
      </c>
      <c r="BN40" t="s">
        <v>119</v>
      </c>
      <c r="BO40" t="s">
        <v>170</v>
      </c>
      <c r="BP40">
        <v>7</v>
      </c>
      <c r="BQ40">
        <v>1208.4879999999998</v>
      </c>
      <c r="BR40">
        <v>6.9345607936549244E-2</v>
      </c>
      <c r="BS40">
        <v>0.32164971231950201</v>
      </c>
      <c r="BT40">
        <v>0.20852503293371552</v>
      </c>
      <c r="BU40">
        <v>16.484999999999999</v>
      </c>
      <c r="BV40">
        <v>0.24824408682585183</v>
      </c>
      <c r="BW40">
        <v>27.637841666611504</v>
      </c>
      <c r="BX40">
        <v>20</v>
      </c>
      <c r="BY40">
        <v>3</v>
      </c>
      <c r="BZ40">
        <v>334</v>
      </c>
    </row>
    <row r="41" spans="1:78" ht="16.5">
      <c r="A41" s="126" t="str">
        <f t="shared" si="1"/>
        <v>청룡교통</v>
      </c>
      <c r="B41" s="127" t="str">
        <f t="shared" si="2"/>
        <v>윤승진</v>
      </c>
      <c r="C41" s="128" t="str">
        <f t="shared" si="3"/>
        <v>B</v>
      </c>
      <c r="D41" s="129">
        <f t="shared" si="4"/>
        <v>0.90706524446882286</v>
      </c>
      <c r="E41" s="130">
        <f t="shared" si="5"/>
        <v>3018</v>
      </c>
      <c r="F41" s="131" t="str">
        <f t="shared" si="6"/>
        <v>310</v>
      </c>
      <c r="G41" s="132" t="str">
        <f t="shared" si="7"/>
        <v>73아1730</v>
      </c>
      <c r="H41" s="133">
        <f t="shared" si="8"/>
        <v>9</v>
      </c>
      <c r="I41" s="134">
        <f t="shared" si="9"/>
        <v>1697.069</v>
      </c>
      <c r="J41" s="135">
        <f t="shared" si="10"/>
        <v>2.0099395646522161E-2</v>
      </c>
      <c r="K41" s="135">
        <f t="shared" si="11"/>
        <v>0.38380943337554041</v>
      </c>
      <c r="L41" s="135">
        <f t="shared" si="12"/>
        <v>0.19622066044456649</v>
      </c>
      <c r="M41" s="136">
        <f t="shared" si="13"/>
        <v>14.782999999999999</v>
      </c>
      <c r="N41" s="137">
        <f t="shared" si="14"/>
        <v>0.11785024651325314</v>
      </c>
      <c r="O41" s="137">
        <f t="shared" si="15"/>
        <v>11.372548788528929</v>
      </c>
      <c r="P41" s="219">
        <f t="shared" si="16"/>
        <v>36</v>
      </c>
      <c r="Q41" s="220">
        <f t="shared" si="17"/>
        <v>2</v>
      </c>
      <c r="R41" s="220">
        <f t="shared" si="18"/>
        <v>193</v>
      </c>
      <c r="T41">
        <v>532</v>
      </c>
      <c r="U41">
        <v>3018</v>
      </c>
      <c r="V41" t="s">
        <v>225</v>
      </c>
      <c r="W41">
        <v>1697.069</v>
      </c>
      <c r="X41">
        <v>729.56600000000003</v>
      </c>
      <c r="Y41">
        <v>2.3260000000000001</v>
      </c>
      <c r="Z41">
        <v>14.782999999999999</v>
      </c>
      <c r="AA41">
        <v>84.302485000000004</v>
      </c>
      <c r="AB41">
        <v>1.694429</v>
      </c>
      <c r="AC41">
        <v>32.356088999999997</v>
      </c>
      <c r="AD41" s="1">
        <v>333</v>
      </c>
      <c r="AE41">
        <v>2</v>
      </c>
      <c r="AF41">
        <v>193</v>
      </c>
      <c r="AG41">
        <v>97</v>
      </c>
      <c r="AH41">
        <v>20.130711000000002</v>
      </c>
      <c r="AI41">
        <v>7159.5</v>
      </c>
      <c r="AJ41">
        <v>2145.9</v>
      </c>
      <c r="AK41">
        <v>36</v>
      </c>
      <c r="AL41">
        <v>21012</v>
      </c>
      <c r="AM41">
        <v>0.90706524446882286</v>
      </c>
      <c r="AN41" t="s">
        <v>68</v>
      </c>
      <c r="AO41">
        <v>560.71400000000006</v>
      </c>
      <c r="AP41" t="s">
        <v>343</v>
      </c>
      <c r="AQ41" t="s">
        <v>118</v>
      </c>
      <c r="AR41" t="s">
        <v>119</v>
      </c>
      <c r="AS41" t="s">
        <v>118</v>
      </c>
      <c r="AT41" t="s">
        <v>119</v>
      </c>
      <c r="AU41" t="s">
        <v>171</v>
      </c>
      <c r="AV41" t="s">
        <v>225</v>
      </c>
      <c r="AW41" t="s">
        <v>68</v>
      </c>
      <c r="AX41">
        <v>3018</v>
      </c>
      <c r="AY41" t="s">
        <v>439</v>
      </c>
      <c r="AZ41">
        <v>5</v>
      </c>
      <c r="BA41" t="s">
        <v>454</v>
      </c>
      <c r="BB41">
        <v>9</v>
      </c>
      <c r="BC41">
        <v>1</v>
      </c>
      <c r="BE41" t="s">
        <v>67</v>
      </c>
      <c r="BF41">
        <v>2</v>
      </c>
      <c r="BG41" t="s">
        <v>261</v>
      </c>
      <c r="BI41" t="s">
        <v>118</v>
      </c>
      <c r="BJ41" t="s">
        <v>225</v>
      </c>
      <c r="BK41" t="s">
        <v>68</v>
      </c>
      <c r="BL41">
        <v>0.90706524446882286</v>
      </c>
      <c r="BM41">
        <v>3018</v>
      </c>
      <c r="BN41" t="s">
        <v>119</v>
      </c>
      <c r="BO41" t="s">
        <v>171</v>
      </c>
      <c r="BP41">
        <v>9</v>
      </c>
      <c r="BQ41">
        <v>1697.069</v>
      </c>
      <c r="BR41">
        <v>2.0099395646522161E-2</v>
      </c>
      <c r="BS41">
        <v>0.38380943337554041</v>
      </c>
      <c r="BT41">
        <v>0.19622066044456649</v>
      </c>
      <c r="BU41">
        <v>14.782999999999999</v>
      </c>
      <c r="BV41">
        <v>0.11785024651325314</v>
      </c>
      <c r="BW41">
        <v>11.372548788528929</v>
      </c>
      <c r="BX41">
        <v>36</v>
      </c>
      <c r="BY41">
        <v>2</v>
      </c>
      <c r="BZ41">
        <v>193</v>
      </c>
    </row>
    <row r="42" spans="1:78" ht="16.5">
      <c r="A42" s="109" t="str">
        <f t="shared" si="1"/>
        <v>청룡교통</v>
      </c>
      <c r="B42" s="110" t="str">
        <f t="shared" si="2"/>
        <v>이기용</v>
      </c>
      <c r="C42" s="111" t="str">
        <f t="shared" si="3"/>
        <v>F</v>
      </c>
      <c r="D42" s="112">
        <f t="shared" si="4"/>
        <v>0.76461538461538459</v>
      </c>
      <c r="E42" s="113">
        <f t="shared" si="5"/>
        <v>3430</v>
      </c>
      <c r="F42" s="114" t="str">
        <f t="shared" si="6"/>
        <v>44</v>
      </c>
      <c r="G42" s="115" t="str">
        <f t="shared" si="7"/>
        <v>73아1078</v>
      </c>
      <c r="H42" s="116">
        <f t="shared" si="8"/>
        <v>1</v>
      </c>
      <c r="I42" s="117">
        <f t="shared" si="9"/>
        <v>2092.04</v>
      </c>
      <c r="J42" s="118">
        <f t="shared" si="10"/>
        <v>5.3358186214362904E-2</v>
      </c>
      <c r="K42" s="118">
        <f t="shared" si="11"/>
        <v>0.3429324151139862</v>
      </c>
      <c r="L42" s="118">
        <f t="shared" si="12"/>
        <v>0.15200474178313991</v>
      </c>
      <c r="M42" s="119">
        <f t="shared" si="13"/>
        <v>14.911</v>
      </c>
      <c r="N42" s="120">
        <f t="shared" si="14"/>
        <v>0</v>
      </c>
      <c r="O42" s="120">
        <f t="shared" si="15"/>
        <v>10.61165178486071</v>
      </c>
      <c r="P42" s="221">
        <f t="shared" si="16"/>
        <v>45</v>
      </c>
      <c r="Q42" s="222">
        <f t="shared" si="17"/>
        <v>0</v>
      </c>
      <c r="R42" s="222">
        <f t="shared" si="18"/>
        <v>222</v>
      </c>
      <c r="T42">
        <v>532</v>
      </c>
      <c r="U42">
        <v>3430</v>
      </c>
      <c r="V42" t="s">
        <v>268</v>
      </c>
      <c r="W42">
        <v>2092.04</v>
      </c>
      <c r="X42">
        <v>1052.085</v>
      </c>
      <c r="Y42">
        <v>1.988</v>
      </c>
      <c r="Z42">
        <v>14.911</v>
      </c>
      <c r="AA42">
        <v>121.682472</v>
      </c>
      <c r="AB42">
        <v>6.492756</v>
      </c>
      <c r="AC42">
        <v>41.728864000000002</v>
      </c>
      <c r="AD42" s="1">
        <v>318</v>
      </c>
      <c r="AE42">
        <v>0</v>
      </c>
      <c r="AF42">
        <v>222</v>
      </c>
      <c r="AG42">
        <v>92</v>
      </c>
      <c r="AH42">
        <v>17.192615</v>
      </c>
      <c r="AI42">
        <v>1163.0999999999999</v>
      </c>
      <c r="AJ42">
        <v>0</v>
      </c>
      <c r="AK42">
        <v>45</v>
      </c>
      <c r="AL42">
        <v>19431</v>
      </c>
      <c r="AM42">
        <v>0.76461538461538459</v>
      </c>
      <c r="AN42" t="s">
        <v>70</v>
      </c>
      <c r="AO42">
        <v>2092.04</v>
      </c>
      <c r="AP42" t="s">
        <v>344</v>
      </c>
      <c r="AQ42" t="s">
        <v>118</v>
      </c>
      <c r="AR42" t="s">
        <v>122</v>
      </c>
      <c r="AS42" t="s">
        <v>118</v>
      </c>
      <c r="AT42" t="s">
        <v>122</v>
      </c>
      <c r="AU42" t="s">
        <v>192</v>
      </c>
      <c r="AV42" t="s">
        <v>268</v>
      </c>
      <c r="AW42" t="s">
        <v>70</v>
      </c>
      <c r="AX42">
        <v>3430</v>
      </c>
      <c r="AY42" t="s">
        <v>455</v>
      </c>
      <c r="AZ42">
        <v>1</v>
      </c>
      <c r="BA42" t="s">
        <v>456</v>
      </c>
      <c r="BB42">
        <v>1</v>
      </c>
      <c r="BC42">
        <v>1</v>
      </c>
      <c r="BE42" t="s">
        <v>67</v>
      </c>
      <c r="BF42">
        <v>-1</v>
      </c>
      <c r="BG42" t="s">
        <v>263</v>
      </c>
      <c r="BI42" t="s">
        <v>118</v>
      </c>
      <c r="BJ42" t="s">
        <v>268</v>
      </c>
      <c r="BK42" t="s">
        <v>70</v>
      </c>
      <c r="BL42">
        <v>0.76461538461538459</v>
      </c>
      <c r="BM42">
        <v>3430</v>
      </c>
      <c r="BN42" t="s">
        <v>122</v>
      </c>
      <c r="BO42" t="s">
        <v>192</v>
      </c>
      <c r="BP42">
        <v>1</v>
      </c>
      <c r="BQ42">
        <v>2092.04</v>
      </c>
      <c r="BR42">
        <v>5.3358186214362904E-2</v>
      </c>
      <c r="BS42">
        <v>0.3429324151139862</v>
      </c>
      <c r="BT42">
        <v>0.15200474178313991</v>
      </c>
      <c r="BU42">
        <v>14.911</v>
      </c>
      <c r="BV42">
        <v>0</v>
      </c>
      <c r="BW42">
        <v>10.61165178486071</v>
      </c>
      <c r="BX42">
        <v>45</v>
      </c>
      <c r="BY42">
        <v>0</v>
      </c>
      <c r="BZ42">
        <v>222</v>
      </c>
    </row>
    <row r="43" spans="1:78" ht="16.5">
      <c r="A43" s="126" t="str">
        <f t="shared" si="1"/>
        <v>청룡교통</v>
      </c>
      <c r="B43" s="127" t="str">
        <f t="shared" si="2"/>
        <v>이도영</v>
      </c>
      <c r="C43" s="128" t="str">
        <f t="shared" si="3"/>
        <v>D</v>
      </c>
      <c r="D43" s="129">
        <f t="shared" si="4"/>
        <v>0.84045454545454534</v>
      </c>
      <c r="E43" s="130">
        <f t="shared" si="5"/>
        <v>3394</v>
      </c>
      <c r="F43" s="131" t="str">
        <f t="shared" si="6"/>
        <v>43</v>
      </c>
      <c r="G43" s="132" t="str">
        <f t="shared" si="7"/>
        <v>73아1150</v>
      </c>
      <c r="H43" s="133">
        <f t="shared" si="8"/>
        <v>1</v>
      </c>
      <c r="I43" s="134">
        <f t="shared" si="9"/>
        <v>2127.402</v>
      </c>
      <c r="J43" s="135">
        <f t="shared" si="10"/>
        <v>2.2546133795958E-2</v>
      </c>
      <c r="K43" s="135">
        <f t="shared" si="11"/>
        <v>0.34221963132302063</v>
      </c>
      <c r="L43" s="135">
        <f t="shared" si="12"/>
        <v>0.17486116869308199</v>
      </c>
      <c r="M43" s="136">
        <f t="shared" si="13"/>
        <v>15.271000000000001</v>
      </c>
      <c r="N43" s="137">
        <f t="shared" si="14"/>
        <v>0</v>
      </c>
      <c r="O43" s="137">
        <f t="shared" si="15"/>
        <v>11.234360031625428</v>
      </c>
      <c r="P43" s="219">
        <f t="shared" si="16"/>
        <v>1</v>
      </c>
      <c r="Q43" s="220">
        <f t="shared" si="17"/>
        <v>0</v>
      </c>
      <c r="R43" s="220">
        <f t="shared" si="18"/>
        <v>239</v>
      </c>
      <c r="T43">
        <v>532</v>
      </c>
      <c r="U43">
        <v>3394</v>
      </c>
      <c r="V43" t="s">
        <v>226</v>
      </c>
      <c r="W43">
        <v>2127.402</v>
      </c>
      <c r="X43">
        <v>1150.8520000000001</v>
      </c>
      <c r="Y43">
        <v>1.849</v>
      </c>
      <c r="Z43">
        <v>15.271000000000001</v>
      </c>
      <c r="AA43">
        <v>122.01684</v>
      </c>
      <c r="AB43">
        <v>2.7510080000000001</v>
      </c>
      <c r="AC43">
        <v>41.756557999999998</v>
      </c>
      <c r="AD43" s="1">
        <v>372</v>
      </c>
      <c r="AE43">
        <v>0</v>
      </c>
      <c r="AF43">
        <v>239</v>
      </c>
      <c r="AG43">
        <v>91</v>
      </c>
      <c r="AH43">
        <v>17.435314000000002</v>
      </c>
      <c r="AI43">
        <v>727.6</v>
      </c>
      <c r="AJ43">
        <v>12.3</v>
      </c>
      <c r="AK43">
        <v>1</v>
      </c>
      <c r="AL43">
        <v>283</v>
      </c>
      <c r="AM43">
        <v>0.84045454545454534</v>
      </c>
      <c r="AN43" t="s">
        <v>67</v>
      </c>
      <c r="AO43">
        <v>2127.402</v>
      </c>
      <c r="AP43" t="s">
        <v>345</v>
      </c>
      <c r="AQ43" t="s">
        <v>118</v>
      </c>
      <c r="AR43" t="s">
        <v>120</v>
      </c>
      <c r="AS43" t="s">
        <v>118</v>
      </c>
      <c r="AT43" t="s">
        <v>120</v>
      </c>
      <c r="AU43" t="s">
        <v>180</v>
      </c>
      <c r="AV43" t="s">
        <v>226</v>
      </c>
      <c r="AW43" t="s">
        <v>67</v>
      </c>
      <c r="AX43">
        <v>3394</v>
      </c>
      <c r="AY43" t="s">
        <v>442</v>
      </c>
      <c r="AZ43">
        <v>1</v>
      </c>
      <c r="BA43" t="s">
        <v>276</v>
      </c>
      <c r="BB43">
        <v>1</v>
      </c>
      <c r="BC43">
        <v>1</v>
      </c>
      <c r="BE43" t="s">
        <v>69</v>
      </c>
      <c r="BF43">
        <v>-1</v>
      </c>
      <c r="BG43" t="s">
        <v>263</v>
      </c>
      <c r="BI43" t="s">
        <v>118</v>
      </c>
      <c r="BJ43" t="s">
        <v>226</v>
      </c>
      <c r="BK43" t="s">
        <v>67</v>
      </c>
      <c r="BL43">
        <v>0.84045454545454534</v>
      </c>
      <c r="BM43">
        <v>3394</v>
      </c>
      <c r="BN43" t="s">
        <v>120</v>
      </c>
      <c r="BO43" t="s">
        <v>180</v>
      </c>
      <c r="BP43">
        <v>1</v>
      </c>
      <c r="BQ43">
        <v>2127.402</v>
      </c>
      <c r="BR43">
        <v>2.2546133795958E-2</v>
      </c>
      <c r="BS43">
        <v>0.34221963132302063</v>
      </c>
      <c r="BT43">
        <v>0.17486116869308199</v>
      </c>
      <c r="BU43">
        <v>15.271000000000001</v>
      </c>
      <c r="BV43">
        <v>0</v>
      </c>
      <c r="BW43">
        <v>11.234360031625428</v>
      </c>
      <c r="BX43">
        <v>1</v>
      </c>
      <c r="BY43">
        <v>0</v>
      </c>
      <c r="BZ43">
        <v>239</v>
      </c>
    </row>
    <row r="44" spans="1:78" ht="16.5">
      <c r="A44" s="109" t="str">
        <f t="shared" si="1"/>
        <v>청룡교통</v>
      </c>
      <c r="B44" s="110" t="str">
        <f t="shared" si="2"/>
        <v>이동현</v>
      </c>
      <c r="C44" s="111" t="str">
        <f t="shared" si="3"/>
        <v>D</v>
      </c>
      <c r="D44" s="112">
        <f t="shared" si="4"/>
        <v>0.82499999999999996</v>
      </c>
      <c r="E44" s="113">
        <f t="shared" si="5"/>
        <v>325</v>
      </c>
      <c r="F44" s="114" t="str">
        <f t="shared" si="6"/>
        <v>43</v>
      </c>
      <c r="G44" s="115" t="str">
        <f t="shared" si="7"/>
        <v>73아1058</v>
      </c>
      <c r="H44" s="116">
        <f t="shared" si="8"/>
        <v>1</v>
      </c>
      <c r="I44" s="117">
        <f t="shared" si="9"/>
        <v>1476.9090000000001</v>
      </c>
      <c r="J44" s="118">
        <f t="shared" si="10"/>
        <v>5.4745194156680223E-3</v>
      </c>
      <c r="K44" s="118">
        <f t="shared" si="11"/>
        <v>0.36838350294133826</v>
      </c>
      <c r="L44" s="118">
        <f t="shared" si="12"/>
        <v>0.17672043436664003</v>
      </c>
      <c r="M44" s="119">
        <f t="shared" si="13"/>
        <v>15.214</v>
      </c>
      <c r="N44" s="120">
        <f t="shared" si="14"/>
        <v>6.7708978684536417E-2</v>
      </c>
      <c r="O44" s="120">
        <f t="shared" si="15"/>
        <v>54.438018862367279</v>
      </c>
      <c r="P44" s="221">
        <f t="shared" si="16"/>
        <v>14</v>
      </c>
      <c r="Q44" s="222">
        <f t="shared" si="17"/>
        <v>1</v>
      </c>
      <c r="R44" s="222">
        <f t="shared" si="18"/>
        <v>812</v>
      </c>
      <c r="T44">
        <v>532</v>
      </c>
      <c r="U44">
        <v>325</v>
      </c>
      <c r="V44" t="s">
        <v>227</v>
      </c>
      <c r="W44">
        <v>1509.5609999999999</v>
      </c>
      <c r="X44">
        <v>831.36</v>
      </c>
      <c r="Y44">
        <v>1.8160000000000001</v>
      </c>
      <c r="Z44">
        <v>15.214</v>
      </c>
      <c r="AA44">
        <v>89.656637000000003</v>
      </c>
      <c r="AB44">
        <v>0.49082700000000001</v>
      </c>
      <c r="AC44">
        <v>33.028025999999997</v>
      </c>
      <c r="AD44" s="1">
        <v>261</v>
      </c>
      <c r="AE44">
        <v>1</v>
      </c>
      <c r="AF44">
        <v>812</v>
      </c>
      <c r="AG44">
        <v>96</v>
      </c>
      <c r="AH44">
        <v>16.837136000000001</v>
      </c>
      <c r="AI44">
        <v>2201.1999999999998</v>
      </c>
      <c r="AJ44">
        <v>143.1</v>
      </c>
      <c r="AK44">
        <v>14</v>
      </c>
      <c r="AL44">
        <v>5341</v>
      </c>
      <c r="AM44">
        <v>0.82499999999999996</v>
      </c>
      <c r="AN44" t="s">
        <v>67</v>
      </c>
      <c r="AO44">
        <v>1476.9090000000001</v>
      </c>
      <c r="AP44" t="s">
        <v>346</v>
      </c>
      <c r="AQ44" t="s">
        <v>118</v>
      </c>
      <c r="AR44" t="s">
        <v>120</v>
      </c>
      <c r="AS44" t="s">
        <v>118</v>
      </c>
      <c r="AT44" t="s">
        <v>120</v>
      </c>
      <c r="AU44" t="s">
        <v>176</v>
      </c>
      <c r="AV44" t="s">
        <v>227</v>
      </c>
      <c r="AW44" t="s">
        <v>67</v>
      </c>
      <c r="AX44">
        <v>325</v>
      </c>
      <c r="AY44" t="s">
        <v>442</v>
      </c>
      <c r="AZ44">
        <v>2</v>
      </c>
      <c r="BA44" t="s">
        <v>274</v>
      </c>
      <c r="BB44">
        <v>1</v>
      </c>
      <c r="BC44">
        <v>1</v>
      </c>
      <c r="BE44" t="s">
        <v>67</v>
      </c>
      <c r="BF44">
        <v>0</v>
      </c>
      <c r="BG44" t="s">
        <v>262</v>
      </c>
      <c r="BI44" t="s">
        <v>118</v>
      </c>
      <c r="BJ44" t="s">
        <v>227</v>
      </c>
      <c r="BK44" t="s">
        <v>67</v>
      </c>
      <c r="BL44">
        <v>0.82499999999999996</v>
      </c>
      <c r="BM44">
        <v>325</v>
      </c>
      <c r="BN44" t="s">
        <v>120</v>
      </c>
      <c r="BO44" t="s">
        <v>176</v>
      </c>
      <c r="BP44">
        <v>1</v>
      </c>
      <c r="BQ44">
        <v>1476.9090000000001</v>
      </c>
      <c r="BR44">
        <v>5.4745194156680223E-3</v>
      </c>
      <c r="BS44">
        <v>0.36838350294133826</v>
      </c>
      <c r="BT44">
        <v>0.17289794847641135</v>
      </c>
      <c r="BU44">
        <v>15.214</v>
      </c>
      <c r="BV44">
        <v>6.7708978684536417E-2</v>
      </c>
      <c r="BW44">
        <v>54.438018862367279</v>
      </c>
      <c r="BX44">
        <v>14</v>
      </c>
      <c r="BY44">
        <v>1</v>
      </c>
      <c r="BZ44">
        <v>812</v>
      </c>
    </row>
    <row r="45" spans="1:78" ht="16.5">
      <c r="A45" s="126" t="str">
        <f t="shared" si="1"/>
        <v>청룡교통</v>
      </c>
      <c r="B45" s="127" t="str">
        <f t="shared" si="2"/>
        <v>이성호</v>
      </c>
      <c r="C45" s="128" t="str">
        <f t="shared" si="3"/>
        <v>D</v>
      </c>
      <c r="D45" s="129">
        <f t="shared" si="4"/>
        <v>0.83989211646768847</v>
      </c>
      <c r="E45" s="130">
        <f t="shared" si="5"/>
        <v>1235</v>
      </c>
      <c r="F45" s="131" t="str">
        <f t="shared" si="6"/>
        <v>43-1</v>
      </c>
      <c r="G45" s="132" t="str">
        <f t="shared" si="7"/>
        <v>75바1073</v>
      </c>
      <c r="H45" s="133">
        <f t="shared" si="8"/>
        <v>10</v>
      </c>
      <c r="I45" s="134">
        <f t="shared" si="9"/>
        <v>1590.3870000000002</v>
      </c>
      <c r="J45" s="135">
        <f t="shared" si="10"/>
        <v>8.7762936801142444E-2</v>
      </c>
      <c r="K45" s="135">
        <f t="shared" si="11"/>
        <v>0.33728561111566008</v>
      </c>
      <c r="L45" s="135">
        <f t="shared" si="12"/>
        <v>9.9346888524616955E-2</v>
      </c>
      <c r="M45" s="136">
        <f t="shared" si="13"/>
        <v>15.804</v>
      </c>
      <c r="N45" s="137">
        <f t="shared" si="14"/>
        <v>6.2877777547225913E-2</v>
      </c>
      <c r="O45" s="137">
        <f t="shared" si="15"/>
        <v>36.154722089654904</v>
      </c>
      <c r="P45" s="219">
        <f t="shared" si="16"/>
        <v>20</v>
      </c>
      <c r="Q45" s="220">
        <f t="shared" si="17"/>
        <v>1</v>
      </c>
      <c r="R45" s="220">
        <f t="shared" si="18"/>
        <v>575</v>
      </c>
      <c r="T45">
        <v>532</v>
      </c>
      <c r="U45">
        <v>1235</v>
      </c>
      <c r="V45" t="s">
        <v>264</v>
      </c>
      <c r="W45">
        <v>1590.3869999999999</v>
      </c>
      <c r="X45">
        <v>785.65599999999995</v>
      </c>
      <c r="Y45">
        <v>2.024</v>
      </c>
      <c r="Z45">
        <v>15.804</v>
      </c>
      <c r="AA45">
        <v>92.230528000000007</v>
      </c>
      <c r="AB45">
        <v>8.0944219999999998</v>
      </c>
      <c r="AC45">
        <v>31.108029999999999</v>
      </c>
      <c r="AD45" s="1">
        <v>158</v>
      </c>
      <c r="AE45">
        <v>1</v>
      </c>
      <c r="AF45">
        <v>575</v>
      </c>
      <c r="AG45">
        <v>103</v>
      </c>
      <c r="AH45">
        <v>17.243607000000001</v>
      </c>
      <c r="AI45">
        <v>4217.3</v>
      </c>
      <c r="AJ45">
        <v>1143.2</v>
      </c>
      <c r="AK45">
        <v>20</v>
      </c>
      <c r="AL45">
        <v>3600</v>
      </c>
      <c r="AM45">
        <v>0.83989211646768847</v>
      </c>
      <c r="AN45" t="s">
        <v>67</v>
      </c>
      <c r="AO45">
        <v>262.101</v>
      </c>
      <c r="AP45" t="s">
        <v>347</v>
      </c>
      <c r="AQ45" t="s">
        <v>118</v>
      </c>
      <c r="AR45" t="s">
        <v>121</v>
      </c>
      <c r="AS45" t="s">
        <v>118</v>
      </c>
      <c r="AT45" t="s">
        <v>121</v>
      </c>
      <c r="AU45" t="s">
        <v>189</v>
      </c>
      <c r="AV45" t="s">
        <v>264</v>
      </c>
      <c r="AW45" t="s">
        <v>67</v>
      </c>
      <c r="AX45">
        <v>1235</v>
      </c>
      <c r="AY45" t="s">
        <v>411</v>
      </c>
      <c r="AZ45">
        <v>3</v>
      </c>
      <c r="BA45" t="s">
        <v>457</v>
      </c>
      <c r="BB45">
        <v>10</v>
      </c>
      <c r="BC45">
        <v>1</v>
      </c>
      <c r="BE45" t="s">
        <v>67</v>
      </c>
      <c r="BF45">
        <v>0</v>
      </c>
      <c r="BG45" t="s">
        <v>262</v>
      </c>
      <c r="BI45" t="s">
        <v>118</v>
      </c>
      <c r="BJ45" t="s">
        <v>264</v>
      </c>
      <c r="BK45" t="s">
        <v>67</v>
      </c>
      <c r="BL45">
        <v>0.83989211646768847</v>
      </c>
      <c r="BM45">
        <v>1235</v>
      </c>
      <c r="BN45" t="s">
        <v>121</v>
      </c>
      <c r="BO45" t="s">
        <v>189</v>
      </c>
      <c r="BP45">
        <v>10</v>
      </c>
      <c r="BQ45">
        <v>1590.3870000000002</v>
      </c>
      <c r="BR45">
        <v>8.7762936801142444E-2</v>
      </c>
      <c r="BS45">
        <v>0.33728561111566008</v>
      </c>
      <c r="BT45">
        <v>9.9346888524616969E-2</v>
      </c>
      <c r="BU45">
        <v>15.804</v>
      </c>
      <c r="BV45">
        <v>6.2877777547225913E-2</v>
      </c>
      <c r="BW45">
        <v>36.154722089654904</v>
      </c>
      <c r="BX45">
        <v>20</v>
      </c>
      <c r="BY45">
        <v>1</v>
      </c>
      <c r="BZ45">
        <v>575</v>
      </c>
    </row>
    <row r="46" spans="1:78" ht="16.5">
      <c r="A46" s="109" t="str">
        <f t="shared" si="1"/>
        <v>청룡교통</v>
      </c>
      <c r="B46" s="110" t="str">
        <f t="shared" si="2"/>
        <v>이재룡</v>
      </c>
      <c r="C46" s="111" t="str">
        <f t="shared" si="3"/>
        <v>A</v>
      </c>
      <c r="D46" s="112">
        <f t="shared" si="4"/>
        <v>0.95685004296100118</v>
      </c>
      <c r="E46" s="113">
        <f t="shared" si="5"/>
        <v>7168</v>
      </c>
      <c r="F46" s="114" t="str">
        <f t="shared" si="6"/>
        <v>43</v>
      </c>
      <c r="G46" s="115" t="str">
        <f t="shared" si="7"/>
        <v>73아1072</v>
      </c>
      <c r="H46" s="116">
        <f t="shared" si="8"/>
        <v>2</v>
      </c>
      <c r="I46" s="117">
        <f t="shared" si="9"/>
        <v>2149.3879999999999</v>
      </c>
      <c r="J46" s="118">
        <f t="shared" si="10"/>
        <v>2.933519687218485E-2</v>
      </c>
      <c r="K46" s="118">
        <f t="shared" si="11"/>
        <v>0.39183197050270707</v>
      </c>
      <c r="L46" s="118">
        <f t="shared" si="12"/>
        <v>0.11398593460091896</v>
      </c>
      <c r="M46" s="119">
        <f t="shared" si="13"/>
        <v>15.656000000000001</v>
      </c>
      <c r="N46" s="120">
        <f t="shared" si="14"/>
        <v>0</v>
      </c>
      <c r="O46" s="120">
        <f t="shared" si="15"/>
        <v>36.940747784950879</v>
      </c>
      <c r="P46" s="221">
        <f t="shared" si="16"/>
        <v>48</v>
      </c>
      <c r="Q46" s="222">
        <f t="shared" si="17"/>
        <v>0</v>
      </c>
      <c r="R46" s="222">
        <f t="shared" si="18"/>
        <v>794</v>
      </c>
      <c r="T46">
        <v>532</v>
      </c>
      <c r="U46">
        <v>7168</v>
      </c>
      <c r="V46" t="s">
        <v>228</v>
      </c>
      <c r="W46">
        <v>2149.3879999999999</v>
      </c>
      <c r="X46">
        <v>1011.579</v>
      </c>
      <c r="Y46">
        <v>2.125</v>
      </c>
      <c r="Z46">
        <v>15.656000000000001</v>
      </c>
      <c r="AA46">
        <v>120.07691699999999</v>
      </c>
      <c r="AB46">
        <v>3.5224799999999998</v>
      </c>
      <c r="AC46">
        <v>47.049975000000003</v>
      </c>
      <c r="AD46" s="1">
        <v>245</v>
      </c>
      <c r="AE46">
        <v>0</v>
      </c>
      <c r="AF46">
        <v>794</v>
      </c>
      <c r="AG46">
        <v>101</v>
      </c>
      <c r="AH46">
        <v>17.900092999999998</v>
      </c>
      <c r="AI46">
        <v>6509</v>
      </c>
      <c r="AJ46">
        <v>337.9</v>
      </c>
      <c r="AK46">
        <v>48</v>
      </c>
      <c r="AL46">
        <v>49706</v>
      </c>
      <c r="AM46">
        <v>0.95685004296100118</v>
      </c>
      <c r="AN46" t="s">
        <v>66</v>
      </c>
      <c r="AO46">
        <v>2023.6120000000001</v>
      </c>
      <c r="AP46" t="s">
        <v>348</v>
      </c>
      <c r="AQ46" t="s">
        <v>118</v>
      </c>
      <c r="AR46" t="s">
        <v>120</v>
      </c>
      <c r="AS46" t="s">
        <v>118</v>
      </c>
      <c r="AT46" t="s">
        <v>120</v>
      </c>
      <c r="AU46" t="s">
        <v>178</v>
      </c>
      <c r="AV46" t="s">
        <v>228</v>
      </c>
      <c r="AW46" t="s">
        <v>66</v>
      </c>
      <c r="AX46">
        <v>7168</v>
      </c>
      <c r="AY46" t="s">
        <v>426</v>
      </c>
      <c r="AZ46">
        <v>3</v>
      </c>
      <c r="BA46" t="s">
        <v>458</v>
      </c>
      <c r="BB46">
        <v>2</v>
      </c>
      <c r="BC46">
        <v>1</v>
      </c>
      <c r="BE46" t="s">
        <v>68</v>
      </c>
      <c r="BF46">
        <v>1</v>
      </c>
      <c r="BG46" t="s">
        <v>261</v>
      </c>
      <c r="BI46" t="s">
        <v>118</v>
      </c>
      <c r="BJ46" t="s">
        <v>228</v>
      </c>
      <c r="BK46" t="s">
        <v>66</v>
      </c>
      <c r="BL46">
        <v>0.95685004296100118</v>
      </c>
      <c r="BM46">
        <v>7168</v>
      </c>
      <c r="BN46" t="s">
        <v>120</v>
      </c>
      <c r="BO46" t="s">
        <v>178</v>
      </c>
      <c r="BP46">
        <v>2</v>
      </c>
      <c r="BQ46">
        <v>2149.3879999999999</v>
      </c>
      <c r="BR46">
        <v>2.933519687218485E-2</v>
      </c>
      <c r="BS46">
        <v>0.39183197050270707</v>
      </c>
      <c r="BT46">
        <v>0.11398593460091896</v>
      </c>
      <c r="BU46">
        <v>15.656000000000001</v>
      </c>
      <c r="BV46">
        <v>0</v>
      </c>
      <c r="BW46">
        <v>36.940747784950879</v>
      </c>
      <c r="BX46">
        <v>48</v>
      </c>
      <c r="BY46">
        <v>0</v>
      </c>
      <c r="BZ46">
        <v>794</v>
      </c>
    </row>
    <row r="47" spans="1:78" ht="16.5">
      <c r="A47" s="126" t="str">
        <f t="shared" si="1"/>
        <v>청룡교통</v>
      </c>
      <c r="B47" s="127" t="str">
        <f t="shared" si="2"/>
        <v>이정수</v>
      </c>
      <c r="C47" s="128" t="str">
        <f t="shared" si="3"/>
        <v>A</v>
      </c>
      <c r="D47" s="129">
        <f t="shared" si="4"/>
        <v>0.96352907321514103</v>
      </c>
      <c r="E47" s="130">
        <f t="shared" si="5"/>
        <v>2682</v>
      </c>
      <c r="F47" s="131" t="str">
        <f t="shared" si="6"/>
        <v>43-1</v>
      </c>
      <c r="G47" s="132" t="str">
        <f t="shared" si="7"/>
        <v>73아1076</v>
      </c>
      <c r="H47" s="133">
        <f t="shared" si="8"/>
        <v>2</v>
      </c>
      <c r="I47" s="134">
        <f t="shared" si="9"/>
        <v>2227.42</v>
      </c>
      <c r="J47" s="135">
        <f t="shared" si="10"/>
        <v>1.2327818911232686E-2</v>
      </c>
      <c r="K47" s="135">
        <f t="shared" si="11"/>
        <v>0.33582869269490145</v>
      </c>
      <c r="L47" s="135">
        <f t="shared" si="12"/>
        <v>0.10370742832514748</v>
      </c>
      <c r="M47" s="136">
        <f t="shared" si="13"/>
        <v>9.9589999999999996</v>
      </c>
      <c r="N47" s="137">
        <f t="shared" si="14"/>
        <v>0</v>
      </c>
      <c r="O47" s="137">
        <f t="shared" si="15"/>
        <v>2.020274577762613</v>
      </c>
      <c r="P47" s="219">
        <f t="shared" si="16"/>
        <v>9</v>
      </c>
      <c r="Q47" s="220">
        <f t="shared" si="17"/>
        <v>0</v>
      </c>
      <c r="R47" s="220">
        <f t="shared" si="18"/>
        <v>45</v>
      </c>
      <c r="T47">
        <v>532</v>
      </c>
      <c r="U47">
        <v>2682</v>
      </c>
      <c r="V47" t="s">
        <v>229</v>
      </c>
      <c r="W47">
        <v>2227.42</v>
      </c>
      <c r="X47">
        <v>1005.385</v>
      </c>
      <c r="Y47">
        <v>2.2149999999999999</v>
      </c>
      <c r="Z47">
        <v>9.9589999999999996</v>
      </c>
      <c r="AA47">
        <v>138.843863</v>
      </c>
      <c r="AB47">
        <v>1.7116420000000001</v>
      </c>
      <c r="AC47">
        <v>46.627752999999998</v>
      </c>
      <c r="AD47" s="1">
        <v>231</v>
      </c>
      <c r="AE47">
        <v>0</v>
      </c>
      <c r="AF47">
        <v>45</v>
      </c>
      <c r="AG47">
        <v>97</v>
      </c>
      <c r="AH47">
        <v>16.042624</v>
      </c>
      <c r="AI47">
        <v>2737.3</v>
      </c>
      <c r="AJ47">
        <v>37.1</v>
      </c>
      <c r="AK47">
        <v>9</v>
      </c>
      <c r="AL47">
        <v>1881</v>
      </c>
      <c r="AM47">
        <v>0.96352907321514103</v>
      </c>
      <c r="AN47" t="s">
        <v>66</v>
      </c>
      <c r="AO47">
        <v>2083.4949999999999</v>
      </c>
      <c r="AP47" t="s">
        <v>349</v>
      </c>
      <c r="AQ47" t="s">
        <v>118</v>
      </c>
      <c r="AR47" t="s">
        <v>121</v>
      </c>
      <c r="AS47" t="s">
        <v>118</v>
      </c>
      <c r="AT47" t="s">
        <v>121</v>
      </c>
      <c r="AU47" t="s">
        <v>186</v>
      </c>
      <c r="AV47" t="s">
        <v>229</v>
      </c>
      <c r="AW47" t="s">
        <v>66</v>
      </c>
      <c r="AX47">
        <v>2682</v>
      </c>
      <c r="AY47" t="s">
        <v>459</v>
      </c>
      <c r="AZ47">
        <v>1</v>
      </c>
      <c r="BA47" t="s">
        <v>460</v>
      </c>
      <c r="BB47">
        <v>2</v>
      </c>
      <c r="BC47">
        <v>1</v>
      </c>
      <c r="BE47" t="s">
        <v>68</v>
      </c>
      <c r="BF47">
        <v>1</v>
      </c>
      <c r="BG47" t="s">
        <v>261</v>
      </c>
      <c r="BI47" t="s">
        <v>118</v>
      </c>
      <c r="BJ47" t="s">
        <v>229</v>
      </c>
      <c r="BK47" t="s">
        <v>66</v>
      </c>
      <c r="BL47">
        <v>0.96352907321514103</v>
      </c>
      <c r="BM47">
        <v>2682</v>
      </c>
      <c r="BN47" t="s">
        <v>121</v>
      </c>
      <c r="BO47" t="s">
        <v>186</v>
      </c>
      <c r="BP47">
        <v>2</v>
      </c>
      <c r="BQ47">
        <v>2227.42</v>
      </c>
      <c r="BR47">
        <v>1.2327818911232686E-2</v>
      </c>
      <c r="BS47">
        <v>0.33582869269490145</v>
      </c>
      <c r="BT47">
        <v>0.10370742832514748</v>
      </c>
      <c r="BU47">
        <v>9.9589999999999996</v>
      </c>
      <c r="BV47">
        <v>0</v>
      </c>
      <c r="BW47">
        <v>2.020274577762613</v>
      </c>
      <c r="BX47">
        <v>9</v>
      </c>
      <c r="BY47">
        <v>0</v>
      </c>
      <c r="BZ47">
        <v>45</v>
      </c>
    </row>
    <row r="48" spans="1:78" ht="16.5">
      <c r="A48" s="109" t="str">
        <f t="shared" si="1"/>
        <v>청룡교통</v>
      </c>
      <c r="B48" s="110" t="str">
        <f t="shared" si="2"/>
        <v>이정식</v>
      </c>
      <c r="C48" s="111" t="str">
        <f t="shared" si="3"/>
        <v>F</v>
      </c>
      <c r="D48" s="112">
        <f t="shared" si="4"/>
        <v>0.77727272727272723</v>
      </c>
      <c r="E48" s="113">
        <f t="shared" si="5"/>
        <v>1443</v>
      </c>
      <c r="F48" s="114" t="str">
        <f t="shared" si="6"/>
        <v>43-1</v>
      </c>
      <c r="G48" s="115" t="str">
        <f t="shared" si="7"/>
        <v>73아1045</v>
      </c>
      <c r="H48" s="116">
        <f t="shared" si="8"/>
        <v>1</v>
      </c>
      <c r="I48" s="117">
        <f t="shared" si="9"/>
        <v>658.96600000000001</v>
      </c>
      <c r="J48" s="118">
        <f t="shared" si="10"/>
        <v>4.1484323392262733E-2</v>
      </c>
      <c r="K48" s="118">
        <f t="shared" si="11"/>
        <v>0.44530649242117587</v>
      </c>
      <c r="L48" s="118">
        <f t="shared" si="12"/>
        <v>0.24583969430896283</v>
      </c>
      <c r="M48" s="119">
        <f t="shared" si="13"/>
        <v>18.606999999999999</v>
      </c>
      <c r="N48" s="120">
        <f t="shared" si="14"/>
        <v>0.15175289772158199</v>
      </c>
      <c r="O48" s="120">
        <f t="shared" si="15"/>
        <v>42.490811362042955</v>
      </c>
      <c r="P48" s="221">
        <f t="shared" si="16"/>
        <v>25</v>
      </c>
      <c r="Q48" s="222">
        <f t="shared" si="17"/>
        <v>1</v>
      </c>
      <c r="R48" s="222">
        <f t="shared" si="18"/>
        <v>280</v>
      </c>
      <c r="T48">
        <v>532</v>
      </c>
      <c r="U48">
        <v>1443</v>
      </c>
      <c r="V48" t="s">
        <v>230</v>
      </c>
      <c r="W48">
        <v>658.96600000000001</v>
      </c>
      <c r="X48">
        <v>385.32400000000001</v>
      </c>
      <c r="Y48">
        <v>1.71</v>
      </c>
      <c r="Z48">
        <v>18.606999999999999</v>
      </c>
      <c r="AA48">
        <v>44.856101000000002</v>
      </c>
      <c r="AB48">
        <v>1.860825</v>
      </c>
      <c r="AC48">
        <v>19.974713000000001</v>
      </c>
      <c r="AD48" s="1">
        <v>162</v>
      </c>
      <c r="AE48">
        <v>1</v>
      </c>
      <c r="AF48">
        <v>280</v>
      </c>
      <c r="AG48">
        <v>95</v>
      </c>
      <c r="AH48">
        <v>14.690666</v>
      </c>
      <c r="AI48">
        <v>1296.3</v>
      </c>
      <c r="AJ48">
        <v>62.9</v>
      </c>
      <c r="AK48">
        <v>25</v>
      </c>
      <c r="AL48">
        <v>14072</v>
      </c>
      <c r="AM48">
        <v>0.77727272727272723</v>
      </c>
      <c r="AN48" t="s">
        <v>70</v>
      </c>
      <c r="AO48">
        <v>658.96600000000001</v>
      </c>
      <c r="AP48" t="s">
        <v>350</v>
      </c>
      <c r="AQ48" t="s">
        <v>118</v>
      </c>
      <c r="AR48" t="s">
        <v>121</v>
      </c>
      <c r="AS48" t="s">
        <v>118</v>
      </c>
      <c r="AT48" t="s">
        <v>121</v>
      </c>
      <c r="AU48" t="s">
        <v>183</v>
      </c>
      <c r="AV48" t="s">
        <v>230</v>
      </c>
      <c r="AW48" t="s">
        <v>70</v>
      </c>
      <c r="AX48">
        <v>1443</v>
      </c>
      <c r="AY48" t="s">
        <v>432</v>
      </c>
      <c r="AZ48">
        <v>2</v>
      </c>
      <c r="BA48" t="s">
        <v>461</v>
      </c>
      <c r="BB48">
        <v>1</v>
      </c>
      <c r="BC48">
        <v>1</v>
      </c>
      <c r="BE48" t="s">
        <v>67</v>
      </c>
      <c r="BF48">
        <v>-1</v>
      </c>
      <c r="BG48" t="s">
        <v>263</v>
      </c>
      <c r="BI48" t="s">
        <v>118</v>
      </c>
      <c r="BJ48" t="s">
        <v>230</v>
      </c>
      <c r="BK48" t="s">
        <v>70</v>
      </c>
      <c r="BL48">
        <v>0.77727272727272723</v>
      </c>
      <c r="BM48">
        <v>1443</v>
      </c>
      <c r="BN48" t="s">
        <v>121</v>
      </c>
      <c r="BO48" t="s">
        <v>183</v>
      </c>
      <c r="BP48">
        <v>1</v>
      </c>
      <c r="BQ48">
        <v>658.96600000000001</v>
      </c>
      <c r="BR48">
        <v>4.1484323392262733E-2</v>
      </c>
      <c r="BS48">
        <v>0.44530649242117587</v>
      </c>
      <c r="BT48">
        <v>0.24583969430896283</v>
      </c>
      <c r="BU48">
        <v>18.606999999999999</v>
      </c>
      <c r="BV48">
        <v>0.15175289772158199</v>
      </c>
      <c r="BW48">
        <v>42.490811362042955</v>
      </c>
      <c r="BX48">
        <v>25</v>
      </c>
      <c r="BY48">
        <v>1</v>
      </c>
      <c r="BZ48">
        <v>280</v>
      </c>
    </row>
    <row r="49" spans="1:78" ht="16.5">
      <c r="A49" s="126" t="str">
        <f t="shared" si="1"/>
        <v>청룡교통</v>
      </c>
      <c r="B49" s="127" t="str">
        <f t="shared" si="2"/>
        <v>이준형</v>
      </c>
      <c r="C49" s="128" t="str">
        <f t="shared" si="3"/>
        <v>B</v>
      </c>
      <c r="D49" s="129">
        <f t="shared" si="4"/>
        <v>0.90538461538461534</v>
      </c>
      <c r="E49" s="130">
        <f t="shared" si="5"/>
        <v>9866</v>
      </c>
      <c r="F49" s="131" t="str">
        <f t="shared" si="6"/>
        <v>44</v>
      </c>
      <c r="G49" s="132" t="str">
        <f t="shared" si="7"/>
        <v>73아1078</v>
      </c>
      <c r="H49" s="133">
        <f t="shared" si="8"/>
        <v>1</v>
      </c>
      <c r="I49" s="134">
        <f t="shared" si="9"/>
        <v>2036.758</v>
      </c>
      <c r="J49" s="135">
        <f t="shared" si="10"/>
        <v>1.9894564476868729E-2</v>
      </c>
      <c r="K49" s="135">
        <f t="shared" si="11"/>
        <v>0.27310443098731463</v>
      </c>
      <c r="L49" s="135">
        <f t="shared" si="12"/>
        <v>0.21210178136037761</v>
      </c>
      <c r="M49" s="136">
        <f t="shared" si="13"/>
        <v>10.085000000000001</v>
      </c>
      <c r="N49" s="137">
        <f t="shared" si="14"/>
        <v>0</v>
      </c>
      <c r="O49" s="137">
        <f t="shared" si="15"/>
        <v>1.7675148446698135</v>
      </c>
      <c r="P49" s="219">
        <f t="shared" si="16"/>
        <v>1</v>
      </c>
      <c r="Q49" s="220">
        <f t="shared" si="17"/>
        <v>0</v>
      </c>
      <c r="R49" s="220">
        <f t="shared" si="18"/>
        <v>36</v>
      </c>
      <c r="T49">
        <v>532</v>
      </c>
      <c r="U49">
        <v>9866</v>
      </c>
      <c r="V49" t="s">
        <v>231</v>
      </c>
      <c r="W49">
        <v>2036.758</v>
      </c>
      <c r="X49">
        <v>865.20500000000004</v>
      </c>
      <c r="Y49">
        <v>2.3540000000000001</v>
      </c>
      <c r="Z49">
        <v>10.085000000000001</v>
      </c>
      <c r="AA49">
        <v>109.603857</v>
      </c>
      <c r="AB49">
        <v>2.1805210000000002</v>
      </c>
      <c r="AC49">
        <v>29.933299000000002</v>
      </c>
      <c r="AD49" s="1">
        <v>432</v>
      </c>
      <c r="AE49">
        <v>0</v>
      </c>
      <c r="AF49">
        <v>36</v>
      </c>
      <c r="AG49">
        <v>76</v>
      </c>
      <c r="AH49">
        <v>18.582903999999999</v>
      </c>
      <c r="AI49">
        <v>188.3</v>
      </c>
      <c r="AJ49">
        <v>0</v>
      </c>
      <c r="AK49">
        <v>1</v>
      </c>
      <c r="AL49">
        <v>190</v>
      </c>
      <c r="AM49">
        <v>0.90538461538461534</v>
      </c>
      <c r="AN49" t="s">
        <v>68</v>
      </c>
      <c r="AO49">
        <v>2036.758</v>
      </c>
      <c r="AP49" t="s">
        <v>351</v>
      </c>
      <c r="AQ49" t="s">
        <v>118</v>
      </c>
      <c r="AR49" t="s">
        <v>122</v>
      </c>
      <c r="AS49" t="s">
        <v>118</v>
      </c>
      <c r="AT49" t="s">
        <v>122</v>
      </c>
      <c r="AU49" t="s">
        <v>192</v>
      </c>
      <c r="AV49" t="s">
        <v>231</v>
      </c>
      <c r="AW49" t="s">
        <v>68</v>
      </c>
      <c r="AX49">
        <v>9866</v>
      </c>
      <c r="AY49" t="s">
        <v>415</v>
      </c>
      <c r="AZ49">
        <v>2</v>
      </c>
      <c r="BA49" t="s">
        <v>462</v>
      </c>
      <c r="BB49">
        <v>1</v>
      </c>
      <c r="BC49">
        <v>1</v>
      </c>
      <c r="BE49" t="s">
        <v>68</v>
      </c>
      <c r="BF49">
        <v>0</v>
      </c>
      <c r="BG49" t="s">
        <v>262</v>
      </c>
      <c r="BI49" t="s">
        <v>118</v>
      </c>
      <c r="BJ49" t="s">
        <v>231</v>
      </c>
      <c r="BK49" t="s">
        <v>68</v>
      </c>
      <c r="BL49">
        <v>0.90538461538461534</v>
      </c>
      <c r="BM49">
        <v>9866</v>
      </c>
      <c r="BN49" t="s">
        <v>122</v>
      </c>
      <c r="BO49" t="s">
        <v>192</v>
      </c>
      <c r="BP49">
        <v>1</v>
      </c>
      <c r="BQ49">
        <v>2036.758</v>
      </c>
      <c r="BR49">
        <v>1.9894564476868729E-2</v>
      </c>
      <c r="BS49">
        <v>0.27310443098731463</v>
      </c>
      <c r="BT49">
        <v>0.21210178136037761</v>
      </c>
      <c r="BU49">
        <v>10.085000000000001</v>
      </c>
      <c r="BV49">
        <v>0</v>
      </c>
      <c r="BW49">
        <v>1.7675148446698135</v>
      </c>
      <c r="BX49">
        <v>1</v>
      </c>
      <c r="BY49">
        <v>0</v>
      </c>
      <c r="BZ49">
        <v>36</v>
      </c>
    </row>
    <row r="50" spans="1:78" ht="16.5">
      <c r="A50" s="109" t="str">
        <f t="shared" si="1"/>
        <v>청룡교통</v>
      </c>
      <c r="B50" s="110" t="str">
        <f t="shared" si="2"/>
        <v>이준호</v>
      </c>
      <c r="C50" s="111" t="str">
        <f t="shared" si="3"/>
        <v>S</v>
      </c>
      <c r="D50" s="112">
        <f t="shared" si="4"/>
        <v>1.0276923076923077</v>
      </c>
      <c r="E50" s="113">
        <f t="shared" si="5"/>
        <v>6617</v>
      </c>
      <c r="F50" s="114" t="str">
        <f t="shared" si="6"/>
        <v>44</v>
      </c>
      <c r="G50" s="115" t="str">
        <f t="shared" si="7"/>
        <v>73아1052</v>
      </c>
      <c r="H50" s="116">
        <f t="shared" si="8"/>
        <v>1</v>
      </c>
      <c r="I50" s="117">
        <f t="shared" si="9"/>
        <v>2153.3490000000002</v>
      </c>
      <c r="J50" s="118">
        <f t="shared" si="10"/>
        <v>7.1822415665060285E-3</v>
      </c>
      <c r="K50" s="118">
        <f t="shared" si="11"/>
        <v>0.25993299872378522</v>
      </c>
      <c r="L50" s="118">
        <f t="shared" si="12"/>
        <v>0.12306412012172666</v>
      </c>
      <c r="M50" s="119">
        <f t="shared" si="13"/>
        <v>7.452</v>
      </c>
      <c r="N50" s="120">
        <f t="shared" si="14"/>
        <v>0</v>
      </c>
      <c r="O50" s="120">
        <f t="shared" si="15"/>
        <v>1.4860572995831143</v>
      </c>
      <c r="P50" s="221">
        <f t="shared" si="16"/>
        <v>1</v>
      </c>
      <c r="Q50" s="222">
        <f t="shared" si="17"/>
        <v>0</v>
      </c>
      <c r="R50" s="222">
        <f t="shared" si="18"/>
        <v>32</v>
      </c>
      <c r="T50">
        <v>532</v>
      </c>
      <c r="U50">
        <v>6617</v>
      </c>
      <c r="V50" t="s">
        <v>232</v>
      </c>
      <c r="W50">
        <v>2153.3490000000002</v>
      </c>
      <c r="X50">
        <v>805.904</v>
      </c>
      <c r="Y50">
        <v>2.6720000000000002</v>
      </c>
      <c r="Z50">
        <v>7.452</v>
      </c>
      <c r="AA50">
        <v>104.998</v>
      </c>
      <c r="AB50">
        <v>0.75412100000000004</v>
      </c>
      <c r="AC50">
        <v>27.292445000000001</v>
      </c>
      <c r="AD50" s="1">
        <v>265</v>
      </c>
      <c r="AE50">
        <v>0</v>
      </c>
      <c r="AF50">
        <v>32</v>
      </c>
      <c r="AG50">
        <v>83</v>
      </c>
      <c r="AH50">
        <v>20.508476000000002</v>
      </c>
      <c r="AI50">
        <v>610.1</v>
      </c>
      <c r="AJ50">
        <v>0</v>
      </c>
      <c r="AK50">
        <v>1</v>
      </c>
      <c r="AL50">
        <v>177</v>
      </c>
      <c r="AM50">
        <v>1.0276923076923077</v>
      </c>
      <c r="AN50" t="s">
        <v>71</v>
      </c>
      <c r="AO50">
        <v>2153.3490000000002</v>
      </c>
      <c r="AP50" t="s">
        <v>352</v>
      </c>
      <c r="AQ50" t="s">
        <v>118</v>
      </c>
      <c r="AR50" t="s">
        <v>122</v>
      </c>
      <c r="AS50" t="s">
        <v>118</v>
      </c>
      <c r="AT50" t="s">
        <v>122</v>
      </c>
      <c r="AU50" t="s">
        <v>190</v>
      </c>
      <c r="AV50" t="s">
        <v>232</v>
      </c>
      <c r="AW50" t="s">
        <v>71</v>
      </c>
      <c r="AX50">
        <v>6617</v>
      </c>
      <c r="AY50" t="s">
        <v>433</v>
      </c>
      <c r="AZ50">
        <v>2</v>
      </c>
      <c r="BA50" t="s">
        <v>463</v>
      </c>
      <c r="BB50">
        <v>1</v>
      </c>
      <c r="BC50">
        <v>1</v>
      </c>
      <c r="BE50" t="s">
        <v>71</v>
      </c>
      <c r="BF50">
        <v>0</v>
      </c>
      <c r="BG50" t="s">
        <v>262</v>
      </c>
      <c r="BI50" t="s">
        <v>118</v>
      </c>
      <c r="BJ50" t="s">
        <v>232</v>
      </c>
      <c r="BK50" t="s">
        <v>71</v>
      </c>
      <c r="BL50">
        <v>1.0276923076923077</v>
      </c>
      <c r="BM50">
        <v>6617</v>
      </c>
      <c r="BN50" t="s">
        <v>122</v>
      </c>
      <c r="BO50" t="s">
        <v>190</v>
      </c>
      <c r="BP50">
        <v>1</v>
      </c>
      <c r="BQ50">
        <v>2153.3490000000002</v>
      </c>
      <c r="BR50">
        <v>7.1822415665060285E-3</v>
      </c>
      <c r="BS50">
        <v>0.25993299872378522</v>
      </c>
      <c r="BT50">
        <v>0.12306412012172666</v>
      </c>
      <c r="BU50">
        <v>7.452</v>
      </c>
      <c r="BV50">
        <v>0</v>
      </c>
      <c r="BW50">
        <v>1.4860572995831143</v>
      </c>
      <c r="BX50">
        <v>1</v>
      </c>
      <c r="BY50">
        <v>0</v>
      </c>
      <c r="BZ50">
        <v>32</v>
      </c>
    </row>
    <row r="51" spans="1:78" ht="16.5">
      <c r="A51" s="126" t="str">
        <f t="shared" si="1"/>
        <v>청룡교통</v>
      </c>
      <c r="B51" s="127" t="str">
        <f t="shared" si="2"/>
        <v>이진원</v>
      </c>
      <c r="C51" s="128" t="str">
        <f t="shared" si="3"/>
        <v>D</v>
      </c>
      <c r="D51" s="129">
        <f t="shared" si="4"/>
        <v>0.84875861062596392</v>
      </c>
      <c r="E51" s="130">
        <f t="shared" si="5"/>
        <v>4636</v>
      </c>
      <c r="F51" s="131" t="str">
        <f t="shared" si="6"/>
        <v>310</v>
      </c>
      <c r="G51" s="132" t="str">
        <f t="shared" si="7"/>
        <v>73아1047</v>
      </c>
      <c r="H51" s="133">
        <f t="shared" si="8"/>
        <v>8</v>
      </c>
      <c r="I51" s="134">
        <f t="shared" si="9"/>
        <v>1516.9820000000002</v>
      </c>
      <c r="J51" s="135">
        <f t="shared" si="10"/>
        <v>4.9945135267852048E-3</v>
      </c>
      <c r="K51" s="135">
        <f t="shared" si="11"/>
        <v>0.44529767630655487</v>
      </c>
      <c r="L51" s="135">
        <f t="shared" si="12"/>
        <v>0.11140540889740286</v>
      </c>
      <c r="M51" s="136">
        <f t="shared" si="13"/>
        <v>15.516</v>
      </c>
      <c r="N51" s="137">
        <f t="shared" si="14"/>
        <v>6.5920360294321217E-2</v>
      </c>
      <c r="O51" s="137">
        <f t="shared" si="15"/>
        <v>13.645514580924491</v>
      </c>
      <c r="P51" s="219">
        <f t="shared" si="16"/>
        <v>53</v>
      </c>
      <c r="Q51" s="220">
        <f t="shared" si="17"/>
        <v>1</v>
      </c>
      <c r="R51" s="220">
        <f t="shared" si="18"/>
        <v>207</v>
      </c>
      <c r="T51">
        <v>532</v>
      </c>
      <c r="U51">
        <v>4636</v>
      </c>
      <c r="V51" t="s">
        <v>233</v>
      </c>
      <c r="W51">
        <v>1516.982</v>
      </c>
      <c r="X51">
        <v>658.79499999999996</v>
      </c>
      <c r="Y51">
        <v>2.3029999999999999</v>
      </c>
      <c r="Z51">
        <v>15.516</v>
      </c>
      <c r="AA51">
        <v>80.476106000000001</v>
      </c>
      <c r="AB51">
        <v>0.40193899999999999</v>
      </c>
      <c r="AC51">
        <v>35.835822999999998</v>
      </c>
      <c r="AD51" s="1">
        <v>169</v>
      </c>
      <c r="AE51">
        <v>1</v>
      </c>
      <c r="AF51">
        <v>207</v>
      </c>
      <c r="AG51">
        <v>101</v>
      </c>
      <c r="AH51">
        <v>18.850090999999999</v>
      </c>
      <c r="AI51">
        <v>9780.2999999999993</v>
      </c>
      <c r="AJ51">
        <v>2698.3</v>
      </c>
      <c r="AK51">
        <v>53</v>
      </c>
      <c r="AL51">
        <v>47918</v>
      </c>
      <c r="AM51">
        <v>0.84875861062596392</v>
      </c>
      <c r="AN51" t="s">
        <v>67</v>
      </c>
      <c r="AO51">
        <v>334.29700000000003</v>
      </c>
      <c r="AP51" t="s">
        <v>353</v>
      </c>
      <c r="AQ51" t="s">
        <v>118</v>
      </c>
      <c r="AR51" t="s">
        <v>119</v>
      </c>
      <c r="AS51" t="s">
        <v>118</v>
      </c>
      <c r="AT51" t="s">
        <v>119</v>
      </c>
      <c r="AU51" t="s">
        <v>169</v>
      </c>
      <c r="AV51" t="s">
        <v>233</v>
      </c>
      <c r="AW51" t="s">
        <v>67</v>
      </c>
      <c r="AX51">
        <v>4636</v>
      </c>
      <c r="AY51" t="s">
        <v>413</v>
      </c>
      <c r="AZ51">
        <v>1</v>
      </c>
      <c r="BA51" t="s">
        <v>296</v>
      </c>
      <c r="BB51">
        <v>8</v>
      </c>
      <c r="BC51">
        <v>1</v>
      </c>
      <c r="BE51" t="s">
        <v>67</v>
      </c>
      <c r="BF51">
        <v>0</v>
      </c>
      <c r="BG51" t="s">
        <v>262</v>
      </c>
      <c r="BI51" t="s">
        <v>118</v>
      </c>
      <c r="BJ51" t="s">
        <v>233</v>
      </c>
      <c r="BK51" t="s">
        <v>67</v>
      </c>
      <c r="BL51">
        <v>0.84875861062596392</v>
      </c>
      <c r="BM51">
        <v>4636</v>
      </c>
      <c r="BN51" t="s">
        <v>119</v>
      </c>
      <c r="BO51" t="s">
        <v>169</v>
      </c>
      <c r="BP51">
        <v>8</v>
      </c>
      <c r="BQ51">
        <v>1516.9820000000002</v>
      </c>
      <c r="BR51">
        <v>4.9945135267852048E-3</v>
      </c>
      <c r="BS51">
        <v>0.44529767630655487</v>
      </c>
      <c r="BT51">
        <v>0.11140540889740287</v>
      </c>
      <c r="BU51">
        <v>15.516</v>
      </c>
      <c r="BV51">
        <v>6.5920360294321217E-2</v>
      </c>
      <c r="BW51">
        <v>13.645514580924491</v>
      </c>
      <c r="BX51">
        <v>53</v>
      </c>
      <c r="BY51">
        <v>1</v>
      </c>
      <c r="BZ51">
        <v>207</v>
      </c>
    </row>
    <row r="52" spans="1:78" ht="16.5">
      <c r="A52" s="109" t="str">
        <f t="shared" si="1"/>
        <v>청룡교통</v>
      </c>
      <c r="B52" s="110" t="str">
        <f t="shared" si="2"/>
        <v>이진호</v>
      </c>
      <c r="C52" s="111" t="str">
        <f t="shared" si="3"/>
        <v>S</v>
      </c>
      <c r="D52" s="112">
        <f t="shared" si="4"/>
        <v>1.1779185641062202</v>
      </c>
      <c r="E52" s="113">
        <f t="shared" si="5"/>
        <v>3887</v>
      </c>
      <c r="F52" s="114" t="str">
        <f t="shared" si="6"/>
        <v>43</v>
      </c>
      <c r="G52" s="115" t="str">
        <f t="shared" si="7"/>
        <v>73아1072</v>
      </c>
      <c r="H52" s="116">
        <f t="shared" si="8"/>
        <v>2</v>
      </c>
      <c r="I52" s="117">
        <f t="shared" si="9"/>
        <v>2198.3679999999999</v>
      </c>
      <c r="J52" s="118">
        <f t="shared" si="10"/>
        <v>3.3463928488556796E-2</v>
      </c>
      <c r="K52" s="118">
        <f t="shared" si="11"/>
        <v>0.26816210811236646</v>
      </c>
      <c r="L52" s="118">
        <f t="shared" si="12"/>
        <v>0.10644259741772079</v>
      </c>
      <c r="M52" s="119">
        <f t="shared" si="13"/>
        <v>10.942</v>
      </c>
      <c r="N52" s="120">
        <f t="shared" si="14"/>
        <v>0.13646486848425743</v>
      </c>
      <c r="O52" s="120">
        <f t="shared" si="15"/>
        <v>6.2318956607810883</v>
      </c>
      <c r="P52" s="221">
        <f t="shared" si="16"/>
        <v>2</v>
      </c>
      <c r="Q52" s="222">
        <f t="shared" si="17"/>
        <v>3</v>
      </c>
      <c r="R52" s="222">
        <f t="shared" si="18"/>
        <v>137</v>
      </c>
      <c r="T52">
        <v>532</v>
      </c>
      <c r="U52">
        <v>3887</v>
      </c>
      <c r="V52" t="s">
        <v>234</v>
      </c>
      <c r="W52">
        <v>2198.3679999999999</v>
      </c>
      <c r="X52">
        <v>839.31299999999999</v>
      </c>
      <c r="Y52">
        <v>2.6190000000000002</v>
      </c>
      <c r="Z52">
        <v>10.942</v>
      </c>
      <c r="AA52">
        <v>104.240212</v>
      </c>
      <c r="AB52">
        <v>3.4882870000000001</v>
      </c>
      <c r="AC52">
        <v>27.953275000000001</v>
      </c>
      <c r="AD52" s="1">
        <v>234</v>
      </c>
      <c r="AE52">
        <v>3</v>
      </c>
      <c r="AF52">
        <v>137</v>
      </c>
      <c r="AG52">
        <v>95</v>
      </c>
      <c r="AH52">
        <v>21.089441999999998</v>
      </c>
      <c r="AI52">
        <v>1494.8</v>
      </c>
      <c r="AJ52">
        <v>15.2</v>
      </c>
      <c r="AK52">
        <v>2</v>
      </c>
      <c r="AL52">
        <v>682</v>
      </c>
      <c r="AM52">
        <v>1.1779185641062202</v>
      </c>
      <c r="AN52" t="s">
        <v>71</v>
      </c>
      <c r="AO52">
        <v>2053.5450000000001</v>
      </c>
      <c r="AP52" t="s">
        <v>354</v>
      </c>
      <c r="AQ52" t="s">
        <v>118</v>
      </c>
      <c r="AR52" t="s">
        <v>120</v>
      </c>
      <c r="AS52" t="s">
        <v>118</v>
      </c>
      <c r="AT52" t="s">
        <v>120</v>
      </c>
      <c r="AU52" t="s">
        <v>178</v>
      </c>
      <c r="AV52" t="s">
        <v>234</v>
      </c>
      <c r="AW52" t="s">
        <v>71</v>
      </c>
      <c r="AX52">
        <v>3887</v>
      </c>
      <c r="AY52" t="s">
        <v>464</v>
      </c>
      <c r="AZ52">
        <v>1</v>
      </c>
      <c r="BA52" t="s">
        <v>277</v>
      </c>
      <c r="BB52">
        <v>2</v>
      </c>
      <c r="BC52">
        <v>1</v>
      </c>
      <c r="BE52" t="s">
        <v>71</v>
      </c>
      <c r="BF52">
        <v>0</v>
      </c>
      <c r="BG52" t="s">
        <v>262</v>
      </c>
      <c r="BI52" t="s">
        <v>118</v>
      </c>
      <c r="BJ52" t="s">
        <v>234</v>
      </c>
      <c r="BK52" t="s">
        <v>71</v>
      </c>
      <c r="BL52">
        <v>1.1779185641062202</v>
      </c>
      <c r="BM52">
        <v>3887</v>
      </c>
      <c r="BN52" t="s">
        <v>120</v>
      </c>
      <c r="BO52" t="s">
        <v>178</v>
      </c>
      <c r="BP52">
        <v>2</v>
      </c>
      <c r="BQ52">
        <v>2198.3679999999999</v>
      </c>
      <c r="BR52">
        <v>3.3463928488556796E-2</v>
      </c>
      <c r="BS52">
        <v>0.26816210811236646</v>
      </c>
      <c r="BT52">
        <v>0.10644259741772079</v>
      </c>
      <c r="BU52">
        <v>10.942</v>
      </c>
      <c r="BV52">
        <v>0.13646486848425743</v>
      </c>
      <c r="BW52">
        <v>6.2318956607810883</v>
      </c>
      <c r="BX52">
        <v>2</v>
      </c>
      <c r="BY52">
        <v>3</v>
      </c>
      <c r="BZ52">
        <v>137</v>
      </c>
    </row>
    <row r="53" spans="1:78" ht="16.5">
      <c r="A53" s="126" t="str">
        <f t="shared" si="1"/>
        <v>청룡교통</v>
      </c>
      <c r="B53" s="127" t="str">
        <f t="shared" si="2"/>
        <v>이효준</v>
      </c>
      <c r="C53" s="128" t="str">
        <f t="shared" si="3"/>
        <v>A</v>
      </c>
      <c r="D53" s="129">
        <f t="shared" si="4"/>
        <v>0.9647619047619046</v>
      </c>
      <c r="E53" s="130">
        <f t="shared" si="5"/>
        <v>5707</v>
      </c>
      <c r="F53" s="131" t="str">
        <f t="shared" si="6"/>
        <v>43</v>
      </c>
      <c r="G53" s="132" t="str">
        <f t="shared" si="7"/>
        <v>73아1075</v>
      </c>
      <c r="H53" s="133">
        <f t="shared" si="8"/>
        <v>1</v>
      </c>
      <c r="I53" s="134">
        <f t="shared" si="9"/>
        <v>2114.9659999999999</v>
      </c>
      <c r="J53" s="135">
        <f t="shared" si="10"/>
        <v>1.0788749259975448E-2</v>
      </c>
      <c r="K53" s="135">
        <f t="shared" si="11"/>
        <v>0.35605328680393133</v>
      </c>
      <c r="L53" s="135">
        <f t="shared" si="12"/>
        <v>0.13948214770355646</v>
      </c>
      <c r="M53" s="136">
        <f t="shared" si="13"/>
        <v>11.308999999999999</v>
      </c>
      <c r="N53" s="137">
        <f t="shared" si="14"/>
        <v>4.7282083967307278E-2</v>
      </c>
      <c r="O53" s="137">
        <f t="shared" si="15"/>
        <v>13.286265594813345</v>
      </c>
      <c r="P53" s="219">
        <f t="shared" si="16"/>
        <v>0</v>
      </c>
      <c r="Q53" s="220">
        <f t="shared" si="17"/>
        <v>1</v>
      </c>
      <c r="R53" s="220">
        <f t="shared" si="18"/>
        <v>281</v>
      </c>
      <c r="T53">
        <v>532</v>
      </c>
      <c r="U53">
        <v>5707</v>
      </c>
      <c r="V53" t="s">
        <v>235</v>
      </c>
      <c r="W53">
        <v>2114.9659999999999</v>
      </c>
      <c r="X53">
        <v>1044.086</v>
      </c>
      <c r="Y53">
        <v>2.0259999999999998</v>
      </c>
      <c r="Z53">
        <v>11.308999999999999</v>
      </c>
      <c r="AA53">
        <v>124.301619</v>
      </c>
      <c r="AB53">
        <v>1.341059</v>
      </c>
      <c r="AC53">
        <v>44.258000000000003</v>
      </c>
      <c r="AD53" s="1">
        <v>295</v>
      </c>
      <c r="AE53">
        <v>1</v>
      </c>
      <c r="AF53">
        <v>281</v>
      </c>
      <c r="AG53">
        <v>94</v>
      </c>
      <c r="AH53">
        <v>17.014790000000001</v>
      </c>
      <c r="AI53">
        <v>1054.9000000000001</v>
      </c>
      <c r="AJ53">
        <v>13.9</v>
      </c>
      <c r="AK53">
        <v>0</v>
      </c>
      <c r="AL53">
        <v>0</v>
      </c>
      <c r="AM53">
        <v>0.9647619047619046</v>
      </c>
      <c r="AN53" t="s">
        <v>66</v>
      </c>
      <c r="AO53">
        <v>2114.9659999999999</v>
      </c>
      <c r="AP53" t="s">
        <v>355</v>
      </c>
      <c r="AQ53" t="s">
        <v>118</v>
      </c>
      <c r="AR53" t="s">
        <v>120</v>
      </c>
      <c r="AS53" t="s">
        <v>118</v>
      </c>
      <c r="AT53" t="s">
        <v>120</v>
      </c>
      <c r="AU53" t="s">
        <v>179</v>
      </c>
      <c r="AV53" t="s">
        <v>235</v>
      </c>
      <c r="AW53" t="s">
        <v>66</v>
      </c>
      <c r="AX53">
        <v>5707</v>
      </c>
      <c r="AY53" t="s">
        <v>426</v>
      </c>
      <c r="AZ53">
        <v>2</v>
      </c>
      <c r="BA53" t="s">
        <v>465</v>
      </c>
      <c r="BB53">
        <v>1</v>
      </c>
      <c r="BC53">
        <v>1</v>
      </c>
      <c r="BE53" t="s">
        <v>68</v>
      </c>
      <c r="BF53">
        <v>1</v>
      </c>
      <c r="BG53" t="s">
        <v>261</v>
      </c>
      <c r="BI53" t="s">
        <v>118</v>
      </c>
      <c r="BJ53" t="s">
        <v>235</v>
      </c>
      <c r="BK53" t="s">
        <v>66</v>
      </c>
      <c r="BL53">
        <v>0.9647619047619046</v>
      </c>
      <c r="BM53">
        <v>5707</v>
      </c>
      <c r="BN53" t="s">
        <v>120</v>
      </c>
      <c r="BO53" t="s">
        <v>179</v>
      </c>
      <c r="BP53">
        <v>1</v>
      </c>
      <c r="BQ53">
        <v>2114.9659999999999</v>
      </c>
      <c r="BR53">
        <v>1.0788749259975448E-2</v>
      </c>
      <c r="BS53">
        <v>0.35605328680393133</v>
      </c>
      <c r="BT53">
        <v>0.13948214770355646</v>
      </c>
      <c r="BU53">
        <v>11.308999999999999</v>
      </c>
      <c r="BV53">
        <v>4.7282083967307278E-2</v>
      </c>
      <c r="BW53">
        <v>13.286265594813345</v>
      </c>
      <c r="BX53">
        <v>0</v>
      </c>
      <c r="BY53">
        <v>1</v>
      </c>
      <c r="BZ53">
        <v>281</v>
      </c>
    </row>
    <row r="54" spans="1:78" ht="16.5">
      <c r="A54" s="109" t="str">
        <f t="shared" si="1"/>
        <v>청룡교통</v>
      </c>
      <c r="B54" s="110" t="str">
        <f t="shared" si="2"/>
        <v>임영환</v>
      </c>
      <c r="C54" s="111" t="str">
        <f t="shared" si="3"/>
        <v>F</v>
      </c>
      <c r="D54" s="112">
        <f t="shared" si="4"/>
        <v>0.72230769230769221</v>
      </c>
      <c r="E54" s="113">
        <f t="shared" si="5"/>
        <v>6865</v>
      </c>
      <c r="F54" s="114" t="str">
        <f t="shared" si="6"/>
        <v>44</v>
      </c>
      <c r="G54" s="115" t="str">
        <f t="shared" si="7"/>
        <v>73아1083</v>
      </c>
      <c r="H54" s="116">
        <f t="shared" si="8"/>
        <v>1</v>
      </c>
      <c r="I54" s="117">
        <f t="shared" si="9"/>
        <v>1918.729</v>
      </c>
      <c r="J54" s="118">
        <f t="shared" si="10"/>
        <v>4.5308304996030377E-2</v>
      </c>
      <c r="K54" s="118">
        <f t="shared" si="11"/>
        <v>0.32930510988758172</v>
      </c>
      <c r="L54" s="118">
        <f t="shared" si="12"/>
        <v>0.1719888530376098</v>
      </c>
      <c r="M54" s="119">
        <f t="shared" si="13"/>
        <v>15.451000000000001</v>
      </c>
      <c r="N54" s="120">
        <f t="shared" si="14"/>
        <v>0</v>
      </c>
      <c r="O54" s="120">
        <f t="shared" si="15"/>
        <v>6.3583757789661801</v>
      </c>
      <c r="P54" s="221">
        <f t="shared" si="16"/>
        <v>31</v>
      </c>
      <c r="Q54" s="222">
        <f t="shared" si="17"/>
        <v>0</v>
      </c>
      <c r="R54" s="222">
        <f t="shared" si="18"/>
        <v>122</v>
      </c>
      <c r="T54">
        <v>532</v>
      </c>
      <c r="U54">
        <v>6865</v>
      </c>
      <c r="V54" t="s">
        <v>236</v>
      </c>
      <c r="W54">
        <v>1918.729</v>
      </c>
      <c r="X54">
        <v>1021.919</v>
      </c>
      <c r="Y54">
        <v>1.8779999999999999</v>
      </c>
      <c r="Z54">
        <v>15.451000000000001</v>
      </c>
      <c r="AA54">
        <v>109.189408</v>
      </c>
      <c r="AB54">
        <v>4.9471869999999996</v>
      </c>
      <c r="AC54">
        <v>35.956629999999997</v>
      </c>
      <c r="AD54" s="1">
        <v>330</v>
      </c>
      <c r="AE54">
        <v>0</v>
      </c>
      <c r="AF54">
        <v>122</v>
      </c>
      <c r="AG54">
        <v>71</v>
      </c>
      <c r="AH54">
        <v>17.572482000000001</v>
      </c>
      <c r="AI54">
        <v>1069</v>
      </c>
      <c r="AJ54">
        <v>0</v>
      </c>
      <c r="AK54">
        <v>31</v>
      </c>
      <c r="AL54">
        <v>17006</v>
      </c>
      <c r="AM54">
        <v>0.72230769230769221</v>
      </c>
      <c r="AN54" t="s">
        <v>70</v>
      </c>
      <c r="AO54">
        <v>1918.729</v>
      </c>
      <c r="AP54" t="s">
        <v>356</v>
      </c>
      <c r="AQ54" t="s">
        <v>118</v>
      </c>
      <c r="AR54" t="s">
        <v>122</v>
      </c>
      <c r="AS54" t="s">
        <v>118</v>
      </c>
      <c r="AT54" t="s">
        <v>122</v>
      </c>
      <c r="AU54" t="s">
        <v>194</v>
      </c>
      <c r="AV54" t="s">
        <v>236</v>
      </c>
      <c r="AW54" t="s">
        <v>70</v>
      </c>
      <c r="AX54">
        <v>6865</v>
      </c>
      <c r="AY54" t="s">
        <v>455</v>
      </c>
      <c r="AZ54">
        <v>2</v>
      </c>
      <c r="BA54" t="s">
        <v>466</v>
      </c>
      <c r="BB54">
        <v>1</v>
      </c>
      <c r="BC54">
        <v>1</v>
      </c>
      <c r="BE54" t="s">
        <v>70</v>
      </c>
      <c r="BF54">
        <v>0</v>
      </c>
      <c r="BG54" t="s">
        <v>262</v>
      </c>
      <c r="BI54" t="s">
        <v>118</v>
      </c>
      <c r="BJ54" t="s">
        <v>236</v>
      </c>
      <c r="BK54" t="s">
        <v>70</v>
      </c>
      <c r="BL54">
        <v>0.72230769230769221</v>
      </c>
      <c r="BM54">
        <v>6865</v>
      </c>
      <c r="BN54" t="s">
        <v>122</v>
      </c>
      <c r="BO54" t="s">
        <v>194</v>
      </c>
      <c r="BP54">
        <v>1</v>
      </c>
      <c r="BQ54">
        <v>1918.729</v>
      </c>
      <c r="BR54">
        <v>4.5308304996030377E-2</v>
      </c>
      <c r="BS54">
        <v>0.32930510988758172</v>
      </c>
      <c r="BT54">
        <v>0.1719888530376098</v>
      </c>
      <c r="BU54">
        <v>15.451000000000001</v>
      </c>
      <c r="BV54">
        <v>0</v>
      </c>
      <c r="BW54">
        <v>6.3583757789661801</v>
      </c>
      <c r="BX54">
        <v>31</v>
      </c>
      <c r="BY54">
        <v>0</v>
      </c>
      <c r="BZ54">
        <v>122</v>
      </c>
    </row>
    <row r="55" spans="1:78" ht="16.5">
      <c r="A55" s="126" t="str">
        <f t="shared" si="1"/>
        <v>청룡교통</v>
      </c>
      <c r="B55" s="127" t="str">
        <f t="shared" si="2"/>
        <v>임장환</v>
      </c>
      <c r="C55" s="128" t="str">
        <f t="shared" si="3"/>
        <v>C</v>
      </c>
      <c r="D55" s="129">
        <f t="shared" si="4"/>
        <v>0.88752968821834521</v>
      </c>
      <c r="E55" s="130">
        <f t="shared" si="5"/>
        <v>9921</v>
      </c>
      <c r="F55" s="131" t="str">
        <f t="shared" si="6"/>
        <v>43-1</v>
      </c>
      <c r="G55" s="132" t="str">
        <f t="shared" si="7"/>
        <v>75바1073</v>
      </c>
      <c r="H55" s="133">
        <f t="shared" si="8"/>
        <v>2</v>
      </c>
      <c r="I55" s="134">
        <f t="shared" si="9"/>
        <v>1881.873</v>
      </c>
      <c r="J55" s="135">
        <f t="shared" si="10"/>
        <v>1.3182854217360322E-2</v>
      </c>
      <c r="K55" s="135">
        <f t="shared" si="11"/>
        <v>0.41026546387562063</v>
      </c>
      <c r="L55" s="135">
        <f t="shared" si="12"/>
        <v>0.20352064140353784</v>
      </c>
      <c r="M55" s="136">
        <f t="shared" si="13"/>
        <v>13.914999999999999</v>
      </c>
      <c r="N55" s="137">
        <f t="shared" si="14"/>
        <v>0.10627709733866206</v>
      </c>
      <c r="O55" s="137">
        <f t="shared" si="15"/>
        <v>36.081074546475769</v>
      </c>
      <c r="P55" s="219">
        <f t="shared" si="16"/>
        <v>47</v>
      </c>
      <c r="Q55" s="220">
        <f t="shared" si="17"/>
        <v>2</v>
      </c>
      <c r="R55" s="220">
        <f t="shared" si="18"/>
        <v>679</v>
      </c>
      <c r="T55">
        <v>532</v>
      </c>
      <c r="U55">
        <v>9921</v>
      </c>
      <c r="V55" t="s">
        <v>237</v>
      </c>
      <c r="W55">
        <v>1881.873</v>
      </c>
      <c r="X55">
        <v>922.76599999999996</v>
      </c>
      <c r="Y55">
        <v>2.0390000000000001</v>
      </c>
      <c r="Z55">
        <v>13.914999999999999</v>
      </c>
      <c r="AA55">
        <v>123.62247000000001</v>
      </c>
      <c r="AB55">
        <v>1.629697</v>
      </c>
      <c r="AC55">
        <v>50.718029999999999</v>
      </c>
      <c r="AD55" s="1">
        <v>383</v>
      </c>
      <c r="AE55">
        <v>2</v>
      </c>
      <c r="AF55">
        <v>679</v>
      </c>
      <c r="AG55">
        <v>107</v>
      </c>
      <c r="AH55">
        <v>15.222742</v>
      </c>
      <c r="AI55">
        <v>5478</v>
      </c>
      <c r="AJ55">
        <v>2389.6</v>
      </c>
      <c r="AK55">
        <v>47</v>
      </c>
      <c r="AL55">
        <v>30400</v>
      </c>
      <c r="AM55">
        <v>0.88752968821834521</v>
      </c>
      <c r="AN55" t="s">
        <v>69</v>
      </c>
      <c r="AO55">
        <v>1796.3340000000001</v>
      </c>
      <c r="AP55" t="s">
        <v>357</v>
      </c>
      <c r="AQ55" t="s">
        <v>118</v>
      </c>
      <c r="AR55" t="s">
        <v>121</v>
      </c>
      <c r="AS55" t="s">
        <v>118</v>
      </c>
      <c r="AT55" t="s">
        <v>121</v>
      </c>
      <c r="AU55" t="s">
        <v>189</v>
      </c>
      <c r="AV55" t="s">
        <v>237</v>
      </c>
      <c r="AW55" t="s">
        <v>69</v>
      </c>
      <c r="AX55">
        <v>9921</v>
      </c>
      <c r="AY55" t="s">
        <v>421</v>
      </c>
      <c r="AZ55">
        <v>1</v>
      </c>
      <c r="BA55" t="s">
        <v>281</v>
      </c>
      <c r="BB55">
        <v>2</v>
      </c>
      <c r="BC55">
        <v>1</v>
      </c>
      <c r="BE55" t="s">
        <v>69</v>
      </c>
      <c r="BF55">
        <v>0</v>
      </c>
      <c r="BG55" t="s">
        <v>262</v>
      </c>
      <c r="BI55" t="s">
        <v>118</v>
      </c>
      <c r="BJ55" t="s">
        <v>237</v>
      </c>
      <c r="BK55" t="s">
        <v>69</v>
      </c>
      <c r="BL55">
        <v>0.88752968821834521</v>
      </c>
      <c r="BM55">
        <v>9921</v>
      </c>
      <c r="BN55" t="s">
        <v>121</v>
      </c>
      <c r="BO55" t="s">
        <v>189</v>
      </c>
      <c r="BP55">
        <v>2</v>
      </c>
      <c r="BQ55">
        <v>1881.873</v>
      </c>
      <c r="BR55">
        <v>1.3182854217360322E-2</v>
      </c>
      <c r="BS55">
        <v>0.41026546387562063</v>
      </c>
      <c r="BT55">
        <v>0.20352064140353784</v>
      </c>
      <c r="BU55">
        <v>13.914999999999999</v>
      </c>
      <c r="BV55">
        <v>0.10627709733866206</v>
      </c>
      <c r="BW55">
        <v>36.081074546475769</v>
      </c>
      <c r="BX55">
        <v>47</v>
      </c>
      <c r="BY55">
        <v>2</v>
      </c>
      <c r="BZ55">
        <v>679</v>
      </c>
    </row>
    <row r="56" spans="1:78" ht="16.5">
      <c r="A56" s="109" t="str">
        <f t="shared" si="1"/>
        <v>청룡교통</v>
      </c>
      <c r="B56" s="110" t="str">
        <f t="shared" si="2"/>
        <v>장민</v>
      </c>
      <c r="C56" s="111" t="str">
        <f t="shared" si="3"/>
        <v>S</v>
      </c>
      <c r="D56" s="112">
        <f t="shared" si="4"/>
        <v>1.1237868449265132</v>
      </c>
      <c r="E56" s="113">
        <f t="shared" si="5"/>
        <v>4602</v>
      </c>
      <c r="F56" s="114" t="str">
        <f t="shared" si="6"/>
        <v>43</v>
      </c>
      <c r="G56" s="115" t="str">
        <f t="shared" si="7"/>
        <v>73아1732</v>
      </c>
      <c r="H56" s="116">
        <f t="shared" si="8"/>
        <v>2</v>
      </c>
      <c r="I56" s="117">
        <f t="shared" si="9"/>
        <v>1923.797</v>
      </c>
      <c r="J56" s="118">
        <f t="shared" si="10"/>
        <v>3.2698306569769887E-2</v>
      </c>
      <c r="K56" s="118">
        <f t="shared" si="11"/>
        <v>0.34051695595794151</v>
      </c>
      <c r="L56" s="118">
        <f t="shared" si="12"/>
        <v>0.14814452876265011</v>
      </c>
      <c r="M56" s="119">
        <f t="shared" si="13"/>
        <v>10.305</v>
      </c>
      <c r="N56" s="120">
        <f t="shared" si="14"/>
        <v>0</v>
      </c>
      <c r="O56" s="120">
        <f t="shared" si="15"/>
        <v>3.8465596941881079</v>
      </c>
      <c r="P56" s="221">
        <f t="shared" si="16"/>
        <v>8</v>
      </c>
      <c r="Q56" s="222">
        <f t="shared" si="17"/>
        <v>0</v>
      </c>
      <c r="R56" s="222">
        <f t="shared" si="18"/>
        <v>74</v>
      </c>
      <c r="T56">
        <v>532</v>
      </c>
      <c r="U56">
        <v>4602</v>
      </c>
      <c r="V56" t="s">
        <v>238</v>
      </c>
      <c r="W56">
        <v>1923.797</v>
      </c>
      <c r="X56">
        <v>779.07799999999997</v>
      </c>
      <c r="Y56">
        <v>2.4689999999999999</v>
      </c>
      <c r="Z56">
        <v>10.305</v>
      </c>
      <c r="AA56">
        <v>117.52134599999999</v>
      </c>
      <c r="AB56">
        <v>3.842749</v>
      </c>
      <c r="AC56">
        <v>40.018011000000001</v>
      </c>
      <c r="AD56" s="1">
        <v>285</v>
      </c>
      <c r="AE56">
        <v>0</v>
      </c>
      <c r="AF56">
        <v>74</v>
      </c>
      <c r="AG56">
        <v>73</v>
      </c>
      <c r="AH56">
        <v>16.369765999999998</v>
      </c>
      <c r="AI56">
        <v>598.9</v>
      </c>
      <c r="AJ56">
        <v>0</v>
      </c>
      <c r="AK56">
        <v>8</v>
      </c>
      <c r="AL56">
        <v>3756</v>
      </c>
      <c r="AM56">
        <v>1.1237868449265132</v>
      </c>
      <c r="AN56" t="s">
        <v>71</v>
      </c>
      <c r="AO56">
        <v>1811.21</v>
      </c>
      <c r="AP56" t="s">
        <v>358</v>
      </c>
      <c r="AQ56" t="s">
        <v>118</v>
      </c>
      <c r="AR56" t="s">
        <v>120</v>
      </c>
      <c r="AS56" t="s">
        <v>118</v>
      </c>
      <c r="AT56" t="s">
        <v>120</v>
      </c>
      <c r="AU56" t="s">
        <v>182</v>
      </c>
      <c r="AV56" t="s">
        <v>238</v>
      </c>
      <c r="AW56" t="s">
        <v>71</v>
      </c>
      <c r="AX56">
        <v>4602</v>
      </c>
      <c r="AY56" t="s">
        <v>464</v>
      </c>
      <c r="AZ56">
        <v>2</v>
      </c>
      <c r="BA56" t="s">
        <v>275</v>
      </c>
      <c r="BB56">
        <v>2</v>
      </c>
      <c r="BC56">
        <v>1</v>
      </c>
      <c r="BE56" t="s">
        <v>71</v>
      </c>
      <c r="BF56">
        <v>0</v>
      </c>
      <c r="BG56" t="s">
        <v>262</v>
      </c>
      <c r="BI56" t="s">
        <v>118</v>
      </c>
      <c r="BJ56" t="s">
        <v>238</v>
      </c>
      <c r="BK56" t="s">
        <v>71</v>
      </c>
      <c r="BL56">
        <v>1.1237868449265132</v>
      </c>
      <c r="BM56">
        <v>4602</v>
      </c>
      <c r="BN56" t="s">
        <v>120</v>
      </c>
      <c r="BO56" t="s">
        <v>182</v>
      </c>
      <c r="BP56">
        <v>2</v>
      </c>
      <c r="BQ56">
        <v>1923.797</v>
      </c>
      <c r="BR56">
        <v>3.2698306569769887E-2</v>
      </c>
      <c r="BS56">
        <v>0.34051695595794151</v>
      </c>
      <c r="BT56">
        <v>0.14814452876265011</v>
      </c>
      <c r="BU56">
        <v>10.305</v>
      </c>
      <c r="BV56">
        <v>0</v>
      </c>
      <c r="BW56">
        <v>3.8465596941881079</v>
      </c>
      <c r="BX56">
        <v>8</v>
      </c>
      <c r="BY56">
        <v>0</v>
      </c>
      <c r="BZ56">
        <v>74</v>
      </c>
    </row>
    <row r="57" spans="1:78" ht="16.5">
      <c r="A57" s="126" t="str">
        <f t="shared" si="1"/>
        <v>청룡교통</v>
      </c>
      <c r="B57" s="127" t="str">
        <f t="shared" si="2"/>
        <v>전기정</v>
      </c>
      <c r="C57" s="128" t="str">
        <f t="shared" si="3"/>
        <v>B</v>
      </c>
      <c r="D57" s="129">
        <f t="shared" si="4"/>
        <v>0.9191304347826087</v>
      </c>
      <c r="E57" s="130">
        <f t="shared" si="5"/>
        <v>2549</v>
      </c>
      <c r="F57" s="131" t="str">
        <f t="shared" si="6"/>
        <v>43-1</v>
      </c>
      <c r="G57" s="132" t="str">
        <f t="shared" si="7"/>
        <v>73아1077</v>
      </c>
      <c r="H57" s="133">
        <f t="shared" si="8"/>
        <v>1</v>
      </c>
      <c r="I57" s="134">
        <f t="shared" si="9"/>
        <v>1887.01</v>
      </c>
      <c r="J57" s="135">
        <f t="shared" si="10"/>
        <v>1.4073317381032114E-2</v>
      </c>
      <c r="K57" s="135">
        <f t="shared" si="11"/>
        <v>0.36594513563036912</v>
      </c>
      <c r="L57" s="135">
        <f t="shared" si="12"/>
        <v>9.0089612667659413E-2</v>
      </c>
      <c r="M57" s="136">
        <f t="shared" si="13"/>
        <v>11.095000000000001</v>
      </c>
      <c r="N57" s="137">
        <f t="shared" si="14"/>
        <v>0.84790223687208865</v>
      </c>
      <c r="O57" s="137">
        <f t="shared" si="15"/>
        <v>7.4191445726307759</v>
      </c>
      <c r="P57" s="219">
        <f t="shared" si="16"/>
        <v>8</v>
      </c>
      <c r="Q57" s="220">
        <f t="shared" si="17"/>
        <v>16</v>
      </c>
      <c r="R57" s="220">
        <f t="shared" si="18"/>
        <v>140</v>
      </c>
      <c r="T57">
        <v>532</v>
      </c>
      <c r="U57">
        <v>2549</v>
      </c>
      <c r="V57" t="s">
        <v>239</v>
      </c>
      <c r="W57">
        <v>1887.01</v>
      </c>
      <c r="X57">
        <v>892.65899999999999</v>
      </c>
      <c r="Y57">
        <v>2.1139999999999999</v>
      </c>
      <c r="Z57">
        <v>11.095000000000001</v>
      </c>
      <c r="AA57">
        <v>116.964107</v>
      </c>
      <c r="AB57">
        <v>1.6460729999999999</v>
      </c>
      <c r="AC57">
        <v>42.802446000000003</v>
      </c>
      <c r="AD57" s="1">
        <v>170</v>
      </c>
      <c r="AE57">
        <v>16</v>
      </c>
      <c r="AF57">
        <v>140</v>
      </c>
      <c r="AG57">
        <v>86</v>
      </c>
      <c r="AH57">
        <v>16.133239</v>
      </c>
      <c r="AI57">
        <v>1187.8</v>
      </c>
      <c r="AJ57">
        <v>13.4</v>
      </c>
      <c r="AK57">
        <v>8</v>
      </c>
      <c r="AL57">
        <v>2916</v>
      </c>
      <c r="AM57">
        <v>0.9191304347826087</v>
      </c>
      <c r="AN57" t="s">
        <v>68</v>
      </c>
      <c r="AO57">
        <v>1887.01</v>
      </c>
      <c r="AP57" t="s">
        <v>359</v>
      </c>
      <c r="AQ57" t="s">
        <v>118</v>
      </c>
      <c r="AR57" t="s">
        <v>121</v>
      </c>
      <c r="AS57" t="s">
        <v>118</v>
      </c>
      <c r="AT57" t="s">
        <v>121</v>
      </c>
      <c r="AU57" t="s">
        <v>187</v>
      </c>
      <c r="AV57" t="s">
        <v>239</v>
      </c>
      <c r="AW57" t="s">
        <v>68</v>
      </c>
      <c r="AX57">
        <v>2549</v>
      </c>
      <c r="AY57" t="s">
        <v>448</v>
      </c>
      <c r="AZ57">
        <v>3</v>
      </c>
      <c r="BA57" t="s">
        <v>467</v>
      </c>
      <c r="BB57">
        <v>1</v>
      </c>
      <c r="BC57">
        <v>1</v>
      </c>
      <c r="BE57" t="s">
        <v>68</v>
      </c>
      <c r="BF57">
        <v>0</v>
      </c>
      <c r="BG57" t="s">
        <v>262</v>
      </c>
      <c r="BI57" t="s">
        <v>118</v>
      </c>
      <c r="BJ57" t="s">
        <v>239</v>
      </c>
      <c r="BK57" t="s">
        <v>68</v>
      </c>
      <c r="BL57">
        <v>0.9191304347826087</v>
      </c>
      <c r="BM57">
        <v>2549</v>
      </c>
      <c r="BN57" t="s">
        <v>121</v>
      </c>
      <c r="BO57" t="s">
        <v>187</v>
      </c>
      <c r="BP57">
        <v>1</v>
      </c>
      <c r="BQ57">
        <v>1887.01</v>
      </c>
      <c r="BR57">
        <v>1.4073317381032114E-2</v>
      </c>
      <c r="BS57">
        <v>0.36594513563036912</v>
      </c>
      <c r="BT57">
        <v>9.0089612667659413E-2</v>
      </c>
      <c r="BU57">
        <v>11.095000000000001</v>
      </c>
      <c r="BV57">
        <v>0.84790223687208865</v>
      </c>
      <c r="BW57">
        <v>7.4191445726307759</v>
      </c>
      <c r="BX57">
        <v>8</v>
      </c>
      <c r="BY57">
        <v>16</v>
      </c>
      <c r="BZ57">
        <v>140</v>
      </c>
    </row>
    <row r="58" spans="1:78" ht="16.5">
      <c r="A58" s="109" t="str">
        <f t="shared" si="1"/>
        <v>청룡교통</v>
      </c>
      <c r="B58" s="110" t="str">
        <f t="shared" si="2"/>
        <v>정기창</v>
      </c>
      <c r="C58" s="111" t="str">
        <f t="shared" si="3"/>
        <v>D</v>
      </c>
      <c r="D58" s="112">
        <f t="shared" si="4"/>
        <v>0.81892659599305895</v>
      </c>
      <c r="E58" s="113">
        <f t="shared" si="5"/>
        <v>151</v>
      </c>
      <c r="F58" s="114" t="str">
        <f t="shared" si="6"/>
        <v>310</v>
      </c>
      <c r="G58" s="115" t="str">
        <f t="shared" si="7"/>
        <v>73아1079</v>
      </c>
      <c r="H58" s="116">
        <f t="shared" si="8"/>
        <v>4</v>
      </c>
      <c r="I58" s="117">
        <f t="shared" si="9"/>
        <v>4445.4000000000005</v>
      </c>
      <c r="J58" s="118">
        <f t="shared" si="10"/>
        <v>5.1125698095134363E-2</v>
      </c>
      <c r="K58" s="118">
        <f t="shared" si="11"/>
        <v>0.26372663047300848</v>
      </c>
      <c r="L58" s="118">
        <f t="shared" si="12"/>
        <v>0.14486885319656273</v>
      </c>
      <c r="M58" s="119">
        <f t="shared" si="13"/>
        <v>23.536999999999999</v>
      </c>
      <c r="N58" s="120">
        <f t="shared" si="14"/>
        <v>0.26994196247806718</v>
      </c>
      <c r="O58" s="120">
        <f t="shared" si="15"/>
        <v>15.004274081072568</v>
      </c>
      <c r="P58" s="221">
        <f t="shared" si="16"/>
        <v>27</v>
      </c>
      <c r="Q58" s="222">
        <f t="shared" si="17"/>
        <v>12</v>
      </c>
      <c r="R58" s="222">
        <f t="shared" si="18"/>
        <v>667</v>
      </c>
      <c r="T58">
        <v>532</v>
      </c>
      <c r="U58">
        <v>151</v>
      </c>
      <c r="V58" t="s">
        <v>240</v>
      </c>
      <c r="W58">
        <v>4445.3999999999996</v>
      </c>
      <c r="X58">
        <v>1614.7750000000001</v>
      </c>
      <c r="Y58">
        <v>2.7530000000000001</v>
      </c>
      <c r="Z58">
        <v>23.536999999999999</v>
      </c>
      <c r="AA58">
        <v>127.517183</v>
      </c>
      <c r="AB58">
        <v>6.5194049999999999</v>
      </c>
      <c r="AC58">
        <v>33.629677000000001</v>
      </c>
      <c r="AD58" s="1">
        <v>644</v>
      </c>
      <c r="AE58">
        <v>12</v>
      </c>
      <c r="AF58">
        <v>667</v>
      </c>
      <c r="AG58">
        <v>107</v>
      </c>
      <c r="AH58">
        <v>34.861184000000002</v>
      </c>
      <c r="AI58">
        <v>38412.699999999997</v>
      </c>
      <c r="AJ58">
        <v>18033</v>
      </c>
      <c r="AK58">
        <v>27</v>
      </c>
      <c r="AL58">
        <v>11461</v>
      </c>
      <c r="AM58">
        <v>0.81892659599305895</v>
      </c>
      <c r="AN58" t="s">
        <v>67</v>
      </c>
      <c r="AO58">
        <v>3638.2040000000002</v>
      </c>
      <c r="AP58" t="s">
        <v>360</v>
      </c>
      <c r="AQ58" t="s">
        <v>118</v>
      </c>
      <c r="AR58" t="s">
        <v>119</v>
      </c>
      <c r="AS58" t="s">
        <v>118</v>
      </c>
      <c r="AT58" t="s">
        <v>119</v>
      </c>
      <c r="AU58" t="s">
        <v>170</v>
      </c>
      <c r="AV58" t="s">
        <v>240</v>
      </c>
      <c r="AW58" t="s">
        <v>67</v>
      </c>
      <c r="AX58">
        <v>151</v>
      </c>
      <c r="AY58" t="s">
        <v>413</v>
      </c>
      <c r="AZ58">
        <v>8</v>
      </c>
      <c r="BA58" t="s">
        <v>468</v>
      </c>
      <c r="BB58">
        <v>4</v>
      </c>
      <c r="BC58">
        <v>1</v>
      </c>
      <c r="BE58" t="s">
        <v>67</v>
      </c>
      <c r="BF58">
        <v>0</v>
      </c>
      <c r="BG58" t="s">
        <v>262</v>
      </c>
      <c r="BI58" t="s">
        <v>118</v>
      </c>
      <c r="BJ58" t="s">
        <v>240</v>
      </c>
      <c r="BK58" t="s">
        <v>67</v>
      </c>
      <c r="BL58">
        <v>0.81892659599305895</v>
      </c>
      <c r="BM58">
        <v>151</v>
      </c>
      <c r="BN58" t="s">
        <v>119</v>
      </c>
      <c r="BO58" t="s">
        <v>170</v>
      </c>
      <c r="BP58">
        <v>4</v>
      </c>
      <c r="BQ58">
        <v>4445.4000000000005</v>
      </c>
      <c r="BR58">
        <v>5.1125698095134363E-2</v>
      </c>
      <c r="BS58">
        <v>0.26372663047300848</v>
      </c>
      <c r="BT58">
        <v>0.14486885319656276</v>
      </c>
      <c r="BU58">
        <v>23.536999999999999</v>
      </c>
      <c r="BV58">
        <v>0.26994196247806718</v>
      </c>
      <c r="BW58">
        <v>15.004274081072568</v>
      </c>
      <c r="BX58">
        <v>27</v>
      </c>
      <c r="BY58">
        <v>12</v>
      </c>
      <c r="BZ58">
        <v>667</v>
      </c>
    </row>
    <row r="59" spans="1:78" ht="16.5">
      <c r="A59" s="126" t="str">
        <f t="shared" si="1"/>
        <v>청룡교통</v>
      </c>
      <c r="B59" s="127" t="str">
        <f t="shared" si="2"/>
        <v>정승우</v>
      </c>
      <c r="C59" s="128" t="str">
        <f t="shared" si="3"/>
        <v>C</v>
      </c>
      <c r="D59" s="129">
        <f t="shared" si="4"/>
        <v>0.85385117918826303</v>
      </c>
      <c r="E59" s="130">
        <f t="shared" si="5"/>
        <v>1234</v>
      </c>
      <c r="F59" s="131" t="str">
        <f t="shared" si="6"/>
        <v>43-1</v>
      </c>
      <c r="G59" s="132" t="str">
        <f t="shared" si="7"/>
        <v>73아1045</v>
      </c>
      <c r="H59" s="133">
        <f t="shared" si="8"/>
        <v>7</v>
      </c>
      <c r="I59" s="134">
        <f t="shared" si="9"/>
        <v>1123.087</v>
      </c>
      <c r="J59" s="135">
        <f t="shared" si="10"/>
        <v>3.1609601317950618E-2</v>
      </c>
      <c r="K59" s="135">
        <f t="shared" si="11"/>
        <v>0.3823640999962265</v>
      </c>
      <c r="L59" s="135">
        <f t="shared" si="12"/>
        <v>0.171847773146693</v>
      </c>
      <c r="M59" s="136">
        <f t="shared" si="13"/>
        <v>15.525</v>
      </c>
      <c r="N59" s="137">
        <f t="shared" si="14"/>
        <v>8.9040296967198451E-2</v>
      </c>
      <c r="O59" s="137">
        <f t="shared" si="15"/>
        <v>14.157407217784552</v>
      </c>
      <c r="P59" s="219">
        <f t="shared" si="16"/>
        <v>30</v>
      </c>
      <c r="Q59" s="220">
        <f t="shared" si="17"/>
        <v>1</v>
      </c>
      <c r="R59" s="220">
        <f t="shared" si="18"/>
        <v>159</v>
      </c>
      <c r="T59">
        <v>532</v>
      </c>
      <c r="U59">
        <v>1234</v>
      </c>
      <c r="V59" t="s">
        <v>241</v>
      </c>
      <c r="W59">
        <v>1123.087</v>
      </c>
      <c r="X59">
        <v>548.03800000000001</v>
      </c>
      <c r="Y59">
        <v>2.0489999999999999</v>
      </c>
      <c r="Z59">
        <v>15.525</v>
      </c>
      <c r="AA59">
        <v>64.449151999999998</v>
      </c>
      <c r="AB59">
        <v>2.0372119999999998</v>
      </c>
      <c r="AC59">
        <v>24.643042000000001</v>
      </c>
      <c r="AD59" s="1">
        <v>193</v>
      </c>
      <c r="AE59">
        <v>1</v>
      </c>
      <c r="AF59">
        <v>159</v>
      </c>
      <c r="AG59">
        <v>107</v>
      </c>
      <c r="AH59">
        <v>17.425939</v>
      </c>
      <c r="AI59">
        <v>2472</v>
      </c>
      <c r="AJ59">
        <v>941.2</v>
      </c>
      <c r="AK59">
        <v>30</v>
      </c>
      <c r="AL59">
        <v>13561</v>
      </c>
      <c r="AM59">
        <v>0.85385117918826303</v>
      </c>
      <c r="AN59" t="s">
        <v>69</v>
      </c>
      <c r="AO59">
        <v>251.917</v>
      </c>
      <c r="AP59" t="s">
        <v>361</v>
      </c>
      <c r="AQ59" t="s">
        <v>118</v>
      </c>
      <c r="AR59" t="s">
        <v>121</v>
      </c>
      <c r="AS59" t="s">
        <v>118</v>
      </c>
      <c r="AT59" t="s">
        <v>121</v>
      </c>
      <c r="AU59" t="s">
        <v>183</v>
      </c>
      <c r="AV59" t="s">
        <v>241</v>
      </c>
      <c r="AW59" t="s">
        <v>69</v>
      </c>
      <c r="AX59">
        <v>1234</v>
      </c>
      <c r="AY59" t="s">
        <v>421</v>
      </c>
      <c r="AZ59">
        <v>3</v>
      </c>
      <c r="BA59" t="s">
        <v>294</v>
      </c>
      <c r="BB59">
        <v>7</v>
      </c>
      <c r="BC59">
        <v>1</v>
      </c>
      <c r="BE59" t="s">
        <v>67</v>
      </c>
      <c r="BF59">
        <v>1</v>
      </c>
      <c r="BG59" t="s">
        <v>261</v>
      </c>
      <c r="BI59" t="s">
        <v>118</v>
      </c>
      <c r="BJ59" t="s">
        <v>241</v>
      </c>
      <c r="BK59" t="s">
        <v>69</v>
      </c>
      <c r="BL59">
        <v>0.85385117918826303</v>
      </c>
      <c r="BM59">
        <v>1234</v>
      </c>
      <c r="BN59" t="s">
        <v>121</v>
      </c>
      <c r="BO59" t="s">
        <v>183</v>
      </c>
      <c r="BP59">
        <v>7</v>
      </c>
      <c r="BQ59">
        <v>1123.087</v>
      </c>
      <c r="BR59">
        <v>3.1609601317950618E-2</v>
      </c>
      <c r="BS59">
        <v>0.3823640999962265</v>
      </c>
      <c r="BT59">
        <v>0.171847773146693</v>
      </c>
      <c r="BU59">
        <v>15.525</v>
      </c>
      <c r="BV59">
        <v>8.9040296967198451E-2</v>
      </c>
      <c r="BW59">
        <v>14.157407217784552</v>
      </c>
      <c r="BX59">
        <v>30</v>
      </c>
      <c r="BY59">
        <v>1</v>
      </c>
      <c r="BZ59">
        <v>159</v>
      </c>
    </row>
    <row r="60" spans="1:78" ht="16.5">
      <c r="A60" s="109" t="str">
        <f t="shared" si="1"/>
        <v>청룡교통</v>
      </c>
      <c r="B60" s="110" t="str">
        <f t="shared" si="2"/>
        <v>정인택</v>
      </c>
      <c r="C60" s="111" t="str">
        <f t="shared" si="3"/>
        <v>C</v>
      </c>
      <c r="D60" s="112">
        <f t="shared" si="4"/>
        <v>0.85190476190476183</v>
      </c>
      <c r="E60" s="113">
        <f t="shared" si="5"/>
        <v>4077</v>
      </c>
      <c r="F60" s="114" t="str">
        <f t="shared" si="6"/>
        <v>43</v>
      </c>
      <c r="G60" s="115" t="str">
        <f t="shared" si="7"/>
        <v>73아1040</v>
      </c>
      <c r="H60" s="116">
        <f t="shared" si="8"/>
        <v>1</v>
      </c>
      <c r="I60" s="117">
        <f t="shared" si="9"/>
        <v>1727.6959999999999</v>
      </c>
      <c r="J60" s="118">
        <f t="shared" si="10"/>
        <v>1.608112460631746E-2</v>
      </c>
      <c r="K60" s="118">
        <f t="shared" si="11"/>
        <v>0.3447374861310411</v>
      </c>
      <c r="L60" s="118">
        <f t="shared" si="12"/>
        <v>0.15569868773210102</v>
      </c>
      <c r="M60" s="119">
        <f t="shared" si="13"/>
        <v>17.834</v>
      </c>
      <c r="N60" s="120">
        <f t="shared" si="14"/>
        <v>5.7880553060260603E-2</v>
      </c>
      <c r="O60" s="120">
        <f t="shared" si="15"/>
        <v>23.383743436345284</v>
      </c>
      <c r="P60" s="221">
        <f t="shared" si="16"/>
        <v>1</v>
      </c>
      <c r="Q60" s="222">
        <f t="shared" si="17"/>
        <v>1</v>
      </c>
      <c r="R60" s="222">
        <f t="shared" si="18"/>
        <v>404</v>
      </c>
      <c r="T60">
        <v>532</v>
      </c>
      <c r="U60">
        <v>4077</v>
      </c>
      <c r="V60" t="s">
        <v>242</v>
      </c>
      <c r="W60">
        <v>1727.6959999999999</v>
      </c>
      <c r="X60">
        <v>965.58600000000001</v>
      </c>
      <c r="Y60">
        <v>1.7889999999999999</v>
      </c>
      <c r="Z60">
        <v>17.834</v>
      </c>
      <c r="AA60">
        <v>104.037189</v>
      </c>
      <c r="AB60">
        <v>1.673035</v>
      </c>
      <c r="AC60">
        <v>35.865518999999999</v>
      </c>
      <c r="AD60" s="1">
        <v>269</v>
      </c>
      <c r="AE60">
        <v>1</v>
      </c>
      <c r="AF60">
        <v>404</v>
      </c>
      <c r="AG60">
        <v>84</v>
      </c>
      <c r="AH60">
        <v>16.606522999999999</v>
      </c>
      <c r="AI60">
        <v>1031.8</v>
      </c>
      <c r="AJ60">
        <v>4.2</v>
      </c>
      <c r="AK60">
        <v>1</v>
      </c>
      <c r="AL60">
        <v>94</v>
      </c>
      <c r="AM60">
        <v>0.85190476190476183</v>
      </c>
      <c r="AN60" t="s">
        <v>69</v>
      </c>
      <c r="AO60">
        <v>1727.6959999999999</v>
      </c>
      <c r="AP60" t="s">
        <v>362</v>
      </c>
      <c r="AQ60" t="s">
        <v>118</v>
      </c>
      <c r="AR60" t="s">
        <v>120</v>
      </c>
      <c r="AS60" t="s">
        <v>118</v>
      </c>
      <c r="AT60" t="s">
        <v>120</v>
      </c>
      <c r="AU60" t="s">
        <v>173</v>
      </c>
      <c r="AV60" t="s">
        <v>242</v>
      </c>
      <c r="AW60" t="s">
        <v>69</v>
      </c>
      <c r="AX60">
        <v>4077</v>
      </c>
      <c r="AY60" t="s">
        <v>435</v>
      </c>
      <c r="AZ60">
        <v>3</v>
      </c>
      <c r="BA60" t="s">
        <v>469</v>
      </c>
      <c r="BB60">
        <v>1</v>
      </c>
      <c r="BC60">
        <v>1</v>
      </c>
      <c r="BE60" t="s">
        <v>67</v>
      </c>
      <c r="BF60">
        <v>1</v>
      </c>
      <c r="BG60" t="s">
        <v>261</v>
      </c>
      <c r="BI60" t="s">
        <v>118</v>
      </c>
      <c r="BJ60" t="s">
        <v>242</v>
      </c>
      <c r="BK60" t="s">
        <v>69</v>
      </c>
      <c r="BL60">
        <v>0.85190476190476183</v>
      </c>
      <c r="BM60">
        <v>4077</v>
      </c>
      <c r="BN60" t="s">
        <v>120</v>
      </c>
      <c r="BO60" t="s">
        <v>173</v>
      </c>
      <c r="BP60">
        <v>1</v>
      </c>
      <c r="BQ60">
        <v>1727.6959999999999</v>
      </c>
      <c r="BR60">
        <v>1.608112460631746E-2</v>
      </c>
      <c r="BS60">
        <v>0.3447374861310411</v>
      </c>
      <c r="BT60">
        <v>0.15569868773210102</v>
      </c>
      <c r="BU60">
        <v>17.834</v>
      </c>
      <c r="BV60">
        <v>5.7880553060260603E-2</v>
      </c>
      <c r="BW60">
        <v>23.383743436345284</v>
      </c>
      <c r="BX60">
        <v>1</v>
      </c>
      <c r="BY60">
        <v>1</v>
      </c>
      <c r="BZ60">
        <v>404</v>
      </c>
    </row>
    <row r="61" spans="1:78" ht="16.5">
      <c r="A61" s="126" t="str">
        <f t="shared" si="1"/>
        <v>청룡교통</v>
      </c>
      <c r="B61" s="127" t="str">
        <f t="shared" si="2"/>
        <v>정재환</v>
      </c>
      <c r="C61" s="128" t="str">
        <f t="shared" si="3"/>
        <v>A</v>
      </c>
      <c r="D61" s="129">
        <f t="shared" si="4"/>
        <v>0.98053173162960661</v>
      </c>
      <c r="E61" s="130">
        <f t="shared" si="5"/>
        <v>987</v>
      </c>
      <c r="F61" s="131" t="str">
        <f t="shared" si="6"/>
        <v>310</v>
      </c>
      <c r="G61" s="132" t="str">
        <f t="shared" si="7"/>
        <v>73아1730</v>
      </c>
      <c r="H61" s="133">
        <f t="shared" si="8"/>
        <v>2</v>
      </c>
      <c r="I61" s="134">
        <f t="shared" si="9"/>
        <v>4000.5280000000002</v>
      </c>
      <c r="J61" s="135">
        <f t="shared" si="10"/>
        <v>1.3451304428232501E-2</v>
      </c>
      <c r="K61" s="135">
        <f t="shared" si="11"/>
        <v>0.22372501468613853</v>
      </c>
      <c r="L61" s="135">
        <f t="shared" si="12"/>
        <v>0.17872640811412893</v>
      </c>
      <c r="M61" s="136">
        <f t="shared" si="13"/>
        <v>17.027999999999999</v>
      </c>
      <c r="N61" s="137">
        <f t="shared" si="14"/>
        <v>2.4996700435542508E-2</v>
      </c>
      <c r="O61" s="137">
        <f t="shared" si="15"/>
        <v>3.7245083648958337</v>
      </c>
      <c r="P61" s="219">
        <f t="shared" si="16"/>
        <v>17</v>
      </c>
      <c r="Q61" s="220">
        <f t="shared" si="17"/>
        <v>1</v>
      </c>
      <c r="R61" s="220">
        <f t="shared" si="18"/>
        <v>149</v>
      </c>
      <c r="T61">
        <v>532</v>
      </c>
      <c r="U61">
        <v>987</v>
      </c>
      <c r="V61" t="s">
        <v>243</v>
      </c>
      <c r="W61">
        <v>4000.5279999999998</v>
      </c>
      <c r="X61">
        <v>1182.3720000000001</v>
      </c>
      <c r="Y61">
        <v>3.383</v>
      </c>
      <c r="Z61">
        <v>17.027999999999999</v>
      </c>
      <c r="AA61">
        <v>102.63079</v>
      </c>
      <c r="AB61">
        <v>1.3805179999999999</v>
      </c>
      <c r="AC61">
        <v>22.961075000000001</v>
      </c>
      <c r="AD61" s="1">
        <v>715</v>
      </c>
      <c r="AE61">
        <v>1</v>
      </c>
      <c r="AF61">
        <v>149</v>
      </c>
      <c r="AG61">
        <v>103</v>
      </c>
      <c r="AH61">
        <v>38.979802999999997</v>
      </c>
      <c r="AI61">
        <v>27581.7</v>
      </c>
      <c r="AJ61">
        <v>13944</v>
      </c>
      <c r="AK61">
        <v>17</v>
      </c>
      <c r="AL61">
        <v>7139</v>
      </c>
      <c r="AM61">
        <v>0.98053173162960661</v>
      </c>
      <c r="AN61" t="s">
        <v>66</v>
      </c>
      <c r="AO61">
        <v>3103.2260000000001</v>
      </c>
      <c r="AP61" t="s">
        <v>363</v>
      </c>
      <c r="AQ61" t="s">
        <v>118</v>
      </c>
      <c r="AR61" t="s">
        <v>119</v>
      </c>
      <c r="AS61" t="s">
        <v>118</v>
      </c>
      <c r="AT61" t="s">
        <v>119</v>
      </c>
      <c r="AU61" t="s">
        <v>171</v>
      </c>
      <c r="AV61" t="s">
        <v>243</v>
      </c>
      <c r="AW61" t="s">
        <v>66</v>
      </c>
      <c r="AX61">
        <v>987</v>
      </c>
      <c r="AY61" t="s">
        <v>445</v>
      </c>
      <c r="AZ61">
        <v>2</v>
      </c>
      <c r="BA61" t="s">
        <v>470</v>
      </c>
      <c r="BB61">
        <v>2</v>
      </c>
      <c r="BC61">
        <v>1</v>
      </c>
      <c r="BE61" t="s">
        <v>71</v>
      </c>
      <c r="BF61">
        <v>-1</v>
      </c>
      <c r="BG61" t="s">
        <v>263</v>
      </c>
      <c r="BI61" t="s">
        <v>118</v>
      </c>
      <c r="BJ61" t="s">
        <v>243</v>
      </c>
      <c r="BK61" t="s">
        <v>66</v>
      </c>
      <c r="BL61">
        <v>0.98053173162960661</v>
      </c>
      <c r="BM61">
        <v>987</v>
      </c>
      <c r="BN61" t="s">
        <v>119</v>
      </c>
      <c r="BO61" t="s">
        <v>171</v>
      </c>
      <c r="BP61">
        <v>2</v>
      </c>
      <c r="BQ61">
        <v>4000.5280000000002</v>
      </c>
      <c r="BR61">
        <v>1.3451304428232501E-2</v>
      </c>
      <c r="BS61">
        <v>0.22372501468613853</v>
      </c>
      <c r="BT61">
        <v>0.17872640811412893</v>
      </c>
      <c r="BU61">
        <v>17.027999999999999</v>
      </c>
      <c r="BV61">
        <v>2.4996700435542508E-2</v>
      </c>
      <c r="BW61">
        <v>3.7245083648958337</v>
      </c>
      <c r="BX61">
        <v>17</v>
      </c>
      <c r="BY61">
        <v>1</v>
      </c>
      <c r="BZ61">
        <v>149</v>
      </c>
    </row>
    <row r="62" spans="1:78" ht="16.5">
      <c r="A62" s="109" t="str">
        <f t="shared" si="1"/>
        <v>청룡교통</v>
      </c>
      <c r="B62" s="110" t="str">
        <f t="shared" si="2"/>
        <v>정진규</v>
      </c>
      <c r="C62" s="111" t="str">
        <f t="shared" si="3"/>
        <v>F</v>
      </c>
      <c r="D62" s="112">
        <f t="shared" si="4"/>
        <v>0.7617061904166984</v>
      </c>
      <c r="E62" s="113">
        <f t="shared" si="5"/>
        <v>5114</v>
      </c>
      <c r="F62" s="114" t="str">
        <f t="shared" si="6"/>
        <v>310</v>
      </c>
      <c r="G62" s="115" t="str">
        <f t="shared" si="7"/>
        <v>73아1731</v>
      </c>
      <c r="H62" s="116">
        <f t="shared" si="8"/>
        <v>9</v>
      </c>
      <c r="I62" s="117">
        <f t="shared" si="9"/>
        <v>1566.1879999999999</v>
      </c>
      <c r="J62" s="118">
        <f t="shared" si="10"/>
        <v>1.1108203340108968E-2</v>
      </c>
      <c r="K62" s="118">
        <f t="shared" si="11"/>
        <v>0.46632704958732907</v>
      </c>
      <c r="L62" s="118">
        <f t="shared" si="12"/>
        <v>0.24454280073656548</v>
      </c>
      <c r="M62" s="119">
        <f t="shared" si="13"/>
        <v>18.936</v>
      </c>
      <c r="N62" s="120">
        <f t="shared" si="14"/>
        <v>0.44694506662035466</v>
      </c>
      <c r="O62" s="120">
        <f t="shared" si="15"/>
        <v>35.244810967776537</v>
      </c>
      <c r="P62" s="221">
        <f t="shared" si="16"/>
        <v>54</v>
      </c>
      <c r="Q62" s="222">
        <f t="shared" si="17"/>
        <v>7</v>
      </c>
      <c r="R62" s="222">
        <f t="shared" si="18"/>
        <v>552</v>
      </c>
      <c r="T62">
        <v>532</v>
      </c>
      <c r="U62">
        <v>5114</v>
      </c>
      <c r="V62" t="s">
        <v>244</v>
      </c>
      <c r="W62">
        <v>1566.1880000000001</v>
      </c>
      <c r="X62">
        <v>846.14300000000003</v>
      </c>
      <c r="Y62">
        <v>1.851</v>
      </c>
      <c r="Z62">
        <v>18.936</v>
      </c>
      <c r="AA62">
        <v>94.574160000000006</v>
      </c>
      <c r="AB62">
        <v>1.050549</v>
      </c>
      <c r="AC62">
        <v>44.102488999999998</v>
      </c>
      <c r="AD62" s="1">
        <v>383</v>
      </c>
      <c r="AE62">
        <v>7</v>
      </c>
      <c r="AF62">
        <v>552</v>
      </c>
      <c r="AG62">
        <v>101</v>
      </c>
      <c r="AH62">
        <v>16.560421999999999</v>
      </c>
      <c r="AI62">
        <v>16583.599999999999</v>
      </c>
      <c r="AJ62">
        <v>7589.8</v>
      </c>
      <c r="AK62">
        <v>54</v>
      </c>
      <c r="AL62">
        <v>38844</v>
      </c>
      <c r="AM62">
        <v>0.7617061904166984</v>
      </c>
      <c r="AN62" t="s">
        <v>70</v>
      </c>
      <c r="AO62">
        <v>331.46</v>
      </c>
      <c r="AP62" t="s">
        <v>364</v>
      </c>
      <c r="AQ62" t="s">
        <v>118</v>
      </c>
      <c r="AR62" t="s">
        <v>119</v>
      </c>
      <c r="AS62" t="s">
        <v>118</v>
      </c>
      <c r="AT62" t="s">
        <v>119</v>
      </c>
      <c r="AU62" t="s">
        <v>172</v>
      </c>
      <c r="AV62" t="s">
        <v>244</v>
      </c>
      <c r="AW62" t="s">
        <v>70</v>
      </c>
      <c r="AX62">
        <v>5114</v>
      </c>
      <c r="AY62" t="s">
        <v>452</v>
      </c>
      <c r="AZ62">
        <v>2</v>
      </c>
      <c r="BA62" t="s">
        <v>471</v>
      </c>
      <c r="BB62">
        <v>9</v>
      </c>
      <c r="BC62">
        <v>1</v>
      </c>
      <c r="BE62" t="s">
        <v>70</v>
      </c>
      <c r="BF62">
        <v>0</v>
      </c>
      <c r="BG62" t="s">
        <v>262</v>
      </c>
      <c r="BI62" t="s">
        <v>118</v>
      </c>
      <c r="BJ62" t="s">
        <v>244</v>
      </c>
      <c r="BK62" t="s">
        <v>70</v>
      </c>
      <c r="BL62">
        <v>0.7617061904166984</v>
      </c>
      <c r="BM62">
        <v>5114</v>
      </c>
      <c r="BN62" t="s">
        <v>119</v>
      </c>
      <c r="BO62" t="s">
        <v>172</v>
      </c>
      <c r="BP62">
        <v>9</v>
      </c>
      <c r="BQ62">
        <v>1566.1879999999999</v>
      </c>
      <c r="BR62">
        <v>1.1108203340108968E-2</v>
      </c>
      <c r="BS62">
        <v>0.46632704958732907</v>
      </c>
      <c r="BT62">
        <v>0.24454280073656545</v>
      </c>
      <c r="BU62">
        <v>18.936</v>
      </c>
      <c r="BV62">
        <v>0.44694506662035466</v>
      </c>
      <c r="BW62">
        <v>35.244810967776537</v>
      </c>
      <c r="BX62">
        <v>54</v>
      </c>
      <c r="BY62">
        <v>7</v>
      </c>
      <c r="BZ62">
        <v>552</v>
      </c>
    </row>
    <row r="63" spans="1:78" ht="16.5">
      <c r="A63" s="126" t="str">
        <f t="shared" si="1"/>
        <v>청룡교통</v>
      </c>
      <c r="B63" s="127" t="str">
        <f t="shared" si="2"/>
        <v>정현철</v>
      </c>
      <c r="C63" s="128" t="str">
        <f t="shared" si="3"/>
        <v>B</v>
      </c>
      <c r="D63" s="129">
        <f t="shared" si="4"/>
        <v>0.89999999999999991</v>
      </c>
      <c r="E63" s="130">
        <f t="shared" si="5"/>
        <v>1325</v>
      </c>
      <c r="F63" s="131" t="str">
        <f t="shared" si="6"/>
        <v>43-1</v>
      </c>
      <c r="G63" s="132" t="str">
        <f t="shared" si="7"/>
        <v>73아1056</v>
      </c>
      <c r="H63" s="133">
        <f t="shared" si="8"/>
        <v>1</v>
      </c>
      <c r="I63" s="134">
        <f t="shared" si="9"/>
        <v>2086.6239999999998</v>
      </c>
      <c r="J63" s="135">
        <f t="shared" si="10"/>
        <v>3.0597814922337055E-2</v>
      </c>
      <c r="K63" s="135">
        <f t="shared" si="11"/>
        <v>0.35806164613516017</v>
      </c>
      <c r="L63" s="135">
        <f t="shared" si="12"/>
        <v>9.1056174950542135E-2</v>
      </c>
      <c r="M63" s="136">
        <f t="shared" si="13"/>
        <v>9.9559999999999995</v>
      </c>
      <c r="N63" s="137">
        <f t="shared" si="14"/>
        <v>4.7924302605548488E-2</v>
      </c>
      <c r="O63" s="137">
        <f t="shared" si="15"/>
        <v>8.0033585351265977</v>
      </c>
      <c r="P63" s="219">
        <f t="shared" si="16"/>
        <v>41</v>
      </c>
      <c r="Q63" s="220">
        <f t="shared" si="17"/>
        <v>1</v>
      </c>
      <c r="R63" s="220">
        <f t="shared" si="18"/>
        <v>167</v>
      </c>
      <c r="T63">
        <v>532</v>
      </c>
      <c r="U63">
        <v>1325</v>
      </c>
      <c r="V63" t="s">
        <v>245</v>
      </c>
      <c r="W63">
        <v>2086.6239999999998</v>
      </c>
      <c r="X63">
        <v>1053.789</v>
      </c>
      <c r="Y63">
        <v>1.98</v>
      </c>
      <c r="Z63">
        <v>9.9559999999999995</v>
      </c>
      <c r="AA63">
        <v>140.286913</v>
      </c>
      <c r="AB63">
        <v>4.2924730000000002</v>
      </c>
      <c r="AC63">
        <v>50.231363000000002</v>
      </c>
      <c r="AD63" s="1">
        <v>190</v>
      </c>
      <c r="AE63">
        <v>1</v>
      </c>
      <c r="AF63">
        <v>167</v>
      </c>
      <c r="AG63">
        <v>100</v>
      </c>
      <c r="AH63">
        <v>14.873974</v>
      </c>
      <c r="AI63">
        <v>1233.4000000000001</v>
      </c>
      <c r="AJ63">
        <v>36.799999999999997</v>
      </c>
      <c r="AK63">
        <v>41</v>
      </c>
      <c r="AL63">
        <v>11779</v>
      </c>
      <c r="AM63">
        <v>0.89999999999999991</v>
      </c>
      <c r="AN63" t="s">
        <v>68</v>
      </c>
      <c r="AO63">
        <v>2086.6239999999998</v>
      </c>
      <c r="AP63" t="s">
        <v>365</v>
      </c>
      <c r="AQ63" t="s">
        <v>118</v>
      </c>
      <c r="AR63" t="s">
        <v>121</v>
      </c>
      <c r="AS63" t="s">
        <v>118</v>
      </c>
      <c r="AT63" t="s">
        <v>121</v>
      </c>
      <c r="AU63" t="s">
        <v>185</v>
      </c>
      <c r="AV63" t="s">
        <v>245</v>
      </c>
      <c r="AW63" t="s">
        <v>68</v>
      </c>
      <c r="AX63">
        <v>1325</v>
      </c>
      <c r="AY63" t="s">
        <v>448</v>
      </c>
      <c r="AZ63">
        <v>4</v>
      </c>
      <c r="BA63" t="s">
        <v>472</v>
      </c>
      <c r="BB63">
        <v>1</v>
      </c>
      <c r="BC63">
        <v>1</v>
      </c>
      <c r="BE63" t="s">
        <v>69</v>
      </c>
      <c r="BF63">
        <v>1</v>
      </c>
      <c r="BG63" t="s">
        <v>261</v>
      </c>
      <c r="BI63" t="s">
        <v>118</v>
      </c>
      <c r="BJ63" t="s">
        <v>245</v>
      </c>
      <c r="BK63" t="s">
        <v>68</v>
      </c>
      <c r="BL63">
        <v>0.89999999999999991</v>
      </c>
      <c r="BM63">
        <v>1325</v>
      </c>
      <c r="BN63" t="s">
        <v>121</v>
      </c>
      <c r="BO63" t="s">
        <v>185</v>
      </c>
      <c r="BP63">
        <v>1</v>
      </c>
      <c r="BQ63">
        <v>2086.6239999999998</v>
      </c>
      <c r="BR63">
        <v>3.0597814922337055E-2</v>
      </c>
      <c r="BS63">
        <v>0.35806164613516017</v>
      </c>
      <c r="BT63">
        <v>9.1056174950542135E-2</v>
      </c>
      <c r="BU63">
        <v>9.9559999999999995</v>
      </c>
      <c r="BV63">
        <v>4.7924302605548488E-2</v>
      </c>
      <c r="BW63">
        <v>8.0033585351265977</v>
      </c>
      <c r="BX63">
        <v>41</v>
      </c>
      <c r="BY63">
        <v>1</v>
      </c>
      <c r="BZ63">
        <v>167</v>
      </c>
    </row>
    <row r="64" spans="1:78" ht="16.5">
      <c r="A64" s="109" t="str">
        <f t="shared" si="1"/>
        <v>청룡교통</v>
      </c>
      <c r="B64" s="110" t="str">
        <f t="shared" si="2"/>
        <v>정화석</v>
      </c>
      <c r="C64" s="111" t="str">
        <f t="shared" si="3"/>
        <v>D</v>
      </c>
      <c r="D64" s="112">
        <f t="shared" si="4"/>
        <v>0.83730769230769231</v>
      </c>
      <c r="E64" s="113">
        <f t="shared" si="5"/>
        <v>2626</v>
      </c>
      <c r="F64" s="114" t="str">
        <f t="shared" si="6"/>
        <v>44</v>
      </c>
      <c r="G64" s="115" t="str">
        <f t="shared" si="7"/>
        <v>73아1054</v>
      </c>
      <c r="H64" s="116">
        <f t="shared" si="8"/>
        <v>1</v>
      </c>
      <c r="I64" s="117">
        <f t="shared" si="9"/>
        <v>2063.3580000000002</v>
      </c>
      <c r="J64" s="118">
        <f t="shared" si="10"/>
        <v>2.0420325317967572E-2</v>
      </c>
      <c r="K64" s="118">
        <f t="shared" si="11"/>
        <v>0.37435102098181033</v>
      </c>
      <c r="L64" s="118">
        <f t="shared" si="12"/>
        <v>0.22196826726142529</v>
      </c>
      <c r="M64" s="119">
        <f t="shared" si="13"/>
        <v>13.756</v>
      </c>
      <c r="N64" s="120">
        <f t="shared" si="14"/>
        <v>0.19385874869993475</v>
      </c>
      <c r="O64" s="120">
        <f t="shared" si="15"/>
        <v>10.759160552846378</v>
      </c>
      <c r="P64" s="221">
        <f t="shared" si="16"/>
        <v>39</v>
      </c>
      <c r="Q64" s="222">
        <f t="shared" si="17"/>
        <v>4</v>
      </c>
      <c r="R64" s="222">
        <f t="shared" si="18"/>
        <v>222</v>
      </c>
      <c r="T64">
        <v>532</v>
      </c>
      <c r="U64">
        <v>2626</v>
      </c>
      <c r="V64" t="s">
        <v>246</v>
      </c>
      <c r="W64">
        <v>2063.3580000000002</v>
      </c>
      <c r="X64">
        <v>948.00099999999998</v>
      </c>
      <c r="Y64">
        <v>2.177</v>
      </c>
      <c r="Z64">
        <v>13.756</v>
      </c>
      <c r="AA64">
        <v>113.189137</v>
      </c>
      <c r="AB64">
        <v>2.3113589999999999</v>
      </c>
      <c r="AC64">
        <v>42.372469000000002</v>
      </c>
      <c r="AD64" s="1">
        <v>458</v>
      </c>
      <c r="AE64">
        <v>4</v>
      </c>
      <c r="AF64">
        <v>222</v>
      </c>
      <c r="AG64">
        <v>83</v>
      </c>
      <c r="AH64">
        <v>18.229292999999998</v>
      </c>
      <c r="AI64">
        <v>1807.6</v>
      </c>
      <c r="AJ64">
        <v>8</v>
      </c>
      <c r="AK64">
        <v>39</v>
      </c>
      <c r="AL64">
        <v>28046</v>
      </c>
      <c r="AM64">
        <v>0.83730769230769231</v>
      </c>
      <c r="AN64" t="s">
        <v>67</v>
      </c>
      <c r="AO64">
        <v>2063.3580000000002</v>
      </c>
      <c r="AP64" t="s">
        <v>366</v>
      </c>
      <c r="AQ64" t="s">
        <v>118</v>
      </c>
      <c r="AR64" t="s">
        <v>122</v>
      </c>
      <c r="AS64" t="s">
        <v>118</v>
      </c>
      <c r="AT64" t="s">
        <v>122</v>
      </c>
      <c r="AU64" t="s">
        <v>191</v>
      </c>
      <c r="AV64" t="s">
        <v>246</v>
      </c>
      <c r="AW64" t="s">
        <v>67</v>
      </c>
      <c r="AX64">
        <v>2626</v>
      </c>
      <c r="AY64" t="s">
        <v>408</v>
      </c>
      <c r="AZ64">
        <v>1</v>
      </c>
      <c r="BA64" t="s">
        <v>307</v>
      </c>
      <c r="BB64">
        <v>1</v>
      </c>
      <c r="BC64">
        <v>1</v>
      </c>
      <c r="BE64" t="s">
        <v>68</v>
      </c>
      <c r="BF64">
        <v>-2</v>
      </c>
      <c r="BG64" t="s">
        <v>263</v>
      </c>
      <c r="BI64" t="s">
        <v>118</v>
      </c>
      <c r="BJ64" t="s">
        <v>246</v>
      </c>
      <c r="BK64" t="s">
        <v>67</v>
      </c>
      <c r="BL64">
        <v>0.83730769230769231</v>
      </c>
      <c r="BM64">
        <v>2626</v>
      </c>
      <c r="BN64" t="s">
        <v>122</v>
      </c>
      <c r="BO64" t="s">
        <v>191</v>
      </c>
      <c r="BP64">
        <v>1</v>
      </c>
      <c r="BQ64">
        <v>2063.3580000000002</v>
      </c>
      <c r="BR64">
        <v>2.0420325317967572E-2</v>
      </c>
      <c r="BS64">
        <v>0.37435102098181033</v>
      </c>
      <c r="BT64">
        <v>0.22196826726142529</v>
      </c>
      <c r="BU64">
        <v>13.756</v>
      </c>
      <c r="BV64">
        <v>0.19385874869993475</v>
      </c>
      <c r="BW64">
        <v>10.759160552846378</v>
      </c>
      <c r="BX64">
        <v>39</v>
      </c>
      <c r="BY64">
        <v>4</v>
      </c>
      <c r="BZ64">
        <v>222</v>
      </c>
    </row>
    <row r="65" spans="1:78" ht="16.5">
      <c r="A65" s="126" t="str">
        <f t="shared" si="1"/>
        <v>청룡교통</v>
      </c>
      <c r="B65" s="127" t="str">
        <f t="shared" si="2"/>
        <v>조병훈</v>
      </c>
      <c r="C65" s="128" t="str">
        <f t="shared" si="3"/>
        <v>B</v>
      </c>
      <c r="D65" s="129">
        <f t="shared" si="4"/>
        <v>0.91063504770404113</v>
      </c>
      <c r="E65" s="130">
        <f t="shared" si="5"/>
        <v>3326</v>
      </c>
      <c r="F65" s="131" t="str">
        <f t="shared" si="6"/>
        <v>43</v>
      </c>
      <c r="G65" s="132" t="str">
        <f t="shared" si="7"/>
        <v>73아1053</v>
      </c>
      <c r="H65" s="133">
        <f t="shared" si="8"/>
        <v>2</v>
      </c>
      <c r="I65" s="134">
        <f t="shared" si="9"/>
        <v>1727.2529999999999</v>
      </c>
      <c r="J65" s="135">
        <f t="shared" si="10"/>
        <v>3.6021221817715238E-3</v>
      </c>
      <c r="K65" s="135">
        <f t="shared" si="11"/>
        <v>0.35956126398024646</v>
      </c>
      <c r="L65" s="135">
        <f t="shared" si="12"/>
        <v>0.30163502393685232</v>
      </c>
      <c r="M65" s="136">
        <f t="shared" si="13"/>
        <v>13.93</v>
      </c>
      <c r="N65" s="137">
        <f t="shared" si="14"/>
        <v>5.7895398068493732E-2</v>
      </c>
      <c r="O65" s="137">
        <f t="shared" si="15"/>
        <v>27.847686470945487</v>
      </c>
      <c r="P65" s="219">
        <f t="shared" si="16"/>
        <v>1</v>
      </c>
      <c r="Q65" s="220">
        <f t="shared" si="17"/>
        <v>1</v>
      </c>
      <c r="R65" s="220">
        <f t="shared" si="18"/>
        <v>481</v>
      </c>
      <c r="T65">
        <v>532</v>
      </c>
      <c r="U65">
        <v>3326</v>
      </c>
      <c r="V65" t="s">
        <v>247</v>
      </c>
      <c r="W65">
        <v>1727.2529999999999</v>
      </c>
      <c r="X65">
        <v>900.69200000000001</v>
      </c>
      <c r="Y65">
        <v>1.9179999999999999</v>
      </c>
      <c r="Z65">
        <v>13.93</v>
      </c>
      <c r="AA65">
        <v>103.249968</v>
      </c>
      <c r="AB65">
        <v>0.371919</v>
      </c>
      <c r="AC65">
        <v>37.124688999999996</v>
      </c>
      <c r="AD65" s="1">
        <v>521</v>
      </c>
      <c r="AE65">
        <v>1</v>
      </c>
      <c r="AF65">
        <v>481</v>
      </c>
      <c r="AG65">
        <v>89</v>
      </c>
      <c r="AH65">
        <v>16.728846999999998</v>
      </c>
      <c r="AI65">
        <v>1539.4</v>
      </c>
      <c r="AJ65">
        <v>81.3</v>
      </c>
      <c r="AK65">
        <v>1</v>
      </c>
      <c r="AL65">
        <v>167</v>
      </c>
      <c r="AM65">
        <v>0.91063504770404113</v>
      </c>
      <c r="AN65" t="s">
        <v>68</v>
      </c>
      <c r="AO65">
        <v>1615.7429999999999</v>
      </c>
      <c r="AP65" t="s">
        <v>367</v>
      </c>
      <c r="AQ65" t="s">
        <v>118</v>
      </c>
      <c r="AR65" t="s">
        <v>120</v>
      </c>
      <c r="AS65" t="s">
        <v>118</v>
      </c>
      <c r="AT65" t="s">
        <v>120</v>
      </c>
      <c r="AU65" t="s">
        <v>174</v>
      </c>
      <c r="AV65" t="s">
        <v>247</v>
      </c>
      <c r="AW65" t="s">
        <v>68</v>
      </c>
      <c r="AX65">
        <v>3326</v>
      </c>
      <c r="AY65" t="s">
        <v>428</v>
      </c>
      <c r="AZ65">
        <v>2</v>
      </c>
      <c r="BA65" t="s">
        <v>299</v>
      </c>
      <c r="BB65">
        <v>2</v>
      </c>
      <c r="BC65">
        <v>1</v>
      </c>
      <c r="BE65" t="s">
        <v>68</v>
      </c>
      <c r="BF65">
        <v>0</v>
      </c>
      <c r="BG65" t="s">
        <v>262</v>
      </c>
      <c r="BI65" t="s">
        <v>118</v>
      </c>
      <c r="BJ65" t="s">
        <v>247</v>
      </c>
      <c r="BK65" t="s">
        <v>68</v>
      </c>
      <c r="BL65">
        <v>0.91063504770404113</v>
      </c>
      <c r="BM65">
        <v>3326</v>
      </c>
      <c r="BN65" t="s">
        <v>120</v>
      </c>
      <c r="BO65" t="s">
        <v>174</v>
      </c>
      <c r="BP65">
        <v>2</v>
      </c>
      <c r="BQ65">
        <v>1727.2529999999999</v>
      </c>
      <c r="BR65">
        <v>3.6021221817715238E-3</v>
      </c>
      <c r="BS65">
        <v>0.35956126398024646</v>
      </c>
      <c r="BT65">
        <v>0.30163502393685232</v>
      </c>
      <c r="BU65">
        <v>13.93</v>
      </c>
      <c r="BV65">
        <v>5.7895398068493732E-2</v>
      </c>
      <c r="BW65">
        <v>27.847686470945487</v>
      </c>
      <c r="BX65">
        <v>1</v>
      </c>
      <c r="BY65">
        <v>1</v>
      </c>
      <c r="BZ65">
        <v>481</v>
      </c>
    </row>
    <row r="66" spans="1:78" ht="16.5">
      <c r="A66" s="109" t="str">
        <f t="shared" si="1"/>
        <v>청룡교통</v>
      </c>
      <c r="B66" s="110" t="str">
        <f t="shared" si="2"/>
        <v>조영현</v>
      </c>
      <c r="C66" s="111" t="str">
        <f t="shared" si="3"/>
        <v>D</v>
      </c>
      <c r="D66" s="112">
        <f t="shared" si="4"/>
        <v>0.8098834564497146</v>
      </c>
      <c r="E66" s="113">
        <f t="shared" si="5"/>
        <v>11</v>
      </c>
      <c r="F66" s="114" t="str">
        <f t="shared" si="6"/>
        <v>310</v>
      </c>
      <c r="G66" s="115" t="str">
        <f t="shared" si="7"/>
        <v>73아1047</v>
      </c>
      <c r="H66" s="116">
        <f t="shared" si="8"/>
        <v>9</v>
      </c>
      <c r="I66" s="117">
        <f t="shared" si="9"/>
        <v>1482.894</v>
      </c>
      <c r="J66" s="118">
        <f t="shared" si="10"/>
        <v>1.5597335453813003E-2</v>
      </c>
      <c r="K66" s="118">
        <f t="shared" si="11"/>
        <v>0.36408579594573792</v>
      </c>
      <c r="L66" s="118">
        <f t="shared" si="12"/>
        <v>0.1598226171257015</v>
      </c>
      <c r="M66" s="119">
        <f t="shared" si="13"/>
        <v>17.056999999999999</v>
      </c>
      <c r="N66" s="120">
        <f t="shared" si="14"/>
        <v>0.80922844114279235</v>
      </c>
      <c r="O66" s="120">
        <f t="shared" si="15"/>
        <v>20.365582435426941</v>
      </c>
      <c r="P66" s="221">
        <f t="shared" si="16"/>
        <v>24</v>
      </c>
      <c r="Q66" s="222">
        <f t="shared" si="17"/>
        <v>12</v>
      </c>
      <c r="R66" s="222">
        <f t="shared" si="18"/>
        <v>302</v>
      </c>
      <c r="T66">
        <v>532</v>
      </c>
      <c r="U66">
        <v>11</v>
      </c>
      <c r="V66" t="s">
        <v>248</v>
      </c>
      <c r="W66">
        <v>1482.894</v>
      </c>
      <c r="X66">
        <v>713.62300000000005</v>
      </c>
      <c r="Y66">
        <v>2.0779999999999998</v>
      </c>
      <c r="Z66">
        <v>17.056999999999999</v>
      </c>
      <c r="AA66">
        <v>72.447759000000005</v>
      </c>
      <c r="AB66">
        <v>1.1299920000000001</v>
      </c>
      <c r="AC66">
        <v>26.377199999999998</v>
      </c>
      <c r="AD66" s="1">
        <v>237</v>
      </c>
      <c r="AE66">
        <v>12</v>
      </c>
      <c r="AF66">
        <v>302</v>
      </c>
      <c r="AG66">
        <v>107</v>
      </c>
      <c r="AH66">
        <v>20.468458999999999</v>
      </c>
      <c r="AI66">
        <v>6193.2</v>
      </c>
      <c r="AJ66">
        <v>2157.9</v>
      </c>
      <c r="AK66">
        <v>24</v>
      </c>
      <c r="AL66">
        <v>11905</v>
      </c>
      <c r="AM66">
        <v>0.8098834564497146</v>
      </c>
      <c r="AN66" t="s">
        <v>67</v>
      </c>
      <c r="AO66">
        <v>239.10300000000001</v>
      </c>
      <c r="AP66" t="s">
        <v>368</v>
      </c>
      <c r="AQ66" t="s">
        <v>118</v>
      </c>
      <c r="AR66" t="s">
        <v>119</v>
      </c>
      <c r="AS66" t="s">
        <v>118</v>
      </c>
      <c r="AT66" t="s">
        <v>119</v>
      </c>
      <c r="AU66" t="s">
        <v>169</v>
      </c>
      <c r="AV66" t="s">
        <v>248</v>
      </c>
      <c r="AW66" t="s">
        <v>67</v>
      </c>
      <c r="AX66">
        <v>11</v>
      </c>
      <c r="AY66" t="s">
        <v>413</v>
      </c>
      <c r="AZ66">
        <v>10</v>
      </c>
      <c r="BA66" t="s">
        <v>473</v>
      </c>
      <c r="BB66">
        <v>9</v>
      </c>
      <c r="BC66">
        <v>1</v>
      </c>
      <c r="BE66" t="s">
        <v>70</v>
      </c>
      <c r="BF66">
        <v>1</v>
      </c>
      <c r="BG66" t="s">
        <v>261</v>
      </c>
      <c r="BI66" t="s">
        <v>118</v>
      </c>
      <c r="BJ66" t="s">
        <v>248</v>
      </c>
      <c r="BK66" t="s">
        <v>67</v>
      </c>
      <c r="BL66">
        <v>0.8098834564497146</v>
      </c>
      <c r="BM66">
        <v>11</v>
      </c>
      <c r="BN66" t="s">
        <v>119</v>
      </c>
      <c r="BO66" t="s">
        <v>169</v>
      </c>
      <c r="BP66">
        <v>9</v>
      </c>
      <c r="BQ66">
        <v>1482.894</v>
      </c>
      <c r="BR66">
        <v>1.5597335453813003E-2</v>
      </c>
      <c r="BS66">
        <v>0.36408579594573792</v>
      </c>
      <c r="BT66">
        <v>0.1598226171257015</v>
      </c>
      <c r="BU66">
        <v>17.056999999999999</v>
      </c>
      <c r="BV66">
        <v>0.80922844114279235</v>
      </c>
      <c r="BW66">
        <v>20.365582435426941</v>
      </c>
      <c r="BX66">
        <v>24</v>
      </c>
      <c r="BY66">
        <v>12</v>
      </c>
      <c r="BZ66">
        <v>302</v>
      </c>
    </row>
    <row r="67" spans="1:78" ht="16.5">
      <c r="A67" s="126" t="str">
        <f t="shared" si="1"/>
        <v>청룡교통</v>
      </c>
      <c r="B67" s="127" t="str">
        <f t="shared" si="2"/>
        <v>주인철</v>
      </c>
      <c r="C67" s="128" t="str">
        <f t="shared" si="3"/>
        <v>B</v>
      </c>
      <c r="D67" s="129">
        <f t="shared" si="4"/>
        <v>0.93502041429828697</v>
      </c>
      <c r="E67" s="130">
        <f t="shared" si="5"/>
        <v>101</v>
      </c>
      <c r="F67" s="131" t="str">
        <f t="shared" si="6"/>
        <v>43-1</v>
      </c>
      <c r="G67" s="132" t="str">
        <f t="shared" si="7"/>
        <v>73아1076</v>
      </c>
      <c r="H67" s="133">
        <f t="shared" si="8"/>
        <v>2</v>
      </c>
      <c r="I67" s="134">
        <f t="shared" si="9"/>
        <v>2194.913</v>
      </c>
      <c r="J67" s="135">
        <f t="shared" si="10"/>
        <v>1.5128943211324063E-2</v>
      </c>
      <c r="K67" s="135">
        <f t="shared" si="11"/>
        <v>0.3264713024754633</v>
      </c>
      <c r="L67" s="135">
        <f t="shared" si="12"/>
        <v>0.16993839846955208</v>
      </c>
      <c r="M67" s="136">
        <f t="shared" si="13"/>
        <v>11.324</v>
      </c>
      <c r="N67" s="137">
        <f t="shared" si="14"/>
        <v>0</v>
      </c>
      <c r="O67" s="137">
        <f t="shared" si="15"/>
        <v>10.752134594856379</v>
      </c>
      <c r="P67" s="219">
        <f t="shared" si="16"/>
        <v>0</v>
      </c>
      <c r="Q67" s="220">
        <f t="shared" si="17"/>
        <v>0</v>
      </c>
      <c r="R67" s="220">
        <f t="shared" si="18"/>
        <v>236</v>
      </c>
      <c r="T67">
        <v>532</v>
      </c>
      <c r="U67">
        <v>101</v>
      </c>
      <c r="V67" t="s">
        <v>249</v>
      </c>
      <c r="W67">
        <v>2194.913</v>
      </c>
      <c r="X67">
        <v>1021.088</v>
      </c>
      <c r="Y67">
        <v>2.15</v>
      </c>
      <c r="Z67">
        <v>11.324</v>
      </c>
      <c r="AA67">
        <v>129.273537</v>
      </c>
      <c r="AB67">
        <v>1.9557720000000001</v>
      </c>
      <c r="AC67">
        <v>42.204099999999997</v>
      </c>
      <c r="AD67" s="1">
        <v>373</v>
      </c>
      <c r="AE67">
        <v>0</v>
      </c>
      <c r="AF67">
        <v>236</v>
      </c>
      <c r="AG67">
        <v>107</v>
      </c>
      <c r="AH67">
        <v>16.978826000000002</v>
      </c>
      <c r="AI67">
        <v>1389.7</v>
      </c>
      <c r="AJ67">
        <v>159.19999999999999</v>
      </c>
      <c r="AK67">
        <v>0</v>
      </c>
      <c r="AL67">
        <v>0</v>
      </c>
      <c r="AM67">
        <v>0.93502041429828697</v>
      </c>
      <c r="AN67" t="s">
        <v>68</v>
      </c>
      <c r="AO67">
        <v>2088.5830000000001</v>
      </c>
      <c r="AP67" t="s">
        <v>369</v>
      </c>
      <c r="AQ67" t="s">
        <v>118</v>
      </c>
      <c r="AR67" t="s">
        <v>121</v>
      </c>
      <c r="AS67" t="s">
        <v>118</v>
      </c>
      <c r="AT67" t="s">
        <v>121</v>
      </c>
      <c r="AU67" t="s">
        <v>186</v>
      </c>
      <c r="AV67" t="s">
        <v>249</v>
      </c>
      <c r="AW67" t="s">
        <v>68</v>
      </c>
      <c r="AX67">
        <v>101</v>
      </c>
      <c r="AY67" t="s">
        <v>448</v>
      </c>
      <c r="AZ67">
        <v>1</v>
      </c>
      <c r="BA67" t="s">
        <v>293</v>
      </c>
      <c r="BB67">
        <v>2</v>
      </c>
      <c r="BC67">
        <v>1</v>
      </c>
      <c r="BE67" t="s">
        <v>69</v>
      </c>
      <c r="BF67">
        <v>1</v>
      </c>
      <c r="BG67" t="s">
        <v>261</v>
      </c>
      <c r="BI67" t="s">
        <v>118</v>
      </c>
      <c r="BJ67" t="s">
        <v>249</v>
      </c>
      <c r="BK67" t="s">
        <v>68</v>
      </c>
      <c r="BL67">
        <v>0.93502041429828697</v>
      </c>
      <c r="BM67">
        <v>101</v>
      </c>
      <c r="BN67" t="s">
        <v>121</v>
      </c>
      <c r="BO67" t="s">
        <v>186</v>
      </c>
      <c r="BP67">
        <v>2</v>
      </c>
      <c r="BQ67">
        <v>2194.913</v>
      </c>
      <c r="BR67">
        <v>1.5128943211324063E-2</v>
      </c>
      <c r="BS67">
        <v>0.3264713024754633</v>
      </c>
      <c r="BT67">
        <v>0.16993839846955208</v>
      </c>
      <c r="BU67">
        <v>11.324</v>
      </c>
      <c r="BV67">
        <v>0</v>
      </c>
      <c r="BW67">
        <v>10.752134594856379</v>
      </c>
      <c r="BX67">
        <v>0</v>
      </c>
      <c r="BY67">
        <v>0</v>
      </c>
      <c r="BZ67">
        <v>236</v>
      </c>
    </row>
    <row r="68" spans="1:78" ht="16.5">
      <c r="A68" s="109" t="str">
        <f t="shared" si="1"/>
        <v>청룡교통</v>
      </c>
      <c r="B68" s="110" t="str">
        <f t="shared" si="2"/>
        <v>채권석</v>
      </c>
      <c r="C68" s="111" t="str">
        <f t="shared" si="3"/>
        <v>B</v>
      </c>
      <c r="D68" s="112">
        <f t="shared" si="4"/>
        <v>0.91543017706018315</v>
      </c>
      <c r="E68" s="113">
        <f t="shared" si="5"/>
        <v>8325</v>
      </c>
      <c r="F68" s="114" t="str">
        <f t="shared" si="6"/>
        <v>310</v>
      </c>
      <c r="G68" s="115" t="str">
        <f t="shared" si="7"/>
        <v>73아1731</v>
      </c>
      <c r="H68" s="116">
        <f t="shared" si="8"/>
        <v>2</v>
      </c>
      <c r="I68" s="117">
        <f t="shared" si="9"/>
        <v>486.98099999999999</v>
      </c>
      <c r="J68" s="118">
        <f t="shared" si="10"/>
        <v>2.2319816718505353E-3</v>
      </c>
      <c r="K68" s="118">
        <f t="shared" si="11"/>
        <v>0.30054501547507656</v>
      </c>
      <c r="L68" s="118">
        <f t="shared" si="12"/>
        <v>0.11910115589725266</v>
      </c>
      <c r="M68" s="119">
        <f t="shared" si="13"/>
        <v>14.265000000000001</v>
      </c>
      <c r="N68" s="120">
        <f t="shared" si="14"/>
        <v>0.41069364102500922</v>
      </c>
      <c r="O68" s="120">
        <f t="shared" si="15"/>
        <v>3.0802023076875691</v>
      </c>
      <c r="P68" s="221">
        <f t="shared" si="16"/>
        <v>8</v>
      </c>
      <c r="Q68" s="222">
        <f t="shared" si="17"/>
        <v>2</v>
      </c>
      <c r="R68" s="222">
        <f t="shared" si="18"/>
        <v>15</v>
      </c>
      <c r="T68">
        <v>532</v>
      </c>
      <c r="U68">
        <v>8325</v>
      </c>
      <c r="V68" t="s">
        <v>250</v>
      </c>
      <c r="W68">
        <v>486.98099999999999</v>
      </c>
      <c r="X68">
        <v>168.19200000000001</v>
      </c>
      <c r="Y68">
        <v>2.895</v>
      </c>
      <c r="Z68">
        <v>14.265000000000001</v>
      </c>
      <c r="AA68">
        <v>18.293609</v>
      </c>
      <c r="AB68">
        <v>4.0830999999999999E-2</v>
      </c>
      <c r="AC68">
        <v>5.4980529999999996</v>
      </c>
      <c r="AD68" s="1">
        <v>58</v>
      </c>
      <c r="AE68">
        <v>2</v>
      </c>
      <c r="AF68">
        <v>15</v>
      </c>
      <c r="AG68">
        <v>93</v>
      </c>
      <c r="AH68">
        <v>26.620280000000001</v>
      </c>
      <c r="AI68">
        <v>8991.2999999999993</v>
      </c>
      <c r="AJ68">
        <v>405.9</v>
      </c>
      <c r="AK68">
        <v>8</v>
      </c>
      <c r="AL68">
        <v>4504</v>
      </c>
      <c r="AM68">
        <v>0.91543017706018315</v>
      </c>
      <c r="AN68" t="s">
        <v>68</v>
      </c>
      <c r="AO68">
        <v>330.78899999999999</v>
      </c>
      <c r="AP68" t="s">
        <v>370</v>
      </c>
      <c r="AQ68" t="s">
        <v>118</v>
      </c>
      <c r="AR68" t="s">
        <v>119</v>
      </c>
      <c r="AS68" t="s">
        <v>118</v>
      </c>
      <c r="AT68" t="s">
        <v>119</v>
      </c>
      <c r="AU68" t="s">
        <v>172</v>
      </c>
      <c r="AV68" t="s">
        <v>250</v>
      </c>
      <c r="AW68" t="s">
        <v>68</v>
      </c>
      <c r="AX68">
        <v>8325</v>
      </c>
      <c r="AY68" t="s">
        <v>439</v>
      </c>
      <c r="AZ68">
        <v>3</v>
      </c>
      <c r="BA68" t="s">
        <v>474</v>
      </c>
      <c r="BB68">
        <v>2</v>
      </c>
      <c r="BC68">
        <v>1</v>
      </c>
      <c r="BE68" t="s">
        <v>69</v>
      </c>
      <c r="BF68">
        <v>1</v>
      </c>
      <c r="BG68" t="s">
        <v>261</v>
      </c>
      <c r="BI68" t="s">
        <v>118</v>
      </c>
      <c r="BJ68" t="s">
        <v>250</v>
      </c>
      <c r="BK68" t="s">
        <v>68</v>
      </c>
      <c r="BL68">
        <v>0.91543017706018315</v>
      </c>
      <c r="BM68">
        <v>8325</v>
      </c>
      <c r="BN68" t="s">
        <v>119</v>
      </c>
      <c r="BO68" t="s">
        <v>172</v>
      </c>
      <c r="BP68">
        <v>2</v>
      </c>
      <c r="BQ68">
        <v>486.98099999999999</v>
      </c>
      <c r="BR68">
        <v>2.2319816718505353E-3</v>
      </c>
      <c r="BS68">
        <v>0.30054501547507656</v>
      </c>
      <c r="BT68">
        <v>0.11910115589725266</v>
      </c>
      <c r="BU68">
        <v>14.265000000000001</v>
      </c>
      <c r="BV68">
        <v>0.41069364102500922</v>
      </c>
      <c r="BW68">
        <v>3.0802023076875691</v>
      </c>
      <c r="BX68">
        <v>8</v>
      </c>
      <c r="BY68">
        <v>2</v>
      </c>
      <c r="BZ68">
        <v>15</v>
      </c>
    </row>
    <row r="69" spans="1:78" ht="16.5">
      <c r="A69" s="126" t="str">
        <f t="shared" si="1"/>
        <v>청룡교통</v>
      </c>
      <c r="B69" s="127" t="str">
        <f t="shared" si="2"/>
        <v>최정오</v>
      </c>
      <c r="C69" s="128" t="str">
        <f t="shared" si="3"/>
        <v>B</v>
      </c>
      <c r="D69" s="129">
        <f t="shared" si="4"/>
        <v>0.91413935309741789</v>
      </c>
      <c r="E69" s="130">
        <f t="shared" si="5"/>
        <v>7377</v>
      </c>
      <c r="F69" s="131" t="str">
        <f t="shared" si="6"/>
        <v>310</v>
      </c>
      <c r="G69" s="132" t="str">
        <f t="shared" si="7"/>
        <v>73아1047</v>
      </c>
      <c r="H69" s="133">
        <f t="shared" si="8"/>
        <v>8</v>
      </c>
      <c r="I69" s="134">
        <f t="shared" si="9"/>
        <v>1209.93</v>
      </c>
      <c r="J69" s="135">
        <f t="shared" si="10"/>
        <v>8.1441691953955134E-2</v>
      </c>
      <c r="K69" s="135">
        <f t="shared" si="11"/>
        <v>0.29262944195623242</v>
      </c>
      <c r="L69" s="135">
        <f t="shared" si="12"/>
        <v>0.20166455910672518</v>
      </c>
      <c r="M69" s="136">
        <f t="shared" si="13"/>
        <v>11.785</v>
      </c>
      <c r="N69" s="137">
        <f t="shared" si="14"/>
        <v>0</v>
      </c>
      <c r="O69" s="137">
        <f t="shared" si="15"/>
        <v>5.1242633871380985</v>
      </c>
      <c r="P69" s="219">
        <f t="shared" si="16"/>
        <v>6</v>
      </c>
      <c r="Q69" s="220">
        <f t="shared" si="17"/>
        <v>0</v>
      </c>
      <c r="R69" s="220">
        <f t="shared" si="18"/>
        <v>62</v>
      </c>
      <c r="T69">
        <v>532</v>
      </c>
      <c r="U69">
        <v>7377</v>
      </c>
      <c r="V69" t="s">
        <v>269</v>
      </c>
      <c r="W69">
        <v>1209.93</v>
      </c>
      <c r="X69">
        <v>541.53099999999995</v>
      </c>
      <c r="Y69">
        <v>2.234</v>
      </c>
      <c r="Z69">
        <v>11.785</v>
      </c>
      <c r="AA69">
        <v>69.381367999999995</v>
      </c>
      <c r="AB69">
        <v>5.6505359999999998</v>
      </c>
      <c r="AC69">
        <v>20.303031000000001</v>
      </c>
      <c r="AD69" s="1">
        <v>244</v>
      </c>
      <c r="AE69">
        <v>0</v>
      </c>
      <c r="AF69">
        <v>62</v>
      </c>
      <c r="AG69">
        <v>107</v>
      </c>
      <c r="AH69">
        <v>17.438831</v>
      </c>
      <c r="AI69">
        <v>3317.7</v>
      </c>
      <c r="AJ69">
        <v>1545.4</v>
      </c>
      <c r="AK69">
        <v>6</v>
      </c>
      <c r="AL69">
        <v>634</v>
      </c>
      <c r="AM69">
        <v>0.91413935309741789</v>
      </c>
      <c r="AN69" t="s">
        <v>68</v>
      </c>
      <c r="AO69">
        <v>226.46600000000001</v>
      </c>
      <c r="AP69" t="s">
        <v>371</v>
      </c>
      <c r="AQ69" t="s">
        <v>118</v>
      </c>
      <c r="AR69" t="s">
        <v>119</v>
      </c>
      <c r="AS69" t="s">
        <v>118</v>
      </c>
      <c r="AT69" t="s">
        <v>119</v>
      </c>
      <c r="AU69" t="s">
        <v>169</v>
      </c>
      <c r="AV69" t="s">
        <v>269</v>
      </c>
      <c r="AW69" t="s">
        <v>68</v>
      </c>
      <c r="AX69">
        <v>7377</v>
      </c>
      <c r="AY69" t="s">
        <v>439</v>
      </c>
      <c r="AZ69">
        <v>4</v>
      </c>
      <c r="BA69" t="s">
        <v>475</v>
      </c>
      <c r="BB69">
        <v>8</v>
      </c>
      <c r="BC69">
        <v>1</v>
      </c>
      <c r="BE69" t="s">
        <v>66</v>
      </c>
      <c r="BF69">
        <v>-1</v>
      </c>
      <c r="BG69" t="s">
        <v>263</v>
      </c>
      <c r="BI69" t="s">
        <v>118</v>
      </c>
      <c r="BJ69" t="s">
        <v>269</v>
      </c>
      <c r="BK69" t="s">
        <v>68</v>
      </c>
      <c r="BL69">
        <v>0.91413935309741789</v>
      </c>
      <c r="BM69">
        <v>7377</v>
      </c>
      <c r="BN69" t="s">
        <v>119</v>
      </c>
      <c r="BO69" t="s">
        <v>169</v>
      </c>
      <c r="BP69">
        <v>8</v>
      </c>
      <c r="BQ69">
        <v>1209.93</v>
      </c>
      <c r="BR69">
        <v>8.1441691953955134E-2</v>
      </c>
      <c r="BS69">
        <v>0.29262944195623242</v>
      </c>
      <c r="BT69">
        <v>0.20166455910672518</v>
      </c>
      <c r="BU69">
        <v>11.785</v>
      </c>
      <c r="BV69">
        <v>0</v>
      </c>
      <c r="BW69">
        <v>5.1242633871380985</v>
      </c>
      <c r="BX69">
        <v>6</v>
      </c>
      <c r="BY69">
        <v>0</v>
      </c>
      <c r="BZ69">
        <v>62</v>
      </c>
    </row>
    <row r="70" spans="1:78" ht="16.5">
      <c r="A70" s="109" t="str">
        <f t="shared" si="1"/>
        <v>청룡교통</v>
      </c>
      <c r="B70" s="110" t="str">
        <f t="shared" si="2"/>
        <v>최창엽</v>
      </c>
      <c r="C70" s="111" t="str">
        <f t="shared" si="3"/>
        <v>S</v>
      </c>
      <c r="D70" s="112">
        <f t="shared" si="4"/>
        <v>1.0286363636363636</v>
      </c>
      <c r="E70" s="113">
        <f t="shared" si="5"/>
        <v>9211</v>
      </c>
      <c r="F70" s="114" t="str">
        <f t="shared" si="6"/>
        <v>43-1</v>
      </c>
      <c r="G70" s="115" t="str">
        <f t="shared" si="7"/>
        <v>73아1056</v>
      </c>
      <c r="H70" s="116">
        <f t="shared" si="8"/>
        <v>1</v>
      </c>
      <c r="I70" s="117">
        <f t="shared" si="9"/>
        <v>1917.7739999999999</v>
      </c>
      <c r="J70" s="118">
        <f t="shared" si="10"/>
        <v>7.2034435078028106E-3</v>
      </c>
      <c r="K70" s="118">
        <f t="shared" si="11"/>
        <v>0.28832070108505886</v>
      </c>
      <c r="L70" s="118">
        <f t="shared" si="12"/>
        <v>3.4936337649796069E-2</v>
      </c>
      <c r="M70" s="119">
        <f t="shared" si="13"/>
        <v>7.31</v>
      </c>
      <c r="N70" s="120">
        <f t="shared" si="14"/>
        <v>0</v>
      </c>
      <c r="O70" s="120">
        <f t="shared" si="15"/>
        <v>4.7450846658678243</v>
      </c>
      <c r="P70" s="221">
        <f t="shared" si="16"/>
        <v>0</v>
      </c>
      <c r="Q70" s="222">
        <f t="shared" si="17"/>
        <v>0</v>
      </c>
      <c r="R70" s="222">
        <f t="shared" si="18"/>
        <v>91</v>
      </c>
      <c r="T70">
        <v>532</v>
      </c>
      <c r="U70">
        <v>9211</v>
      </c>
      <c r="V70" t="s">
        <v>251</v>
      </c>
      <c r="W70">
        <v>1917.7739999999999</v>
      </c>
      <c r="X70">
        <v>847.31500000000005</v>
      </c>
      <c r="Y70">
        <v>2.2629999999999999</v>
      </c>
      <c r="Z70">
        <v>7.31</v>
      </c>
      <c r="AA70">
        <v>115.986611</v>
      </c>
      <c r="AB70">
        <v>0.835503</v>
      </c>
      <c r="AC70">
        <v>33.441341000000001</v>
      </c>
      <c r="AD70" s="1">
        <v>67</v>
      </c>
      <c r="AE70">
        <v>0</v>
      </c>
      <c r="AF70">
        <v>91</v>
      </c>
      <c r="AG70">
        <v>79</v>
      </c>
      <c r="AH70">
        <v>16.534441999999999</v>
      </c>
      <c r="AI70">
        <v>1062.0999999999999</v>
      </c>
      <c r="AJ70">
        <v>0</v>
      </c>
      <c r="AK70">
        <v>0</v>
      </c>
      <c r="AL70">
        <v>0</v>
      </c>
      <c r="AM70">
        <v>1.0286363636363636</v>
      </c>
      <c r="AN70" t="s">
        <v>71</v>
      </c>
      <c r="AO70">
        <v>1917.7739999999999</v>
      </c>
      <c r="AP70" t="s">
        <v>372</v>
      </c>
      <c r="AQ70" t="s">
        <v>118</v>
      </c>
      <c r="AR70" t="s">
        <v>121</v>
      </c>
      <c r="AS70" t="s">
        <v>118</v>
      </c>
      <c r="AT70" t="s">
        <v>121</v>
      </c>
      <c r="AU70" t="s">
        <v>185</v>
      </c>
      <c r="AV70" t="s">
        <v>251</v>
      </c>
      <c r="AW70" t="s">
        <v>71</v>
      </c>
      <c r="AX70">
        <v>9211</v>
      </c>
      <c r="AY70" t="s">
        <v>476</v>
      </c>
      <c r="AZ70">
        <v>1</v>
      </c>
      <c r="BA70" t="s">
        <v>477</v>
      </c>
      <c r="BB70">
        <v>1</v>
      </c>
      <c r="BC70">
        <v>1</v>
      </c>
      <c r="BE70" t="s">
        <v>71</v>
      </c>
      <c r="BF70">
        <v>0</v>
      </c>
      <c r="BG70" t="s">
        <v>262</v>
      </c>
      <c r="BI70" t="s">
        <v>118</v>
      </c>
      <c r="BJ70" t="s">
        <v>251</v>
      </c>
      <c r="BK70" t="s">
        <v>71</v>
      </c>
      <c r="BL70">
        <v>1.0286363636363636</v>
      </c>
      <c r="BM70">
        <v>9211</v>
      </c>
      <c r="BN70" t="s">
        <v>121</v>
      </c>
      <c r="BO70" t="s">
        <v>185</v>
      </c>
      <c r="BP70">
        <v>1</v>
      </c>
      <c r="BQ70">
        <v>1917.7739999999999</v>
      </c>
      <c r="BR70">
        <v>7.2034435078028106E-3</v>
      </c>
      <c r="BS70">
        <v>0.28832070108505886</v>
      </c>
      <c r="BT70">
        <v>3.4936337649796069E-2</v>
      </c>
      <c r="BU70">
        <v>7.31</v>
      </c>
      <c r="BV70">
        <v>0</v>
      </c>
      <c r="BW70">
        <v>4.7450846658678243</v>
      </c>
      <c r="BX70">
        <v>0</v>
      </c>
      <c r="BY70">
        <v>0</v>
      </c>
      <c r="BZ70">
        <v>91</v>
      </c>
    </row>
    <row r="71" spans="1:78" ht="16.5">
      <c r="A71" s="126" t="str">
        <f t="shared" ref="A71:A75" si="19">BI71</f>
        <v>청룡교통</v>
      </c>
      <c r="B71" s="127" t="str">
        <f t="shared" ref="B71:B75" si="20">IF(BJ71="NULL", E71, BJ71)</f>
        <v>허기범</v>
      </c>
      <c r="C71" s="128" t="str">
        <f t="shared" ref="C71:C75" si="21">BK71</f>
        <v>C</v>
      </c>
      <c r="D71" s="129">
        <f t="shared" ref="D71:D75" si="22">BL71</f>
        <v>0.8560641263519575</v>
      </c>
      <c r="E71" s="130">
        <f t="shared" ref="E71:E75" si="23">U71</f>
        <v>9593</v>
      </c>
      <c r="F71" s="131" t="str">
        <f t="shared" ref="F71:F75" si="24">BN71</f>
        <v>예비</v>
      </c>
      <c r="G71" s="132" t="str">
        <f t="shared" ref="G71:G75" si="25">BO71</f>
        <v>73아1063</v>
      </c>
      <c r="H71" s="133">
        <f t="shared" ref="H71:H75" si="26">BP71</f>
        <v>8</v>
      </c>
      <c r="I71" s="134">
        <f t="shared" ref="I71:I75" si="27">BQ71</f>
        <v>1723.4630000000002</v>
      </c>
      <c r="J71" s="135">
        <f t="shared" ref="J71:J75" si="28">AB71/AA71</f>
        <v>3.8893124894724032E-2</v>
      </c>
      <c r="K71" s="135">
        <f t="shared" ref="K71:K75" si="29">AC71/AA71</f>
        <v>0.39765795710437257</v>
      </c>
      <c r="L71" s="135">
        <f t="shared" ref="L71:L75" si="30">AD71/I71</f>
        <v>0.21990608443581322</v>
      </c>
      <c r="M71" s="136">
        <f t="shared" ref="M71:M75" si="31">Z71</f>
        <v>15.028</v>
      </c>
      <c r="N71" s="137">
        <f t="shared" ref="N71:N75" si="32">BV71</f>
        <v>5.8022713571454672E-2</v>
      </c>
      <c r="O71" s="137">
        <f t="shared" ref="O71:O75" si="33">BW71</f>
        <v>6.3824984928600141</v>
      </c>
      <c r="P71" s="219">
        <f t="shared" ref="P71:P75" si="34">AK71</f>
        <v>50</v>
      </c>
      <c r="Q71" s="220">
        <f t="shared" ref="Q71:Q75" si="35">AE71</f>
        <v>1</v>
      </c>
      <c r="R71" s="220">
        <f t="shared" ref="R71:R75" si="36">AF71</f>
        <v>110</v>
      </c>
      <c r="T71">
        <v>532</v>
      </c>
      <c r="U71">
        <v>9593</v>
      </c>
      <c r="V71" t="s">
        <v>252</v>
      </c>
      <c r="W71">
        <v>1723.463</v>
      </c>
      <c r="X71">
        <v>795.89599999999996</v>
      </c>
      <c r="Y71">
        <v>2.165</v>
      </c>
      <c r="Z71">
        <v>15.028</v>
      </c>
      <c r="AA71">
        <v>95.124987000000004</v>
      </c>
      <c r="AB71">
        <v>3.6997080000000002</v>
      </c>
      <c r="AC71">
        <v>37.827207999999999</v>
      </c>
      <c r="AD71" s="1">
        <v>379</v>
      </c>
      <c r="AE71">
        <v>1</v>
      </c>
      <c r="AF71">
        <v>110</v>
      </c>
      <c r="AG71">
        <v>95</v>
      </c>
      <c r="AH71">
        <v>18.117878000000001</v>
      </c>
      <c r="AI71">
        <v>14161.5</v>
      </c>
      <c r="AJ71">
        <v>4226.3</v>
      </c>
      <c r="AK71">
        <v>50</v>
      </c>
      <c r="AL71">
        <v>19266</v>
      </c>
      <c r="AM71">
        <v>0.8560641263519575</v>
      </c>
      <c r="AN71" t="s">
        <v>69</v>
      </c>
      <c r="AO71">
        <v>338.44</v>
      </c>
      <c r="AP71" t="s">
        <v>373</v>
      </c>
      <c r="AQ71" t="s">
        <v>118</v>
      </c>
      <c r="AR71" t="s">
        <v>91</v>
      </c>
      <c r="AS71" t="s">
        <v>118</v>
      </c>
      <c r="AT71" t="s">
        <v>91</v>
      </c>
      <c r="AU71" t="s">
        <v>195</v>
      </c>
      <c r="AV71" t="s">
        <v>252</v>
      </c>
      <c r="AW71" t="s">
        <v>69</v>
      </c>
      <c r="AX71">
        <v>9593</v>
      </c>
      <c r="AY71" t="s">
        <v>478</v>
      </c>
      <c r="AZ71">
        <v>8</v>
      </c>
      <c r="BA71" t="s">
        <v>479</v>
      </c>
      <c r="BB71">
        <v>8</v>
      </c>
      <c r="BC71">
        <v>1</v>
      </c>
      <c r="BE71" t="s">
        <v>69</v>
      </c>
      <c r="BF71">
        <v>0</v>
      </c>
      <c r="BG71" t="s">
        <v>262</v>
      </c>
      <c r="BI71" t="s">
        <v>118</v>
      </c>
      <c r="BJ71" t="s">
        <v>252</v>
      </c>
      <c r="BK71" t="s">
        <v>69</v>
      </c>
      <c r="BL71">
        <v>0.8560641263519575</v>
      </c>
      <c r="BM71">
        <v>9593</v>
      </c>
      <c r="BN71" t="s">
        <v>91</v>
      </c>
      <c r="BO71" t="s">
        <v>195</v>
      </c>
      <c r="BP71">
        <v>8</v>
      </c>
      <c r="BQ71">
        <v>1723.4630000000002</v>
      </c>
      <c r="BR71">
        <v>3.8893124894724032E-2</v>
      </c>
      <c r="BS71">
        <v>0.39765795710437257</v>
      </c>
      <c r="BT71">
        <v>0.21990608443581325</v>
      </c>
      <c r="BU71">
        <v>15.028</v>
      </c>
      <c r="BV71">
        <v>5.8022713571454672E-2</v>
      </c>
      <c r="BW71">
        <v>6.3824984928600141</v>
      </c>
      <c r="BX71">
        <v>50</v>
      </c>
      <c r="BY71">
        <v>1</v>
      </c>
      <c r="BZ71">
        <v>110</v>
      </c>
    </row>
    <row r="72" spans="1:78" ht="16.5">
      <c r="A72" s="109" t="str">
        <f t="shared" si="19"/>
        <v>청룡교통</v>
      </c>
      <c r="B72" s="110" t="str">
        <f t="shared" si="20"/>
        <v>호광희</v>
      </c>
      <c r="C72" s="111" t="str">
        <f t="shared" si="21"/>
        <v>S</v>
      </c>
      <c r="D72" s="112">
        <f t="shared" si="22"/>
        <v>1.0270715304378275</v>
      </c>
      <c r="E72" s="113">
        <f t="shared" si="23"/>
        <v>6454</v>
      </c>
      <c r="F72" s="114" t="str">
        <f t="shared" si="24"/>
        <v>43</v>
      </c>
      <c r="G72" s="115" t="str">
        <f t="shared" si="25"/>
        <v>73아1732</v>
      </c>
      <c r="H72" s="116">
        <f t="shared" si="26"/>
        <v>2</v>
      </c>
      <c r="I72" s="117">
        <f t="shared" si="27"/>
        <v>1945.5709999999999</v>
      </c>
      <c r="J72" s="118">
        <f t="shared" si="28"/>
        <v>1.4057370668446036E-2</v>
      </c>
      <c r="K72" s="118">
        <f t="shared" si="29"/>
        <v>0.35339393007350445</v>
      </c>
      <c r="L72" s="118">
        <f t="shared" si="30"/>
        <v>0.20970707314202361</v>
      </c>
      <c r="M72" s="119">
        <f t="shared" si="31"/>
        <v>12.638999999999999</v>
      </c>
      <c r="N72" s="120">
        <f t="shared" si="32"/>
        <v>5.1398792436770493E-2</v>
      </c>
      <c r="O72" s="120">
        <f t="shared" si="33"/>
        <v>12.232912599951378</v>
      </c>
      <c r="P72" s="221">
        <f t="shared" si="34"/>
        <v>8</v>
      </c>
      <c r="Q72" s="222">
        <f t="shared" si="35"/>
        <v>1</v>
      </c>
      <c r="R72" s="222">
        <f t="shared" si="36"/>
        <v>238</v>
      </c>
      <c r="T72">
        <v>532</v>
      </c>
      <c r="U72">
        <v>6454</v>
      </c>
      <c r="V72" t="s">
        <v>270</v>
      </c>
      <c r="W72">
        <v>1945.5709999999999</v>
      </c>
      <c r="X72">
        <v>863.95399999999995</v>
      </c>
      <c r="Y72">
        <v>2.2519999999999998</v>
      </c>
      <c r="Z72">
        <v>12.638999999999999</v>
      </c>
      <c r="AA72">
        <v>113.520518</v>
      </c>
      <c r="AB72">
        <v>1.5958000000000001</v>
      </c>
      <c r="AC72">
        <v>40.117462000000003</v>
      </c>
      <c r="AD72" s="1">
        <v>408</v>
      </c>
      <c r="AE72">
        <v>1</v>
      </c>
      <c r="AF72">
        <v>238</v>
      </c>
      <c r="AG72">
        <v>102</v>
      </c>
      <c r="AH72">
        <v>17.138496</v>
      </c>
      <c r="AI72">
        <v>997.9</v>
      </c>
      <c r="AJ72">
        <v>58</v>
      </c>
      <c r="AK72">
        <v>8</v>
      </c>
      <c r="AL72">
        <v>1103</v>
      </c>
      <c r="AM72">
        <v>1.0270715304378275</v>
      </c>
      <c r="AN72" t="s">
        <v>71</v>
      </c>
      <c r="AO72">
        <v>1813.4459999999999</v>
      </c>
      <c r="AP72" t="s">
        <v>374</v>
      </c>
      <c r="AQ72" t="s">
        <v>118</v>
      </c>
      <c r="AR72" t="s">
        <v>120</v>
      </c>
      <c r="AS72" t="s">
        <v>118</v>
      </c>
      <c r="AT72" t="s">
        <v>120</v>
      </c>
      <c r="AU72" t="s">
        <v>182</v>
      </c>
      <c r="AV72" t="s">
        <v>270</v>
      </c>
      <c r="AW72" t="s">
        <v>71</v>
      </c>
      <c r="AX72">
        <v>6454</v>
      </c>
      <c r="AY72" t="s">
        <v>464</v>
      </c>
      <c r="AZ72">
        <v>3</v>
      </c>
      <c r="BA72" t="s">
        <v>480</v>
      </c>
      <c r="BB72">
        <v>2</v>
      </c>
      <c r="BC72">
        <v>1</v>
      </c>
      <c r="BE72" t="s">
        <v>71</v>
      </c>
      <c r="BF72">
        <v>0</v>
      </c>
      <c r="BG72" t="s">
        <v>262</v>
      </c>
      <c r="BI72" t="s">
        <v>118</v>
      </c>
      <c r="BJ72" t="s">
        <v>270</v>
      </c>
      <c r="BK72" t="s">
        <v>71</v>
      </c>
      <c r="BL72">
        <v>1.0270715304378275</v>
      </c>
      <c r="BM72">
        <v>6454</v>
      </c>
      <c r="BN72" t="s">
        <v>120</v>
      </c>
      <c r="BO72" t="s">
        <v>182</v>
      </c>
      <c r="BP72">
        <v>2</v>
      </c>
      <c r="BQ72">
        <v>1945.5709999999999</v>
      </c>
      <c r="BR72">
        <v>1.4057370668446036E-2</v>
      </c>
      <c r="BS72">
        <v>0.35339393007350445</v>
      </c>
      <c r="BT72">
        <v>0.20970707314202361</v>
      </c>
      <c r="BU72">
        <v>12.638999999999999</v>
      </c>
      <c r="BV72">
        <v>5.1398792436770493E-2</v>
      </c>
      <c r="BW72">
        <v>12.232912599951378</v>
      </c>
      <c r="BX72">
        <v>8</v>
      </c>
      <c r="BY72">
        <v>1</v>
      </c>
      <c r="BZ72">
        <v>238</v>
      </c>
    </row>
    <row r="73" spans="1:78" ht="16.5">
      <c r="A73" s="126" t="str">
        <f t="shared" si="19"/>
        <v>청룡교통</v>
      </c>
      <c r="B73" s="127" t="str">
        <f t="shared" si="20"/>
        <v>홍국표</v>
      </c>
      <c r="C73" s="128" t="str">
        <f t="shared" si="21"/>
        <v>C</v>
      </c>
      <c r="D73" s="129">
        <f t="shared" si="22"/>
        <v>0.86571428571428566</v>
      </c>
      <c r="E73" s="130">
        <f t="shared" si="23"/>
        <v>8327</v>
      </c>
      <c r="F73" s="131" t="str">
        <f t="shared" si="24"/>
        <v>310</v>
      </c>
      <c r="G73" s="132" t="str">
        <f t="shared" si="25"/>
        <v>73아1047</v>
      </c>
      <c r="H73" s="133">
        <f t="shared" si="26"/>
        <v>1</v>
      </c>
      <c r="I73" s="134">
        <f t="shared" si="27"/>
        <v>3614.7049999999999</v>
      </c>
      <c r="J73" s="135">
        <f t="shared" si="28"/>
        <v>1.2275708150396247E-2</v>
      </c>
      <c r="K73" s="135">
        <f t="shared" si="29"/>
        <v>0.36889947342764384</v>
      </c>
      <c r="L73" s="135">
        <f t="shared" si="30"/>
        <v>0.18148092306287789</v>
      </c>
      <c r="M73" s="136">
        <f t="shared" si="31"/>
        <v>17.085999999999999</v>
      </c>
      <c r="N73" s="137">
        <f t="shared" si="32"/>
        <v>0</v>
      </c>
      <c r="O73" s="137">
        <f t="shared" si="33"/>
        <v>0.71928414628579651</v>
      </c>
      <c r="P73" s="219">
        <f t="shared" si="34"/>
        <v>89</v>
      </c>
      <c r="Q73" s="220">
        <f t="shared" si="35"/>
        <v>0</v>
      </c>
      <c r="R73" s="220">
        <f t="shared" si="36"/>
        <v>26</v>
      </c>
      <c r="T73">
        <v>532</v>
      </c>
      <c r="U73">
        <v>8327</v>
      </c>
      <c r="V73" t="s">
        <v>253</v>
      </c>
      <c r="W73">
        <v>3614.7049999999999</v>
      </c>
      <c r="X73">
        <v>1192.954</v>
      </c>
      <c r="Y73">
        <v>3.03</v>
      </c>
      <c r="Z73">
        <v>17.085999999999999</v>
      </c>
      <c r="AA73">
        <v>122.46332200000001</v>
      </c>
      <c r="AB73">
        <v>1.5033240000000001</v>
      </c>
      <c r="AC73">
        <v>45.176654999999997</v>
      </c>
      <c r="AD73" s="1">
        <v>656</v>
      </c>
      <c r="AE73">
        <v>0</v>
      </c>
      <c r="AF73">
        <v>26</v>
      </c>
      <c r="AG73">
        <v>101</v>
      </c>
      <c r="AH73">
        <v>29.516632999999999</v>
      </c>
      <c r="AI73">
        <v>66367</v>
      </c>
      <c r="AJ73">
        <v>13011.9</v>
      </c>
      <c r="AK73">
        <v>89</v>
      </c>
      <c r="AL73">
        <v>71497</v>
      </c>
      <c r="AM73">
        <v>0.86571428571428566</v>
      </c>
      <c r="AN73" t="s">
        <v>69</v>
      </c>
      <c r="AO73">
        <v>3614.7049999999999</v>
      </c>
      <c r="AP73" t="s">
        <v>375</v>
      </c>
      <c r="AQ73" t="s">
        <v>118</v>
      </c>
      <c r="AR73" t="s">
        <v>119</v>
      </c>
      <c r="AS73" t="s">
        <v>118</v>
      </c>
      <c r="AT73" t="s">
        <v>119</v>
      </c>
      <c r="AU73" t="s">
        <v>169</v>
      </c>
      <c r="AV73" t="s">
        <v>253</v>
      </c>
      <c r="AW73" t="s">
        <v>69</v>
      </c>
      <c r="AX73">
        <v>8327</v>
      </c>
      <c r="AY73" t="s">
        <v>422</v>
      </c>
      <c r="AZ73">
        <v>2</v>
      </c>
      <c r="BA73" t="s">
        <v>481</v>
      </c>
      <c r="BB73">
        <v>1</v>
      </c>
      <c r="BC73">
        <v>1</v>
      </c>
      <c r="BE73" t="s">
        <v>69</v>
      </c>
      <c r="BF73">
        <v>0</v>
      </c>
      <c r="BG73" t="s">
        <v>262</v>
      </c>
      <c r="BI73" t="s">
        <v>118</v>
      </c>
      <c r="BJ73" t="s">
        <v>253</v>
      </c>
      <c r="BK73" t="s">
        <v>69</v>
      </c>
      <c r="BL73">
        <v>0.86571428571428566</v>
      </c>
      <c r="BM73">
        <v>8327</v>
      </c>
      <c r="BN73" t="s">
        <v>119</v>
      </c>
      <c r="BO73" t="s">
        <v>169</v>
      </c>
      <c r="BP73">
        <v>1</v>
      </c>
      <c r="BQ73">
        <v>3614.7049999999999</v>
      </c>
      <c r="BR73">
        <v>1.2275708150396247E-2</v>
      </c>
      <c r="BS73">
        <v>0.36889947342764384</v>
      </c>
      <c r="BT73">
        <v>0.18148092306287789</v>
      </c>
      <c r="BU73">
        <v>17.085999999999999</v>
      </c>
      <c r="BV73">
        <v>0</v>
      </c>
      <c r="BW73">
        <v>0.71928414628579651</v>
      </c>
      <c r="BX73">
        <v>89</v>
      </c>
      <c r="BY73">
        <v>0</v>
      </c>
      <c r="BZ73">
        <v>26</v>
      </c>
    </row>
    <row r="74" spans="1:78" ht="16.5">
      <c r="A74" s="109" t="str">
        <f t="shared" si="19"/>
        <v>청룡교통</v>
      </c>
      <c r="B74" s="110" t="str">
        <f t="shared" si="20"/>
        <v>황승준</v>
      </c>
      <c r="C74" s="111" t="str">
        <f t="shared" si="21"/>
        <v>C</v>
      </c>
      <c r="D74" s="112">
        <f t="shared" si="22"/>
        <v>0.8790409949897513</v>
      </c>
      <c r="E74" s="113">
        <f t="shared" si="23"/>
        <v>1294</v>
      </c>
      <c r="F74" s="114" t="str">
        <f t="shared" si="24"/>
        <v>예비</v>
      </c>
      <c r="G74" s="115" t="str">
        <f t="shared" si="25"/>
        <v>73아1063</v>
      </c>
      <c r="H74" s="116">
        <f t="shared" si="26"/>
        <v>7</v>
      </c>
      <c r="I74" s="117">
        <f t="shared" si="27"/>
        <v>892.66499999999996</v>
      </c>
      <c r="J74" s="118">
        <f t="shared" si="28"/>
        <v>3.9456105954807218E-2</v>
      </c>
      <c r="K74" s="118">
        <f t="shared" si="29"/>
        <v>0.36146515570486787</v>
      </c>
      <c r="L74" s="118">
        <f t="shared" si="30"/>
        <v>0.15235278631961599</v>
      </c>
      <c r="M74" s="119">
        <f t="shared" si="31"/>
        <v>14.382</v>
      </c>
      <c r="N74" s="120">
        <f t="shared" si="32"/>
        <v>0</v>
      </c>
      <c r="O74" s="120">
        <f t="shared" si="33"/>
        <v>16.131471492665224</v>
      </c>
      <c r="P74" s="221">
        <f t="shared" si="34"/>
        <v>20</v>
      </c>
      <c r="Q74" s="222">
        <f t="shared" si="35"/>
        <v>0</v>
      </c>
      <c r="R74" s="222">
        <f t="shared" si="36"/>
        <v>144</v>
      </c>
      <c r="T74">
        <v>532</v>
      </c>
      <c r="U74">
        <v>1294</v>
      </c>
      <c r="V74" t="s">
        <v>254</v>
      </c>
      <c r="W74">
        <v>892.66499999999996</v>
      </c>
      <c r="X74">
        <v>410.69900000000001</v>
      </c>
      <c r="Y74">
        <v>2.1739999999999999</v>
      </c>
      <c r="Z74">
        <v>14.382</v>
      </c>
      <c r="AA74">
        <v>48.886654</v>
      </c>
      <c r="AB74">
        <v>1.928877</v>
      </c>
      <c r="AC74">
        <v>17.670822000000001</v>
      </c>
      <c r="AD74" s="1">
        <v>136</v>
      </c>
      <c r="AE74">
        <v>0</v>
      </c>
      <c r="AF74">
        <v>144</v>
      </c>
      <c r="AG74">
        <v>98</v>
      </c>
      <c r="AH74">
        <v>18.259891</v>
      </c>
      <c r="AI74">
        <v>3938.9</v>
      </c>
      <c r="AJ74">
        <v>1280.9000000000001</v>
      </c>
      <c r="AK74">
        <v>20</v>
      </c>
      <c r="AL74">
        <v>5413</v>
      </c>
      <c r="AM74">
        <v>0.8790409949897513</v>
      </c>
      <c r="AN74" t="s">
        <v>69</v>
      </c>
      <c r="AO74">
        <v>220.31800000000001</v>
      </c>
      <c r="AP74" t="s">
        <v>376</v>
      </c>
      <c r="AQ74" t="s">
        <v>118</v>
      </c>
      <c r="AR74" t="s">
        <v>91</v>
      </c>
      <c r="AS74" t="s">
        <v>118</v>
      </c>
      <c r="AT74" t="s">
        <v>91</v>
      </c>
      <c r="AU74" t="s">
        <v>195</v>
      </c>
      <c r="AV74" t="s">
        <v>254</v>
      </c>
      <c r="AW74" t="s">
        <v>69</v>
      </c>
      <c r="AX74">
        <v>1294</v>
      </c>
      <c r="AY74" t="s">
        <v>478</v>
      </c>
      <c r="AZ74">
        <v>4</v>
      </c>
      <c r="BA74" t="s">
        <v>482</v>
      </c>
      <c r="BB74">
        <v>7</v>
      </c>
      <c r="BC74">
        <v>1</v>
      </c>
      <c r="BE74" t="s">
        <v>69</v>
      </c>
      <c r="BF74">
        <v>0</v>
      </c>
      <c r="BG74" t="s">
        <v>262</v>
      </c>
      <c r="BI74" t="s">
        <v>118</v>
      </c>
      <c r="BJ74" t="s">
        <v>254</v>
      </c>
      <c r="BK74" t="s">
        <v>69</v>
      </c>
      <c r="BL74">
        <v>0.8790409949897513</v>
      </c>
      <c r="BM74">
        <v>1294</v>
      </c>
      <c r="BN74" t="s">
        <v>91</v>
      </c>
      <c r="BO74" t="s">
        <v>195</v>
      </c>
      <c r="BP74">
        <v>7</v>
      </c>
      <c r="BQ74">
        <v>892.66499999999996</v>
      </c>
      <c r="BR74">
        <v>3.9456105954807218E-2</v>
      </c>
      <c r="BS74">
        <v>0.36146515570486787</v>
      </c>
      <c r="BT74">
        <v>0.15235278631961599</v>
      </c>
      <c r="BU74">
        <v>14.382</v>
      </c>
      <c r="BV74">
        <v>0</v>
      </c>
      <c r="BW74">
        <v>16.131471492665224</v>
      </c>
      <c r="BX74">
        <v>20</v>
      </c>
      <c r="BY74">
        <v>0</v>
      </c>
      <c r="BZ74">
        <v>144</v>
      </c>
    </row>
    <row r="75" spans="1:78" ht="16.5">
      <c r="A75" s="126" t="str">
        <f t="shared" si="19"/>
        <v>청룡교통</v>
      </c>
      <c r="B75" s="127" t="str">
        <f t="shared" si="20"/>
        <v>황우상</v>
      </c>
      <c r="C75" s="128" t="str">
        <f t="shared" si="21"/>
        <v>D</v>
      </c>
      <c r="D75" s="129">
        <f t="shared" si="22"/>
        <v>0.79999999999999993</v>
      </c>
      <c r="E75" s="130">
        <f t="shared" si="23"/>
        <v>1212</v>
      </c>
      <c r="F75" s="131" t="str">
        <f t="shared" si="24"/>
        <v>43</v>
      </c>
      <c r="G75" s="132" t="str">
        <f t="shared" si="25"/>
        <v>73아1069</v>
      </c>
      <c r="H75" s="133">
        <f t="shared" si="26"/>
        <v>1</v>
      </c>
      <c r="I75" s="134">
        <f t="shared" si="27"/>
        <v>1178.905</v>
      </c>
      <c r="J75" s="135">
        <f t="shared" si="28"/>
        <v>2.8373928540466564E-2</v>
      </c>
      <c r="K75" s="135">
        <f t="shared" si="29"/>
        <v>0.33732207198808672</v>
      </c>
      <c r="L75" s="135">
        <f t="shared" si="30"/>
        <v>0.14929107943388145</v>
      </c>
      <c r="M75" s="136">
        <f t="shared" si="31"/>
        <v>14.997</v>
      </c>
      <c r="N75" s="137">
        <f t="shared" si="32"/>
        <v>8.4824476951068997E-2</v>
      </c>
      <c r="O75" s="137">
        <f t="shared" si="33"/>
        <v>18.237262544479837</v>
      </c>
      <c r="P75" s="219">
        <f t="shared" si="34"/>
        <v>5</v>
      </c>
      <c r="Q75" s="220">
        <f t="shared" si="35"/>
        <v>1</v>
      </c>
      <c r="R75" s="220">
        <f t="shared" si="36"/>
        <v>215</v>
      </c>
      <c r="T75">
        <v>532</v>
      </c>
      <c r="U75">
        <v>1212</v>
      </c>
      <c r="V75" t="s">
        <v>291</v>
      </c>
      <c r="W75">
        <v>1178.905</v>
      </c>
      <c r="X75">
        <v>669.88699999999994</v>
      </c>
      <c r="Y75">
        <v>1.76</v>
      </c>
      <c r="Z75">
        <v>14.997</v>
      </c>
      <c r="AA75">
        <v>67.686644000000001</v>
      </c>
      <c r="AB75">
        <v>1.920536</v>
      </c>
      <c r="AC75">
        <v>22.832198999999999</v>
      </c>
      <c r="AD75" s="1">
        <v>176</v>
      </c>
      <c r="AE75">
        <v>1</v>
      </c>
      <c r="AF75">
        <v>215</v>
      </c>
      <c r="AG75">
        <v>96</v>
      </c>
      <c r="AH75">
        <v>17.417099</v>
      </c>
      <c r="AI75">
        <v>816.4</v>
      </c>
      <c r="AJ75">
        <v>48.6</v>
      </c>
      <c r="AK75">
        <v>5</v>
      </c>
      <c r="AL75">
        <v>1288</v>
      </c>
      <c r="AM75">
        <v>0.79999999999999993</v>
      </c>
      <c r="AN75" t="s">
        <v>67</v>
      </c>
      <c r="AO75">
        <v>1178.905</v>
      </c>
      <c r="AP75" t="s">
        <v>377</v>
      </c>
      <c r="AQ75" t="s">
        <v>118</v>
      </c>
      <c r="AR75" t="s">
        <v>120</v>
      </c>
      <c r="AS75" t="s">
        <v>118</v>
      </c>
      <c r="AT75" t="s">
        <v>120</v>
      </c>
      <c r="AU75" t="s">
        <v>177</v>
      </c>
      <c r="AV75" t="s">
        <v>291</v>
      </c>
      <c r="AW75" t="s">
        <v>67</v>
      </c>
      <c r="AX75">
        <v>1212</v>
      </c>
      <c r="AY75" t="s">
        <v>442</v>
      </c>
      <c r="AZ75">
        <v>4</v>
      </c>
      <c r="BA75" t="s">
        <v>483</v>
      </c>
      <c r="BB75">
        <v>1</v>
      </c>
      <c r="BC75">
        <v>1</v>
      </c>
      <c r="BE75" t="s">
        <v>67</v>
      </c>
      <c r="BF75">
        <v>0</v>
      </c>
      <c r="BG75" t="s">
        <v>262</v>
      </c>
      <c r="BI75" t="s">
        <v>118</v>
      </c>
      <c r="BJ75" t="s">
        <v>291</v>
      </c>
      <c r="BK75" t="s">
        <v>67</v>
      </c>
      <c r="BL75">
        <v>0.79999999999999993</v>
      </c>
      <c r="BM75">
        <v>1212</v>
      </c>
      <c r="BN75" t="s">
        <v>120</v>
      </c>
      <c r="BO75" t="s">
        <v>177</v>
      </c>
      <c r="BP75">
        <v>1</v>
      </c>
      <c r="BQ75">
        <v>1178.905</v>
      </c>
      <c r="BR75">
        <v>2.8373928540466564E-2</v>
      </c>
      <c r="BS75">
        <v>0.33732207198808672</v>
      </c>
      <c r="BT75">
        <v>0.14929107943388145</v>
      </c>
      <c r="BU75">
        <v>14.997</v>
      </c>
      <c r="BV75">
        <v>8.4824476951068997E-2</v>
      </c>
      <c r="BW75">
        <v>18.237262544479837</v>
      </c>
      <c r="BX75">
        <v>5</v>
      </c>
      <c r="BY75">
        <v>1</v>
      </c>
      <c r="BZ75">
        <v>215</v>
      </c>
    </row>
  </sheetData>
  <sortState xmlns:xlrd2="http://schemas.microsoft.com/office/spreadsheetml/2017/richdata2" ref="T4:AN72">
    <sortCondition ref="AB4:AB72"/>
    <sortCondition descending="1" ref="AD4:AD72"/>
  </sortState>
  <phoneticPr fontId="2" type="noConversion"/>
  <conditionalFormatting sqref="C5:D75">
    <cfRule type="containsText" dxfId="11" priority="1" operator="containsText" text="F">
      <formula>NOT(ISERROR(SEARCH("F",C5)))</formula>
    </cfRule>
    <cfRule type="containsText" dxfId="10" priority="2" operator="containsText" text="D">
      <formula>NOT(ISERROR(SEARCH("D",C5)))</formula>
    </cfRule>
    <cfRule type="containsText" dxfId="9" priority="3" operator="containsText" text="C">
      <formula>NOT(ISERROR(SEARCH("C",C5)))</formula>
    </cfRule>
    <cfRule type="containsText" dxfId="8" priority="4" operator="containsText" text="B">
      <formula>NOT(ISERROR(SEARCH("B",C5)))</formula>
    </cfRule>
    <cfRule type="containsText" dxfId="7" priority="5" operator="containsText" text="A">
      <formula>NOT(ISERROR(SEARCH("A",C5)))</formula>
    </cfRule>
    <cfRule type="containsText" dxfId="6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39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22"/>
      <c r="B1" s="33"/>
      <c r="C1" s="101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>
      <c r="A2" s="272" t="s">
        <v>378</v>
      </c>
      <c r="B2" s="273"/>
      <c r="C2" s="274"/>
      <c r="D2" s="275"/>
      <c r="E2" s="272"/>
      <c r="F2" s="276"/>
      <c r="G2" s="272"/>
      <c r="H2" s="272"/>
      <c r="I2" s="272"/>
      <c r="J2" s="272"/>
      <c r="K2" s="250"/>
      <c r="L2" s="250"/>
      <c r="M2" s="250"/>
      <c r="N2" s="250"/>
      <c r="O2" s="250"/>
      <c r="P2" s="250"/>
      <c r="Q2" s="250"/>
      <c r="R2" s="250"/>
    </row>
    <row r="3" spans="1:18">
      <c r="A3" s="250"/>
      <c r="B3" s="250"/>
      <c r="C3" s="250"/>
      <c r="D3" s="250"/>
      <c r="E3" s="250"/>
      <c r="F3" s="250"/>
      <c r="G3" s="250"/>
      <c r="H3" s="250"/>
      <c r="I3" s="250"/>
      <c r="J3" s="250"/>
      <c r="K3" s="250"/>
      <c r="L3" s="250"/>
      <c r="M3" s="250"/>
      <c r="N3" s="250"/>
      <c r="O3" s="250"/>
      <c r="P3" s="250"/>
      <c r="Q3" s="250"/>
      <c r="R3" s="250"/>
    </row>
    <row r="4" spans="1:18" ht="26.25">
      <c r="A4" s="277" t="s">
        <v>379</v>
      </c>
      <c r="B4" s="278"/>
      <c r="C4" s="279"/>
      <c r="D4" s="280"/>
      <c r="E4" s="281"/>
      <c r="F4" s="282"/>
      <c r="G4" s="250"/>
      <c r="H4" s="281"/>
      <c r="I4" s="250"/>
      <c r="J4" s="250"/>
      <c r="K4" s="250"/>
      <c r="L4" s="250"/>
      <c r="M4" s="250"/>
      <c r="N4" s="250"/>
      <c r="O4" s="250"/>
      <c r="P4" s="250"/>
      <c r="Q4" s="250"/>
      <c r="R4" s="250"/>
    </row>
    <row r="5" spans="1:18" ht="26.25">
      <c r="A5" s="253" t="s">
        <v>380</v>
      </c>
      <c r="B5" s="250"/>
      <c r="C5" s="250"/>
      <c r="D5" s="250"/>
      <c r="E5" s="250"/>
      <c r="F5" s="250"/>
      <c r="G5" s="250"/>
      <c r="H5" s="250"/>
      <c r="I5" s="250"/>
      <c r="J5" s="250"/>
      <c r="K5" s="250"/>
      <c r="L5" s="250"/>
      <c r="M5" s="250"/>
      <c r="N5" s="250"/>
      <c r="O5" s="250"/>
      <c r="P5" s="250"/>
      <c r="Q5" s="250"/>
      <c r="R5" s="250"/>
    </row>
    <row r="6" spans="1:18" ht="17.25">
      <c r="A6" s="254" t="s">
        <v>381</v>
      </c>
      <c r="B6" s="250"/>
      <c r="C6" s="250"/>
      <c r="D6" s="250"/>
      <c r="E6" s="250"/>
      <c r="F6" s="250"/>
      <c r="G6" s="250"/>
      <c r="H6" s="250"/>
      <c r="I6" s="250"/>
      <c r="J6" s="250"/>
      <c r="K6" s="250"/>
      <c r="L6" s="250"/>
      <c r="M6" s="250"/>
      <c r="N6" s="250"/>
      <c r="O6" s="250"/>
      <c r="P6" s="250"/>
      <c r="Q6" s="250"/>
      <c r="R6" s="250"/>
    </row>
    <row r="7" spans="1:18" ht="17.25">
      <c r="A7" s="254"/>
      <c r="B7" s="250"/>
      <c r="C7" s="250"/>
      <c r="D7" s="250"/>
      <c r="E7" s="250"/>
      <c r="F7" s="250"/>
      <c r="G7" s="250"/>
      <c r="H7" s="250"/>
      <c r="I7" s="250"/>
      <c r="J7" s="250"/>
      <c r="K7" s="250"/>
      <c r="L7" s="250"/>
      <c r="M7" s="250"/>
      <c r="N7" s="250"/>
      <c r="O7" s="250"/>
      <c r="P7" s="250"/>
      <c r="Q7" s="250"/>
      <c r="R7" s="250"/>
    </row>
    <row r="8" spans="1:18" ht="17.25">
      <c r="A8" s="251" t="s">
        <v>166</v>
      </c>
      <c r="B8" s="252"/>
      <c r="C8" s="252"/>
      <c r="D8" s="252"/>
      <c r="E8" s="252"/>
      <c r="F8" s="252"/>
      <c r="G8" s="252"/>
      <c r="H8" s="252"/>
      <c r="I8" s="252"/>
      <c r="J8" s="252"/>
      <c r="K8" s="252"/>
      <c r="L8" s="252"/>
      <c r="M8" s="252"/>
      <c r="N8" s="252"/>
      <c r="O8" s="252"/>
      <c r="P8" s="252"/>
      <c r="Q8" s="252"/>
      <c r="R8" s="252"/>
    </row>
    <row r="9" spans="1:18">
      <c r="A9" s="252"/>
      <c r="B9" s="252"/>
      <c r="C9" s="252"/>
      <c r="D9" s="252"/>
      <c r="E9" s="252"/>
      <c r="F9" s="252"/>
      <c r="G9" s="252"/>
      <c r="H9" s="252"/>
      <c r="I9" s="252"/>
      <c r="J9" s="252"/>
      <c r="K9" s="252"/>
      <c r="L9" s="252"/>
      <c r="M9" s="252"/>
      <c r="N9" s="252"/>
      <c r="O9" s="252"/>
      <c r="P9" s="252"/>
      <c r="Q9" s="252"/>
      <c r="R9" s="252"/>
    </row>
    <row r="10" spans="1:18">
      <c r="A10" s="252" t="s">
        <v>382</v>
      </c>
      <c r="B10" s="252"/>
      <c r="C10" s="252"/>
      <c r="D10" s="252"/>
      <c r="E10" s="252"/>
      <c r="F10" s="252"/>
      <c r="G10" s="252"/>
      <c r="H10" s="252"/>
      <c r="I10" s="252"/>
      <c r="J10" s="252"/>
      <c r="K10" s="252"/>
      <c r="L10" s="252"/>
      <c r="M10" s="252"/>
      <c r="N10" s="252"/>
      <c r="O10" s="252"/>
      <c r="P10" s="252"/>
      <c r="Q10" s="252"/>
      <c r="R10" s="252"/>
    </row>
    <row r="11" spans="1:18">
      <c r="A11" s="252"/>
      <c r="B11" s="252"/>
      <c r="C11" s="252"/>
      <c r="D11" s="252"/>
      <c r="E11" s="252"/>
      <c r="F11" s="252"/>
      <c r="G11" s="252"/>
      <c r="H11" s="252"/>
      <c r="I11" s="252"/>
      <c r="J11" s="252"/>
      <c r="K11" s="252"/>
      <c r="L11" s="252"/>
      <c r="M11" s="252"/>
      <c r="N11" s="252"/>
      <c r="O11" s="252"/>
      <c r="P11" s="252"/>
      <c r="Q11" s="252"/>
      <c r="R11" s="252"/>
    </row>
    <row r="12" spans="1:18">
      <c r="A12" s="250"/>
      <c r="B12" s="250"/>
      <c r="C12" s="250"/>
      <c r="D12" s="250"/>
      <c r="E12" s="250"/>
      <c r="F12" s="250"/>
      <c r="G12" s="250"/>
      <c r="H12" s="250"/>
      <c r="I12" s="250"/>
      <c r="J12" s="250"/>
      <c r="K12" s="250"/>
      <c r="L12" s="250"/>
      <c r="M12" s="250"/>
      <c r="N12" s="250"/>
      <c r="O12" s="250"/>
      <c r="P12" s="250"/>
      <c r="Q12" s="250"/>
      <c r="R12" s="250"/>
    </row>
    <row r="13" spans="1:18" ht="37.5" customHeight="1">
      <c r="A13" s="283" t="s">
        <v>0</v>
      </c>
      <c r="B13" s="284" t="s">
        <v>74</v>
      </c>
      <c r="C13" s="285" t="s">
        <v>65</v>
      </c>
      <c r="D13" s="285" t="s">
        <v>156</v>
      </c>
      <c r="E13" s="286" t="s">
        <v>142</v>
      </c>
      <c r="F13" s="284" t="s">
        <v>147</v>
      </c>
      <c r="G13" s="286" t="s">
        <v>145</v>
      </c>
      <c r="H13" s="286" t="s">
        <v>149</v>
      </c>
      <c r="I13" s="231" t="s">
        <v>151</v>
      </c>
      <c r="J13" s="286" t="s">
        <v>11</v>
      </c>
      <c r="K13" s="286" t="s">
        <v>12</v>
      </c>
      <c r="L13" s="286" t="s">
        <v>13</v>
      </c>
      <c r="M13" s="286" t="s">
        <v>106</v>
      </c>
      <c r="N13" s="286" t="s">
        <v>6</v>
      </c>
      <c r="O13" s="286" t="s">
        <v>7</v>
      </c>
      <c r="P13" s="286" t="s">
        <v>160</v>
      </c>
      <c r="Q13" s="287" t="s">
        <v>162</v>
      </c>
      <c r="R13" s="287" t="s">
        <v>163</v>
      </c>
    </row>
    <row r="14" spans="1:18" ht="16.5">
      <c r="A14" s="288" t="s">
        <v>118</v>
      </c>
      <c r="B14" s="289" t="s">
        <v>198</v>
      </c>
      <c r="C14" s="290" t="s">
        <v>67</v>
      </c>
      <c r="D14" s="291">
        <v>0.81691103513873842</v>
      </c>
      <c r="E14" s="292">
        <v>3639</v>
      </c>
      <c r="F14" s="234" t="s">
        <v>119</v>
      </c>
      <c r="G14" s="293" t="s">
        <v>172</v>
      </c>
      <c r="H14" s="294">
        <v>7</v>
      </c>
      <c r="I14" s="235">
        <v>1268.5039999999999</v>
      </c>
      <c r="J14" s="295">
        <v>2.9298119853100697E-3</v>
      </c>
      <c r="K14" s="295">
        <v>0.44817206792547071</v>
      </c>
      <c r="L14" s="295">
        <v>0.18919924572567373</v>
      </c>
      <c r="M14" s="296">
        <v>19.666</v>
      </c>
      <c r="N14" s="297">
        <v>0.66399827891646113</v>
      </c>
      <c r="O14" s="297">
        <v>29.083124616540999</v>
      </c>
      <c r="P14" s="298">
        <v>37</v>
      </c>
      <c r="Q14" s="299">
        <v>5</v>
      </c>
      <c r="R14" s="299">
        <v>780</v>
      </c>
    </row>
    <row r="15" spans="1:18" ht="16.5">
      <c r="A15" s="288" t="s">
        <v>118</v>
      </c>
      <c r="B15" s="289" t="s">
        <v>199</v>
      </c>
      <c r="C15" s="290" t="s">
        <v>67</v>
      </c>
      <c r="D15" s="291">
        <v>0.82670854119399628</v>
      </c>
      <c r="E15" s="292">
        <v>3605</v>
      </c>
      <c r="F15" s="234" t="s">
        <v>119</v>
      </c>
      <c r="G15" s="293" t="s">
        <v>172</v>
      </c>
      <c r="H15" s="294">
        <v>3</v>
      </c>
      <c r="I15" s="235">
        <v>3977.3850000000002</v>
      </c>
      <c r="J15" s="295">
        <v>9.695830239993361E-2</v>
      </c>
      <c r="K15" s="295">
        <v>0.24532627937329551</v>
      </c>
      <c r="L15" s="295">
        <v>0.11867093580329789</v>
      </c>
      <c r="M15" s="296">
        <v>21.39</v>
      </c>
      <c r="N15" s="297">
        <v>2.4639304467633885</v>
      </c>
      <c r="O15" s="297">
        <v>2.4890725941793415</v>
      </c>
      <c r="P15" s="298">
        <v>40</v>
      </c>
      <c r="Q15" s="299">
        <v>98</v>
      </c>
      <c r="R15" s="299">
        <v>99</v>
      </c>
    </row>
    <row r="16" spans="1:18" ht="16.5">
      <c r="A16" s="288" t="s">
        <v>118</v>
      </c>
      <c r="B16" s="289" t="s">
        <v>206</v>
      </c>
      <c r="C16" s="290" t="s">
        <v>70</v>
      </c>
      <c r="D16" s="291">
        <v>0.78086956521739137</v>
      </c>
      <c r="E16" s="292">
        <v>9359</v>
      </c>
      <c r="F16" s="234" t="s">
        <v>121</v>
      </c>
      <c r="G16" s="293" t="s">
        <v>184</v>
      </c>
      <c r="H16" s="294">
        <v>1</v>
      </c>
      <c r="I16" s="235">
        <v>2654.9110000000001</v>
      </c>
      <c r="J16" s="295">
        <v>4.0382083162606254E-2</v>
      </c>
      <c r="K16" s="295">
        <v>0.39550089002347988</v>
      </c>
      <c r="L16" s="295">
        <v>0.2312695227824963</v>
      </c>
      <c r="M16" s="296">
        <v>16.175000000000001</v>
      </c>
      <c r="N16" s="297">
        <v>0</v>
      </c>
      <c r="O16" s="297">
        <v>8.3241961783276341</v>
      </c>
      <c r="P16" s="298">
        <v>71</v>
      </c>
      <c r="Q16" s="299">
        <v>0</v>
      </c>
      <c r="R16" s="299">
        <v>221</v>
      </c>
    </row>
    <row r="17" spans="1:18" ht="16.5">
      <c r="A17" s="288" t="s">
        <v>118</v>
      </c>
      <c r="B17" s="289" t="s">
        <v>209</v>
      </c>
      <c r="C17" s="290" t="s">
        <v>70</v>
      </c>
      <c r="D17" s="291">
        <v>0.76521739130434785</v>
      </c>
      <c r="E17" s="292">
        <v>7264</v>
      </c>
      <c r="F17" s="234" t="s">
        <v>121</v>
      </c>
      <c r="G17" s="293" t="s">
        <v>184</v>
      </c>
      <c r="H17" s="294">
        <v>1</v>
      </c>
      <c r="I17" s="235">
        <v>2191.7730000000001</v>
      </c>
      <c r="J17" s="295">
        <v>1.9234749497228618E-2</v>
      </c>
      <c r="K17" s="295">
        <v>0.46108808969884241</v>
      </c>
      <c r="L17" s="295">
        <v>0.20805074248108721</v>
      </c>
      <c r="M17" s="296">
        <v>16.823</v>
      </c>
      <c r="N17" s="297">
        <v>0.18250065129919932</v>
      </c>
      <c r="O17" s="297">
        <v>17.839438664496733</v>
      </c>
      <c r="P17" s="298">
        <v>109</v>
      </c>
      <c r="Q17" s="299">
        <v>4</v>
      </c>
      <c r="R17" s="299">
        <v>391</v>
      </c>
    </row>
    <row r="18" spans="1:18" ht="16.5">
      <c r="A18" s="288" t="s">
        <v>118</v>
      </c>
      <c r="B18" s="289" t="s">
        <v>210</v>
      </c>
      <c r="C18" s="290" t="s">
        <v>70</v>
      </c>
      <c r="D18" s="291">
        <v>0.75819183637096688</v>
      </c>
      <c r="E18" s="292">
        <v>2484</v>
      </c>
      <c r="F18" s="234" t="s">
        <v>120</v>
      </c>
      <c r="G18" s="293" t="s">
        <v>177</v>
      </c>
      <c r="H18" s="294">
        <v>2</v>
      </c>
      <c r="I18" s="235">
        <v>987.50900000000001</v>
      </c>
      <c r="J18" s="295">
        <v>1.2986892651105539E-2</v>
      </c>
      <c r="K18" s="295">
        <v>0.38050835275304179</v>
      </c>
      <c r="L18" s="295">
        <v>0.16607443577729417</v>
      </c>
      <c r="M18" s="296">
        <v>15.555999999999999</v>
      </c>
      <c r="N18" s="297">
        <v>0.10126489986420377</v>
      </c>
      <c r="O18" s="297">
        <v>30.278205059396928</v>
      </c>
      <c r="P18" s="298">
        <v>20</v>
      </c>
      <c r="Q18" s="299">
        <v>1</v>
      </c>
      <c r="R18" s="299">
        <v>299</v>
      </c>
    </row>
    <row r="19" spans="1:18" ht="16.5">
      <c r="A19" s="288" t="s">
        <v>118</v>
      </c>
      <c r="B19" s="289" t="s">
        <v>212</v>
      </c>
      <c r="C19" s="290" t="s">
        <v>67</v>
      </c>
      <c r="D19" s="291">
        <v>0.83324977525959676</v>
      </c>
      <c r="E19" s="292">
        <v>7069</v>
      </c>
      <c r="F19" s="234" t="s">
        <v>119</v>
      </c>
      <c r="G19" s="293" t="s">
        <v>169</v>
      </c>
      <c r="H19" s="294">
        <v>9</v>
      </c>
      <c r="I19" s="235">
        <v>1338.0549999999998</v>
      </c>
      <c r="J19" s="295">
        <v>4.2128216108132437E-2</v>
      </c>
      <c r="K19" s="295">
        <v>0.41030656470463339</v>
      </c>
      <c r="L19" s="295">
        <v>0.17114393653474633</v>
      </c>
      <c r="M19" s="296">
        <v>17.007999999999999</v>
      </c>
      <c r="N19" s="297">
        <v>0.14947068692990947</v>
      </c>
      <c r="O19" s="297">
        <v>10.164006711233844</v>
      </c>
      <c r="P19" s="298">
        <v>39</v>
      </c>
      <c r="Q19" s="299">
        <v>2</v>
      </c>
      <c r="R19" s="299">
        <v>136</v>
      </c>
    </row>
    <row r="20" spans="1:18" ht="16.5">
      <c r="A20" s="288" t="s">
        <v>118</v>
      </c>
      <c r="B20" s="289" t="s">
        <v>214</v>
      </c>
      <c r="C20" s="290" t="s">
        <v>67</v>
      </c>
      <c r="D20" s="291">
        <v>0.80954545454545446</v>
      </c>
      <c r="E20" s="292">
        <v>6515</v>
      </c>
      <c r="F20" s="234" t="s">
        <v>120</v>
      </c>
      <c r="G20" s="293" t="s">
        <v>181</v>
      </c>
      <c r="H20" s="294">
        <v>1</v>
      </c>
      <c r="I20" s="235">
        <v>2473.806</v>
      </c>
      <c r="J20" s="295">
        <v>2.2602112254596563E-2</v>
      </c>
      <c r="K20" s="295">
        <v>0.38577555050393264</v>
      </c>
      <c r="L20" s="295">
        <v>0.21545747726377898</v>
      </c>
      <c r="M20" s="296">
        <v>15.081</v>
      </c>
      <c r="N20" s="297">
        <v>0</v>
      </c>
      <c r="O20" s="297">
        <v>31.0048564842999</v>
      </c>
      <c r="P20" s="298">
        <v>48</v>
      </c>
      <c r="Q20" s="299">
        <v>0</v>
      </c>
      <c r="R20" s="299">
        <v>767</v>
      </c>
    </row>
    <row r="21" spans="1:18" ht="16.5">
      <c r="A21" s="288" t="s">
        <v>118</v>
      </c>
      <c r="B21" s="289" t="s">
        <v>215</v>
      </c>
      <c r="C21" s="290" t="s">
        <v>67</v>
      </c>
      <c r="D21" s="291">
        <v>0.8454532256125955</v>
      </c>
      <c r="E21" s="292">
        <v>4679</v>
      </c>
      <c r="F21" s="234" t="s">
        <v>119</v>
      </c>
      <c r="G21" s="293" t="s">
        <v>170</v>
      </c>
      <c r="H21" s="294">
        <v>11</v>
      </c>
      <c r="I21" s="235">
        <v>1492.0990000000002</v>
      </c>
      <c r="J21" s="295">
        <v>1.3640929246169558E-2</v>
      </c>
      <c r="K21" s="295">
        <v>0.39098177869220213</v>
      </c>
      <c r="L21" s="295">
        <v>0.15615585829090431</v>
      </c>
      <c r="M21" s="296">
        <v>15.173</v>
      </c>
      <c r="N21" s="297">
        <v>0</v>
      </c>
      <c r="O21" s="297">
        <v>38.536316960201695</v>
      </c>
      <c r="P21" s="298">
        <v>28</v>
      </c>
      <c r="Q21" s="299">
        <v>0</v>
      </c>
      <c r="R21" s="299">
        <v>575</v>
      </c>
    </row>
    <row r="22" spans="1:18" ht="16.5">
      <c r="A22" s="288" t="s">
        <v>118</v>
      </c>
      <c r="B22" s="289" t="s">
        <v>217</v>
      </c>
      <c r="C22" s="290" t="s">
        <v>67</v>
      </c>
      <c r="D22" s="291">
        <v>0.81982026902014904</v>
      </c>
      <c r="E22" s="292">
        <v>5</v>
      </c>
      <c r="F22" s="234" t="s">
        <v>119</v>
      </c>
      <c r="G22" s="293" t="s">
        <v>169</v>
      </c>
      <c r="H22" s="294">
        <v>2</v>
      </c>
      <c r="I22" s="235">
        <v>4145.3180000000002</v>
      </c>
      <c r="J22" s="295">
        <v>1.104368187921578E-2</v>
      </c>
      <c r="K22" s="295">
        <v>0.4057243685709408</v>
      </c>
      <c r="L22" s="295">
        <v>0.18551049642029874</v>
      </c>
      <c r="M22" s="296">
        <v>20.981999999999999</v>
      </c>
      <c r="N22" s="297">
        <v>0</v>
      </c>
      <c r="O22" s="297">
        <v>5.9585295989354732</v>
      </c>
      <c r="P22" s="298">
        <v>81</v>
      </c>
      <c r="Q22" s="299">
        <v>0</v>
      </c>
      <c r="R22" s="299">
        <v>247</v>
      </c>
    </row>
    <row r="23" spans="1:18" ht="16.5">
      <c r="A23" s="288" t="s">
        <v>118</v>
      </c>
      <c r="B23" s="289" t="s">
        <v>219</v>
      </c>
      <c r="C23" s="290" t="s">
        <v>67</v>
      </c>
      <c r="D23" s="291">
        <v>0.83269230769230773</v>
      </c>
      <c r="E23" s="292">
        <v>5023</v>
      </c>
      <c r="F23" s="234" t="s">
        <v>122</v>
      </c>
      <c r="G23" s="293" t="s">
        <v>190</v>
      </c>
      <c r="H23" s="294">
        <v>1</v>
      </c>
      <c r="I23" s="235">
        <v>2046.1030000000001</v>
      </c>
      <c r="J23" s="295">
        <v>1.1161118755800873E-2</v>
      </c>
      <c r="K23" s="295">
        <v>0.37277864357126583</v>
      </c>
      <c r="L23" s="295">
        <v>0.16910194648070012</v>
      </c>
      <c r="M23" s="296">
        <v>11.954000000000001</v>
      </c>
      <c r="N23" s="297">
        <v>0</v>
      </c>
      <c r="O23" s="297">
        <v>22.579508460717765</v>
      </c>
      <c r="P23" s="298">
        <v>60</v>
      </c>
      <c r="Q23" s="299">
        <v>0</v>
      </c>
      <c r="R23" s="299">
        <v>462</v>
      </c>
    </row>
    <row r="24" spans="1:18" ht="16.5">
      <c r="A24" s="288" t="s">
        <v>118</v>
      </c>
      <c r="B24" s="289" t="s">
        <v>221</v>
      </c>
      <c r="C24" s="290" t="s">
        <v>70</v>
      </c>
      <c r="D24" s="291">
        <v>0.79272727272727261</v>
      </c>
      <c r="E24" s="292">
        <v>981</v>
      </c>
      <c r="F24" s="234" t="s">
        <v>120</v>
      </c>
      <c r="G24" s="293" t="s">
        <v>181</v>
      </c>
      <c r="H24" s="294">
        <v>1</v>
      </c>
      <c r="I24" s="235">
        <v>2411.5619999999999</v>
      </c>
      <c r="J24" s="295">
        <v>2.0745192884589231E-2</v>
      </c>
      <c r="K24" s="295">
        <v>0.37991603525939299</v>
      </c>
      <c r="L24" s="295">
        <v>0.20940784437638346</v>
      </c>
      <c r="M24" s="296">
        <v>15.723000000000001</v>
      </c>
      <c r="N24" s="297">
        <v>4.1466899876511573E-2</v>
      </c>
      <c r="O24" s="297">
        <v>54.777774736871791</v>
      </c>
      <c r="P24" s="298">
        <v>35</v>
      </c>
      <c r="Q24" s="299">
        <v>1</v>
      </c>
      <c r="R24" s="299">
        <v>1321</v>
      </c>
    </row>
    <row r="25" spans="1:18" ht="16.5">
      <c r="A25" s="288" t="s">
        <v>118</v>
      </c>
      <c r="B25" s="289" t="s">
        <v>222</v>
      </c>
      <c r="C25" s="290" t="s">
        <v>67</v>
      </c>
      <c r="D25" s="291">
        <v>0.84788652814575138</v>
      </c>
      <c r="E25" s="292">
        <v>1149</v>
      </c>
      <c r="F25" s="234" t="s">
        <v>121</v>
      </c>
      <c r="G25" s="293" t="s">
        <v>188</v>
      </c>
      <c r="H25" s="294">
        <v>2</v>
      </c>
      <c r="I25" s="235">
        <v>1940.8590000000002</v>
      </c>
      <c r="J25" s="295">
        <v>7.1099232938122953E-2</v>
      </c>
      <c r="K25" s="295">
        <v>0.32867750491413378</v>
      </c>
      <c r="L25" s="295">
        <v>0.12365658710910994</v>
      </c>
      <c r="M25" s="296">
        <v>11.420999999999999</v>
      </c>
      <c r="N25" s="297">
        <v>0</v>
      </c>
      <c r="O25" s="297">
        <v>19.424388891722685</v>
      </c>
      <c r="P25" s="298">
        <v>23</v>
      </c>
      <c r="Q25" s="299">
        <v>0</v>
      </c>
      <c r="R25" s="299">
        <v>377</v>
      </c>
    </row>
    <row r="26" spans="1:18" ht="16.5">
      <c r="A26" s="288" t="s">
        <v>118</v>
      </c>
      <c r="B26" s="289" t="s">
        <v>266</v>
      </c>
      <c r="C26" s="290" t="s">
        <v>70</v>
      </c>
      <c r="D26" s="291">
        <v>0.76308998554322027</v>
      </c>
      <c r="E26" s="292">
        <v>5828</v>
      </c>
      <c r="F26" s="234" t="s">
        <v>119</v>
      </c>
      <c r="G26" s="293" t="s">
        <v>172</v>
      </c>
      <c r="H26" s="294">
        <v>7</v>
      </c>
      <c r="I26" s="235">
        <v>992.54</v>
      </c>
      <c r="J26" s="295">
        <v>2.0559522455317794E-2</v>
      </c>
      <c r="K26" s="295">
        <v>0.38731701957125791</v>
      </c>
      <c r="L26" s="295">
        <v>0.12305309025419525</v>
      </c>
      <c r="M26" s="296">
        <v>17.882000000000001</v>
      </c>
      <c r="N26" s="297">
        <v>0.20150321397626292</v>
      </c>
      <c r="O26" s="297">
        <v>37.983355834525561</v>
      </c>
      <c r="P26" s="298">
        <v>26</v>
      </c>
      <c r="Q26" s="299">
        <v>2</v>
      </c>
      <c r="R26" s="299">
        <v>394</v>
      </c>
    </row>
    <row r="27" spans="1:18" ht="16.5">
      <c r="A27" s="288" t="s">
        <v>118</v>
      </c>
      <c r="B27" s="289" t="s">
        <v>267</v>
      </c>
      <c r="C27" s="290" t="s">
        <v>67</v>
      </c>
      <c r="D27" s="291">
        <v>0.84543972729491257</v>
      </c>
      <c r="E27" s="292">
        <v>8943</v>
      </c>
      <c r="F27" s="234" t="s">
        <v>119</v>
      </c>
      <c r="G27" s="293" t="s">
        <v>170</v>
      </c>
      <c r="H27" s="294">
        <v>7</v>
      </c>
      <c r="I27" s="235">
        <v>1208.4879999999998</v>
      </c>
      <c r="J27" s="295">
        <v>6.9345607936549244E-2</v>
      </c>
      <c r="K27" s="295">
        <v>0.32164971231950201</v>
      </c>
      <c r="L27" s="295">
        <v>0.20852503293371552</v>
      </c>
      <c r="M27" s="296">
        <v>16.484999999999999</v>
      </c>
      <c r="N27" s="297">
        <v>0.24824408682585183</v>
      </c>
      <c r="O27" s="297">
        <v>27.637841666611504</v>
      </c>
      <c r="P27" s="298">
        <v>20</v>
      </c>
      <c r="Q27" s="299">
        <v>3</v>
      </c>
      <c r="R27" s="299">
        <v>334</v>
      </c>
    </row>
    <row r="28" spans="1:18" ht="16.5">
      <c r="A28" s="288" t="s">
        <v>118</v>
      </c>
      <c r="B28" s="289" t="s">
        <v>268</v>
      </c>
      <c r="C28" s="290" t="s">
        <v>70</v>
      </c>
      <c r="D28" s="291">
        <v>0.76461538461538459</v>
      </c>
      <c r="E28" s="292">
        <v>3430</v>
      </c>
      <c r="F28" s="234" t="s">
        <v>122</v>
      </c>
      <c r="G28" s="293" t="s">
        <v>192</v>
      </c>
      <c r="H28" s="294">
        <v>1</v>
      </c>
      <c r="I28" s="235">
        <v>2092.04</v>
      </c>
      <c r="J28" s="295">
        <v>5.3358186214362904E-2</v>
      </c>
      <c r="K28" s="295">
        <v>0.3429324151139862</v>
      </c>
      <c r="L28" s="295">
        <v>0.15200474178313991</v>
      </c>
      <c r="M28" s="296">
        <v>14.911</v>
      </c>
      <c r="N28" s="297">
        <v>0</v>
      </c>
      <c r="O28" s="297">
        <v>10.61165178486071</v>
      </c>
      <c r="P28" s="298">
        <v>45</v>
      </c>
      <c r="Q28" s="299">
        <v>0</v>
      </c>
      <c r="R28" s="299">
        <v>222</v>
      </c>
    </row>
    <row r="29" spans="1:18" ht="16.5">
      <c r="A29" s="288" t="s">
        <v>118</v>
      </c>
      <c r="B29" s="289" t="s">
        <v>226</v>
      </c>
      <c r="C29" s="290" t="s">
        <v>67</v>
      </c>
      <c r="D29" s="291">
        <v>0.84045454545454534</v>
      </c>
      <c r="E29" s="292">
        <v>3394</v>
      </c>
      <c r="F29" s="234" t="s">
        <v>120</v>
      </c>
      <c r="G29" s="293" t="s">
        <v>180</v>
      </c>
      <c r="H29" s="294">
        <v>1</v>
      </c>
      <c r="I29" s="235">
        <v>2127.402</v>
      </c>
      <c r="J29" s="295">
        <v>2.2546133795958E-2</v>
      </c>
      <c r="K29" s="295">
        <v>0.34221963132302063</v>
      </c>
      <c r="L29" s="295">
        <v>0.17486116869308199</v>
      </c>
      <c r="M29" s="296">
        <v>15.271000000000001</v>
      </c>
      <c r="N29" s="297">
        <v>0</v>
      </c>
      <c r="O29" s="297">
        <v>11.234360031625428</v>
      </c>
      <c r="P29" s="298">
        <v>1</v>
      </c>
      <c r="Q29" s="299">
        <v>0</v>
      </c>
      <c r="R29" s="299">
        <v>239</v>
      </c>
    </row>
    <row r="30" spans="1:18" ht="16.5">
      <c r="A30" s="288" t="s">
        <v>118</v>
      </c>
      <c r="B30" s="289" t="s">
        <v>227</v>
      </c>
      <c r="C30" s="290" t="s">
        <v>67</v>
      </c>
      <c r="D30" s="291">
        <v>0.82499999999999996</v>
      </c>
      <c r="E30" s="292">
        <v>325</v>
      </c>
      <c r="F30" s="234" t="s">
        <v>120</v>
      </c>
      <c r="G30" s="293" t="s">
        <v>176</v>
      </c>
      <c r="H30" s="294">
        <v>1</v>
      </c>
      <c r="I30" s="235">
        <v>1476.9090000000001</v>
      </c>
      <c r="J30" s="295">
        <v>5.4745194156680223E-3</v>
      </c>
      <c r="K30" s="295">
        <v>0.36838350294133826</v>
      </c>
      <c r="L30" s="295">
        <v>0.17289794847641135</v>
      </c>
      <c r="M30" s="296">
        <v>15.214</v>
      </c>
      <c r="N30" s="297">
        <v>6.7708978684536417E-2</v>
      </c>
      <c r="O30" s="297">
        <v>54.438018862367279</v>
      </c>
      <c r="P30" s="298">
        <v>14</v>
      </c>
      <c r="Q30" s="299">
        <v>1</v>
      </c>
      <c r="R30" s="299">
        <v>812</v>
      </c>
    </row>
    <row r="31" spans="1:18" ht="16.5">
      <c r="A31" s="288" t="s">
        <v>118</v>
      </c>
      <c r="B31" s="289" t="s">
        <v>264</v>
      </c>
      <c r="C31" s="290" t="s">
        <v>67</v>
      </c>
      <c r="D31" s="291">
        <v>0.83989211646768847</v>
      </c>
      <c r="E31" s="292">
        <v>1235</v>
      </c>
      <c r="F31" s="234" t="s">
        <v>121</v>
      </c>
      <c r="G31" s="293" t="s">
        <v>189</v>
      </c>
      <c r="H31" s="294">
        <v>10</v>
      </c>
      <c r="I31" s="235">
        <v>1590.3870000000002</v>
      </c>
      <c r="J31" s="295">
        <v>8.7762936801142444E-2</v>
      </c>
      <c r="K31" s="295">
        <v>0.33728561111566008</v>
      </c>
      <c r="L31" s="295">
        <v>9.9346888524616969E-2</v>
      </c>
      <c r="M31" s="296">
        <v>15.804</v>
      </c>
      <c r="N31" s="297">
        <v>6.2877777547225913E-2</v>
      </c>
      <c r="O31" s="297">
        <v>36.154722089654904</v>
      </c>
      <c r="P31" s="298">
        <v>20</v>
      </c>
      <c r="Q31" s="299">
        <v>1</v>
      </c>
      <c r="R31" s="299">
        <v>575</v>
      </c>
    </row>
    <row r="32" spans="1:18" ht="16.5">
      <c r="A32" s="288" t="s">
        <v>118</v>
      </c>
      <c r="B32" s="289" t="s">
        <v>230</v>
      </c>
      <c r="C32" s="290" t="s">
        <v>70</v>
      </c>
      <c r="D32" s="291">
        <v>0.77727272727272723</v>
      </c>
      <c r="E32" s="292">
        <v>1443</v>
      </c>
      <c r="F32" s="234" t="s">
        <v>121</v>
      </c>
      <c r="G32" s="293" t="s">
        <v>183</v>
      </c>
      <c r="H32" s="294">
        <v>1</v>
      </c>
      <c r="I32" s="235">
        <v>658.96600000000001</v>
      </c>
      <c r="J32" s="295">
        <v>4.1484323392262733E-2</v>
      </c>
      <c r="K32" s="295">
        <v>0.44530649242117587</v>
      </c>
      <c r="L32" s="295">
        <v>0.24583969430896283</v>
      </c>
      <c r="M32" s="296">
        <v>18.606999999999999</v>
      </c>
      <c r="N32" s="297">
        <v>0.15175289772158199</v>
      </c>
      <c r="O32" s="297">
        <v>42.490811362042955</v>
      </c>
      <c r="P32" s="298">
        <v>25</v>
      </c>
      <c r="Q32" s="299">
        <v>1</v>
      </c>
      <c r="R32" s="299">
        <v>280</v>
      </c>
    </row>
    <row r="33" spans="1:18" ht="16.5">
      <c r="A33" s="288" t="s">
        <v>118</v>
      </c>
      <c r="B33" s="289" t="s">
        <v>233</v>
      </c>
      <c r="C33" s="290" t="s">
        <v>67</v>
      </c>
      <c r="D33" s="291">
        <v>0.84875861062596392</v>
      </c>
      <c r="E33" s="292">
        <v>4636</v>
      </c>
      <c r="F33" s="234" t="s">
        <v>119</v>
      </c>
      <c r="G33" s="293" t="s">
        <v>169</v>
      </c>
      <c r="H33" s="294">
        <v>8</v>
      </c>
      <c r="I33" s="235">
        <v>1516.9820000000002</v>
      </c>
      <c r="J33" s="295">
        <v>4.9945135267852048E-3</v>
      </c>
      <c r="K33" s="295">
        <v>0.44529767630655487</v>
      </c>
      <c r="L33" s="295">
        <v>0.11140540889740287</v>
      </c>
      <c r="M33" s="296">
        <v>15.516</v>
      </c>
      <c r="N33" s="297">
        <v>6.5920360294321217E-2</v>
      </c>
      <c r="O33" s="297">
        <v>13.645514580924491</v>
      </c>
      <c r="P33" s="298">
        <v>53</v>
      </c>
      <c r="Q33" s="299">
        <v>1</v>
      </c>
      <c r="R33" s="299">
        <v>207</v>
      </c>
    </row>
    <row r="34" spans="1:18" ht="16.5">
      <c r="A34" s="288" t="s">
        <v>118</v>
      </c>
      <c r="B34" s="289" t="s">
        <v>236</v>
      </c>
      <c r="C34" s="290" t="s">
        <v>70</v>
      </c>
      <c r="D34" s="291">
        <v>0.72230769230769221</v>
      </c>
      <c r="E34" s="292">
        <v>6865</v>
      </c>
      <c r="F34" s="234" t="s">
        <v>122</v>
      </c>
      <c r="G34" s="293" t="s">
        <v>194</v>
      </c>
      <c r="H34" s="294">
        <v>1</v>
      </c>
      <c r="I34" s="235">
        <v>1918.729</v>
      </c>
      <c r="J34" s="295">
        <v>4.5308304996030377E-2</v>
      </c>
      <c r="K34" s="295">
        <v>0.32930510988758172</v>
      </c>
      <c r="L34" s="295">
        <v>0.1719888530376098</v>
      </c>
      <c r="M34" s="296">
        <v>15.451000000000001</v>
      </c>
      <c r="N34" s="297">
        <v>0</v>
      </c>
      <c r="O34" s="297">
        <v>6.3583757789661801</v>
      </c>
      <c r="P34" s="298">
        <v>31</v>
      </c>
      <c r="Q34" s="299">
        <v>0</v>
      </c>
      <c r="R34" s="299">
        <v>122</v>
      </c>
    </row>
    <row r="35" spans="1:18" ht="16.5">
      <c r="A35" s="288" t="s">
        <v>118</v>
      </c>
      <c r="B35" s="289" t="s">
        <v>240</v>
      </c>
      <c r="C35" s="290" t="s">
        <v>67</v>
      </c>
      <c r="D35" s="291">
        <v>0.81892659599305895</v>
      </c>
      <c r="E35" s="292">
        <v>151</v>
      </c>
      <c r="F35" s="234" t="s">
        <v>119</v>
      </c>
      <c r="G35" s="293" t="s">
        <v>170</v>
      </c>
      <c r="H35" s="294">
        <v>4</v>
      </c>
      <c r="I35" s="235">
        <v>4445.4000000000005</v>
      </c>
      <c r="J35" s="295">
        <v>5.1125698095134363E-2</v>
      </c>
      <c r="K35" s="295">
        <v>0.26372663047300848</v>
      </c>
      <c r="L35" s="295">
        <v>0.14486885319656276</v>
      </c>
      <c r="M35" s="296">
        <v>23.536999999999999</v>
      </c>
      <c r="N35" s="297">
        <v>0.26994196247806718</v>
      </c>
      <c r="O35" s="297">
        <v>15.004274081072568</v>
      </c>
      <c r="P35" s="298">
        <v>27</v>
      </c>
      <c r="Q35" s="299">
        <v>12</v>
      </c>
      <c r="R35" s="299">
        <v>667</v>
      </c>
    </row>
    <row r="36" spans="1:18" ht="16.5">
      <c r="A36" s="288" t="s">
        <v>118</v>
      </c>
      <c r="B36" s="289" t="s">
        <v>244</v>
      </c>
      <c r="C36" s="290" t="s">
        <v>70</v>
      </c>
      <c r="D36" s="291">
        <v>0.7617061904166984</v>
      </c>
      <c r="E36" s="292">
        <v>5114</v>
      </c>
      <c r="F36" s="234" t="s">
        <v>119</v>
      </c>
      <c r="G36" s="293" t="s">
        <v>172</v>
      </c>
      <c r="H36" s="294">
        <v>9</v>
      </c>
      <c r="I36" s="235">
        <v>1566.1879999999999</v>
      </c>
      <c r="J36" s="295">
        <v>1.1108203340108968E-2</v>
      </c>
      <c r="K36" s="295">
        <v>0.46632704958732907</v>
      </c>
      <c r="L36" s="295">
        <v>0.24454280073656545</v>
      </c>
      <c r="M36" s="296">
        <v>18.936</v>
      </c>
      <c r="N36" s="297">
        <v>0.44694506662035466</v>
      </c>
      <c r="O36" s="297">
        <v>35.244810967776537</v>
      </c>
      <c r="P36" s="298">
        <v>54</v>
      </c>
      <c r="Q36" s="299">
        <v>7</v>
      </c>
      <c r="R36" s="299">
        <v>552</v>
      </c>
    </row>
    <row r="37" spans="1:18" ht="16.5">
      <c r="A37" s="288" t="s">
        <v>118</v>
      </c>
      <c r="B37" s="289" t="s">
        <v>246</v>
      </c>
      <c r="C37" s="290" t="s">
        <v>67</v>
      </c>
      <c r="D37" s="291">
        <v>0.83730769230769231</v>
      </c>
      <c r="E37" s="292">
        <v>2626</v>
      </c>
      <c r="F37" s="234" t="s">
        <v>122</v>
      </c>
      <c r="G37" s="293" t="s">
        <v>191</v>
      </c>
      <c r="H37" s="294">
        <v>1</v>
      </c>
      <c r="I37" s="235">
        <v>2063.3580000000002</v>
      </c>
      <c r="J37" s="295">
        <v>2.0420325317967572E-2</v>
      </c>
      <c r="K37" s="295">
        <v>0.37435102098181033</v>
      </c>
      <c r="L37" s="295">
        <v>0.22196826726142529</v>
      </c>
      <c r="M37" s="296">
        <v>13.756</v>
      </c>
      <c r="N37" s="297">
        <v>0.19385874869993475</v>
      </c>
      <c r="O37" s="297">
        <v>10.759160552846378</v>
      </c>
      <c r="P37" s="298">
        <v>39</v>
      </c>
      <c r="Q37" s="299">
        <v>4</v>
      </c>
      <c r="R37" s="299">
        <v>222</v>
      </c>
    </row>
    <row r="38" spans="1:18" ht="16.5">
      <c r="A38" s="288" t="s">
        <v>118</v>
      </c>
      <c r="B38" s="289" t="s">
        <v>248</v>
      </c>
      <c r="C38" s="290" t="s">
        <v>67</v>
      </c>
      <c r="D38" s="291">
        <v>0.8098834564497146</v>
      </c>
      <c r="E38" s="292">
        <v>11</v>
      </c>
      <c r="F38" s="234" t="s">
        <v>119</v>
      </c>
      <c r="G38" s="293" t="s">
        <v>169</v>
      </c>
      <c r="H38" s="294">
        <v>9</v>
      </c>
      <c r="I38" s="235">
        <v>1482.894</v>
      </c>
      <c r="J38" s="295">
        <v>1.5597335453813003E-2</v>
      </c>
      <c r="K38" s="295">
        <v>0.36408579594573792</v>
      </c>
      <c r="L38" s="295">
        <v>0.1598226171257015</v>
      </c>
      <c r="M38" s="296">
        <v>17.056999999999999</v>
      </c>
      <c r="N38" s="297">
        <v>0.80922844114279235</v>
      </c>
      <c r="O38" s="297">
        <v>20.365582435426941</v>
      </c>
      <c r="P38" s="298">
        <v>24</v>
      </c>
      <c r="Q38" s="299">
        <v>12</v>
      </c>
      <c r="R38" s="299">
        <v>302</v>
      </c>
    </row>
    <row r="39" spans="1:18" ht="16.5">
      <c r="A39" s="288" t="s">
        <v>118</v>
      </c>
      <c r="B39" s="289" t="s">
        <v>291</v>
      </c>
      <c r="C39" s="290" t="s">
        <v>67</v>
      </c>
      <c r="D39" s="291">
        <v>0.79999999999999993</v>
      </c>
      <c r="E39" s="292">
        <v>1212</v>
      </c>
      <c r="F39" s="234" t="s">
        <v>120</v>
      </c>
      <c r="G39" s="293" t="s">
        <v>177</v>
      </c>
      <c r="H39" s="294">
        <v>1</v>
      </c>
      <c r="I39" s="235">
        <v>1178.905</v>
      </c>
      <c r="J39" s="295">
        <v>2.8373928540466564E-2</v>
      </c>
      <c r="K39" s="295">
        <v>0.33732207198808672</v>
      </c>
      <c r="L39" s="295">
        <v>0.14929107943388145</v>
      </c>
      <c r="M39" s="296">
        <v>14.997</v>
      </c>
      <c r="N39" s="297">
        <v>8.4824476951068997E-2</v>
      </c>
      <c r="O39" s="297">
        <v>18.237262544479837</v>
      </c>
      <c r="P39" s="298">
        <v>5</v>
      </c>
      <c r="Q39" s="299">
        <v>1</v>
      </c>
      <c r="R39" s="299">
        <v>215</v>
      </c>
    </row>
  </sheetData>
  <phoneticPr fontId="2" type="noConversion"/>
  <conditionalFormatting sqref="C14:D39">
    <cfRule type="containsText" dxfId="23" priority="1" operator="containsText" text="F">
      <formula>NOT(ISERROR(SEARCH("F",C14)))</formula>
    </cfRule>
    <cfRule type="containsText" dxfId="22" priority="2" operator="containsText" text="D">
      <formula>NOT(ISERROR(SEARCH("D",C14)))</formula>
    </cfRule>
    <cfRule type="containsText" dxfId="21" priority="3" operator="containsText" text="C">
      <formula>NOT(ISERROR(SEARCH("C",C14)))</formula>
    </cfRule>
    <cfRule type="containsText" dxfId="20" priority="4" operator="containsText" text="B">
      <formula>NOT(ISERROR(SEARCH("B",C14)))</formula>
    </cfRule>
    <cfRule type="containsText" dxfId="19" priority="5" operator="containsText" text="A">
      <formula>NOT(ISERROR(SEARCH("A",C14)))</formula>
    </cfRule>
    <cfRule type="containsText" dxfId="18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48A9F-4318-4881-9691-162597FBA25D}">
  <sheetPr>
    <tabColor rgb="FFFF0000"/>
  </sheetPr>
  <dimension ref="A1:M28"/>
  <sheetViews>
    <sheetView showGridLines="0" workbookViewId="0"/>
  </sheetViews>
  <sheetFormatPr defaultRowHeight="13.5"/>
  <cols>
    <col min="1" max="16384" width="9.140625" style="250"/>
  </cols>
  <sheetData>
    <row r="1" spans="1:13">
      <c r="A1" s="245"/>
      <c r="B1" s="246"/>
      <c r="C1" s="247"/>
      <c r="D1" s="248"/>
      <c r="E1" s="248"/>
      <c r="F1" s="249"/>
      <c r="G1" s="248"/>
      <c r="H1" s="248"/>
      <c r="I1" s="248"/>
      <c r="J1" s="248"/>
      <c r="K1" s="248"/>
      <c r="L1" s="248"/>
      <c r="M1" s="248"/>
    </row>
    <row r="2" spans="1:13" ht="41.25">
      <c r="A2" s="303" t="s">
        <v>383</v>
      </c>
      <c r="B2" s="303"/>
      <c r="C2" s="303"/>
      <c r="D2" s="303"/>
      <c r="E2" s="303"/>
      <c r="F2" s="303"/>
      <c r="G2" s="303"/>
      <c r="H2" s="303"/>
      <c r="I2" s="303"/>
      <c r="J2" s="303"/>
      <c r="K2" s="303"/>
      <c r="L2" s="303"/>
      <c r="M2" s="303"/>
    </row>
    <row r="4" spans="1:13" ht="17.25">
      <c r="A4" s="251" t="s">
        <v>255</v>
      </c>
      <c r="B4" s="252"/>
      <c r="C4" s="252"/>
      <c r="D4" s="252"/>
      <c r="E4" s="252"/>
      <c r="F4" s="252"/>
      <c r="G4" s="252"/>
      <c r="H4" s="252"/>
      <c r="I4" s="252"/>
      <c r="J4" s="252"/>
      <c r="K4" s="252"/>
      <c r="L4" s="252"/>
      <c r="M4" s="252"/>
    </row>
    <row r="5" spans="1:13" ht="26.25">
      <c r="A5" s="253" t="s">
        <v>256</v>
      </c>
    </row>
    <row r="6" spans="1:13" ht="26.25">
      <c r="A6" s="253" t="s">
        <v>257</v>
      </c>
    </row>
    <row r="7" spans="1:13" ht="26.25">
      <c r="A7" s="253"/>
    </row>
    <row r="8" spans="1:13" ht="17.25">
      <c r="A8" s="254" t="s">
        <v>258</v>
      </c>
    </row>
    <row r="9" spans="1:13" ht="40.5">
      <c r="A9" s="237" t="s">
        <v>0</v>
      </c>
      <c r="B9" s="238" t="s">
        <v>74</v>
      </c>
      <c r="C9" s="230" t="s">
        <v>65</v>
      </c>
      <c r="D9" s="230" t="s">
        <v>156</v>
      </c>
      <c r="E9" s="239" t="s">
        <v>142</v>
      </c>
      <c r="F9" s="238" t="s">
        <v>147</v>
      </c>
      <c r="G9" s="239" t="s">
        <v>145</v>
      </c>
      <c r="H9" s="239" t="s">
        <v>149</v>
      </c>
      <c r="I9" s="231" t="s">
        <v>151</v>
      </c>
      <c r="J9" s="239" t="s">
        <v>11</v>
      </c>
      <c r="K9" s="239" t="s">
        <v>12</v>
      </c>
      <c r="L9" s="239" t="s">
        <v>13</v>
      </c>
      <c r="M9" s="239" t="s">
        <v>160</v>
      </c>
    </row>
    <row r="10" spans="1:13" ht="16.5">
      <c r="A10" s="240" t="s">
        <v>118</v>
      </c>
      <c r="B10" s="241" t="s">
        <v>198</v>
      </c>
      <c r="C10" s="232" t="s">
        <v>67</v>
      </c>
      <c r="D10" s="233">
        <v>0.81691103513873842</v>
      </c>
      <c r="E10" s="242">
        <v>3639</v>
      </c>
      <c r="F10" s="234" t="s">
        <v>119</v>
      </c>
      <c r="G10" s="243" t="s">
        <v>172</v>
      </c>
      <c r="H10" s="244">
        <v>7</v>
      </c>
      <c r="I10" s="235">
        <v>1268.5039999999999</v>
      </c>
      <c r="J10" s="236">
        <v>2.9298119853100697E-3</v>
      </c>
      <c r="K10" s="236">
        <v>0.44817206792547071</v>
      </c>
      <c r="L10" s="236">
        <v>0.18919924572567373</v>
      </c>
      <c r="M10" s="255">
        <v>37</v>
      </c>
    </row>
    <row r="11" spans="1:13" ht="16.5">
      <c r="A11" s="240" t="s">
        <v>118</v>
      </c>
      <c r="B11" s="241" t="s">
        <v>199</v>
      </c>
      <c r="C11" s="232" t="s">
        <v>67</v>
      </c>
      <c r="D11" s="233">
        <v>0.82670854119399628</v>
      </c>
      <c r="E11" s="242">
        <v>3605</v>
      </c>
      <c r="F11" s="234" t="s">
        <v>119</v>
      </c>
      <c r="G11" s="243" t="s">
        <v>172</v>
      </c>
      <c r="H11" s="244">
        <v>3</v>
      </c>
      <c r="I11" s="235">
        <v>3977.3850000000002</v>
      </c>
      <c r="J11" s="236">
        <v>9.695830239993361E-2</v>
      </c>
      <c r="K11" s="236">
        <v>0.24532627937329551</v>
      </c>
      <c r="L11" s="236">
        <v>0.11867093580329789</v>
      </c>
      <c r="M11" s="255">
        <v>40</v>
      </c>
    </row>
    <row r="12" spans="1:13" ht="16.5">
      <c r="A12" s="240" t="s">
        <v>118</v>
      </c>
      <c r="B12" s="241" t="s">
        <v>202</v>
      </c>
      <c r="C12" s="232" t="s">
        <v>69</v>
      </c>
      <c r="D12" s="233">
        <v>0.88692307692307693</v>
      </c>
      <c r="E12" s="242">
        <v>6643</v>
      </c>
      <c r="F12" s="234" t="s">
        <v>122</v>
      </c>
      <c r="G12" s="243" t="s">
        <v>191</v>
      </c>
      <c r="H12" s="244">
        <v>1</v>
      </c>
      <c r="I12" s="235">
        <v>1973.6659999999999</v>
      </c>
      <c r="J12" s="236">
        <v>2.5233656486700749E-2</v>
      </c>
      <c r="K12" s="236">
        <v>0.36858566602607318</v>
      </c>
      <c r="L12" s="236">
        <v>0.13274789148721214</v>
      </c>
      <c r="M12" s="255">
        <v>54</v>
      </c>
    </row>
    <row r="13" spans="1:13" ht="16.5">
      <c r="A13" s="240" t="s">
        <v>118</v>
      </c>
      <c r="B13" s="241" t="s">
        <v>206</v>
      </c>
      <c r="C13" s="232" t="s">
        <v>70</v>
      </c>
      <c r="D13" s="233">
        <v>0.78086956521739137</v>
      </c>
      <c r="E13" s="242">
        <v>9359</v>
      </c>
      <c r="F13" s="234" t="s">
        <v>121</v>
      </c>
      <c r="G13" s="243" t="s">
        <v>184</v>
      </c>
      <c r="H13" s="244">
        <v>1</v>
      </c>
      <c r="I13" s="235">
        <v>2654.9110000000001</v>
      </c>
      <c r="J13" s="236">
        <v>4.0382083162606254E-2</v>
      </c>
      <c r="K13" s="236">
        <v>0.39550089002347988</v>
      </c>
      <c r="L13" s="236">
        <v>0.2312695227824963</v>
      </c>
      <c r="M13" s="255">
        <v>71</v>
      </c>
    </row>
    <row r="14" spans="1:13" ht="16.5">
      <c r="A14" s="240" t="s">
        <v>118</v>
      </c>
      <c r="B14" s="241" t="s">
        <v>209</v>
      </c>
      <c r="C14" s="232" t="s">
        <v>70</v>
      </c>
      <c r="D14" s="233">
        <v>0.76521739130434785</v>
      </c>
      <c r="E14" s="242">
        <v>7264</v>
      </c>
      <c r="F14" s="234" t="s">
        <v>121</v>
      </c>
      <c r="G14" s="243" t="s">
        <v>184</v>
      </c>
      <c r="H14" s="244">
        <v>1</v>
      </c>
      <c r="I14" s="235">
        <v>2191.7730000000001</v>
      </c>
      <c r="J14" s="236">
        <v>1.9234749497228618E-2</v>
      </c>
      <c r="K14" s="236">
        <v>0.46108808969884241</v>
      </c>
      <c r="L14" s="236">
        <v>0.20805074248108721</v>
      </c>
      <c r="M14" s="255">
        <v>109</v>
      </c>
    </row>
    <row r="15" spans="1:13" ht="16.5">
      <c r="A15" s="240" t="s">
        <v>118</v>
      </c>
      <c r="B15" s="241" t="s">
        <v>212</v>
      </c>
      <c r="C15" s="232" t="s">
        <v>67</v>
      </c>
      <c r="D15" s="233">
        <v>0.83324977525959676</v>
      </c>
      <c r="E15" s="242">
        <v>7069</v>
      </c>
      <c r="F15" s="234" t="s">
        <v>119</v>
      </c>
      <c r="G15" s="243" t="s">
        <v>169</v>
      </c>
      <c r="H15" s="244">
        <v>9</v>
      </c>
      <c r="I15" s="235">
        <v>1338.0549999999998</v>
      </c>
      <c r="J15" s="236">
        <v>4.2128216108132437E-2</v>
      </c>
      <c r="K15" s="236">
        <v>0.41030656470463339</v>
      </c>
      <c r="L15" s="236">
        <v>0.17114393653474633</v>
      </c>
      <c r="M15" s="255">
        <v>39</v>
      </c>
    </row>
    <row r="16" spans="1:13" ht="16.5">
      <c r="A16" s="240" t="s">
        <v>118</v>
      </c>
      <c r="B16" s="241" t="s">
        <v>214</v>
      </c>
      <c r="C16" s="232" t="s">
        <v>67</v>
      </c>
      <c r="D16" s="233">
        <v>0.80954545454545446</v>
      </c>
      <c r="E16" s="242">
        <v>6515</v>
      </c>
      <c r="F16" s="234" t="s">
        <v>120</v>
      </c>
      <c r="G16" s="243" t="s">
        <v>181</v>
      </c>
      <c r="H16" s="244">
        <v>1</v>
      </c>
      <c r="I16" s="235">
        <v>2473.806</v>
      </c>
      <c r="J16" s="236">
        <v>2.2602112254596563E-2</v>
      </c>
      <c r="K16" s="236">
        <v>0.38577555050393264</v>
      </c>
      <c r="L16" s="236">
        <v>0.21545747726377898</v>
      </c>
      <c r="M16" s="255">
        <v>48</v>
      </c>
    </row>
    <row r="17" spans="1:13" ht="16.5">
      <c r="A17" s="240" t="s">
        <v>118</v>
      </c>
      <c r="B17" s="241" t="s">
        <v>217</v>
      </c>
      <c r="C17" s="232" t="s">
        <v>67</v>
      </c>
      <c r="D17" s="233">
        <v>0.81982026902014904</v>
      </c>
      <c r="E17" s="242">
        <v>5</v>
      </c>
      <c r="F17" s="234" t="s">
        <v>119</v>
      </c>
      <c r="G17" s="243" t="s">
        <v>169</v>
      </c>
      <c r="H17" s="244">
        <v>2</v>
      </c>
      <c r="I17" s="235">
        <v>4145.3180000000002</v>
      </c>
      <c r="J17" s="236">
        <v>1.104368187921578E-2</v>
      </c>
      <c r="K17" s="236">
        <v>0.4057243685709408</v>
      </c>
      <c r="L17" s="236">
        <v>0.18551049642029874</v>
      </c>
      <c r="M17" s="255">
        <v>81</v>
      </c>
    </row>
    <row r="18" spans="1:13" ht="16.5">
      <c r="A18" s="240" t="s">
        <v>118</v>
      </c>
      <c r="B18" s="241" t="s">
        <v>219</v>
      </c>
      <c r="C18" s="232" t="s">
        <v>67</v>
      </c>
      <c r="D18" s="233">
        <v>0.83269230769230773</v>
      </c>
      <c r="E18" s="242">
        <v>5023</v>
      </c>
      <c r="F18" s="234" t="s">
        <v>122</v>
      </c>
      <c r="G18" s="243" t="s">
        <v>190</v>
      </c>
      <c r="H18" s="244">
        <v>1</v>
      </c>
      <c r="I18" s="235">
        <v>2046.1030000000001</v>
      </c>
      <c r="J18" s="236">
        <v>1.1161118755800873E-2</v>
      </c>
      <c r="K18" s="236">
        <v>0.37277864357126583</v>
      </c>
      <c r="L18" s="236">
        <v>0.16910194648070012</v>
      </c>
      <c r="M18" s="255">
        <v>60</v>
      </c>
    </row>
    <row r="19" spans="1:13" ht="16.5">
      <c r="A19" s="240" t="s">
        <v>118</v>
      </c>
      <c r="B19" s="241" t="s">
        <v>221</v>
      </c>
      <c r="C19" s="232" t="s">
        <v>70</v>
      </c>
      <c r="D19" s="233">
        <v>0.79272727272727261</v>
      </c>
      <c r="E19" s="242">
        <v>981</v>
      </c>
      <c r="F19" s="234" t="s">
        <v>120</v>
      </c>
      <c r="G19" s="243" t="s">
        <v>181</v>
      </c>
      <c r="H19" s="244">
        <v>1</v>
      </c>
      <c r="I19" s="235">
        <v>2411.5619999999999</v>
      </c>
      <c r="J19" s="236">
        <v>2.0745192884589231E-2</v>
      </c>
      <c r="K19" s="236">
        <v>0.37991603525939299</v>
      </c>
      <c r="L19" s="236">
        <v>0.20940784437638346</v>
      </c>
      <c r="M19" s="255">
        <v>35</v>
      </c>
    </row>
    <row r="20" spans="1:13" ht="16.5">
      <c r="A20" s="240" t="s">
        <v>118</v>
      </c>
      <c r="B20" s="241" t="s">
        <v>268</v>
      </c>
      <c r="C20" s="232" t="s">
        <v>70</v>
      </c>
      <c r="D20" s="233">
        <v>0.76461538461538459</v>
      </c>
      <c r="E20" s="242">
        <v>3430</v>
      </c>
      <c r="F20" s="234" t="s">
        <v>122</v>
      </c>
      <c r="G20" s="243" t="s">
        <v>192</v>
      </c>
      <c r="H20" s="244">
        <v>1</v>
      </c>
      <c r="I20" s="235">
        <v>2092.04</v>
      </c>
      <c r="J20" s="236">
        <v>5.3358186214362904E-2</v>
      </c>
      <c r="K20" s="236">
        <v>0.3429324151139862</v>
      </c>
      <c r="L20" s="236">
        <v>0.15200474178313991</v>
      </c>
      <c r="M20" s="255">
        <v>45</v>
      </c>
    </row>
    <row r="21" spans="1:13" ht="16.5">
      <c r="A21" s="240" t="s">
        <v>118</v>
      </c>
      <c r="B21" s="241" t="s">
        <v>233</v>
      </c>
      <c r="C21" s="232" t="s">
        <v>67</v>
      </c>
      <c r="D21" s="233">
        <v>0.84875861062596392</v>
      </c>
      <c r="E21" s="242">
        <v>4636</v>
      </c>
      <c r="F21" s="234" t="s">
        <v>119</v>
      </c>
      <c r="G21" s="243" t="s">
        <v>169</v>
      </c>
      <c r="H21" s="244">
        <v>8</v>
      </c>
      <c r="I21" s="235">
        <v>1516.9820000000002</v>
      </c>
      <c r="J21" s="236">
        <v>4.9945135267852048E-3</v>
      </c>
      <c r="K21" s="236">
        <v>0.44529767630655487</v>
      </c>
      <c r="L21" s="236">
        <v>0.11140540889740287</v>
      </c>
      <c r="M21" s="255">
        <v>53</v>
      </c>
    </row>
    <row r="22" spans="1:13" ht="16.5">
      <c r="A22" s="240" t="s">
        <v>118</v>
      </c>
      <c r="B22" s="241" t="s">
        <v>236</v>
      </c>
      <c r="C22" s="232" t="s">
        <v>70</v>
      </c>
      <c r="D22" s="233">
        <v>0.72230769230769221</v>
      </c>
      <c r="E22" s="242">
        <v>6865</v>
      </c>
      <c r="F22" s="234" t="s">
        <v>122</v>
      </c>
      <c r="G22" s="243" t="s">
        <v>194</v>
      </c>
      <c r="H22" s="244">
        <v>1</v>
      </c>
      <c r="I22" s="235">
        <v>1918.729</v>
      </c>
      <c r="J22" s="236">
        <v>4.5308304996030377E-2</v>
      </c>
      <c r="K22" s="236">
        <v>0.32930510988758172</v>
      </c>
      <c r="L22" s="236">
        <v>0.1719888530376098</v>
      </c>
      <c r="M22" s="255">
        <v>31</v>
      </c>
    </row>
    <row r="23" spans="1:13" ht="16.5">
      <c r="A23" s="240" t="s">
        <v>118</v>
      </c>
      <c r="B23" s="241" t="s">
        <v>237</v>
      </c>
      <c r="C23" s="232" t="s">
        <v>69</v>
      </c>
      <c r="D23" s="233">
        <v>0.88752968821834521</v>
      </c>
      <c r="E23" s="242">
        <v>9921</v>
      </c>
      <c r="F23" s="234" t="s">
        <v>121</v>
      </c>
      <c r="G23" s="243" t="s">
        <v>189</v>
      </c>
      <c r="H23" s="244">
        <v>2</v>
      </c>
      <c r="I23" s="235">
        <v>1881.873</v>
      </c>
      <c r="J23" s="236">
        <v>1.3182854217360322E-2</v>
      </c>
      <c r="K23" s="236">
        <v>0.41026546387562063</v>
      </c>
      <c r="L23" s="236">
        <v>0.20352064140353784</v>
      </c>
      <c r="M23" s="255">
        <v>47</v>
      </c>
    </row>
    <row r="24" spans="1:13" ht="16.5">
      <c r="A24" s="240" t="s">
        <v>118</v>
      </c>
      <c r="B24" s="241" t="s">
        <v>241</v>
      </c>
      <c r="C24" s="232" t="s">
        <v>69</v>
      </c>
      <c r="D24" s="233">
        <v>0.85385117918826303</v>
      </c>
      <c r="E24" s="242">
        <v>1234</v>
      </c>
      <c r="F24" s="234" t="s">
        <v>121</v>
      </c>
      <c r="G24" s="243" t="s">
        <v>183</v>
      </c>
      <c r="H24" s="244">
        <v>7</v>
      </c>
      <c r="I24" s="235">
        <v>1123.087</v>
      </c>
      <c r="J24" s="236">
        <v>3.1609601317950618E-2</v>
      </c>
      <c r="K24" s="236">
        <v>0.3823640999962265</v>
      </c>
      <c r="L24" s="236">
        <v>0.171847773146693</v>
      </c>
      <c r="M24" s="255">
        <v>30</v>
      </c>
    </row>
    <row r="25" spans="1:13" ht="16.5">
      <c r="A25" s="240" t="s">
        <v>118</v>
      </c>
      <c r="B25" s="241" t="s">
        <v>244</v>
      </c>
      <c r="C25" s="232" t="s">
        <v>70</v>
      </c>
      <c r="D25" s="233">
        <v>0.7617061904166984</v>
      </c>
      <c r="E25" s="242">
        <v>5114</v>
      </c>
      <c r="F25" s="234" t="s">
        <v>119</v>
      </c>
      <c r="G25" s="243" t="s">
        <v>172</v>
      </c>
      <c r="H25" s="244">
        <v>9</v>
      </c>
      <c r="I25" s="235">
        <v>1566.1879999999999</v>
      </c>
      <c r="J25" s="236">
        <v>1.1108203340108968E-2</v>
      </c>
      <c r="K25" s="236">
        <v>0.46632704958732907</v>
      </c>
      <c r="L25" s="236">
        <v>0.24454280073656545</v>
      </c>
      <c r="M25" s="255">
        <v>54</v>
      </c>
    </row>
    <row r="26" spans="1:13" ht="16.5">
      <c r="A26" s="240" t="s">
        <v>118</v>
      </c>
      <c r="B26" s="241" t="s">
        <v>246</v>
      </c>
      <c r="C26" s="232" t="s">
        <v>67</v>
      </c>
      <c r="D26" s="233">
        <v>0.83730769230769231</v>
      </c>
      <c r="E26" s="242">
        <v>2626</v>
      </c>
      <c r="F26" s="234" t="s">
        <v>122</v>
      </c>
      <c r="G26" s="243" t="s">
        <v>191</v>
      </c>
      <c r="H26" s="244">
        <v>1</v>
      </c>
      <c r="I26" s="235">
        <v>2063.3580000000002</v>
      </c>
      <c r="J26" s="236">
        <v>2.0420325317967572E-2</v>
      </c>
      <c r="K26" s="236">
        <v>0.37435102098181033</v>
      </c>
      <c r="L26" s="236">
        <v>0.22196826726142529</v>
      </c>
      <c r="M26" s="255">
        <v>39</v>
      </c>
    </row>
    <row r="27" spans="1:13" ht="16.5">
      <c r="A27" s="240" t="s">
        <v>118</v>
      </c>
      <c r="B27" s="241" t="s">
        <v>252</v>
      </c>
      <c r="C27" s="232" t="s">
        <v>69</v>
      </c>
      <c r="D27" s="233">
        <v>0.8560641263519575</v>
      </c>
      <c r="E27" s="242">
        <v>9593</v>
      </c>
      <c r="F27" s="234" t="s">
        <v>91</v>
      </c>
      <c r="G27" s="243" t="s">
        <v>195</v>
      </c>
      <c r="H27" s="244">
        <v>8</v>
      </c>
      <c r="I27" s="235">
        <v>1723.4630000000002</v>
      </c>
      <c r="J27" s="236">
        <v>3.8893124894724032E-2</v>
      </c>
      <c r="K27" s="236">
        <v>0.39765795710437257</v>
      </c>
      <c r="L27" s="236">
        <v>0.21990608443581325</v>
      </c>
      <c r="M27" s="255">
        <v>50</v>
      </c>
    </row>
    <row r="28" spans="1:13" ht="16.5">
      <c r="A28" s="240" t="s">
        <v>118</v>
      </c>
      <c r="B28" s="241" t="s">
        <v>253</v>
      </c>
      <c r="C28" s="232" t="s">
        <v>69</v>
      </c>
      <c r="D28" s="233">
        <v>0.86571428571428566</v>
      </c>
      <c r="E28" s="242">
        <v>8327</v>
      </c>
      <c r="F28" s="234" t="s">
        <v>119</v>
      </c>
      <c r="G28" s="243" t="s">
        <v>169</v>
      </c>
      <c r="H28" s="244">
        <v>1</v>
      </c>
      <c r="I28" s="235">
        <v>3614.7049999999999</v>
      </c>
      <c r="J28" s="236">
        <v>1.2275708150396247E-2</v>
      </c>
      <c r="K28" s="236">
        <v>0.36889947342764384</v>
      </c>
      <c r="L28" s="236">
        <v>0.18148092306287789</v>
      </c>
      <c r="M28" s="255">
        <v>89</v>
      </c>
    </row>
  </sheetData>
  <mergeCells count="1">
    <mergeCell ref="A2:M2"/>
  </mergeCells>
  <phoneticPr fontId="2" type="noConversion"/>
  <conditionalFormatting sqref="C10:D28">
    <cfRule type="containsText" dxfId="17" priority="1" operator="containsText" text="F">
      <formula>NOT(ISERROR(SEARCH("F",C10)))</formula>
    </cfRule>
    <cfRule type="containsText" dxfId="16" priority="2" operator="containsText" text="D">
      <formula>NOT(ISERROR(SEARCH("D",C10)))</formula>
    </cfRule>
    <cfRule type="containsText" dxfId="15" priority="3" operator="containsText" text="C">
      <formula>NOT(ISERROR(SEARCH("C",C10)))</formula>
    </cfRule>
    <cfRule type="containsText" dxfId="14" priority="4" operator="containsText" text="B">
      <formula>NOT(ISERROR(SEARCH("B",C10)))</formula>
    </cfRule>
    <cfRule type="containsText" dxfId="13" priority="5" operator="containsText" text="A">
      <formula>NOT(ISERROR(SEARCH("A",C10)))</formula>
    </cfRule>
    <cfRule type="containsText" dxfId="12" priority="6" operator="containsText" text="S">
      <formula>NOT(ISERROR(SEARCH("S",C10)))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5</vt:i4>
      </vt:variant>
    </vt:vector>
  </HeadingPairs>
  <TitlesOfParts>
    <vt:vector size="13" baseType="lpstr">
      <vt:lpstr>운전성향분석&gt;</vt:lpstr>
      <vt:lpstr>종합</vt:lpstr>
      <vt:lpstr>세부분석&gt;</vt:lpstr>
      <vt:lpstr>차량별</vt:lpstr>
      <vt:lpstr>운전자별</vt:lpstr>
      <vt:lpstr>★특별관리대상&gt;</vt:lpstr>
      <vt:lpstr>D,F등급 명단</vt:lpstr>
      <vt:lpstr>공회전과다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유카시스템</cp:lastModifiedBy>
  <cp:lastPrinted>2024-03-04T06:51:32Z</cp:lastPrinted>
  <dcterms:created xsi:type="dcterms:W3CDTF">2019-04-08T07:12:46Z</dcterms:created>
  <dcterms:modified xsi:type="dcterms:W3CDTF">2024-12-04T00:35:04Z</dcterms:modified>
</cp:coreProperties>
</file>