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76EA3A4-863F-47C4-B496-F07B5866392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운전자별!$A$1:$R$162</definedName>
    <definedName name="_xlnm.Print_Area" localSheetId="1">종합!$A$1:$L$227</definedName>
    <definedName name="_xlnm.Print_Area" localSheetId="3">차량별!$A$1:$T$72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210" i="12"/>
  <c r="B209" i="12"/>
  <c r="B208" i="12"/>
  <c r="B213" i="12"/>
  <c r="B211" i="12"/>
  <c r="B212" i="12"/>
  <c r="A52" i="60" l="1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F63" i="60" l="1"/>
  <c r="F65" i="60"/>
  <c r="F67" i="60"/>
  <c r="F59" i="60"/>
  <c r="F61" i="60"/>
  <c r="F66" i="60"/>
  <c r="F69" i="60"/>
  <c r="F68" i="60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B6" i="60"/>
  <c r="B7" i="60"/>
  <c r="B8" i="60"/>
  <c r="B9" i="60"/>
  <c r="B10" i="60"/>
  <c r="B5" i="60"/>
  <c r="F15" i="60" l="1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5" i="12" a="1"/>
  <c r="J55" i="12" l="1"/>
  <c r="E77" i="12"/>
  <c r="K77" i="12"/>
  <c r="K78" i="12" s="1"/>
  <c r="J77" i="12"/>
  <c r="J78" i="12" s="1"/>
  <c r="I77" i="12"/>
  <c r="I78" i="12" s="1"/>
  <c r="G77" i="12"/>
  <c r="G78" i="12" s="1"/>
  <c r="H77" i="12"/>
  <c r="H78" i="12" s="1"/>
  <c r="F77" i="12"/>
  <c r="F78" i="12" s="1"/>
  <c r="B217" i="12" l="1"/>
  <c r="B218" i="12"/>
  <c r="E84" i="12"/>
  <c r="E82" i="12"/>
  <c r="E79" i="12"/>
  <c r="E83" i="12"/>
  <c r="E80" i="12"/>
  <c r="E78" i="12"/>
  <c r="E81" i="12"/>
  <c r="B21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213" i="12" l="1"/>
  <c r="G210" i="12"/>
  <c r="F217" i="12"/>
  <c r="D213" i="12"/>
  <c r="E212" i="12"/>
  <c r="F208" i="12"/>
  <c r="E213" i="12"/>
  <c r="I217" i="12"/>
  <c r="H217" i="12"/>
  <c r="E217" i="12"/>
  <c r="D217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G211" i="12" l="1"/>
  <c r="J217" i="12"/>
  <c r="J208" i="12"/>
  <c r="E208" i="12"/>
  <c r="I208" i="12"/>
  <c r="E210" i="12"/>
  <c r="I211" i="12"/>
  <c r="D212" i="12"/>
  <c r="F210" i="12"/>
  <c r="J213" i="12"/>
  <c r="H210" i="12"/>
  <c r="D210" i="12"/>
  <c r="D209" i="12"/>
  <c r="E209" i="12"/>
  <c r="G213" i="12"/>
  <c r="J210" i="12"/>
  <c r="F211" i="12"/>
  <c r="D211" i="12"/>
  <c r="G208" i="12"/>
  <c r="J209" i="12"/>
  <c r="G209" i="12"/>
  <c r="H208" i="12"/>
  <c r="H213" i="12"/>
  <c r="J211" i="12"/>
  <c r="J212" i="12"/>
  <c r="F209" i="12"/>
  <c r="D208" i="12"/>
  <c r="H211" i="12"/>
  <c r="E211" i="12"/>
  <c r="H212" i="12"/>
  <c r="I210" i="12"/>
  <c r="G217" i="12"/>
  <c r="I209" i="12"/>
  <c r="F212" i="12"/>
  <c r="I213" i="12"/>
  <c r="H209" i="12"/>
  <c r="G212" i="12"/>
  <c r="I212" i="12"/>
  <c r="F6" i="60"/>
  <c r="B216" i="12" l="1"/>
  <c r="B215" i="12"/>
  <c r="B214" i="12"/>
  <c r="G214" i="12" l="1"/>
  <c r="F214" i="12"/>
  <c r="E214" i="12"/>
  <c r="D214" i="12"/>
  <c r="J214" i="12"/>
  <c r="I214" i="12"/>
  <c r="H214" i="12"/>
  <c r="H215" i="12"/>
  <c r="G215" i="12"/>
  <c r="F215" i="12"/>
  <c r="E215" i="12"/>
  <c r="D215" i="12"/>
  <c r="J215" i="12"/>
  <c r="I215" i="12"/>
  <c r="I216" i="12"/>
  <c r="H216" i="12"/>
  <c r="G216" i="12"/>
  <c r="F216" i="12"/>
  <c r="E216" i="12"/>
  <c r="D216" i="12"/>
  <c r="J216" i="12"/>
  <c r="J10" i="12"/>
  <c r="J33" i="12" s="1"/>
  <c r="N27" i="12"/>
  <c r="K29" i="12"/>
  <c r="J219" i="12" l="1"/>
  <c r="I219" i="12"/>
  <c r="G219" i="12"/>
  <c r="H219" i="12"/>
  <c r="E218" i="12"/>
  <c r="E219" i="12"/>
  <c r="F219" i="12"/>
  <c r="D219" i="12"/>
  <c r="F218" i="12"/>
  <c r="D29" i="12"/>
  <c r="E55" i="12" a="1"/>
  <c r="D55" i="12" a="1"/>
  <c r="I55" i="12" a="1"/>
  <c r="H55" i="12" a="1"/>
  <c r="G55" i="12" a="1"/>
  <c r="F55" i="12" a="1"/>
  <c r="J218" i="12" l="1"/>
  <c r="G218" i="12"/>
  <c r="I218" i="12"/>
  <c r="H218" i="12"/>
  <c r="D218" i="12"/>
  <c r="H55" i="12"/>
  <c r="G55" i="12"/>
  <c r="F55" i="12"/>
  <c r="D55" i="12"/>
  <c r="E55" i="12"/>
  <c r="I55" i="12"/>
  <c r="K55" i="12" a="1"/>
  <c r="K55" i="12" s="1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<sst xmlns="http://schemas.openxmlformats.org/spreadsheetml/2006/main" count="4852" uniqueCount="801">
  <si>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</si>
  <si>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</si>
  <si>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</si>
  <si>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</si>
  <si>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</si>
  <si>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</si>
  <si>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</si>
  <si>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</si>
  <si>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</si>
  <si>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</si>
  <si>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</si>
  <si>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</si>
  <si>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</si>
  <si>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</si>
  <si>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</si>
  <si>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</si>
  <si>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</si>
  <si>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</si>
  <si>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</si>
  <si>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</si>
  <si>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</si>
  <si>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</si>
  <si>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</si>
  <si>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</si>
  <si>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</si>
  <si>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</si>
  <si>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</si>
  <si>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</si>
  <si>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</si>
  <si>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</si>
  <si>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</si>
  <si>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</si>
  <si>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</si>
  <si>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</si>
  <si>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</si>
  <si>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</si>
  <si>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</si>
  <si>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</si>
  <si>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</si>
  <si>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</si>
  <si>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</si>
  <si>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</si>
  <si>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</si>
  <si>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</si>
  <si>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</si>
  <si>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</si>
  <si>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</si>
  <si>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</si>
  <si>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</si>
  <si>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</si>
  <si>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</si>
  <si>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</si>
  <si>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</si>
  <si>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</si>
  <si>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</si>
  <si>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</si>
  <si>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</si>
  <si>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</si>
  <si>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</si>
  <si>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</si>
  <si>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</si>
  <si>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</si>
  <si>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</si>
  <si>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</si>
  <si>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</si>
  <si>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</si>
  <si>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</si>
  <si>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</si>
  <si>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</si>
  <si>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</si>
  <si>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</si>
  <si>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</si>
  <si>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</si>
  <si>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</si>
  <si>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</si>
  <si>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</si>
  <si>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</si>
  <si>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</si>
  <si>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</si>
  <si>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</si>
  <si>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</si>
  <si>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</si>
  <si>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</si>
  <si>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</si>
  <si>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</si>
  <si>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</si>
  <si>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</si>
  <si>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</si>
  <si>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</si>
  <si>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</si>
  <si>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</si>
  <si>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</si>
  <si>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</si>
  <si>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</si>
  <si>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</si>
  <si>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</si>
  <si>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</si>
  <si>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</si>
  <si>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</si>
  <si>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</si>
  <si>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</si>
  <si>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</si>
  <si>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</si>
  <si>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</si>
  <si>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</si>
  <si>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</si>
  <si>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</si>
  <si>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</si>
  <si>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</si>
  <si>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</si>
  <si>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</si>
  <si>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</si>
  <si>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</si>
  <si>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</si>
  <si>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</si>
  <si>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</si>
  <si>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</si>
  <si>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</si>
  <si>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</si>
  <si>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</si>
  <si>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</si>
  <si>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</si>
  <si>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</si>
  <si>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</si>
  <si>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</si>
  <si>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</si>
  <si>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</si>
  <si>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</si>
  <si>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</si>
  <si>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</si>
  <si>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</si>
  <si>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</si>
  <si>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</si>
  <si>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</si>
  <si>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</si>
  <si>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</si>
  <si>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</si>
  <si>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</si>
  <si>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</si>
  <si>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</si>
  <si>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</si>
  <si>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</si>
  <si>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</si>
  <si>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</si>
  <si>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</si>
  <si>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</si>
  <si>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</si>
  <si>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</si>
  <si>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</si>
  <si>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</si>
  <si>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</si>
  <si>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</si>
  <si>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</si>
  <si>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</si>
  <si>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</si>
  <si>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</si>
  <si>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</si>
  <si>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</si>
  <si>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</si>
  <si>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</si>
  <si>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</si>
  <si>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</si>
  <si>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</si>
  <si>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</si>
  <si>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</si>
  <si>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</si>
  <si>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</si>
  <si>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</si>
  <si>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</si>
  <si>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</si>
  <si>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</si>
  <si>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</si>
  <si>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</si>
  <si>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</si>
  <si>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</si>
  <si>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</si>
  <si>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</si>
  <si>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</si>
  <si>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</si>
  <si>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소형</t>
  </si>
  <si>
    <t>HD</t>
  </si>
  <si>
    <t>중형</t>
  </si>
  <si>
    <t>최대주행거리</t>
  </si>
  <si>
    <t>[TIP!!] 특별관리 운행사원 관리하려면?</t>
  </si>
  <si>
    <t>d</t>
    <phoneticPr fontId="3" type="noConversion"/>
  </si>
  <si>
    <t>NEW</t>
  </si>
  <si>
    <t>new</t>
  </si>
  <si>
    <t>70바3856</t>
  </si>
  <si>
    <t>2424</t>
  </si>
  <si>
    <t>70바3857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</si>
  <si>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</si>
  <si>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</si>
  <si>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</si>
  <si>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</si>
  <si>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</si>
  <si>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</si>
  <si>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</si>
  <si>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</si>
  <si>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</si>
  <si>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</si>
  <si>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</si>
  <si>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</si>
  <si>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</si>
  <si>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</si>
  <si>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70바3876</t>
  </si>
  <si>
    <t>해성운수24C3</t>
  </si>
  <si>
    <t>70바3878</t>
  </si>
  <si>
    <t>70바3879</t>
  </si>
  <si>
    <t>70바3880</t>
  </si>
  <si>
    <t>70바3881</t>
  </si>
  <si>
    <t>70바3889</t>
  </si>
  <si>
    <t>70바3893</t>
  </si>
  <si>
    <t>71바5764</t>
  </si>
  <si>
    <t>해성운수24C1</t>
  </si>
  <si>
    <t>71바5751</t>
  </si>
  <si>
    <t>71바5753</t>
  </si>
  <si>
    <t>71바5754</t>
  </si>
  <si>
    <t>71바5760</t>
  </si>
  <si>
    <t>71바5763</t>
  </si>
  <si>
    <t>71바5768</t>
  </si>
  <si>
    <t>71바5780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</si>
  <si>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</si>
  <si>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</si>
  <si>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</si>
  <si>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</si>
  <si>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</si>
  <si>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</si>
  <si>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</si>
  <si>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</si>
  <si>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</si>
  <si>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</si>
  <si>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</si>
  <si>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</si>
  <si>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</si>
  <si>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</si>
  <si>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</si>
  <si>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</si>
  <si>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71바7078</t>
  </si>
  <si>
    <t>71바5800</t>
  </si>
  <si>
    <t>71바5774</t>
  </si>
  <si>
    <t>71바5770</t>
  </si>
  <si>
    <t>71바5777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</si>
  <si>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</si>
  <si>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</si>
  <si>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</si>
  <si>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</si>
  <si>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</si>
  <si>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</si>
  <si>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</si>
  <si>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</si>
  <si>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</si>
  <si>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</si>
  <si>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</si>
  <si>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</si>
  <si>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강대호</t>
  </si>
  <si>
    <t>강필종</t>
  </si>
  <si>
    <t>강형택</t>
  </si>
  <si>
    <t>곽동일</t>
  </si>
  <si>
    <t>곽종호</t>
  </si>
  <si>
    <t>권오중</t>
  </si>
  <si>
    <t>권용환</t>
  </si>
  <si>
    <t>김건훈</t>
  </si>
  <si>
    <t>김경문</t>
  </si>
  <si>
    <t>김국신</t>
  </si>
  <si>
    <t>김대철</t>
  </si>
  <si>
    <t>김문배</t>
  </si>
  <si>
    <t>김민호</t>
  </si>
  <si>
    <t>김성태</t>
  </si>
  <si>
    <t>김성호</t>
  </si>
  <si>
    <t>김세현</t>
  </si>
  <si>
    <t>김승열</t>
  </si>
  <si>
    <t>김신애</t>
  </si>
  <si>
    <t>김영배</t>
  </si>
  <si>
    <t>김용복</t>
  </si>
  <si>
    <t>김용호</t>
  </si>
  <si>
    <t>김종환</t>
  </si>
  <si>
    <t>김진우</t>
  </si>
  <si>
    <t>김학상</t>
  </si>
  <si>
    <t>김환선</t>
  </si>
  <si>
    <t>김효덕</t>
  </si>
  <si>
    <t>노동수</t>
  </si>
  <si>
    <t>노희국</t>
  </si>
  <si>
    <t>문순례</t>
  </si>
  <si>
    <t>박승욱</t>
  </si>
  <si>
    <t>박승철</t>
  </si>
  <si>
    <t>박연태</t>
  </si>
  <si>
    <t>박용출</t>
  </si>
  <si>
    <t>박용호</t>
  </si>
  <si>
    <t>박일우</t>
  </si>
  <si>
    <t>박재용</t>
  </si>
  <si>
    <t>박종길</t>
  </si>
  <si>
    <t>박주철</t>
  </si>
  <si>
    <t>박진혁</t>
  </si>
  <si>
    <t>박찬극</t>
  </si>
  <si>
    <t>박철희</t>
  </si>
  <si>
    <t>백경희</t>
  </si>
  <si>
    <t>서영석</t>
  </si>
  <si>
    <t>서원일</t>
  </si>
  <si>
    <t>서정근</t>
  </si>
  <si>
    <t>석재혁</t>
  </si>
  <si>
    <t>성종수</t>
  </si>
  <si>
    <t>송진영</t>
  </si>
  <si>
    <t>신경호</t>
  </si>
  <si>
    <t>신상현</t>
  </si>
  <si>
    <t>신유재</t>
  </si>
  <si>
    <t>심길섭</t>
  </si>
  <si>
    <t>오정일</t>
  </si>
  <si>
    <t>원상재</t>
  </si>
  <si>
    <t>유광식</t>
  </si>
  <si>
    <t>유금종</t>
  </si>
  <si>
    <t>유인석</t>
  </si>
  <si>
    <t>유정이</t>
  </si>
  <si>
    <t>유호승</t>
  </si>
  <si>
    <t>윤국진</t>
  </si>
  <si>
    <t>윤국현</t>
  </si>
  <si>
    <t>윤보의</t>
  </si>
  <si>
    <t>윤여웅</t>
  </si>
  <si>
    <t>이광노</t>
  </si>
  <si>
    <t>이덕권</t>
  </si>
  <si>
    <t>이도식</t>
  </si>
  <si>
    <t>이명복</t>
  </si>
  <si>
    <t>이병성</t>
  </si>
  <si>
    <t>이복순</t>
  </si>
  <si>
    <t>이서동</t>
  </si>
  <si>
    <t>이성준</t>
  </si>
  <si>
    <t>이용언</t>
  </si>
  <si>
    <t>이원희</t>
  </si>
  <si>
    <t>이종열</t>
  </si>
  <si>
    <t>이종현</t>
  </si>
  <si>
    <t>이준호</t>
  </si>
  <si>
    <t>이진수</t>
  </si>
  <si>
    <t>이태경</t>
  </si>
  <si>
    <t>이태민</t>
  </si>
  <si>
    <t>이현</t>
  </si>
  <si>
    <t>장동훈</t>
  </si>
  <si>
    <t>장충식</t>
  </si>
  <si>
    <t>정재경</t>
  </si>
  <si>
    <t>정형찬</t>
  </si>
  <si>
    <t>정호근</t>
  </si>
  <si>
    <t>조규선</t>
  </si>
  <si>
    <t>조부기</t>
  </si>
  <si>
    <t>조상원</t>
  </si>
  <si>
    <t>조성필</t>
  </si>
  <si>
    <t>조용식</t>
  </si>
  <si>
    <t>조철상</t>
  </si>
  <si>
    <t>진영일</t>
  </si>
  <si>
    <t>채수강</t>
  </si>
  <si>
    <t>최규현</t>
  </si>
  <si>
    <t>최길엽</t>
  </si>
  <si>
    <t>최석규</t>
  </si>
  <si>
    <t>최홍선</t>
  </si>
  <si>
    <t>추경옥</t>
  </si>
  <si>
    <t>태일국</t>
  </si>
  <si>
    <t>한규민</t>
  </si>
  <si>
    <t>한효수</t>
  </si>
  <si>
    <t>홍기표</t>
  </si>
  <si>
    <t>홍순관</t>
  </si>
  <si>
    <t>홍순욱</t>
  </si>
  <si>
    <t>황광수</t>
  </si>
  <si>
    <t>황영생</t>
  </si>
  <si>
    <t>개선율(유카전)</t>
  </si>
  <si>
    <t>0%(0명)</t>
  </si>
  <si>
    <t>100%(1명)</t>
  </si>
  <si>
    <t>=</t>
  </si>
  <si>
    <t>이상</t>
  </si>
  <si>
    <t>71바5788</t>
  </si>
  <si>
    <t>문연균</t>
  </si>
  <si>
    <t>조길수</t>
  </si>
  <si>
    <t>해성운수24B3</t>
  </si>
  <si>
    <t>해성운수24B1</t>
  </si>
  <si>
    <t>해성운수24D1</t>
  </si>
  <si>
    <t>해성운수24C2</t>
  </si>
  <si>
    <t>514-1514-1</t>
  </si>
  <si>
    <t>해성운수514-1F1</t>
  </si>
  <si>
    <t>해성운수514-1D1</t>
  </si>
  <si>
    <t>해성운수514-1D2</t>
  </si>
  <si>
    <t>530530</t>
  </si>
  <si>
    <t>557557</t>
  </si>
  <si>
    <t>560560</t>
  </si>
  <si>
    <t>해성운수560F1</t>
  </si>
  <si>
    <t>564564</t>
  </si>
  <si>
    <t>564-1564-1</t>
  </si>
  <si>
    <t>568568</t>
  </si>
  <si>
    <t>579579</t>
  </si>
  <si>
    <t>71바5796</t>
  </si>
  <si>
    <t>해성운수579F2</t>
  </si>
  <si>
    <t>71바5799</t>
  </si>
  <si>
    <t>해성운수579F1</t>
  </si>
  <si>
    <t>593593</t>
  </si>
  <si>
    <t>70바3806</t>
  </si>
  <si>
    <t>해성운수593D1</t>
  </si>
  <si>
    <t>해성운수593F2</t>
  </si>
  <si>
    <t>해성운수593F1</t>
  </si>
  <si>
    <t>NULL</t>
  </si>
  <si>
    <t>고재홍</t>
  </si>
  <si>
    <t>순위</t>
  </si>
  <si>
    <t>인천전체</t>
  </si>
  <si>
    <t>해성운수24B6</t>
  </si>
  <si>
    <t>해성운수24A1</t>
  </si>
  <si>
    <t>▲</t>
  </si>
  <si>
    <t>해성운수24A2</t>
  </si>
  <si>
    <t>71바5819</t>
  </si>
  <si>
    <t>해성운수514-1B1</t>
  </si>
  <si>
    <t>해성운수579F3</t>
  </si>
  <si>
    <t>김기모</t>
  </si>
  <si>
    <t>김명자</t>
  </si>
  <si>
    <t>김상문</t>
  </si>
  <si>
    <t>김태균</t>
  </si>
  <si>
    <t>박금수</t>
  </si>
  <si>
    <t>심웅섭</t>
  </si>
  <si>
    <t>이계재</t>
  </si>
  <si>
    <t>이주희</t>
  </si>
  <si>
    <t>조병구</t>
  </si>
  <si>
    <t>홍향기</t>
  </si>
  <si>
    <t>18%(28명)</t>
  </si>
  <si>
    <t>해성운수24A3</t>
  </si>
  <si>
    <t>70바3858</t>
  </si>
  <si>
    <t>해성운수24A4</t>
  </si>
  <si>
    <t>해성운수24A7</t>
  </si>
  <si>
    <t>해성운수24A5</t>
  </si>
  <si>
    <t>해성운수24A6</t>
  </si>
  <si>
    <t>해성운수24S1</t>
  </si>
  <si>
    <t>해성운수24S2</t>
  </si>
  <si>
    <t>해성운수514-1C1</t>
  </si>
  <si>
    <t>해성운수514-1S1</t>
  </si>
  <si>
    <t>해성운수530D1</t>
  </si>
  <si>
    <t>해성운수557C2</t>
  </si>
  <si>
    <t>해성운수557C1</t>
  </si>
  <si>
    <t>해성운수560D3</t>
  </si>
  <si>
    <t>해성운수560D2</t>
  </si>
  <si>
    <t>해성운수560D1</t>
  </si>
  <si>
    <t>해성운수564B1</t>
  </si>
  <si>
    <t>해성운수564C1</t>
  </si>
  <si>
    <t>71바7080</t>
  </si>
  <si>
    <t>해성운수564-1C1</t>
  </si>
  <si>
    <t>71바7075</t>
  </si>
  <si>
    <t>해성운수568B1</t>
  </si>
  <si>
    <t>해성운수579D2</t>
  </si>
  <si>
    <t>해성운수579C1</t>
  </si>
  <si>
    <t>해성운수579D1</t>
  </si>
  <si>
    <t>해성운수593C3</t>
  </si>
  <si>
    <t>해성운수593C5</t>
  </si>
  <si>
    <t>해성운수593C4</t>
  </si>
  <si>
    <t>해성운수593C1</t>
  </si>
  <si>
    <t>해성운수593C2</t>
  </si>
  <si>
    <t>강신모</t>
  </si>
  <si>
    <t>구춘회</t>
  </si>
  <si>
    <t>김병래</t>
  </si>
  <si>
    <t>김석곤</t>
  </si>
  <si>
    <t>김숙자</t>
  </si>
  <si>
    <t>김형재</t>
  </si>
  <si>
    <t>남형욱</t>
  </si>
  <si>
    <t>신대중</t>
  </si>
  <si>
    <t>이강석</t>
  </si>
  <si>
    <t>이승룡</t>
  </si>
  <si>
    <t>임성택</t>
  </si>
  <si>
    <t>정영화</t>
  </si>
  <si>
    <t>조길영</t>
  </si>
  <si>
    <t>주종호</t>
  </si>
  <si>
    <t>최정규</t>
  </si>
  <si>
    <t>허영훈</t>
  </si>
  <si>
    <t>허일</t>
  </si>
  <si>
    <t>D</t>
    <phoneticPr fontId="3" type="noConversion"/>
  </si>
  <si>
    <t>C</t>
    <phoneticPr fontId="3" type="noConversion"/>
  </si>
  <si>
    <t>5%(1명)</t>
  </si>
  <si>
    <t>29%(2명)</t>
  </si>
  <si>
    <t>해성운수24S3</t>
  </si>
  <si>
    <t>▽</t>
  </si>
  <si>
    <t>해성운수24A8</t>
  </si>
  <si>
    <t>해성운수514-1D5</t>
  </si>
  <si>
    <t>해성운수514-1D3</t>
  </si>
  <si>
    <t>해성운수514-1D4</t>
  </si>
  <si>
    <t>해성운수514-1D6</t>
  </si>
  <si>
    <t>해성운수557B3</t>
  </si>
  <si>
    <t>해성운수557B2</t>
  </si>
  <si>
    <t>해성운수557B1</t>
  </si>
  <si>
    <t>해성운수560C1</t>
  </si>
  <si>
    <t>해성운수564B3</t>
  </si>
  <si>
    <t>해성운수564B5</t>
  </si>
  <si>
    <t>해성운수564B2</t>
  </si>
  <si>
    <t>해성운수564B4</t>
  </si>
  <si>
    <t>해성운수568A1</t>
  </si>
  <si>
    <t>해성운수579C2</t>
  </si>
  <si>
    <t>해성운수593D2</t>
  </si>
  <si>
    <t>해성운수예비D15</t>
  </si>
  <si>
    <t>534502660.412</t>
  </si>
  <si>
    <t>5341987538.338</t>
  </si>
  <si>
    <t>5342637503.113</t>
  </si>
  <si>
    <t>5342749892.716</t>
  </si>
  <si>
    <t>5342843333.712</t>
  </si>
  <si>
    <t>5343604719.166</t>
  </si>
  <si>
    <t>53443721163.879</t>
  </si>
  <si>
    <t>5344709281.887</t>
  </si>
  <si>
    <t>5344774405.292</t>
  </si>
  <si>
    <t>53455071371.093</t>
  </si>
  <si>
    <t>5347915487.875</t>
  </si>
  <si>
    <t>5349228452.287</t>
  </si>
  <si>
    <t>53495531387.822</t>
  </si>
  <si>
    <t>53481901003.572</t>
  </si>
  <si>
    <t>5343801486.69</t>
  </si>
  <si>
    <t>53471511543.325</t>
  </si>
  <si>
    <t>5345980918.964</t>
  </si>
  <si>
    <t>5347939642.799</t>
  </si>
  <si>
    <t>53425551150.58</t>
  </si>
  <si>
    <t>53454701463.341</t>
  </si>
  <si>
    <t>53487891221.49</t>
  </si>
  <si>
    <t>53435021959.588</t>
  </si>
  <si>
    <t>5346808342.063</t>
  </si>
  <si>
    <t>김   숙</t>
  </si>
  <si>
    <t>53437772014.11</t>
  </si>
  <si>
    <t>5348717751.102</t>
  </si>
  <si>
    <t>53467411016.961</t>
  </si>
  <si>
    <t>53491302398.989</t>
  </si>
  <si>
    <t>53431441497.44</t>
  </si>
  <si>
    <t>5343208264.812</t>
  </si>
  <si>
    <t>53440093002.814</t>
  </si>
  <si>
    <t>5345641827.532</t>
  </si>
  <si>
    <t>5343081476.856</t>
  </si>
  <si>
    <t>5343272570.973</t>
  </si>
  <si>
    <t>5341042819.243</t>
  </si>
  <si>
    <t>53439831307.859</t>
  </si>
  <si>
    <t>53440741001.396</t>
  </si>
  <si>
    <t>53414741619.303</t>
  </si>
  <si>
    <t>5345522279.646</t>
  </si>
  <si>
    <t>5344559928.988</t>
  </si>
  <si>
    <t>5344906450.177</t>
  </si>
  <si>
    <t>5348920747.273</t>
  </si>
  <si>
    <t>53495731819.502</t>
  </si>
  <si>
    <t>53445461423.12</t>
  </si>
  <si>
    <t>5346901189.53</t>
  </si>
  <si>
    <t>김원민</t>
  </si>
  <si>
    <t>5347820467.755</t>
  </si>
  <si>
    <t>53431421480.115</t>
  </si>
  <si>
    <t>5342195565.054</t>
  </si>
  <si>
    <t>53482831511.94</t>
  </si>
  <si>
    <t>53432311528.182</t>
  </si>
  <si>
    <t>53465211439.274</t>
  </si>
  <si>
    <t>53452881739.707</t>
  </si>
  <si>
    <t>53461582317.523</t>
  </si>
  <si>
    <t>53486101589.119</t>
  </si>
  <si>
    <t>5342400694.061</t>
  </si>
  <si>
    <t>5347111727.676</t>
  </si>
  <si>
    <t>53436741338.257</t>
  </si>
  <si>
    <t>53491181166.87</t>
  </si>
  <si>
    <t>문희선</t>
  </si>
  <si>
    <t>5343137453.814</t>
  </si>
  <si>
    <t>53479911399.316</t>
  </si>
  <si>
    <t>53466671805.876</t>
  </si>
  <si>
    <t>53432832287.22</t>
  </si>
  <si>
    <t>53477882013.868</t>
  </si>
  <si>
    <t>5345447802.379</t>
  </si>
  <si>
    <t>53444751742.275</t>
  </si>
  <si>
    <t>53427701660.595</t>
  </si>
  <si>
    <t>53443591969.748</t>
  </si>
  <si>
    <t>53479871596.694</t>
  </si>
  <si>
    <t>53427812407.84</t>
  </si>
  <si>
    <t>53418912361.032</t>
  </si>
  <si>
    <t>53454901731.11</t>
  </si>
  <si>
    <t>53438043108.853</t>
  </si>
  <si>
    <t>53496741773.064</t>
  </si>
  <si>
    <t>5341245599.271</t>
  </si>
  <si>
    <t>5348580991.473</t>
  </si>
  <si>
    <t>53430972179.293</t>
  </si>
  <si>
    <t>53414141209.376</t>
  </si>
  <si>
    <t>5342536610.563</t>
  </si>
  <si>
    <t>53499151257.766</t>
  </si>
  <si>
    <t>53468971791.301</t>
  </si>
  <si>
    <t>53466861023.059</t>
  </si>
  <si>
    <t>5348894615.008</t>
  </si>
  <si>
    <t>53484212033.309</t>
  </si>
  <si>
    <t>53461651665.211</t>
  </si>
  <si>
    <t>534288552.638</t>
  </si>
  <si>
    <t>53481651100.024</t>
  </si>
  <si>
    <t>534555978.162</t>
  </si>
  <si>
    <t>53466271504.946</t>
  </si>
  <si>
    <t>53422331615.907</t>
  </si>
  <si>
    <t>53423352260.653</t>
  </si>
  <si>
    <t>5349615946.282</t>
  </si>
  <si>
    <t>53473691220.456</t>
  </si>
  <si>
    <t>53419581731.536</t>
  </si>
  <si>
    <t>53447402070.686</t>
  </si>
  <si>
    <t>53435111390.128</t>
  </si>
  <si>
    <t>53417281218.343</t>
  </si>
  <si>
    <t>53466901582.579</t>
  </si>
  <si>
    <t>5343999284.144</t>
  </si>
  <si>
    <t>53426561443.315</t>
  </si>
  <si>
    <t>5347114885.994</t>
  </si>
  <si>
    <t>534546139.558</t>
  </si>
  <si>
    <t>5346455323.392</t>
  </si>
  <si>
    <t>53492981572.168</t>
  </si>
  <si>
    <t>5349981686.448</t>
  </si>
  <si>
    <t>5349676308.144</t>
  </si>
  <si>
    <t>53477581909.359</t>
  </si>
  <si>
    <t>53481081024.01</t>
  </si>
  <si>
    <t>53487821014.989</t>
  </si>
  <si>
    <t>이원준</t>
  </si>
  <si>
    <t>5341741384.165</t>
  </si>
  <si>
    <t>5347030393.736</t>
  </si>
  <si>
    <t>53418441448.927</t>
  </si>
  <si>
    <t>5345844629.622</t>
  </si>
  <si>
    <t>53485342161.553</t>
  </si>
  <si>
    <t>53464171402.255</t>
  </si>
  <si>
    <t>534937305.201</t>
  </si>
  <si>
    <t>5346490470.54</t>
  </si>
  <si>
    <t>5348021009.469</t>
  </si>
  <si>
    <t>53433821793.021</t>
  </si>
  <si>
    <t>53467372215.669</t>
  </si>
  <si>
    <t>임종산</t>
  </si>
  <si>
    <t>5348774069.576</t>
  </si>
  <si>
    <t>53476071701.235</t>
  </si>
  <si>
    <t>5347435873.508</t>
  </si>
  <si>
    <t>전영재</t>
  </si>
  <si>
    <t>5343003549.617</t>
  </si>
  <si>
    <t>5343498497.715</t>
  </si>
  <si>
    <t>53449421292.265</t>
  </si>
  <si>
    <t>5342138720.103</t>
  </si>
  <si>
    <t>53475781277.832</t>
  </si>
  <si>
    <t>조경현</t>
  </si>
  <si>
    <t>53446691188.288</t>
  </si>
  <si>
    <t>53465461590.187</t>
  </si>
  <si>
    <t>5346571355.276</t>
  </si>
  <si>
    <t>5344035665.993</t>
  </si>
  <si>
    <t>5347172251.754</t>
  </si>
  <si>
    <t>5346959542.409</t>
  </si>
  <si>
    <t>53452621139.323</t>
  </si>
  <si>
    <t>5342320971.359</t>
  </si>
  <si>
    <t>53428001704.095</t>
  </si>
  <si>
    <t>53467912019.01</t>
  </si>
  <si>
    <t>53490481075.901</t>
  </si>
  <si>
    <t>53450312304.582</t>
  </si>
  <si>
    <t>53457822087.409</t>
  </si>
  <si>
    <t>53483831977.04</t>
  </si>
  <si>
    <t>53457211471.663</t>
  </si>
  <si>
    <t>53445672110.107</t>
  </si>
  <si>
    <t>최영범</t>
  </si>
  <si>
    <t>5345422931.015</t>
  </si>
  <si>
    <t>53466772329.822</t>
  </si>
  <si>
    <t>53460211728.847</t>
  </si>
  <si>
    <t>5343591466.799</t>
  </si>
  <si>
    <t>534719291.253</t>
  </si>
  <si>
    <t>53470421371.087</t>
  </si>
  <si>
    <t>5346945415.302</t>
  </si>
  <si>
    <t>53499993469.255</t>
  </si>
  <si>
    <t>53441391211.191</t>
  </si>
  <si>
    <t>5348866978.742</t>
  </si>
  <si>
    <t>5348844259.014</t>
  </si>
  <si>
    <t>5344530288.467</t>
  </si>
  <si>
    <t>53412891320.192</t>
  </si>
  <si>
    <t>53458241759.914</t>
  </si>
  <si>
    <t>53416491778.072</t>
  </si>
  <si>
    <t>5345242259.162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</si>
  <si>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</si>
  <si>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</si>
  <si>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</si>
  <si>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</si>
  <si>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</si>
  <si>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[24년12월] 공회전과다 명단</t>
    <phoneticPr fontId="3" type="noConversion"/>
  </si>
  <si>
    <t>분석기간: 24.11.01-24.11.30</t>
  </si>
  <si>
    <t>24'11</t>
    <phoneticPr fontId="3" type="noConversion"/>
  </si>
  <si>
    <t>14%(3명)</t>
  </si>
  <si>
    <t>10%(1명)</t>
  </si>
  <si>
    <t>38%(8명)</t>
  </si>
  <si>
    <t>50%(1명)</t>
  </si>
  <si>
    <t>29%(6명)</t>
  </si>
  <si>
    <t>83%(5명)</t>
  </si>
  <si>
    <t>60%(3명)</t>
  </si>
  <si>
    <t>17%(1명)</t>
  </si>
  <si>
    <t>40%(2명)</t>
  </si>
  <si>
    <t>56%(5명)</t>
  </si>
  <si>
    <t>20%(1명)</t>
  </si>
  <si>
    <t>60%(6명)</t>
  </si>
  <si>
    <t>22%(2명)</t>
  </si>
  <si>
    <t>43%(3명)</t>
  </si>
  <si>
    <t>16%(25명)</t>
  </si>
  <si>
    <t>15%(24명)</t>
  </si>
  <si>
    <t>19%(30명)</t>
  </si>
  <si>
    <t>16%(24명)</t>
  </si>
  <si>
    <t>17%(27명)</t>
  </si>
  <si>
    <t>27위/(32개사)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</si>
  <si>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</si>
  <si>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</si>
  <si>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</si>
  <si>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</si>
  <si>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</si>
  <si>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</si>
  <si>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</si>
  <si>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557557B</t>
  </si>
  <si>
    <t>593593F</t>
  </si>
  <si>
    <t>해성운수593F3</t>
  </si>
  <si>
    <t>557557C</t>
  </si>
  <si>
    <t>560560C</t>
  </si>
  <si>
    <t>593593B</t>
  </si>
  <si>
    <t>해성운수593B1</t>
  </si>
  <si>
    <t>514-1514-1F</t>
  </si>
  <si>
    <t>514-1514-1A</t>
  </si>
  <si>
    <t>해성운수514-1A1</t>
  </si>
  <si>
    <t>560560F</t>
  </si>
  <si>
    <t>해성운수560F3</t>
  </si>
  <si>
    <t>해성운수560F4</t>
  </si>
  <si>
    <t>해성운수514-1F2</t>
  </si>
  <si>
    <t>564564B</t>
  </si>
  <si>
    <t>514-1514-1D</t>
  </si>
  <si>
    <t>593593C</t>
  </si>
  <si>
    <t>2424B</t>
  </si>
  <si>
    <t>해성운수24B10</t>
  </si>
  <si>
    <t>해성운수514-1D7</t>
  </si>
  <si>
    <t>514-1514-1S</t>
  </si>
  <si>
    <t>해성운수514-1S3</t>
  </si>
  <si>
    <t>579579B</t>
  </si>
  <si>
    <t>해성운수579B3</t>
  </si>
  <si>
    <t>564-1564-1D</t>
  </si>
  <si>
    <t>해성운수564-1D1</t>
  </si>
  <si>
    <t>2424S</t>
  </si>
  <si>
    <t>해성운수24S4</t>
  </si>
  <si>
    <t>2424D</t>
  </si>
  <si>
    <t>2424A</t>
  </si>
  <si>
    <t>530530D</t>
  </si>
  <si>
    <t>514-1514-1B</t>
  </si>
  <si>
    <t>해성운수514-1B2</t>
  </si>
  <si>
    <t>579579F</t>
  </si>
  <si>
    <t>해성운수579F5</t>
  </si>
  <si>
    <t>해성운수24S10</t>
  </si>
  <si>
    <t>564564C</t>
  </si>
  <si>
    <t>560560D</t>
  </si>
  <si>
    <t>2424C</t>
  </si>
  <si>
    <t>해성운수593B2</t>
  </si>
  <si>
    <t>564564A</t>
  </si>
  <si>
    <t>해성운수564A5</t>
  </si>
  <si>
    <t>해성운수593F5</t>
  </si>
  <si>
    <t>557557D</t>
  </si>
  <si>
    <t>해성운수557D1</t>
  </si>
  <si>
    <t>해성운수24B13</t>
  </si>
  <si>
    <t>593593D</t>
  </si>
  <si>
    <t>해성운수593D3</t>
  </si>
  <si>
    <t>579579S</t>
  </si>
  <si>
    <t>해성운수579S1</t>
  </si>
  <si>
    <t>해성운수579F4</t>
  </si>
  <si>
    <t>568568C</t>
  </si>
  <si>
    <t>해성운수568C1</t>
  </si>
  <si>
    <t>514-1514-1C</t>
  </si>
  <si>
    <t>해성운수24D3</t>
  </si>
  <si>
    <t>560560B</t>
  </si>
  <si>
    <t>해성운수560B1</t>
  </si>
  <si>
    <t>해성운수514-1C2</t>
  </si>
  <si>
    <t>568568A</t>
  </si>
  <si>
    <t>해성운수568A2</t>
  </si>
  <si>
    <t>579579D</t>
  </si>
  <si>
    <t>해성운수579D3</t>
  </si>
  <si>
    <t>해성운수24S11</t>
  </si>
  <si>
    <t>해성운수24B11</t>
  </si>
  <si>
    <t>해성운수24C6</t>
  </si>
  <si>
    <t>해성운수514-1D9</t>
  </si>
  <si>
    <t>해성운수24B9</t>
  </si>
  <si>
    <t>해성운수24B7</t>
  </si>
  <si>
    <t>해성운수579B1</t>
  </si>
  <si>
    <t>해성운수24S12</t>
  </si>
  <si>
    <t>해성운수24D2</t>
  </si>
  <si>
    <t>해성운수24S9</t>
  </si>
  <si>
    <t>해성운수24B12</t>
  </si>
  <si>
    <t>해성운수24C5</t>
  </si>
  <si>
    <t>564-1564-1B</t>
  </si>
  <si>
    <t>해성운수564-1B1</t>
  </si>
  <si>
    <t>해성운수514-1S2</t>
  </si>
  <si>
    <t>해성운수579F6</t>
  </si>
  <si>
    <t>해성운수24S5</t>
  </si>
  <si>
    <t>해성운수564A3</t>
  </si>
  <si>
    <t>해성운수593F4</t>
  </si>
  <si>
    <t>해성운수24A9</t>
  </si>
  <si>
    <t>해성운수564A4</t>
  </si>
  <si>
    <t>해성운수24B8</t>
  </si>
  <si>
    <t>해성운수514-1D8</t>
  </si>
  <si>
    <t>568568S</t>
  </si>
  <si>
    <t>해성운수568S2</t>
  </si>
  <si>
    <t>579579C</t>
  </si>
  <si>
    <t>해성운수560F2</t>
  </si>
  <si>
    <t>해성운수24C4</t>
  </si>
  <si>
    <t>해성운수564A2</t>
  </si>
  <si>
    <t>해성운수568S1</t>
  </si>
  <si>
    <t>해성운수24S6</t>
  </si>
  <si>
    <t>해성운수564A1</t>
  </si>
  <si>
    <t>해성운수579D4</t>
  </si>
  <si>
    <t>564564S</t>
  </si>
  <si>
    <t>해성운수564S1</t>
  </si>
  <si>
    <t>해성운수514-1C3</t>
  </si>
  <si>
    <t>해성운수579B2</t>
  </si>
  <si>
    <t>해성운수24S8</t>
  </si>
  <si>
    <t>해성운수514-1F3</t>
  </si>
  <si>
    <t>해성운수24S7</t>
  </si>
  <si>
    <t>해성운수564S2</t>
  </si>
  <si>
    <t>해성운수557B4</t>
  </si>
  <si>
    <t>해성운수514-1F4</t>
  </si>
  <si>
    <t>593593A</t>
  </si>
  <si>
    <t>해성운수593A1</t>
  </si>
  <si>
    <t>564-1564-1F</t>
  </si>
  <si>
    <t>해성운수564-1F1</t>
  </si>
  <si>
    <t>564-1564-1C</t>
  </si>
  <si>
    <t>해성운수24S13</t>
  </si>
  <si>
    <t>해성운수560D4</t>
  </si>
  <si>
    <t>해성운수579F7</t>
  </si>
  <si>
    <t>568568B</t>
  </si>
  <si>
    <t>해성운수24C7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</si>
</sst>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0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2" fontId="77" fillId="16" borderId="0" xfId="562" applyNumberFormat="1" applyFont="1" applyFill="1" applyAlignment="1">
      <alignment horizontal="right"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179" fontId="12" fillId="0" borderId="0" xfId="1" applyNumberFormat="1" applyFont="1" applyFill="1" applyBorder="1" applyAlignment="1">
      <alignment horizontal="center" vertical="center"/>
    </xf>
    <xf numFmtId="181" fontId="12" fillId="0" borderId="0" xfId="1" applyNumberFormat="1" applyFont="1" applyFill="1" applyBorder="1" applyAlignment="1">
      <alignment horizontal="center" vertical="center"/>
    </xf>
    <xf numFmtId="2" fontId="47" fillId="0" borderId="0" xfId="1" applyNumberFormat="1" applyFont="1" applyFill="1" applyBorder="1" applyAlignment="1">
      <alignment horizontal="center" vertical="center"/>
    </xf>
    <xf numFmtId="186" fontId="54" fillId="0" borderId="0" xfId="562" applyFont="1" applyAlignment="1">
      <alignment horizontal="right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85" fillId="0" borderId="0" xfId="563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C9C86516-ED6D-4DEE-980E-B6B58C1EB78F}"/>
    <cellStyle name="표준 2 4" xfId="3" xr:uid="{F025CCA9-607F-40C4-B9F4-A4606A80B63C}"/>
    <cellStyle name="표준 3" xfId="565" xr:uid="{60C4FBB4-F171-472B-9713-681973E66964}"/>
  </cellStyles>
  <dxfs count="8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AB-485E-99F1-E47361E5129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FE7-484A-B70B-D020AE74E7F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127-4456-9D90-E67A930C6A8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4AE-40CB-A3E9-E4D4C4E3B05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4AE-40CB-A3E9-E4D4C4E3B0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2.5398292962753031</c:v>
                </c:pt>
                <c:pt idx="5">
                  <c:v>2.3663000549339603</c:v>
                </c:pt>
                <c:pt idx="6">
                  <c:v>2.2766121189256068</c:v>
                </c:pt>
                <c:pt idx="7">
                  <c:v>2.1778448804578709</c:v>
                </c:pt>
                <c:pt idx="8">
                  <c:v>2.2524100575578148</c:v>
                </c:pt>
                <c:pt idx="9">
                  <c:v>2.5246492196147789</c:v>
                </c:pt>
                <c:pt idx="10">
                  <c:v>2.5522639497906274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0.15723270440251572</c:v>
                </c:pt>
                <c:pt idx="1">
                  <c:v>0.15094339622641509</c:v>
                </c:pt>
                <c:pt idx="2">
                  <c:v>0.18867924528301888</c:v>
                </c:pt>
                <c:pt idx="3">
                  <c:v>0.15723270440251572</c:v>
                </c:pt>
                <c:pt idx="4">
                  <c:v>0.1761006289308176</c:v>
                </c:pt>
                <c:pt idx="5">
                  <c:v>0.16981132075471697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종합!$M$69:$W$69</c:f>
              <c:strCache>
                <c:ptCount val="10"/>
                <c:pt idx="0">
                  <c:v> 24 </c:v>
                </c:pt>
                <c:pt idx="1">
                  <c:v> 568 </c:v>
                </c:pt>
                <c:pt idx="2">
                  <c:v> 564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593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</c:strCache>
            </c:strRef>
          </c:cat>
          <c:val>
            <c:numRef>
              <c:f>종합!$M$75:$W$75</c:f>
              <c:numCache>
                <c:formatCode>0%</c:formatCode>
                <c:ptCount val="11"/>
                <c:pt idx="0">
                  <c:v>4.7619047619047616E-2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0.22222222222222221</c:v>
                </c:pt>
                <c:pt idx="7">
                  <c:v>1</c:v>
                </c:pt>
                <c:pt idx="8">
                  <c:v>0.6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C8-4D4B-BDD7-52B0A099EF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종합!$M$69:$W$69</c:f>
              <c:strCache>
                <c:ptCount val="10"/>
                <c:pt idx="0">
                  <c:v> 24 </c:v>
                </c:pt>
                <c:pt idx="1">
                  <c:v> 568 </c:v>
                </c:pt>
                <c:pt idx="2">
                  <c:v> 564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593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</c:strCache>
            </c:strRef>
          </c:cat>
          <c:val>
            <c:numRef>
              <c:f>종합!$M$74:$W$74</c:f>
              <c:numCache>
                <c:formatCode>0%</c:formatCode>
                <c:ptCount val="11"/>
                <c:pt idx="0">
                  <c:v>0.14285714285714285</c:v>
                </c:pt>
                <c:pt idx="1">
                  <c:v>0</c:v>
                </c:pt>
                <c:pt idx="2">
                  <c:v>0.16666666666666666</c:v>
                </c:pt>
                <c:pt idx="3">
                  <c:v>0.4</c:v>
                </c:pt>
                <c:pt idx="4">
                  <c:v>1</c:v>
                </c:pt>
                <c:pt idx="5">
                  <c:v>0.1</c:v>
                </c:pt>
                <c:pt idx="6">
                  <c:v>0.55555555555555558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종합!$M$69:$W$69</c:f>
              <c:strCache>
                <c:ptCount val="10"/>
                <c:pt idx="0">
                  <c:v> 24 </c:v>
                </c:pt>
                <c:pt idx="1">
                  <c:v> 568 </c:v>
                </c:pt>
                <c:pt idx="2">
                  <c:v> 564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593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</c:strCache>
            </c:strRef>
          </c:cat>
          <c:val>
            <c:numRef>
              <c:f>종합!$M$73:$W$73</c:f>
              <c:numCache>
                <c:formatCode>0%</c:formatCode>
                <c:ptCount val="11"/>
                <c:pt idx="0">
                  <c:v>0.2857142857142857</c:v>
                </c:pt>
                <c:pt idx="1">
                  <c:v>0.5</c:v>
                </c:pt>
                <c:pt idx="2">
                  <c:v>0.83333333333333337</c:v>
                </c:pt>
                <c:pt idx="3">
                  <c:v>0.6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종합!$M$69:$W$69</c:f>
              <c:strCache>
                <c:ptCount val="10"/>
                <c:pt idx="0">
                  <c:v> 24 </c:v>
                </c:pt>
                <c:pt idx="1">
                  <c:v> 568 </c:v>
                </c:pt>
                <c:pt idx="2">
                  <c:v> 564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593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</c:strCache>
            </c:strRef>
          </c:cat>
          <c:val>
            <c:numRef>
              <c:f>종합!$M$72:$W$72</c:f>
              <c:numCache>
                <c:formatCode>0%</c:formatCode>
                <c:ptCount val="11"/>
                <c:pt idx="0">
                  <c:v>0.38095238095238093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종합!$M$69:$W$69</c:f>
              <c:strCache>
                <c:ptCount val="10"/>
                <c:pt idx="0">
                  <c:v> 24 </c:v>
                </c:pt>
                <c:pt idx="1">
                  <c:v> 568 </c:v>
                </c:pt>
                <c:pt idx="2">
                  <c:v> 564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593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</c:strCache>
            </c:strRef>
          </c:cat>
          <c:val>
            <c:numRef>
              <c:f>종합!$M$71:$W$71</c:f>
              <c:numCache>
                <c:formatCode>0%</c:formatCode>
                <c:ptCount val="11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종합!$M$69:$W$69</c:f>
              <c:strCache>
                <c:ptCount val="10"/>
                <c:pt idx="0">
                  <c:v> 24 </c:v>
                </c:pt>
                <c:pt idx="1">
                  <c:v> 568 </c:v>
                </c:pt>
                <c:pt idx="2">
                  <c:v> 564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593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</c:strCache>
            </c:strRef>
          </c:cat>
          <c:val>
            <c:numRef>
              <c:f>종합!$M$70:$W$70</c:f>
              <c:numCache>
                <c:formatCode>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종합!$M$69:$W$69</c:f>
              <c:strCache>
                <c:ptCount val="10"/>
                <c:pt idx="0">
                  <c:v> 24 </c:v>
                </c:pt>
                <c:pt idx="1">
                  <c:v> 568 </c:v>
                </c:pt>
                <c:pt idx="2">
                  <c:v> 564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593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225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1165412</xdr:colOff>
      <xdr:row>23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784411</xdr:colOff>
      <xdr:row>10</xdr:row>
      <xdr:rowOff>22412</xdr:rowOff>
    </xdr:from>
    <xdr:to>
      <xdr:col>6</xdr:col>
      <xdr:colOff>190500</xdr:colOff>
      <xdr:row>16</xdr:row>
      <xdr:rowOff>11207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437529" y="3372971"/>
          <a:ext cx="280147" cy="1736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401171</xdr:colOff>
      <xdr:row>11</xdr:row>
      <xdr:rowOff>109819</xdr:rowOff>
    </xdr:from>
    <xdr:to>
      <xdr:col>6</xdr:col>
      <xdr:colOff>235324</xdr:colOff>
      <xdr:row>12</xdr:row>
      <xdr:rowOff>257736</xdr:rowOff>
    </xdr:to>
    <xdr:sp macro="" textlink="$K$20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054289" y="3751731"/>
          <a:ext cx="708211" cy="43927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332CB3-F147-47A2-8105-63B942C0E2B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376517</xdr:colOff>
      <xdr:row>9</xdr:row>
      <xdr:rowOff>78441</xdr:rowOff>
    </xdr:from>
    <xdr:to>
      <xdr:col>6</xdr:col>
      <xdr:colOff>672353</xdr:colOff>
      <xdr:row>9</xdr:row>
      <xdr:rowOff>197221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 flipV="1">
          <a:off x="4903693" y="3137647"/>
          <a:ext cx="295836" cy="11878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</xdr:colOff>
      <xdr:row>8</xdr:row>
      <xdr:rowOff>486335</xdr:rowOff>
    </xdr:from>
    <xdr:to>
      <xdr:col>6</xdr:col>
      <xdr:colOff>1046633</xdr:colOff>
      <xdr:row>9</xdr:row>
      <xdr:rowOff>94130</xdr:rowOff>
    </xdr:to>
    <xdr:sp macro="" textlink="$K$21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542864" y="26714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28515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296" t="s">
        <v>657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97" t="s">
        <v>38</v>
      </c>
      <c r="D4" s="297"/>
      <c r="E4" s="62" t="s">
        <v>112</v>
      </c>
      <c r="F4" s="62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658</v>
      </c>
      <c r="C5" s="298" t="s">
        <v>118</v>
      </c>
      <c r="D5" s="298"/>
      <c r="E5" s="63">
        <v>10</v>
      </c>
      <c r="F5" s="64">
        <v>74</v>
      </c>
      <c r="G5" s="94" t="s">
        <v>463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34"/>
    </row>
    <row r="7" spans="1:28" ht="16.5" customHeight="1">
      <c r="B7" s="52" t="s">
        <v>133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0"/>
      <c r="P9" s="300"/>
    </row>
    <row r="10" spans="1:28" ht="23.25" customHeight="1" thickBot="1">
      <c r="G10" s="6"/>
      <c r="H10" s="195" t="s">
        <v>92</v>
      </c>
      <c r="I10" s="196" t="s">
        <v>93</v>
      </c>
      <c r="J10" s="197" t="str">
        <f>C5</f>
        <v>해성운수</v>
      </c>
      <c r="K10" s="198" t="s">
        <v>94</v>
      </c>
      <c r="X10" s="234"/>
      <c r="Z10" s="39"/>
      <c r="AA10" s="39"/>
      <c r="AB10" s="39"/>
    </row>
    <row r="11" spans="1:28" ht="23.25" customHeight="1" thickTop="1">
      <c r="G11" s="6"/>
      <c r="H11" s="260">
        <v>1</v>
      </c>
      <c r="I11" s="261">
        <v>2.0099999999999998</v>
      </c>
      <c r="J11" s="262">
        <v>2.394684761506801</v>
      </c>
      <c r="K11" s="263"/>
      <c r="M11" s="2"/>
      <c r="Y11" s="235"/>
      <c r="Z11" s="233"/>
      <c r="AA11" s="231"/>
      <c r="AB11" s="39"/>
    </row>
    <row r="12" spans="1:28" ht="23.25" customHeight="1">
      <c r="G12" s="6"/>
      <c r="H12" s="264">
        <v>2</v>
      </c>
      <c r="I12" s="261">
        <v>2.3662575846193561</v>
      </c>
      <c r="J12" s="262">
        <v>2.6426970216529995</v>
      </c>
      <c r="K12" s="265">
        <v>0.10356781156871042</v>
      </c>
      <c r="M12" s="231"/>
      <c r="Y12" s="235"/>
      <c r="Z12" s="233"/>
      <c r="AA12" s="231"/>
      <c r="AB12" s="39"/>
    </row>
    <row r="13" spans="1:28" ht="23.25" customHeight="1">
      <c r="G13" s="6"/>
      <c r="H13" s="264">
        <v>3</v>
      </c>
      <c r="I13" s="261">
        <v>2.37</v>
      </c>
      <c r="J13" s="262">
        <v>2.6839962166812121</v>
      </c>
      <c r="K13" s="266">
        <v>1.5627669267353372E-2</v>
      </c>
      <c r="M13" s="231"/>
      <c r="Y13" s="235"/>
      <c r="Z13" s="233"/>
      <c r="AA13" s="231"/>
      <c r="AB13" s="39"/>
    </row>
    <row r="14" spans="1:28" ht="23.25" customHeight="1">
      <c r="G14" s="6"/>
      <c r="H14" s="264">
        <v>4</v>
      </c>
      <c r="I14" s="261">
        <v>2.33</v>
      </c>
      <c r="J14" s="262">
        <v>2.6453191970751262</v>
      </c>
      <c r="K14" s="266">
        <v>-1.4410236261029663E-2</v>
      </c>
      <c r="M14" s="231"/>
      <c r="Y14" s="235"/>
      <c r="Z14" s="233"/>
      <c r="AA14" s="231"/>
      <c r="AB14" s="39"/>
    </row>
    <row r="15" spans="1:28" ht="23.25" customHeight="1">
      <c r="G15" s="6"/>
      <c r="H15" s="264">
        <v>5</v>
      </c>
      <c r="I15" s="261">
        <v>2.2850259626150282</v>
      </c>
      <c r="J15" s="262">
        <v>2.5398292962753031</v>
      </c>
      <c r="K15" s="266">
        <v>-3.9877947779028311E-2</v>
      </c>
      <c r="M15" s="231"/>
      <c r="Y15" s="235"/>
      <c r="Z15" s="233"/>
      <c r="AA15" s="231"/>
      <c r="AB15" s="39"/>
    </row>
    <row r="16" spans="1:28" ht="23.25" customHeight="1">
      <c r="G16" s="6"/>
      <c r="H16" s="264">
        <v>6</v>
      </c>
      <c r="I16" s="261">
        <v>2.0664933427553414</v>
      </c>
      <c r="J16" s="262">
        <v>2.3663000549339603</v>
      </c>
      <c r="K16" s="266">
        <v>-6.8323190694676184E-2</v>
      </c>
      <c r="M16" s="231"/>
      <c r="Y16" s="235"/>
      <c r="Z16" s="233"/>
      <c r="AA16" s="231"/>
      <c r="AB16" s="39"/>
    </row>
    <row r="17" spans="2:28" ht="23.25" customHeight="1">
      <c r="G17" s="6"/>
      <c r="H17" s="264">
        <v>7</v>
      </c>
      <c r="I17" s="261">
        <v>2.13</v>
      </c>
      <c r="J17" s="262">
        <v>2.2766121189256068</v>
      </c>
      <c r="K17" s="266">
        <v>-3.7902182278762853E-2</v>
      </c>
      <c r="M17" s="231"/>
      <c r="Y17" s="235"/>
      <c r="Z17" s="233"/>
      <c r="AA17" s="231"/>
      <c r="AB17" s="39"/>
    </row>
    <row r="18" spans="2:28" ht="23.25" customHeight="1">
      <c r="G18" s="6"/>
      <c r="H18" s="264">
        <v>8</v>
      </c>
      <c r="I18" s="261">
        <v>2.08</v>
      </c>
      <c r="J18" s="262">
        <v>2.1778448804578709</v>
      </c>
      <c r="K18" s="266">
        <v>-4.3383428229463505E-2</v>
      </c>
      <c r="M18" s="231"/>
      <c r="Y18" s="235"/>
      <c r="Z18" s="233"/>
      <c r="AA18" s="231"/>
      <c r="AB18" s="39"/>
    </row>
    <row r="19" spans="2:28" ht="23.25" customHeight="1">
      <c r="G19" s="6"/>
      <c r="H19" s="264">
        <v>9</v>
      </c>
      <c r="I19" s="261">
        <v>2.13</v>
      </c>
      <c r="J19" s="262">
        <v>2.2524100575578148</v>
      </c>
      <c r="K19" s="266">
        <v>3.4238056975052888E-2</v>
      </c>
      <c r="M19" s="231"/>
      <c r="Y19" s="235"/>
      <c r="Z19" s="233"/>
      <c r="AA19" s="231"/>
      <c r="AB19" s="39"/>
    </row>
    <row r="20" spans="2:28" ht="23.25" customHeight="1">
      <c r="G20" s="6"/>
      <c r="H20" s="264">
        <v>10</v>
      </c>
      <c r="I20" s="261">
        <v>2.25</v>
      </c>
      <c r="J20" s="262">
        <v>2.5246492196147789</v>
      </c>
      <c r="K20" s="266">
        <v>0.12086571942949886</v>
      </c>
      <c r="M20" s="231"/>
      <c r="Y20" s="235"/>
      <c r="Z20" s="233"/>
      <c r="AA20" s="231"/>
      <c r="AB20" s="39"/>
    </row>
    <row r="21" spans="2:28" ht="23.25" customHeight="1">
      <c r="G21" s="6"/>
      <c r="H21" s="264">
        <v>11</v>
      </c>
      <c r="I21" s="261">
        <v>2.25</v>
      </c>
      <c r="J21" s="262">
        <v>2.5522639497906274</v>
      </c>
      <c r="K21" s="266">
        <v>1.0938046347706898E-2</v>
      </c>
      <c r="M21" s="231"/>
      <c r="Y21" s="235"/>
      <c r="Z21" s="233"/>
      <c r="AA21" s="231"/>
      <c r="AB21" s="39"/>
    </row>
    <row r="22" spans="2:28" ht="23.25" customHeight="1">
      <c r="G22" s="6"/>
      <c r="H22" s="267" t="s">
        <v>360</v>
      </c>
      <c r="I22" s="268">
        <v>0.11940298507462699</v>
      </c>
      <c r="J22" s="269">
        <v>6.5803729499941843E-2</v>
      </c>
      <c r="K22" s="270">
        <v>-5.3599255574685145E-2</v>
      </c>
      <c r="M22" s="231"/>
      <c r="Y22" s="235"/>
      <c r="Z22" s="233"/>
      <c r="AA22" s="231"/>
      <c r="AB22" s="39"/>
    </row>
    <row r="23" spans="2:28" ht="23.25" customHeight="1">
      <c r="H23" s="271" t="s">
        <v>395</v>
      </c>
      <c r="I23" s="272"/>
      <c r="J23" s="273" t="s">
        <v>678</v>
      </c>
      <c r="K23" s="274"/>
      <c r="M23" s="231"/>
      <c r="X23" s="2"/>
      <c r="Y23" s="2"/>
      <c r="AB23" s="39"/>
    </row>
    <row r="24" spans="2:28" ht="9" customHeight="1">
      <c r="M24" s="231"/>
      <c r="X24" s="2"/>
      <c r="Y24" s="2"/>
      <c r="AB24" s="231"/>
    </row>
    <row r="25" spans="2:28" ht="16.5" customHeight="1">
      <c r="B25" s="52" t="s">
        <v>134</v>
      </c>
      <c r="C25" s="52"/>
      <c r="D25" s="51"/>
      <c r="E25" s="51"/>
      <c r="F25" s="51"/>
      <c r="G25" s="51"/>
      <c r="H25" s="51"/>
      <c r="I25" s="51"/>
      <c r="J25" s="51"/>
      <c r="K25" s="51"/>
      <c r="M25" s="231"/>
      <c r="X25" s="2"/>
      <c r="Y25" s="2"/>
      <c r="AB25" s="231"/>
    </row>
    <row r="26" spans="2:28" ht="27.75" customHeight="1">
      <c r="B26" s="56" t="s">
        <v>62</v>
      </c>
      <c r="C26" s="56" t="s">
        <v>101</v>
      </c>
      <c r="D26" s="56" t="s">
        <v>103</v>
      </c>
      <c r="E26" s="56" t="s">
        <v>104</v>
      </c>
      <c r="F26" s="56" t="s">
        <v>105</v>
      </c>
      <c r="G26" s="56" t="s">
        <v>106</v>
      </c>
      <c r="H26" s="56" t="s">
        <v>6</v>
      </c>
      <c r="I26" s="56" t="s">
        <v>7</v>
      </c>
      <c r="J26" s="56" t="s">
        <v>107</v>
      </c>
      <c r="K26" s="56" t="s">
        <v>72</v>
      </c>
      <c r="M26" s="231"/>
      <c r="X26" s="2"/>
      <c r="Y26" s="2"/>
      <c r="AB26" s="231"/>
    </row>
    <row r="27" spans="2:28" ht="23.25" customHeight="1">
      <c r="B27" s="75" t="s">
        <v>396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31"/>
      <c r="N27" s="301" t="str">
        <f>C5</f>
        <v>해성운수</v>
      </c>
      <c r="Y27" s="2"/>
    </row>
    <row r="28" spans="2:28" ht="22.5" customHeight="1">
      <c r="B28" s="227" t="s">
        <v>118</v>
      </c>
      <c r="C28" s="68">
        <v>11</v>
      </c>
      <c r="D28" s="69">
        <v>2.1950628691275724E-2</v>
      </c>
      <c r="E28" s="69">
        <v>0.43588900522684637</v>
      </c>
      <c r="F28" s="69">
        <v>0.25801971179562833</v>
      </c>
      <c r="G28" s="70">
        <v>9.2031470588235287</v>
      </c>
      <c r="H28" s="71">
        <v>0.670692897554653</v>
      </c>
      <c r="I28" s="71">
        <v>8.2737726795744209</v>
      </c>
      <c r="J28" s="72">
        <v>2.5522639497906274</v>
      </c>
      <c r="K28" s="73" t="s">
        <v>69</v>
      </c>
      <c r="M28" s="231"/>
      <c r="N28" s="39" t="s">
        <v>69</v>
      </c>
      <c r="O28" s="39">
        <v>158</v>
      </c>
      <c r="Y28" s="2"/>
    </row>
    <row r="29" spans="2:28" ht="22.5" customHeight="1">
      <c r="B29" s="53" t="s">
        <v>108</v>
      </c>
      <c r="C29" s="53"/>
      <c r="D29" s="66">
        <f>D28/D27-1</f>
        <v>3.0552931190162891E-2</v>
      </c>
      <c r="E29" s="66">
        <f t="shared" ref="E29:J29" si="0">E28/E27-1</f>
        <v>0.20814912132863972</v>
      </c>
      <c r="F29" s="66">
        <f t="shared" si="0"/>
        <v>0.291095625541131</v>
      </c>
      <c r="G29" s="66">
        <f t="shared" si="0"/>
        <v>-0.27610708708678877</v>
      </c>
      <c r="H29" s="66">
        <f t="shared" si="0"/>
        <v>0.21401600414912325</v>
      </c>
      <c r="I29" s="66">
        <f t="shared" si="0"/>
        <v>-0.57845039572823587</v>
      </c>
      <c r="J29" s="66">
        <f t="shared" si="0"/>
        <v>0.13251409824833993</v>
      </c>
      <c r="K29" s="67" t="str">
        <f>J23</f>
        <v>27위/(32개사)</v>
      </c>
      <c r="M29" s="2" t="s">
        <v>175</v>
      </c>
      <c r="N29" s="302">
        <v>0.15723270440251572</v>
      </c>
      <c r="O29" s="39">
        <v>25</v>
      </c>
      <c r="X29" s="2"/>
      <c r="Y29" s="2"/>
    </row>
    <row r="30" spans="2:28" ht="22.5" customHeight="1">
      <c r="M30" s="2" t="s">
        <v>176</v>
      </c>
      <c r="N30" s="302">
        <v>0.15094339622641509</v>
      </c>
      <c r="O30" s="39">
        <v>24</v>
      </c>
      <c r="X30" s="2"/>
      <c r="Y30" s="2"/>
    </row>
    <row r="31" spans="2:28" ht="17.25" customHeight="1">
      <c r="B31" s="52" t="s">
        <v>135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117</v>
      </c>
      <c r="N31" s="302">
        <v>0.18867924528301888</v>
      </c>
      <c r="O31" s="39">
        <v>30</v>
      </c>
      <c r="X31" s="2"/>
      <c r="Y31" s="2"/>
    </row>
    <row r="32" spans="2:28" ht="22.5" customHeight="1">
      <c r="B32" s="60"/>
      <c r="C32" s="60"/>
      <c r="M32" s="2" t="s">
        <v>177</v>
      </c>
      <c r="N32" s="302">
        <v>0.15723270440251572</v>
      </c>
      <c r="O32" s="39">
        <v>24</v>
      </c>
      <c r="X32" s="2"/>
      <c r="Y32" s="2"/>
    </row>
    <row r="33" spans="2:28" ht="22.5" customHeight="1" thickBot="1">
      <c r="H33" s="199" t="s">
        <v>92</v>
      </c>
      <c r="I33" s="200" t="s">
        <v>93</v>
      </c>
      <c r="J33" s="201" t="str">
        <f>J10</f>
        <v>해성운수</v>
      </c>
      <c r="K33" s="202" t="s">
        <v>116</v>
      </c>
      <c r="M33" s="2" t="s">
        <v>178</v>
      </c>
      <c r="N33" s="302">
        <v>0.1761006289308176</v>
      </c>
      <c r="O33" s="39">
        <v>28</v>
      </c>
      <c r="X33" s="2"/>
      <c r="Y33" s="2"/>
    </row>
    <row r="34" spans="2:28" ht="22.5" customHeight="1" thickTop="1">
      <c r="H34" s="207" t="s">
        <v>110</v>
      </c>
      <c r="I34" s="208" t="s">
        <v>69</v>
      </c>
      <c r="J34" s="209" t="s">
        <v>69</v>
      </c>
      <c r="K34" s="210"/>
      <c r="M34" s="2" t="s">
        <v>76</v>
      </c>
      <c r="N34" s="302">
        <v>0.16981132075471697</v>
      </c>
      <c r="O34" s="39">
        <v>27</v>
      </c>
      <c r="X34" s="2"/>
      <c r="Z34" s="39"/>
      <c r="AA34" s="39"/>
      <c r="AB34" s="39"/>
    </row>
    <row r="35" spans="2:28" ht="21" customHeight="1">
      <c r="H35" s="203" t="s">
        <v>95</v>
      </c>
      <c r="I35" s="204">
        <v>8.5347657415696804E-2</v>
      </c>
      <c r="J35" s="205" t="s">
        <v>673</v>
      </c>
      <c r="K35" s="206">
        <v>7.1885046986818912E-2</v>
      </c>
      <c r="M35" s="2"/>
      <c r="X35" s="2"/>
      <c r="Z35" s="39"/>
      <c r="AA35" s="39"/>
      <c r="AB35" s="39"/>
    </row>
    <row r="36" spans="2:28" ht="21" customHeight="1">
      <c r="H36" s="187" t="s">
        <v>96</v>
      </c>
      <c r="I36" s="179">
        <v>9.7881229483736204E-2</v>
      </c>
      <c r="J36" s="188" t="s">
        <v>674</v>
      </c>
      <c r="K36" s="189">
        <v>5.3062166742678885E-2</v>
      </c>
      <c r="L36" s="4"/>
      <c r="M36" s="2"/>
      <c r="X36" s="2"/>
      <c r="Z36" s="39"/>
      <c r="AA36" s="39"/>
      <c r="AB36" s="39"/>
    </row>
    <row r="37" spans="2:28" ht="21" customHeight="1">
      <c r="H37" s="186" t="s">
        <v>97</v>
      </c>
      <c r="I37" s="179">
        <v>0.17547000895255147</v>
      </c>
      <c r="J37" s="188" t="s">
        <v>675</v>
      </c>
      <c r="K37" s="189">
        <v>1.3209236330467417E-2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100</v>
      </c>
      <c r="I38" s="179">
        <v>0.2348552670844524</v>
      </c>
      <c r="J38" s="188" t="s">
        <v>676</v>
      </c>
      <c r="K38" s="189">
        <v>-7.762256268193668E-2</v>
      </c>
      <c r="L38" s="4"/>
      <c r="M38" s="2"/>
      <c r="X38" s="2"/>
      <c r="Z38" s="39"/>
      <c r="AA38" s="39"/>
      <c r="AB38" s="39"/>
    </row>
    <row r="39" spans="2:28" ht="21" customHeight="1">
      <c r="H39" s="190" t="s">
        <v>98</v>
      </c>
      <c r="I39" s="179">
        <v>0.22023276633840644</v>
      </c>
      <c r="J39" s="188" t="s">
        <v>414</v>
      </c>
      <c r="K39" s="189">
        <v>-4.413213740758884E-2</v>
      </c>
      <c r="L39" s="4"/>
      <c r="M39" s="2"/>
      <c r="X39" s="2"/>
      <c r="Z39" s="39"/>
      <c r="AA39" s="39"/>
      <c r="AB39" s="39"/>
    </row>
    <row r="40" spans="2:28" ht="21" customHeight="1">
      <c r="H40" s="191" t="s">
        <v>99</v>
      </c>
      <c r="I40" s="192">
        <v>0.18621307072515667</v>
      </c>
      <c r="J40" s="193" t="s">
        <v>677</v>
      </c>
      <c r="K40" s="194">
        <v>-1.6401749970439694E-2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136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102</v>
      </c>
      <c r="D43" s="56" t="s">
        <v>103</v>
      </c>
      <c r="E43" s="56" t="s">
        <v>104</v>
      </c>
      <c r="F43" s="56" t="s">
        <v>105</v>
      </c>
      <c r="G43" s="56" t="s">
        <v>106</v>
      </c>
      <c r="H43" s="56" t="s">
        <v>6</v>
      </c>
      <c r="I43" s="56" t="s">
        <v>7</v>
      </c>
      <c r="J43" s="56" t="s">
        <v>107</v>
      </c>
      <c r="K43" s="56" t="s">
        <v>72</v>
      </c>
      <c r="L43" s="4"/>
      <c r="M43" s="2"/>
      <c r="N43" s="39" t="s">
        <v>129</v>
      </c>
      <c r="X43" s="2"/>
      <c r="Z43" s="39"/>
      <c r="AA43" s="39"/>
      <c r="AB43" s="39"/>
    </row>
    <row r="44" spans="2:28" ht="22.5" customHeight="1">
      <c r="B44" s="229" t="s">
        <v>118</v>
      </c>
      <c r="C44" s="76">
        <v>1</v>
      </c>
      <c r="D44" s="77">
        <v>2.3844899837254203E-2</v>
      </c>
      <c r="E44" s="77">
        <v>0.49524459563926748</v>
      </c>
      <c r="F44" s="77">
        <v>0.25403277580384187</v>
      </c>
      <c r="G44" s="78">
        <v>10.845306451612901</v>
      </c>
      <c r="H44" s="79">
        <v>1.9091814669207086</v>
      </c>
      <c r="I44" s="79">
        <v>15.226412113151788</v>
      </c>
      <c r="J44" s="80">
        <v>2.3498429095784781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7" t="s">
        <v>118</v>
      </c>
      <c r="C45" s="68">
        <v>2</v>
      </c>
      <c r="D45" s="69">
        <v>4.1275006569769832E-2</v>
      </c>
      <c r="E45" s="69">
        <v>0.43701106840737142</v>
      </c>
      <c r="F45" s="69">
        <v>0.24620528104648598</v>
      </c>
      <c r="G45" s="70">
        <v>8.6559718309859139</v>
      </c>
      <c r="H45" s="71">
        <v>0.46028571177019917</v>
      </c>
      <c r="I45" s="71">
        <v>6.3991012939318193</v>
      </c>
      <c r="J45" s="72">
        <v>2.602863901509227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7" t="s">
        <v>118</v>
      </c>
      <c r="C46" s="68">
        <v>3</v>
      </c>
      <c r="D46" s="69">
        <v>2.0880835801093872E-2</v>
      </c>
      <c r="E46" s="69">
        <v>0.42981019321800346</v>
      </c>
      <c r="F46" s="69">
        <v>0.26133790364866333</v>
      </c>
      <c r="G46" s="70">
        <v>8.1892676056338001</v>
      </c>
      <c r="H46" s="71">
        <v>0.49267365997049234</v>
      </c>
      <c r="I46" s="71">
        <v>7.2187145408587439</v>
      </c>
      <c r="J46" s="72">
        <v>2.6873277184686932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7" t="s">
        <v>118</v>
      </c>
      <c r="C47" s="68">
        <v>4</v>
      </c>
      <c r="D47" s="69">
        <v>2.1563308994636033E-2</v>
      </c>
      <c r="E47" s="69">
        <v>0.42076466730414747</v>
      </c>
      <c r="F47" s="69">
        <v>0.26271649257198149</v>
      </c>
      <c r="G47" s="70">
        <v>8.4677536231884023</v>
      </c>
      <c r="H47" s="71">
        <v>0.63660557115881056</v>
      </c>
      <c r="I47" s="71">
        <v>7.7246772737491858</v>
      </c>
      <c r="J47" s="72">
        <v>2.6453191970751262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7" t="s">
        <v>118</v>
      </c>
      <c r="C48" s="68">
        <v>5</v>
      </c>
      <c r="D48" s="69">
        <v>2.2158129654213158E-2</v>
      </c>
      <c r="E48" s="69">
        <v>0.41866755366839159</v>
      </c>
      <c r="F48" s="69">
        <v>0.24908014724124281</v>
      </c>
      <c r="G48" s="70">
        <v>9.1887794117647079</v>
      </c>
      <c r="H48" s="71">
        <v>0.72693809909889495</v>
      </c>
      <c r="I48" s="71">
        <v>7.9727801421170232</v>
      </c>
      <c r="J48" s="72">
        <v>2.5499506658205395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7" t="s">
        <v>118</v>
      </c>
      <c r="C49" s="68">
        <v>6</v>
      </c>
      <c r="D49" s="69">
        <v>2.3436730619457894E-2</v>
      </c>
      <c r="E49" s="69">
        <v>0.419838836472885</v>
      </c>
      <c r="F49" s="69">
        <v>0.20971515837502452</v>
      </c>
      <c r="G49" s="70">
        <v>10.559073529411762</v>
      </c>
      <c r="H49" s="71">
        <v>0.97548599863735785</v>
      </c>
      <c r="I49" s="71">
        <v>8.1048459612543642</v>
      </c>
      <c r="J49" s="72">
        <v>2.3662549566586195</v>
      </c>
      <c r="K49" s="73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7" t="s">
        <v>118</v>
      </c>
      <c r="C50" s="68">
        <v>7</v>
      </c>
      <c r="D50" s="69">
        <v>2.4291243794813115E-2</v>
      </c>
      <c r="E50" s="69">
        <v>0.42116838513626903</v>
      </c>
      <c r="F50" s="69">
        <v>0.1925160346092665</v>
      </c>
      <c r="G50" s="70">
        <v>11.381136363636367</v>
      </c>
      <c r="H50" s="71">
        <v>0.43483112861538215</v>
      </c>
      <c r="I50" s="71">
        <v>8.0845416567847188</v>
      </c>
      <c r="J50" s="72">
        <v>2.2734031348175807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7" t="s">
        <v>118</v>
      </c>
      <c r="C51" s="68">
        <v>8</v>
      </c>
      <c r="D51" s="69">
        <v>2.3902291320810457E-2</v>
      </c>
      <c r="E51" s="69">
        <v>0.43826345134916017</v>
      </c>
      <c r="F51" s="69">
        <v>0.17442858784643081</v>
      </c>
      <c r="G51" s="70">
        <v>12.304449275362316</v>
      </c>
      <c r="H51" s="71">
        <v>0.56778362580172392</v>
      </c>
      <c r="I51" s="71">
        <v>7.8314721470729101</v>
      </c>
      <c r="J51" s="72">
        <v>2.1778448804578709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7" t="s">
        <v>118</v>
      </c>
      <c r="C52" s="68">
        <v>9</v>
      </c>
      <c r="D52" s="69">
        <v>2.0978467132547814E-2</v>
      </c>
      <c r="E52" s="69">
        <v>0.43578335889561765</v>
      </c>
      <c r="F52" s="69">
        <v>0.19176571010712837</v>
      </c>
      <c r="G52" s="70">
        <v>11.925063492063492</v>
      </c>
      <c r="H52" s="71">
        <v>0.58173873810698107</v>
      </c>
      <c r="I52" s="71">
        <v>8.1426083879296058</v>
      </c>
      <c r="J52" s="72">
        <v>2.2524100575578148</v>
      </c>
      <c r="K52" s="73" t="s">
        <v>462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7" t="s">
        <v>118</v>
      </c>
      <c r="C53" s="68">
        <v>10</v>
      </c>
      <c r="D53" s="69">
        <v>2.0743576479505345E-2</v>
      </c>
      <c r="E53" s="69">
        <v>0.43267352784581947</v>
      </c>
      <c r="F53" s="69">
        <v>0.25209750132594683</v>
      </c>
      <c r="G53" s="70">
        <v>9.4096811594202929</v>
      </c>
      <c r="H53" s="71">
        <v>0.71577556923256325</v>
      </c>
      <c r="I53" s="71">
        <v>7.523966448677176</v>
      </c>
      <c r="J53" s="72">
        <v>2.5246492196147789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7" t="s">
        <v>118</v>
      </c>
      <c r="C54" s="68">
        <v>11</v>
      </c>
      <c r="D54" s="69">
        <v>2.1950628691275724E-2</v>
      </c>
      <c r="E54" s="69">
        <v>0.43588900522684637</v>
      </c>
      <c r="F54" s="69">
        <v>0.25801971179562833</v>
      </c>
      <c r="G54" s="70">
        <v>9.2031470588235287</v>
      </c>
      <c r="H54" s="71">
        <v>0.670692897554653</v>
      </c>
      <c r="I54" s="71">
        <v>8.2737726795744209</v>
      </c>
      <c r="J54" s="72">
        <v>2.5522639497906274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108</v>
      </c>
      <c r="C55" s="53"/>
      <c r="D55" s="66" cm="1">
        <f t="array" aca="1" ref="D55" ca="1">(INDIRECT(ADDRESS(ROW()-1,COLUMN()))/INDIRECT(ADDRESS(ROW()-2,COLUMN())))-1</f>
        <v>5.8189204400839412E-2</v>
      </c>
      <c r="E55" s="66" cm="1">
        <f t="array" aca="1" ref="E55" ca="1">(INDIRECT(ADDRESS(ROW()-1,COLUMN()))/INDIRECT(ADDRESS(ROW()-2,COLUMN())))-1</f>
        <v>7.4316480535243645E-3</v>
      </c>
      <c r="F55" s="66" cm="1">
        <f t="array" aca="1" ref="F55" ca="1">(INDIRECT(ADDRESS(ROW()-1,COLUMN()))/INDIRECT(ADDRESS(ROW()-2,COLUMN())))-1</f>
        <v>2.3491746005147585E-2</v>
      </c>
      <c r="G55" s="66" cm="1">
        <f t="array" aca="1" ref="G55" ca="1">(INDIRECT(ADDRESS(ROW()-1,COLUMN()))/INDIRECT(ADDRESS(ROW()-2,COLUMN())))-1</f>
        <v>-2.1949107211778118E-2</v>
      </c>
      <c r="H55" s="66" cm="1">
        <f t="array" aca="1" ref="H55" ca="1">(INDIRECT(ADDRESS(ROW()-1,COLUMN()))/INDIRECT(ADDRESS(ROW()-2,COLUMN())))-1</f>
        <v>-6.2984367748464498E-2</v>
      </c>
      <c r="I55" s="66" cm="1">
        <f t="array" aca="1" ref="I55" ca="1">(INDIRECT(ADDRESS(ROW()-1,COLUMN()))/INDIRECT(ADDRESS(ROW()-2,COLUMN())))-1</f>
        <v>9.9655711653136247E-2</v>
      </c>
      <c r="J55" s="66" cm="1">
        <f t="array" aca="1" ref="J55" ca="1">(INDIRECT(ADDRESS(ROW()-1,COLUMN()))/INDIRECT(ADDRESS(ROW()-2,COLUMN())))-1</f>
        <v>1.0938046347706898E-2</v>
      </c>
      <c r="K55" s="74" t="str" cm="1">
        <f t="array" ref="K55">_xlfn.IFS(N55=0,"등급유지",N55&gt;0,N55&amp;"등급 상승",N55&lt;0,N55&amp;"등급 하락")</f>
        <v>1등급 상승</v>
      </c>
      <c r="M55" s="303"/>
      <c r="N55" s="39">
        <v>1</v>
      </c>
      <c r="O55" s="39" t="s">
        <v>130</v>
      </c>
      <c r="X55" s="236"/>
      <c r="Z55" s="232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3"/>
      <c r="N56" s="2"/>
      <c r="O56" s="2"/>
      <c r="X56" s="236"/>
      <c r="Z56" s="232"/>
      <c r="AA56" s="39"/>
      <c r="AB56" s="39"/>
    </row>
    <row r="57" spans="2:28" ht="18" customHeight="1">
      <c r="B57" s="52" t="s">
        <v>137</v>
      </c>
      <c r="C57" s="52"/>
      <c r="D57" s="51"/>
      <c r="E57" s="51"/>
      <c r="F57" s="51"/>
      <c r="G57" s="51"/>
      <c r="H57" s="51"/>
      <c r="I57" s="51"/>
      <c r="J57" s="51"/>
      <c r="K57" s="51"/>
      <c r="M57" s="303"/>
      <c r="X57" s="236"/>
      <c r="Z57" s="232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03"/>
      <c r="X58" s="236"/>
      <c r="Z58" s="232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03"/>
      <c r="N59" s="236"/>
      <c r="P59" s="232"/>
      <c r="AA59" s="40"/>
    </row>
    <row r="60" spans="2:28" ht="25.5" customHeight="1">
      <c r="B60" s="48"/>
      <c r="C60" s="48"/>
      <c r="D60" s="49"/>
      <c r="M60" s="303"/>
      <c r="N60" s="236"/>
      <c r="P60" s="232"/>
      <c r="AA60" s="40"/>
    </row>
    <row r="61" spans="2:28" ht="25.5" customHeight="1">
      <c r="B61" s="48"/>
      <c r="C61" s="48"/>
      <c r="D61" s="49"/>
      <c r="M61" s="303"/>
      <c r="N61" s="236"/>
      <c r="P61" s="232"/>
      <c r="AA61" s="40"/>
    </row>
    <row r="62" spans="2:28" ht="25.5" customHeight="1">
      <c r="B62" s="48"/>
      <c r="C62" s="48"/>
      <c r="D62" s="49"/>
      <c r="M62" s="303"/>
      <c r="N62" s="236"/>
      <c r="P62" s="232"/>
      <c r="AA62" s="40"/>
    </row>
    <row r="63" spans="2:28" ht="25.5" customHeight="1">
      <c r="B63" s="48"/>
      <c r="C63" s="48"/>
      <c r="D63" s="49"/>
      <c r="M63" s="303"/>
      <c r="N63" s="236"/>
      <c r="P63" s="232"/>
      <c r="AA63" s="40"/>
    </row>
    <row r="64" spans="2:28" ht="25.5" customHeight="1">
      <c r="B64" s="48"/>
      <c r="C64" s="48"/>
      <c r="D64" s="49"/>
      <c r="M64" s="303"/>
      <c r="N64" s="236"/>
      <c r="P64" s="232"/>
      <c r="AA64" s="40"/>
    </row>
    <row r="65" spans="2:27" ht="25.5" customHeight="1">
      <c r="B65" s="48"/>
      <c r="C65" s="48"/>
      <c r="D65" s="49"/>
      <c r="M65" s="303"/>
      <c r="N65" s="236"/>
      <c r="P65" s="232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03"/>
      <c r="N66" s="236"/>
      <c r="P66" s="232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03"/>
      <c r="N67" s="236"/>
      <c r="P67" s="232"/>
      <c r="AA67" s="40"/>
    </row>
    <row r="68" spans="2:27" ht="25.5" customHeight="1" thickBot="1">
      <c r="B68" s="211" t="s">
        <v>92</v>
      </c>
      <c r="C68" s="212" t="s">
        <v>119</v>
      </c>
      <c r="D68" s="212" t="s">
        <v>126</v>
      </c>
      <c r="E68" s="212" t="s">
        <v>124</v>
      </c>
      <c r="F68" s="212" t="s">
        <v>122</v>
      </c>
      <c r="G68" s="212" t="s">
        <v>125</v>
      </c>
      <c r="H68" s="212" t="s">
        <v>120</v>
      </c>
      <c r="I68" s="212" t="s">
        <v>128</v>
      </c>
      <c r="J68" s="212" t="s">
        <v>121</v>
      </c>
      <c r="K68" s="213" t="s">
        <v>123</v>
      </c>
      <c r="M68" s="237">
        <v>1</v>
      </c>
      <c r="N68" s="238">
        <v>2</v>
      </c>
      <c r="O68" s="238">
        <v>3</v>
      </c>
      <c r="P68" s="237">
        <v>4</v>
      </c>
      <c r="Q68" s="238">
        <v>5</v>
      </c>
      <c r="R68" s="238">
        <v>6</v>
      </c>
      <c r="S68" s="237">
        <v>7</v>
      </c>
      <c r="T68" s="238">
        <v>8</v>
      </c>
      <c r="U68" s="238">
        <v>9</v>
      </c>
      <c r="V68" s="238">
        <v>10</v>
      </c>
      <c r="W68" s="238">
        <v>11</v>
      </c>
      <c r="X68" s="238">
        <v>12</v>
      </c>
      <c r="Y68" s="39">
        <v>13</v>
      </c>
      <c r="AA68" s="40"/>
    </row>
    <row r="69" spans="2:27" ht="25.5" customHeight="1" thickTop="1">
      <c r="B69" s="216" t="s">
        <v>110</v>
      </c>
      <c r="C69" s="217" t="s">
        <v>68</v>
      </c>
      <c r="D69" s="218" t="s">
        <v>68</v>
      </c>
      <c r="E69" s="218" t="s">
        <v>68</v>
      </c>
      <c r="F69" s="218" t="s">
        <v>68</v>
      </c>
      <c r="G69" s="218" t="s">
        <v>69</v>
      </c>
      <c r="H69" s="218" t="s">
        <v>69</v>
      </c>
      <c r="I69" s="218" t="s">
        <v>67</v>
      </c>
      <c r="J69" s="218" t="s">
        <v>67</v>
      </c>
      <c r="K69" s="218" t="s">
        <v>67</v>
      </c>
      <c r="M69" s="237" t="s">
        <v>119</v>
      </c>
      <c r="N69" s="237" t="s">
        <v>126</v>
      </c>
      <c r="O69" s="237" t="s">
        <v>124</v>
      </c>
      <c r="P69" s="237" t="s">
        <v>122</v>
      </c>
      <c r="Q69" s="237" t="s">
        <v>125</v>
      </c>
      <c r="R69" s="237" t="s">
        <v>120</v>
      </c>
      <c r="S69" s="237" t="s">
        <v>128</v>
      </c>
      <c r="T69" s="237" t="s">
        <v>121</v>
      </c>
      <c r="U69" s="237" t="s">
        <v>123</v>
      </c>
      <c r="V69" s="237" t="s">
        <v>127</v>
      </c>
      <c r="W69" s="237"/>
      <c r="X69" s="237"/>
      <c r="AA69" s="40"/>
    </row>
    <row r="70" spans="2:27" ht="25.5" customHeight="1">
      <c r="B70" s="214" t="s">
        <v>95</v>
      </c>
      <c r="C70" s="204" t="s">
        <v>659</v>
      </c>
      <c r="D70" s="204" t="s">
        <v>361</v>
      </c>
      <c r="E70" s="204" t="s">
        <v>361</v>
      </c>
      <c r="F70" s="204" t="s">
        <v>361</v>
      </c>
      <c r="G70" s="204" t="s">
        <v>361</v>
      </c>
      <c r="H70" s="204" t="s">
        <v>660</v>
      </c>
      <c r="I70" s="204" t="s">
        <v>361</v>
      </c>
      <c r="J70" s="204" t="s">
        <v>361</v>
      </c>
      <c r="K70" s="215" t="s">
        <v>361</v>
      </c>
      <c r="M70" s="304"/>
      <c r="N70" s="304"/>
      <c r="O70" s="304"/>
      <c r="P70" s="304"/>
      <c r="Q70" s="304"/>
      <c r="R70" s="304"/>
      <c r="S70" s="304"/>
      <c r="T70" s="304"/>
      <c r="U70" s="304"/>
      <c r="V70" s="239"/>
      <c r="W70" s="239"/>
      <c r="X70" s="239"/>
      <c r="AA70" s="40"/>
    </row>
    <row r="71" spans="2:27" ht="25.5" customHeight="1">
      <c r="B71" s="178" t="s">
        <v>96</v>
      </c>
      <c r="C71" s="180" t="s">
        <v>661</v>
      </c>
      <c r="D71" s="180" t="s">
        <v>662</v>
      </c>
      <c r="E71" s="180" t="s">
        <v>361</v>
      </c>
      <c r="F71" s="180" t="s">
        <v>361</v>
      </c>
      <c r="G71" s="180" t="s">
        <v>361</v>
      </c>
      <c r="H71" s="180" t="s">
        <v>361</v>
      </c>
      <c r="I71" s="180" t="s">
        <v>361</v>
      </c>
      <c r="J71" s="180" t="s">
        <v>361</v>
      </c>
      <c r="K71" s="181" t="s">
        <v>361</v>
      </c>
      <c r="M71" s="304">
        <v>0.14285714285714285</v>
      </c>
      <c r="N71" s="304">
        <v>0</v>
      </c>
      <c r="O71" s="304">
        <v>0</v>
      </c>
      <c r="P71" s="304">
        <v>0</v>
      </c>
      <c r="Q71" s="304">
        <v>0</v>
      </c>
      <c r="R71" s="304">
        <v>0.1</v>
      </c>
      <c r="S71" s="304">
        <v>0</v>
      </c>
      <c r="T71" s="304">
        <v>0</v>
      </c>
      <c r="U71" s="304">
        <v>0</v>
      </c>
      <c r="V71" s="239">
        <v>0</v>
      </c>
      <c r="W71" s="239"/>
      <c r="X71" s="239"/>
      <c r="AA71" s="40"/>
    </row>
    <row r="72" spans="2:27" ht="25.5" customHeight="1">
      <c r="B72" s="177" t="s">
        <v>97</v>
      </c>
      <c r="C72" s="180" t="s">
        <v>663</v>
      </c>
      <c r="D72" s="180" t="s">
        <v>662</v>
      </c>
      <c r="E72" s="180" t="s">
        <v>664</v>
      </c>
      <c r="F72" s="180" t="s">
        <v>665</v>
      </c>
      <c r="G72" s="180" t="s">
        <v>361</v>
      </c>
      <c r="H72" s="180" t="s">
        <v>660</v>
      </c>
      <c r="I72" s="180" t="s">
        <v>361</v>
      </c>
      <c r="J72" s="180" t="s">
        <v>361</v>
      </c>
      <c r="K72" s="181" t="s">
        <v>361</v>
      </c>
      <c r="M72" s="304">
        <v>0.38095238095238093</v>
      </c>
      <c r="N72" s="304">
        <v>0.5</v>
      </c>
      <c r="O72" s="304">
        <v>0</v>
      </c>
      <c r="P72" s="304">
        <v>0</v>
      </c>
      <c r="Q72" s="304">
        <v>0</v>
      </c>
      <c r="R72" s="304">
        <v>0</v>
      </c>
      <c r="S72" s="304">
        <v>0</v>
      </c>
      <c r="T72" s="304">
        <v>0</v>
      </c>
      <c r="U72" s="304">
        <v>0</v>
      </c>
      <c r="V72" s="239">
        <v>0</v>
      </c>
      <c r="W72" s="239"/>
      <c r="X72" s="239"/>
      <c r="AA72" s="40"/>
    </row>
    <row r="73" spans="2:27" ht="25.5" customHeight="1">
      <c r="B73" s="177" t="s">
        <v>100</v>
      </c>
      <c r="C73" s="180" t="s">
        <v>659</v>
      </c>
      <c r="D73" s="180" t="s">
        <v>361</v>
      </c>
      <c r="E73" s="180" t="s">
        <v>666</v>
      </c>
      <c r="F73" s="180" t="s">
        <v>667</v>
      </c>
      <c r="G73" s="180" t="s">
        <v>362</v>
      </c>
      <c r="H73" s="180" t="s">
        <v>660</v>
      </c>
      <c r="I73" s="180" t="s">
        <v>668</v>
      </c>
      <c r="J73" s="180" t="s">
        <v>361</v>
      </c>
      <c r="K73" s="181" t="s">
        <v>669</v>
      </c>
      <c r="M73" s="304">
        <v>0.2857142857142857</v>
      </c>
      <c r="N73" s="304">
        <v>0.5</v>
      </c>
      <c r="O73" s="304">
        <v>0.83333333333333337</v>
      </c>
      <c r="P73" s="304">
        <v>0.6</v>
      </c>
      <c r="Q73" s="304">
        <v>0</v>
      </c>
      <c r="R73" s="304">
        <v>0.1</v>
      </c>
      <c r="S73" s="304">
        <v>0</v>
      </c>
      <c r="T73" s="304">
        <v>0</v>
      </c>
      <c r="U73" s="304">
        <v>0</v>
      </c>
      <c r="V73" s="239">
        <v>0</v>
      </c>
      <c r="W73" s="239"/>
      <c r="X73" s="239"/>
      <c r="AA73" s="40"/>
    </row>
    <row r="74" spans="2:27" ht="25.5" customHeight="1">
      <c r="B74" s="182" t="s">
        <v>98</v>
      </c>
      <c r="C74" s="180" t="s">
        <v>464</v>
      </c>
      <c r="D74" s="180" t="s">
        <v>361</v>
      </c>
      <c r="E74" s="180" t="s">
        <v>361</v>
      </c>
      <c r="F74" s="180" t="s">
        <v>361</v>
      </c>
      <c r="G74" s="180" t="s">
        <v>361</v>
      </c>
      <c r="H74" s="180" t="s">
        <v>670</v>
      </c>
      <c r="I74" s="180" t="s">
        <v>671</v>
      </c>
      <c r="J74" s="180" t="s">
        <v>362</v>
      </c>
      <c r="K74" s="181" t="s">
        <v>665</v>
      </c>
      <c r="M74" s="304">
        <v>0.14285714285714285</v>
      </c>
      <c r="N74" s="304">
        <v>0</v>
      </c>
      <c r="O74" s="304">
        <v>0.16666666666666666</v>
      </c>
      <c r="P74" s="304">
        <v>0.4</v>
      </c>
      <c r="Q74" s="304">
        <v>1</v>
      </c>
      <c r="R74" s="304">
        <v>0.1</v>
      </c>
      <c r="S74" s="304">
        <v>0.55555555555555558</v>
      </c>
      <c r="T74" s="304">
        <v>0</v>
      </c>
      <c r="U74" s="304">
        <v>0.2</v>
      </c>
      <c r="V74" s="239">
        <v>0</v>
      </c>
      <c r="W74" s="239"/>
      <c r="X74" s="239"/>
      <c r="AA74" s="40"/>
    </row>
    <row r="75" spans="2:27" ht="25.5" customHeight="1">
      <c r="B75" s="183" t="s">
        <v>99</v>
      </c>
      <c r="C75" s="184" t="s">
        <v>361</v>
      </c>
      <c r="D75" s="184" t="s">
        <v>361</v>
      </c>
      <c r="E75" s="184" t="s">
        <v>361</v>
      </c>
      <c r="F75" s="184" t="s">
        <v>361</v>
      </c>
      <c r="G75" s="184" t="s">
        <v>361</v>
      </c>
      <c r="H75" s="184" t="s">
        <v>660</v>
      </c>
      <c r="I75" s="184" t="s">
        <v>671</v>
      </c>
      <c r="J75" s="184" t="s">
        <v>361</v>
      </c>
      <c r="K75" s="185" t="s">
        <v>669</v>
      </c>
      <c r="M75" s="304">
        <v>4.7619047619047616E-2</v>
      </c>
      <c r="N75" s="304">
        <v>0</v>
      </c>
      <c r="O75" s="304">
        <v>0</v>
      </c>
      <c r="P75" s="304">
        <v>0</v>
      </c>
      <c r="Q75" s="304">
        <v>0</v>
      </c>
      <c r="R75" s="304">
        <v>0.6</v>
      </c>
      <c r="S75" s="304">
        <v>0.22222222222222221</v>
      </c>
      <c r="T75" s="304">
        <v>1</v>
      </c>
      <c r="U75" s="304">
        <v>0.6</v>
      </c>
      <c r="V75" s="239">
        <v>0</v>
      </c>
      <c r="W75" s="239"/>
      <c r="X75" s="239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02">
        <v>0</v>
      </c>
      <c r="N76" s="302">
        <v>0</v>
      </c>
      <c r="O76" s="302">
        <v>0</v>
      </c>
      <c r="P76" s="302">
        <v>0</v>
      </c>
      <c r="Q76" s="302">
        <v>0</v>
      </c>
      <c r="R76" s="302">
        <v>0.1</v>
      </c>
      <c r="S76" s="302">
        <v>0.22222222222222221</v>
      </c>
      <c r="T76" s="302">
        <v>0</v>
      </c>
      <c r="U76" s="302">
        <v>0.2</v>
      </c>
      <c r="V76" s="39">
        <v>0</v>
      </c>
      <c r="AA76" s="40"/>
    </row>
    <row r="77" spans="2:27" ht="25.5" customHeight="1" thickBot="1">
      <c r="B77" s="211" t="s">
        <v>92</v>
      </c>
      <c r="C77" s="212" t="s">
        <v>127</v>
      </c>
      <c r="D77" s="212"/>
      <c r="E77" s="212" t="str">
        <f>IFERROR(INDEX(#REF!,MATCH(종합!$C$5&amp;12,#REF!,0),2),"")</f>
        <v/>
      </c>
      <c r="F77" s="212" t="str">
        <f>IFERROR(INDEX(#REF!,MATCH(종합!$C$5&amp;13,#REF!,0),2),"")</f>
        <v/>
      </c>
      <c r="G77" s="212" t="str">
        <f>IFERROR(INDEX(#REF!,MATCH(종합!$C$5&amp;14,#REF!,0),2),"")</f>
        <v/>
      </c>
      <c r="H77" s="212" t="str">
        <f>IFERROR(INDEX(#REF!,MATCH(종합!$C$5&amp;15,#REF!,0),2),"")</f>
        <v/>
      </c>
      <c r="I77" s="212" t="str">
        <f>IFERROR(INDEX(#REF!,MATCH(종합!$C$5&amp;16,#REF!,0),2),"")</f>
        <v/>
      </c>
      <c r="J77" s="212" t="str">
        <f>IFERROR(INDEX(#REF!,MATCH(종합!$C$5&amp;17,#REF!,0),2),"")</f>
        <v/>
      </c>
      <c r="K77" s="212" t="str">
        <f>IFERROR(INDEX(#REF!,MATCH(종합!$C$5&amp;18,#REF!,0),2),"")</f>
        <v/>
      </c>
      <c r="M77" s="239"/>
      <c r="N77" s="239"/>
      <c r="O77" s="239"/>
      <c r="P77" s="239"/>
      <c r="Q77" s="239"/>
      <c r="R77" s="239"/>
      <c r="S77" s="239"/>
      <c r="T77" s="239"/>
      <c r="U77" s="239"/>
      <c r="AA77" s="40"/>
    </row>
    <row r="78" spans="2:27" ht="25.5" customHeight="1" thickTop="1">
      <c r="B78" s="216" t="s">
        <v>110</v>
      </c>
      <c r="C78" s="217" t="s">
        <v>67</v>
      </c>
      <c r="D78" s="217"/>
      <c r="E78" s="218" t="str">
        <f>IFERROR(INDEX(#REF!,MATCH(종합!$C$5&amp;종합!E$77,#REF!,0),15),"")</f>
        <v/>
      </c>
      <c r="F78" s="218" t="str">
        <f>IFERROR(INDEX(#REF!,MATCH(종합!$C$5&amp;종합!F$77,#REF!,0),15),"")</f>
        <v/>
      </c>
      <c r="G78" s="218" t="str">
        <f>IFERROR(INDEX(#REF!,MATCH(종합!$C$5&amp;종합!G$77,#REF!,0),15),"")</f>
        <v/>
      </c>
      <c r="H78" s="218" t="str">
        <f>IFERROR(INDEX(#REF!,MATCH(종합!$C$5&amp;종합!H$77,#REF!,0),15),"")</f>
        <v/>
      </c>
      <c r="I78" s="218" t="str">
        <f>IFERROR(INDEX(#REF!,MATCH(종합!$C$5&amp;종합!I$77,#REF!,0),15),"")</f>
        <v/>
      </c>
      <c r="J78" s="218" t="str">
        <f>IFERROR(INDEX(#REF!,MATCH(종합!$C$5&amp;종합!J$77,#REF!,0),15),"")</f>
        <v/>
      </c>
      <c r="K78" s="218" t="str">
        <f>IFERROR(INDEX(#REF!,MATCH(종합!$C$5&amp;종합!K$77,#REF!,0),15),"")</f>
        <v/>
      </c>
      <c r="M78" s="239"/>
      <c r="N78" s="239"/>
      <c r="O78" s="239"/>
      <c r="P78" s="239"/>
      <c r="Q78" s="239"/>
      <c r="R78" s="239"/>
      <c r="S78" s="239"/>
      <c r="T78" s="239"/>
      <c r="U78" s="239"/>
      <c r="AA78" s="40"/>
    </row>
    <row r="79" spans="2:27" ht="25.5" customHeight="1">
      <c r="B79" s="214" t="s">
        <v>95</v>
      </c>
      <c r="C79" s="204" t="s">
        <v>361</v>
      </c>
      <c r="D79" s="204"/>
      <c r="E79" s="204" t="str">
        <f>IFERROR(ROUND(SUMIFS(#REF!,#REF!,종합!$C$5,#REF!,종합!E$77)/SUMIFS(#REF!,#REF!,종합!$C$5,#REF!,종합!E$77)*100,0)&amp;"%("&amp;SUMIFS(#REF!,#REF!,종합!$C$5,#REF!,종합!E$77)&amp;"명)","")</f>
        <v/>
      </c>
      <c r="F79" s="204"/>
      <c r="G79" s="204"/>
      <c r="H79" s="204"/>
      <c r="I79" s="204"/>
      <c r="J79" s="204"/>
      <c r="K79" s="215"/>
      <c r="M79" s="239"/>
      <c r="N79" s="239"/>
      <c r="O79" s="239"/>
      <c r="P79" s="239"/>
      <c r="Q79" s="239"/>
      <c r="R79" s="239"/>
      <c r="S79" s="239"/>
      <c r="T79" s="239"/>
      <c r="U79" s="239"/>
      <c r="AA79" s="40"/>
    </row>
    <row r="80" spans="2:27" ht="25.5" customHeight="1">
      <c r="B80" s="178" t="s">
        <v>96</v>
      </c>
      <c r="C80" s="180" t="s">
        <v>361</v>
      </c>
      <c r="D80" s="180"/>
      <c r="E80" s="180" t="str">
        <f>IFERROR(ROUND(SUMIFS(#REF!,#REF!,종합!$C$5,#REF!,종합!E$77)/SUMIFS(#REF!,#REF!,종합!$C$5,#REF!,종합!E$77)*100,0)&amp;"%("&amp;SUMIFS(#REF!,#REF!,종합!$C$5,#REF!,종합!E$77)&amp;"명)","")</f>
        <v/>
      </c>
      <c r="F80" s="180"/>
      <c r="G80" s="180"/>
      <c r="H80" s="180"/>
      <c r="I80" s="180"/>
      <c r="J80" s="180"/>
      <c r="K80" s="181"/>
      <c r="M80" s="239"/>
      <c r="N80" s="239"/>
      <c r="O80" s="239"/>
      <c r="P80" s="239"/>
      <c r="Q80" s="239"/>
      <c r="R80" s="239"/>
      <c r="S80" s="239"/>
      <c r="T80" s="239"/>
      <c r="U80" s="239"/>
      <c r="AA80" s="40"/>
    </row>
    <row r="81" spans="2:27" ht="25.5" customHeight="1">
      <c r="B81" s="177" t="s">
        <v>97</v>
      </c>
      <c r="C81" s="180" t="s">
        <v>361</v>
      </c>
      <c r="D81" s="180"/>
      <c r="E81" s="180" t="str">
        <f>IFERROR(ROUND(SUMIFS(#REF!,#REF!,종합!$C$5,#REF!,종합!E$77)/SUMIFS(#REF!,#REF!,종합!$C$5,#REF!,종합!E$77)*100,0)&amp;"%("&amp;SUMIFS(#REF!,#REF!,종합!$C$5,#REF!,종합!E$77)&amp;"명)","")</f>
        <v/>
      </c>
      <c r="F81" s="180"/>
      <c r="G81" s="180"/>
      <c r="H81" s="180"/>
      <c r="I81" s="180"/>
      <c r="J81" s="180"/>
      <c r="K81" s="181"/>
      <c r="M81" s="239"/>
      <c r="N81" s="239"/>
      <c r="O81" s="239"/>
      <c r="P81" s="239"/>
      <c r="Q81" s="239"/>
      <c r="R81" s="239"/>
      <c r="S81" s="239"/>
      <c r="T81" s="239"/>
      <c r="U81" s="239"/>
      <c r="AA81" s="40"/>
    </row>
    <row r="82" spans="2:27" ht="25.5" customHeight="1">
      <c r="B82" s="177" t="s">
        <v>100</v>
      </c>
      <c r="C82" s="180" t="s">
        <v>465</v>
      </c>
      <c r="D82" s="180"/>
      <c r="E82" s="180" t="str">
        <f>IFERROR(ROUND(SUMIFS(#REF!,#REF!,종합!$C$5,#REF!,종합!E$77)/SUMIFS(#REF!,#REF!,종합!$C$5,#REF!,종합!E$77)*100,0)&amp;"%("&amp;SUMIFS(#REF!,#REF!,종합!$C$5,#REF!,종합!E$77)&amp;"명)","")</f>
        <v/>
      </c>
      <c r="F82" s="180"/>
      <c r="G82" s="180"/>
      <c r="H82" s="180"/>
      <c r="I82" s="180"/>
      <c r="J82" s="180"/>
      <c r="K82" s="181"/>
      <c r="M82" s="239"/>
      <c r="N82" s="239"/>
      <c r="O82" s="239"/>
      <c r="P82" s="239"/>
      <c r="Q82" s="239"/>
      <c r="R82" s="239"/>
      <c r="S82" s="239"/>
      <c r="T82" s="239"/>
      <c r="U82" s="239"/>
      <c r="AA82" s="40"/>
    </row>
    <row r="83" spans="2:27" ht="25.5" customHeight="1">
      <c r="B83" s="182" t="s">
        <v>98</v>
      </c>
      <c r="C83" s="180" t="s">
        <v>465</v>
      </c>
      <c r="D83" s="180"/>
      <c r="E83" s="180" t="str">
        <f>IFERROR(ROUND(SUMIFS(#REF!,#REF!,종합!$C$5,#REF!,종합!E$77)/SUMIFS(#REF!,#REF!,종합!$C$5,#REF!,종합!E$77)*100,0)&amp;"%("&amp;SUMIFS(#REF!,#REF!,종합!$C$5,#REF!,종합!E$77)&amp;"명)","")</f>
        <v/>
      </c>
      <c r="F83" s="180"/>
      <c r="G83" s="180"/>
      <c r="H83" s="180"/>
      <c r="I83" s="180"/>
      <c r="J83" s="180"/>
      <c r="K83" s="181"/>
      <c r="M83" s="239"/>
      <c r="N83" s="239"/>
      <c r="O83" s="239"/>
      <c r="P83" s="239"/>
      <c r="Q83" s="239"/>
      <c r="R83" s="239"/>
      <c r="S83" s="239"/>
      <c r="T83" s="239"/>
      <c r="U83" s="239"/>
      <c r="AA83" s="40"/>
    </row>
    <row r="84" spans="2:27" ht="25.5" customHeight="1">
      <c r="B84" s="183" t="s">
        <v>99</v>
      </c>
      <c r="C84" s="184" t="s">
        <v>672</v>
      </c>
      <c r="D84" s="184"/>
      <c r="E84" s="184" t="str">
        <f>IFERROR(ROUND(SUMIFS(#REF!,#REF!,종합!$C$5,#REF!,종합!E$77)/SUMIFS(#REF!,#REF!,종합!$C$5,#REF!,종합!E$77)*100,0)&amp;"%("&amp;SUMIFS(#REF!,#REF!,종합!$C$5,#REF!,종합!E$77)&amp;"명)","")</f>
        <v/>
      </c>
      <c r="F84" s="184"/>
      <c r="G84" s="184"/>
      <c r="H84" s="184"/>
      <c r="I84" s="184"/>
      <c r="J84" s="184"/>
      <c r="K84" s="185"/>
      <c r="M84" s="239"/>
      <c r="N84" s="239"/>
      <c r="O84" s="239"/>
      <c r="P84" s="239"/>
      <c r="Q84" s="239"/>
      <c r="R84" s="239"/>
      <c r="S84" s="239"/>
      <c r="T84" s="239"/>
      <c r="U84" s="239"/>
      <c r="AA84" s="40"/>
    </row>
    <row r="85" spans="2:27" ht="15.75" customHeight="1">
      <c r="B85" s="48"/>
      <c r="C85" s="48"/>
      <c r="D85" s="49"/>
      <c r="E85" s="49"/>
      <c r="F85" s="49"/>
      <c r="G85" s="49"/>
      <c r="H85" s="49"/>
      <c r="I85" s="49"/>
      <c r="J85" s="49"/>
      <c r="K85" s="49"/>
      <c r="M85" s="239"/>
      <c r="N85" s="239"/>
      <c r="O85" s="239"/>
      <c r="P85" s="239"/>
      <c r="Q85" s="239"/>
      <c r="R85" s="239"/>
      <c r="S85" s="239"/>
      <c r="T85" s="239"/>
      <c r="U85" s="239"/>
      <c r="AA85" s="40"/>
    </row>
    <row r="86" spans="2:27" ht="17.25" customHeight="1">
      <c r="B86" s="52" t="s">
        <v>138</v>
      </c>
      <c r="C86" s="52"/>
      <c r="D86" s="51"/>
      <c r="E86" s="51"/>
      <c r="F86" s="51"/>
      <c r="G86" s="51"/>
      <c r="H86" s="51"/>
      <c r="I86" s="51"/>
      <c r="J86" s="51"/>
      <c r="K86" s="51"/>
      <c r="M86" s="303"/>
      <c r="N86" s="236"/>
      <c r="P86" s="232"/>
      <c r="AA86" s="40"/>
    </row>
    <row r="87" spans="2:27" ht="30.75" customHeight="1">
      <c r="B87" s="56" t="s">
        <v>75</v>
      </c>
      <c r="C87" s="56" t="s">
        <v>102</v>
      </c>
      <c r="D87" s="56" t="s">
        <v>103</v>
      </c>
      <c r="E87" s="56" t="s">
        <v>104</v>
      </c>
      <c r="F87" s="56" t="s">
        <v>105</v>
      </c>
      <c r="G87" s="56" t="s">
        <v>106</v>
      </c>
      <c r="H87" s="56" t="s">
        <v>6</v>
      </c>
      <c r="I87" s="56" t="s">
        <v>7</v>
      </c>
      <c r="J87" s="56" t="s">
        <v>107</v>
      </c>
      <c r="K87" s="56" t="s">
        <v>109</v>
      </c>
      <c r="M87" s="303"/>
      <c r="N87" s="236"/>
      <c r="P87" s="232"/>
      <c r="AA87" s="40"/>
    </row>
    <row r="88" spans="2:27" ht="20.25" customHeight="1">
      <c r="B88" s="86" t="s">
        <v>119</v>
      </c>
      <c r="C88" s="65">
        <v>1</v>
      </c>
      <c r="D88" s="87">
        <v>2.8404251919577142E-2</v>
      </c>
      <c r="E88" s="87">
        <v>0.4904758604863233</v>
      </c>
      <c r="F88" s="87">
        <v>0.20337642320962337</v>
      </c>
      <c r="G88" s="88">
        <v>15.327549999999997</v>
      </c>
      <c r="H88" s="89">
        <v>1.8371789372538911</v>
      </c>
      <c r="I88" s="89">
        <v>26.642668868269464</v>
      </c>
      <c r="J88" s="90">
        <v>2.076784887946002</v>
      </c>
      <c r="K88" s="73"/>
      <c r="M88" s="303"/>
      <c r="N88" s="305"/>
      <c r="P88" s="232"/>
      <c r="AA88" s="40"/>
    </row>
    <row r="89" spans="2:27" ht="20.25" customHeight="1">
      <c r="B89" s="86" t="s">
        <v>119</v>
      </c>
      <c r="C89" s="65">
        <v>2</v>
      </c>
      <c r="D89" s="87">
        <v>7.4583487822798986E-2</v>
      </c>
      <c r="E89" s="87">
        <v>0.39928514034306412</v>
      </c>
      <c r="F89" s="87">
        <v>0.18824738536810554</v>
      </c>
      <c r="G89" s="88">
        <v>12.644952380952381</v>
      </c>
      <c r="H89" s="89">
        <v>0.44645767500449735</v>
      </c>
      <c r="I89" s="89">
        <v>12.362972050210301</v>
      </c>
      <c r="J89" s="90">
        <v>2.2865108810707793</v>
      </c>
      <c r="K89" s="73"/>
      <c r="M89" s="303"/>
      <c r="N89" s="305"/>
      <c r="P89" s="232"/>
      <c r="AA89" s="40"/>
    </row>
    <row r="90" spans="2:27" ht="20.25" customHeight="1">
      <c r="B90" s="86" t="s">
        <v>119</v>
      </c>
      <c r="C90" s="65">
        <v>3</v>
      </c>
      <c r="D90" s="87">
        <v>1.4938841958206493E-2</v>
      </c>
      <c r="E90" s="87">
        <v>0.39616212113721722</v>
      </c>
      <c r="F90" s="87">
        <v>0.20008864385495526</v>
      </c>
      <c r="G90" s="88">
        <v>12.128285714285717</v>
      </c>
      <c r="H90" s="89">
        <v>0.35916695208950844</v>
      </c>
      <c r="I90" s="89">
        <v>13.897221481556274</v>
      </c>
      <c r="J90" s="90">
        <v>2.3644763846278116</v>
      </c>
      <c r="K90" s="73"/>
      <c r="M90" s="303"/>
      <c r="N90" s="305"/>
      <c r="P90" s="232"/>
      <c r="AA90" s="40"/>
    </row>
    <row r="91" spans="2:27" ht="20.25" customHeight="1">
      <c r="B91" s="86" t="s">
        <v>119</v>
      </c>
      <c r="C91" s="65">
        <v>4</v>
      </c>
      <c r="D91" s="87">
        <v>1.6226102183705179E-2</v>
      </c>
      <c r="E91" s="87">
        <v>0.38702482138039479</v>
      </c>
      <c r="F91" s="87">
        <v>0.20179119029952305</v>
      </c>
      <c r="G91" s="88">
        <v>12.605238095238091</v>
      </c>
      <c r="H91" s="89">
        <v>0.47433620990218078</v>
      </c>
      <c r="I91" s="89">
        <v>14.736150681543</v>
      </c>
      <c r="J91" s="90">
        <v>2.3154404670635813</v>
      </c>
      <c r="K91" s="73"/>
      <c r="M91" s="303"/>
      <c r="N91" s="305"/>
      <c r="P91" s="232"/>
      <c r="AA91" s="40"/>
    </row>
    <row r="92" spans="2:27" ht="20.25" customHeight="1">
      <c r="B92" s="86" t="s">
        <v>119</v>
      </c>
      <c r="C92" s="65">
        <v>5</v>
      </c>
      <c r="D92" s="87">
        <v>1.5842452795039971E-2</v>
      </c>
      <c r="E92" s="87">
        <v>0.38556971614640123</v>
      </c>
      <c r="F92" s="87">
        <v>0.19184877897546965</v>
      </c>
      <c r="G92" s="88">
        <v>13.085714285714284</v>
      </c>
      <c r="H92" s="89">
        <v>0.44851769161002247</v>
      </c>
      <c r="I92" s="89">
        <v>14.895978162946966</v>
      </c>
      <c r="J92" s="90">
        <v>2.2516727928456515</v>
      </c>
      <c r="K92" s="73"/>
      <c r="M92" s="303"/>
      <c r="N92" s="305"/>
      <c r="P92" s="232"/>
      <c r="AA92" s="40"/>
    </row>
    <row r="93" spans="2:27" ht="20.25" customHeight="1">
      <c r="B93" s="86" t="s">
        <v>119</v>
      </c>
      <c r="C93" s="65">
        <v>6</v>
      </c>
      <c r="D93" s="87">
        <v>1.8745221162613561E-2</v>
      </c>
      <c r="E93" s="87">
        <v>0.39043421025310654</v>
      </c>
      <c r="F93" s="87">
        <v>0.18301057614042152</v>
      </c>
      <c r="G93" s="88">
        <v>14.282190476190475</v>
      </c>
      <c r="H93" s="89">
        <v>0.4289962889239437</v>
      </c>
      <c r="I93" s="89">
        <v>15.878936973922894</v>
      </c>
      <c r="J93" s="90">
        <v>2.1290464185561255</v>
      </c>
      <c r="K93" s="73"/>
      <c r="M93" s="303"/>
      <c r="N93" s="305"/>
      <c r="P93" s="232"/>
      <c r="AA93" s="40"/>
    </row>
    <row r="94" spans="2:27" ht="20.25" customHeight="1">
      <c r="B94" s="86" t="s">
        <v>119</v>
      </c>
      <c r="C94" s="65">
        <v>7</v>
      </c>
      <c r="D94" s="87">
        <v>1.9455127786402876E-2</v>
      </c>
      <c r="E94" s="87">
        <v>0.39540278929277461</v>
      </c>
      <c r="F94" s="87">
        <v>0.1787068483662653</v>
      </c>
      <c r="G94" s="88">
        <v>15.029</v>
      </c>
      <c r="H94" s="89">
        <v>0.3975982080753997</v>
      </c>
      <c r="I94" s="89">
        <v>15.585410421519121</v>
      </c>
      <c r="J94" s="90">
        <v>2.0619653274353218</v>
      </c>
      <c r="K94" s="73"/>
      <c r="M94" s="303"/>
      <c r="N94" s="305"/>
      <c r="P94" s="232"/>
      <c r="AA94" s="40"/>
    </row>
    <row r="95" spans="2:27" ht="20.25" customHeight="1">
      <c r="B95" s="86" t="s">
        <v>119</v>
      </c>
      <c r="C95" s="65">
        <v>8</v>
      </c>
      <c r="D95" s="87">
        <v>1.783472722718913E-2</v>
      </c>
      <c r="E95" s="87">
        <v>0.40481131350794058</v>
      </c>
      <c r="F95" s="87">
        <v>0.16927912406717727</v>
      </c>
      <c r="G95" s="88">
        <v>15.769238095238098</v>
      </c>
      <c r="H95" s="89">
        <v>0.57648171762228717</v>
      </c>
      <c r="I95" s="89">
        <v>14.649518991398599</v>
      </c>
      <c r="J95" s="90">
        <v>1.9942929182520435</v>
      </c>
      <c r="K95" s="73"/>
      <c r="M95" s="303"/>
      <c r="N95" s="305"/>
      <c r="P95" s="232"/>
      <c r="AA95" s="40"/>
    </row>
    <row r="96" spans="2:27" ht="20.25" customHeight="1">
      <c r="B96" s="86" t="s">
        <v>119</v>
      </c>
      <c r="C96" s="65">
        <v>9</v>
      </c>
      <c r="D96" s="87">
        <v>1.7534836281363653E-2</v>
      </c>
      <c r="E96" s="87">
        <v>0.39647658875978475</v>
      </c>
      <c r="F96" s="87">
        <v>0.17919314727825367</v>
      </c>
      <c r="G96" s="88">
        <v>15.142549999999996</v>
      </c>
      <c r="H96" s="89">
        <v>0.45494019658153395</v>
      </c>
      <c r="I96" s="89">
        <v>15.153159909998816</v>
      </c>
      <c r="J96" s="90">
        <v>2.0461151284036587</v>
      </c>
      <c r="K96" s="73"/>
      <c r="M96" s="303"/>
      <c r="N96" s="305"/>
      <c r="P96" s="232"/>
      <c r="AA96" s="40"/>
    </row>
    <row r="97" spans="2:27" ht="20.25" customHeight="1">
      <c r="B97" s="86" t="s">
        <v>119</v>
      </c>
      <c r="C97" s="65">
        <v>10</v>
      </c>
      <c r="D97" s="87">
        <v>1.5874552331830188E-2</v>
      </c>
      <c r="E97" s="87">
        <v>0.39303463904161462</v>
      </c>
      <c r="F97" s="87">
        <v>0.19883815401544047</v>
      </c>
      <c r="G97" s="88">
        <v>13.374190476190474</v>
      </c>
      <c r="H97" s="89">
        <v>0.5383052510232359</v>
      </c>
      <c r="I97" s="89">
        <v>14.474332191588777</v>
      </c>
      <c r="J97" s="90">
        <v>2.229187136919176</v>
      </c>
      <c r="K97" s="73"/>
      <c r="M97" s="303"/>
      <c r="N97" s="305"/>
      <c r="P97" s="232"/>
      <c r="AA97" s="40"/>
    </row>
    <row r="98" spans="2:27" ht="20.25" customHeight="1">
      <c r="B98" s="86" t="s">
        <v>119</v>
      </c>
      <c r="C98" s="65">
        <v>11</v>
      </c>
      <c r="D98" s="87">
        <v>1.6020095584940289E-2</v>
      </c>
      <c r="E98" s="87">
        <v>0.40162575676211176</v>
      </c>
      <c r="F98" s="87">
        <v>0.19927707505195708</v>
      </c>
      <c r="G98" s="88">
        <v>13.139999999999997</v>
      </c>
      <c r="H98" s="89">
        <v>0.63199537293356245</v>
      </c>
      <c r="I98" s="89">
        <v>15.295280687881636</v>
      </c>
      <c r="J98" s="90">
        <v>2.2637798257072301</v>
      </c>
      <c r="K98" s="73" t="s">
        <v>68</v>
      </c>
      <c r="M98" s="303"/>
      <c r="N98" s="305"/>
      <c r="P98" s="232"/>
      <c r="AA98" s="40"/>
    </row>
    <row r="99" spans="2:27" ht="20.25" customHeight="1">
      <c r="B99" s="86" t="s">
        <v>126</v>
      </c>
      <c r="C99" s="65">
        <v>1</v>
      </c>
      <c r="D99" s="87">
        <v>3.9877514970920715E-2</v>
      </c>
      <c r="E99" s="87">
        <v>0.43665336854570763</v>
      </c>
      <c r="F99" s="87">
        <v>0.37486173441554727</v>
      </c>
      <c r="G99" s="88">
        <v>6.3310000000000004</v>
      </c>
      <c r="H99" s="89">
        <v>2.147449131827758</v>
      </c>
      <c r="I99" s="89">
        <v>1.4693073007242556</v>
      </c>
      <c r="J99" s="90">
        <v>3.9398494008540781</v>
      </c>
      <c r="K99" s="73"/>
      <c r="M99" s="303"/>
      <c r="N99" s="305"/>
      <c r="P99" s="232"/>
      <c r="AA99" s="40"/>
    </row>
    <row r="100" spans="2:27" ht="20.25" customHeight="1">
      <c r="B100" s="86" t="s">
        <v>126</v>
      </c>
      <c r="C100" s="65">
        <v>2</v>
      </c>
      <c r="D100" s="87">
        <v>4.5193296587440528E-2</v>
      </c>
      <c r="E100" s="87">
        <v>0.37746910111237691</v>
      </c>
      <c r="F100" s="87">
        <v>0.39702968032590541</v>
      </c>
      <c r="G100" s="88">
        <v>4.33</v>
      </c>
      <c r="H100" s="89">
        <v>0.4413670018782172</v>
      </c>
      <c r="I100" s="89">
        <v>0.78242332151138505</v>
      </c>
      <c r="J100" s="90">
        <v>4.6446487916445935</v>
      </c>
      <c r="K100" s="73"/>
      <c r="M100" s="303"/>
      <c r="N100" s="305"/>
      <c r="P100" s="232"/>
      <c r="AA100" s="40"/>
    </row>
    <row r="101" spans="2:27" ht="20.25" customHeight="1">
      <c r="B101" s="86" t="s">
        <v>126</v>
      </c>
      <c r="C101" s="65">
        <v>3</v>
      </c>
      <c r="D101" s="87">
        <v>5.0533090964083406E-2</v>
      </c>
      <c r="E101" s="87">
        <v>0.35568622217370571</v>
      </c>
      <c r="F101" s="87">
        <v>0.41841152241255991</v>
      </c>
      <c r="G101" s="88">
        <v>3.5895000000000001</v>
      </c>
      <c r="H101" s="89">
        <v>0.57382151645151069</v>
      </c>
      <c r="I101" s="89">
        <v>0.73640427944610543</v>
      </c>
      <c r="J101" s="90">
        <v>4.9776984040841432</v>
      </c>
      <c r="K101" s="73"/>
      <c r="M101" s="303"/>
      <c r="N101" s="305"/>
      <c r="P101" s="232"/>
      <c r="AA101" s="40"/>
    </row>
    <row r="102" spans="2:27" ht="20.25" customHeight="1">
      <c r="B102" s="86" t="s">
        <v>126</v>
      </c>
      <c r="C102" s="65">
        <v>4</v>
      </c>
      <c r="D102" s="87">
        <v>5.0852702730536763E-2</v>
      </c>
      <c r="E102" s="87">
        <v>0.32777636381053166</v>
      </c>
      <c r="F102" s="87">
        <v>0.44418503020436789</v>
      </c>
      <c r="G102" s="88">
        <v>2.8839999999999999</v>
      </c>
      <c r="H102" s="89">
        <v>0.65305584098497083</v>
      </c>
      <c r="I102" s="89">
        <v>0.65305584098497083</v>
      </c>
      <c r="J102" s="90">
        <v>5.3313839666396889</v>
      </c>
      <c r="K102" s="73"/>
      <c r="M102" s="303"/>
      <c r="N102" s="305"/>
      <c r="P102" s="232"/>
      <c r="AA102" s="40"/>
    </row>
    <row r="103" spans="2:27" ht="20.25" customHeight="1">
      <c r="B103" s="86" t="s">
        <v>126</v>
      </c>
      <c r="C103" s="65">
        <v>5</v>
      </c>
      <c r="D103" s="87">
        <v>4.9381503966214019E-2</v>
      </c>
      <c r="E103" s="87">
        <v>0.33199406568986639</v>
      </c>
      <c r="F103" s="87">
        <v>0.39056705311906825</v>
      </c>
      <c r="G103" s="88">
        <v>4.0969999999999995</v>
      </c>
      <c r="H103" s="89">
        <v>1.0503189396326482</v>
      </c>
      <c r="I103" s="89">
        <v>1.1369431820765779</v>
      </c>
      <c r="J103" s="90">
        <v>4.7883099429879783</v>
      </c>
      <c r="K103" s="73"/>
      <c r="M103" s="303"/>
      <c r="N103" s="305"/>
      <c r="P103" s="232"/>
      <c r="AA103" s="40"/>
    </row>
    <row r="104" spans="2:27" ht="20.25" customHeight="1">
      <c r="B104" s="86" t="s">
        <v>126</v>
      </c>
      <c r="C104" s="65">
        <v>6</v>
      </c>
      <c r="D104" s="87">
        <v>6.613154239901739E-2</v>
      </c>
      <c r="E104" s="87">
        <v>0.32911451680100268</v>
      </c>
      <c r="F104" s="87">
        <v>0.31758903301710578</v>
      </c>
      <c r="G104" s="88">
        <v>5.98</v>
      </c>
      <c r="H104" s="89">
        <v>3.1081486292765685</v>
      </c>
      <c r="I104" s="89">
        <v>0.78699917215656712</v>
      </c>
      <c r="J104" s="90">
        <v>4.1122282105525336</v>
      </c>
      <c r="K104" s="73"/>
      <c r="M104" s="303"/>
      <c r="N104" s="305"/>
      <c r="P104" s="232"/>
      <c r="AA104" s="40"/>
    </row>
    <row r="105" spans="2:27" ht="20.25" customHeight="1">
      <c r="B105" s="86" t="s">
        <v>126</v>
      </c>
      <c r="C105" s="65">
        <v>7</v>
      </c>
      <c r="D105" s="87">
        <v>6.7201394642430703E-2</v>
      </c>
      <c r="E105" s="87">
        <v>0.33839269850226689</v>
      </c>
      <c r="F105" s="87">
        <v>0.28896433963183016</v>
      </c>
      <c r="G105" s="88">
        <v>6.8140000000000001</v>
      </c>
      <c r="H105" s="89">
        <v>0.2092565988117269</v>
      </c>
      <c r="I105" s="89">
        <v>0.33290822538229281</v>
      </c>
      <c r="J105" s="90">
        <v>3.8745138158481471</v>
      </c>
      <c r="K105" s="73"/>
      <c r="M105" s="303"/>
      <c r="N105" s="305"/>
      <c r="P105" s="232"/>
      <c r="AA105" s="40"/>
    </row>
    <row r="106" spans="2:27" ht="20.25" customHeight="1">
      <c r="B106" s="86" t="s">
        <v>126</v>
      </c>
      <c r="C106" s="65">
        <v>8</v>
      </c>
      <c r="D106" s="87">
        <v>4.9742567640722317E-2</v>
      </c>
      <c r="E106" s="87">
        <v>0.37610441310661524</v>
      </c>
      <c r="F106" s="87">
        <v>0.25600828495393185</v>
      </c>
      <c r="G106" s="88">
        <v>7.9059999999999997</v>
      </c>
      <c r="H106" s="89">
        <v>0.57930508344666909</v>
      </c>
      <c r="I106" s="89">
        <v>0.60158604819461792</v>
      </c>
      <c r="J106" s="90">
        <v>3.5115357652537496</v>
      </c>
      <c r="K106" s="73"/>
      <c r="M106" s="303"/>
      <c r="N106" s="305"/>
      <c r="P106" s="232"/>
      <c r="AA106" s="40"/>
    </row>
    <row r="107" spans="2:27" ht="20.25" customHeight="1">
      <c r="B107" s="86" t="s">
        <v>126</v>
      </c>
      <c r="C107" s="65">
        <v>9</v>
      </c>
      <c r="D107" s="87">
        <v>3.8414208379909068E-2</v>
      </c>
      <c r="E107" s="87">
        <v>0.41709019838902689</v>
      </c>
      <c r="F107" s="87">
        <v>0.25065349776512236</v>
      </c>
      <c r="G107" s="88">
        <v>7.9690000000000003</v>
      </c>
      <c r="H107" s="89">
        <v>0.81230300201660022</v>
      </c>
      <c r="I107" s="89">
        <v>0.83551165921707449</v>
      </c>
      <c r="J107" s="90">
        <v>3.5856211891607601</v>
      </c>
      <c r="K107" s="73"/>
      <c r="M107" s="303"/>
      <c r="N107" s="305"/>
      <c r="P107" s="232"/>
      <c r="AA107" s="40"/>
    </row>
    <row r="108" spans="2:27" ht="20.25" customHeight="1">
      <c r="B108" s="86" t="s">
        <v>126</v>
      </c>
      <c r="C108" s="65">
        <v>10</v>
      </c>
      <c r="D108" s="87">
        <v>4.9378031664563712E-2</v>
      </c>
      <c r="E108" s="87">
        <v>0.34046905813325318</v>
      </c>
      <c r="F108" s="87">
        <v>0.39719621351905754</v>
      </c>
      <c r="G108" s="88">
        <v>3.7454999999999998</v>
      </c>
      <c r="H108" s="89">
        <v>0.37972869361286571</v>
      </c>
      <c r="I108" s="89">
        <v>0.40142747610502949</v>
      </c>
      <c r="J108" s="90">
        <v>4.9740598531598161</v>
      </c>
      <c r="K108" s="73"/>
      <c r="M108" s="303"/>
      <c r="N108" s="305"/>
      <c r="P108" s="232"/>
      <c r="AA108" s="40"/>
    </row>
    <row r="109" spans="2:27" ht="20.25" customHeight="1">
      <c r="B109" s="86" t="s">
        <v>126</v>
      </c>
      <c r="C109" s="65">
        <v>11</v>
      </c>
      <c r="D109" s="87">
        <v>5.0080301362883918E-2</v>
      </c>
      <c r="E109" s="87">
        <v>0.34796917447270198</v>
      </c>
      <c r="F109" s="87">
        <v>0.39990308537605218</v>
      </c>
      <c r="G109" s="88">
        <v>3.8454999999999999</v>
      </c>
      <c r="H109" s="89">
        <v>0.48848096747889114</v>
      </c>
      <c r="I109" s="89">
        <v>0.37992964137247087</v>
      </c>
      <c r="J109" s="90">
        <v>4.922952286186689</v>
      </c>
      <c r="K109" s="73" t="s">
        <v>68</v>
      </c>
      <c r="M109" s="303"/>
      <c r="N109" s="305"/>
      <c r="P109" s="232"/>
      <c r="AA109" s="40"/>
    </row>
    <row r="110" spans="2:27" ht="20.25" customHeight="1">
      <c r="B110" s="86" t="s">
        <v>124</v>
      </c>
      <c r="C110" s="65">
        <v>1</v>
      </c>
      <c r="D110" s="87">
        <v>1.5337768480280024E-2</v>
      </c>
      <c r="E110" s="87">
        <v>0.52631239654650952</v>
      </c>
      <c r="F110" s="87">
        <v>0.38154360346504307</v>
      </c>
      <c r="G110" s="88">
        <v>6.6043333333333329</v>
      </c>
      <c r="H110" s="89">
        <v>8.8939730396760037</v>
      </c>
      <c r="I110" s="89">
        <v>4.9304493050505567</v>
      </c>
      <c r="J110" s="90">
        <v>3.3949500207014851</v>
      </c>
      <c r="K110" s="73"/>
      <c r="M110" s="303"/>
      <c r="N110" s="305"/>
      <c r="P110" s="232"/>
      <c r="AA110" s="40"/>
    </row>
    <row r="111" spans="2:27" ht="20.25" customHeight="1">
      <c r="B111" s="86" t="s">
        <v>124</v>
      </c>
      <c r="C111" s="65">
        <v>2</v>
      </c>
      <c r="D111" s="87">
        <v>3.605652461026175E-2</v>
      </c>
      <c r="E111" s="87">
        <v>0.45773381386913831</v>
      </c>
      <c r="F111" s="87">
        <v>0.35456304265177574</v>
      </c>
      <c r="G111" s="88">
        <v>4.7549999999999999</v>
      </c>
      <c r="H111" s="89">
        <v>0.66315810719024038</v>
      </c>
      <c r="I111" s="89">
        <v>1.1244854861051903</v>
      </c>
      <c r="J111" s="90">
        <v>3.8666036188873214</v>
      </c>
      <c r="K111" s="73"/>
      <c r="M111" s="303"/>
      <c r="N111" s="305"/>
      <c r="P111" s="232"/>
      <c r="AA111" s="40"/>
    </row>
    <row r="112" spans="2:27" ht="20.25" customHeight="1">
      <c r="B112" s="86" t="s">
        <v>124</v>
      </c>
      <c r="C112" s="65">
        <v>3</v>
      </c>
      <c r="D112" s="87">
        <v>4.4962447690991787E-2</v>
      </c>
      <c r="E112" s="87">
        <v>0.43306445580585673</v>
      </c>
      <c r="F112" s="87">
        <v>0.38021586587284673</v>
      </c>
      <c r="G112" s="88">
        <v>3.8246666666666669</v>
      </c>
      <c r="H112" s="89">
        <v>0.76122467411456285</v>
      </c>
      <c r="I112" s="89">
        <v>1.2369900954361646</v>
      </c>
      <c r="J112" s="90">
        <v>4.179140677360909</v>
      </c>
      <c r="K112" s="73"/>
      <c r="M112" s="303"/>
      <c r="N112" s="305"/>
      <c r="P112" s="232"/>
      <c r="AA112" s="40"/>
    </row>
    <row r="113" spans="2:27" ht="20.25" customHeight="1">
      <c r="B113" s="86" t="s">
        <v>124</v>
      </c>
      <c r="C113" s="65">
        <v>4</v>
      </c>
      <c r="D113" s="87">
        <v>4.3562279044072033E-2</v>
      </c>
      <c r="E113" s="87">
        <v>0.43173770810844653</v>
      </c>
      <c r="F113" s="87">
        <v>0.36641981997931844</v>
      </c>
      <c r="G113" s="88">
        <v>4.4891999999999994</v>
      </c>
      <c r="H113" s="89">
        <v>1.0651146366575459</v>
      </c>
      <c r="I113" s="89">
        <v>1.426947838584272</v>
      </c>
      <c r="J113" s="90">
        <v>4.1193023786496523</v>
      </c>
      <c r="K113" s="73"/>
      <c r="M113" s="303"/>
      <c r="N113" s="305"/>
      <c r="P113" s="232"/>
      <c r="AA113" s="40"/>
    </row>
    <row r="114" spans="2:27" ht="20.25" customHeight="1">
      <c r="B114" s="86" t="s">
        <v>124</v>
      </c>
      <c r="C114" s="65">
        <v>5</v>
      </c>
      <c r="D114" s="87">
        <v>4.175153793854184E-2</v>
      </c>
      <c r="E114" s="87">
        <v>0.44179109147210222</v>
      </c>
      <c r="F114" s="87">
        <v>0.33006486913822047</v>
      </c>
      <c r="G114" s="88">
        <v>5.6669999999999998</v>
      </c>
      <c r="H114" s="89">
        <v>1.3711429566158897</v>
      </c>
      <c r="I114" s="89">
        <v>1.6370299938303778</v>
      </c>
      <c r="J114" s="90">
        <v>3.7808264918937566</v>
      </c>
      <c r="K114" s="73"/>
      <c r="M114" s="303"/>
      <c r="N114" s="305"/>
      <c r="P114" s="232"/>
      <c r="AA114" s="40"/>
    </row>
    <row r="115" spans="2:27" ht="20.25" customHeight="1">
      <c r="B115" s="86" t="s">
        <v>124</v>
      </c>
      <c r="C115" s="65">
        <v>6</v>
      </c>
      <c r="D115" s="87">
        <v>3.8501586829046676E-2</v>
      </c>
      <c r="E115" s="87">
        <v>0.45548578620142793</v>
      </c>
      <c r="F115" s="87">
        <v>0.24857502919311389</v>
      </c>
      <c r="G115" s="88">
        <v>8.1344999999999992</v>
      </c>
      <c r="H115" s="89">
        <v>4.3682446052878419</v>
      </c>
      <c r="I115" s="89">
        <v>2.7458869503890488</v>
      </c>
      <c r="J115" s="90">
        <v>3.0965885541967784</v>
      </c>
      <c r="K115" s="73"/>
      <c r="M115" s="303"/>
      <c r="N115" s="305"/>
      <c r="P115" s="232"/>
      <c r="AA115" s="40"/>
    </row>
    <row r="116" spans="2:27" ht="20.25" customHeight="1">
      <c r="B116" s="86" t="s">
        <v>124</v>
      </c>
      <c r="C116" s="65">
        <v>7</v>
      </c>
      <c r="D116" s="87">
        <v>4.4589526078874696E-2</v>
      </c>
      <c r="E116" s="87">
        <v>0.45854201879896989</v>
      </c>
      <c r="F116" s="87">
        <v>0.2167394233919985</v>
      </c>
      <c r="G116" s="88">
        <v>9.0220000000000002</v>
      </c>
      <c r="H116" s="89">
        <v>2.0283824250561375</v>
      </c>
      <c r="I116" s="89">
        <v>1.9093839894528442</v>
      </c>
      <c r="J116" s="90">
        <v>2.9982732993896462</v>
      </c>
      <c r="K116" s="73"/>
      <c r="M116" s="303"/>
      <c r="N116" s="305"/>
      <c r="P116" s="232"/>
      <c r="AA116" s="40"/>
    </row>
    <row r="117" spans="2:27" ht="20.25" customHeight="1">
      <c r="B117" s="86" t="s">
        <v>124</v>
      </c>
      <c r="C117" s="65">
        <v>8</v>
      </c>
      <c r="D117" s="87">
        <v>4.834582430378756E-2</v>
      </c>
      <c r="E117" s="87">
        <v>0.4724649081127883</v>
      </c>
      <c r="F117" s="87">
        <v>0.18268664917295124</v>
      </c>
      <c r="G117" s="88">
        <v>10.586500000000001</v>
      </c>
      <c r="H117" s="89">
        <v>1.8044852789671293</v>
      </c>
      <c r="I117" s="89">
        <v>2.1961565023088321</v>
      </c>
      <c r="J117" s="90">
        <v>2.857323916640687</v>
      </c>
      <c r="K117" s="73"/>
      <c r="M117" s="303"/>
      <c r="N117" s="305"/>
      <c r="P117" s="232"/>
      <c r="AA117" s="40"/>
    </row>
    <row r="118" spans="2:27" ht="20.25" customHeight="1">
      <c r="B118" s="86" t="s">
        <v>124</v>
      </c>
      <c r="C118" s="65">
        <v>9</v>
      </c>
      <c r="D118" s="87">
        <v>4.6666074200691729E-2</v>
      </c>
      <c r="E118" s="87">
        <v>0.46077238948831079</v>
      </c>
      <c r="F118" s="87">
        <v>0.22507827466478725</v>
      </c>
      <c r="G118" s="88">
        <v>9.2303999999999995</v>
      </c>
      <c r="H118" s="89">
        <v>3.6705445222513742</v>
      </c>
      <c r="I118" s="89">
        <v>2.7377658812832033</v>
      </c>
      <c r="J118" s="90">
        <v>2.9888574631860352</v>
      </c>
      <c r="K118" s="73"/>
      <c r="M118" s="303"/>
      <c r="N118" s="305"/>
      <c r="P118" s="232"/>
      <c r="AA118" s="40"/>
    </row>
    <row r="119" spans="2:27" ht="20.25" customHeight="1">
      <c r="B119" s="86" t="s">
        <v>124</v>
      </c>
      <c r="C119" s="65">
        <v>10</v>
      </c>
      <c r="D119" s="87">
        <v>4.6265363834204244E-2</v>
      </c>
      <c r="E119" s="87">
        <v>0.44835505108664447</v>
      </c>
      <c r="F119" s="87">
        <v>0.33550094736326641</v>
      </c>
      <c r="G119" s="88">
        <v>5.7636666666666665</v>
      </c>
      <c r="H119" s="89">
        <v>3.249537618922655</v>
      </c>
      <c r="I119" s="89">
        <v>2.0089877087620742</v>
      </c>
      <c r="J119" s="90">
        <v>3.6605559118165738</v>
      </c>
      <c r="K119" s="73"/>
      <c r="M119" s="303"/>
      <c r="N119" s="305"/>
      <c r="P119" s="232"/>
      <c r="AA119" s="40"/>
    </row>
    <row r="120" spans="2:27" ht="20.25" customHeight="1">
      <c r="B120" s="86" t="s">
        <v>124</v>
      </c>
      <c r="C120" s="65">
        <v>11</v>
      </c>
      <c r="D120" s="87">
        <v>5.1222713810500739E-2</v>
      </c>
      <c r="E120" s="87">
        <v>0.4419926270789995</v>
      </c>
      <c r="F120" s="87">
        <v>0.33958261602136292</v>
      </c>
      <c r="G120" s="88">
        <v>5.4551666666666661</v>
      </c>
      <c r="H120" s="89">
        <v>2.0912411063806129</v>
      </c>
      <c r="I120" s="89">
        <v>1.9011282785278298</v>
      </c>
      <c r="J120" s="90">
        <v>3.7617810028399696</v>
      </c>
      <c r="K120" s="73" t="s">
        <v>68</v>
      </c>
      <c r="M120" s="303"/>
      <c r="N120" s="305"/>
      <c r="P120" s="232"/>
      <c r="AA120" s="40"/>
    </row>
    <row r="121" spans="2:27" ht="20.25" customHeight="1">
      <c r="B121" s="86" t="s">
        <v>122</v>
      </c>
      <c r="C121" s="65">
        <v>1</v>
      </c>
      <c r="D121" s="87">
        <v>1.3192512730651118E-2</v>
      </c>
      <c r="E121" s="87">
        <v>0.56739421804038215</v>
      </c>
      <c r="F121" s="87">
        <v>0.31325208524488063</v>
      </c>
      <c r="G121" s="88">
        <v>12.152200000000001</v>
      </c>
      <c r="H121" s="89">
        <v>2.8178290005613031</v>
      </c>
      <c r="I121" s="89">
        <v>2.1905021062757575</v>
      </c>
      <c r="J121" s="90">
        <v>3.3550942837653057</v>
      </c>
      <c r="K121" s="73"/>
      <c r="M121" s="303"/>
      <c r="N121" s="305"/>
      <c r="P121" s="232"/>
      <c r="AA121" s="40"/>
    </row>
    <row r="122" spans="2:27" ht="20.25" customHeight="1">
      <c r="B122" s="86" t="s">
        <v>122</v>
      </c>
      <c r="C122" s="65">
        <v>2</v>
      </c>
      <c r="D122" s="87">
        <v>1.1034728613428572E-2</v>
      </c>
      <c r="E122" s="87">
        <v>0.57036745804136446</v>
      </c>
      <c r="F122" s="87">
        <v>0.32994568996559337</v>
      </c>
      <c r="G122" s="88">
        <v>11.4176</v>
      </c>
      <c r="H122" s="89">
        <v>3.6403003039071087</v>
      </c>
      <c r="I122" s="89">
        <v>2.4635790273256708</v>
      </c>
      <c r="J122" s="90">
        <v>3.4229265700701634</v>
      </c>
      <c r="K122" s="73"/>
      <c r="M122" s="303"/>
      <c r="N122" s="305"/>
      <c r="P122" s="232"/>
      <c r="AA122" s="40"/>
    </row>
    <row r="123" spans="2:27" ht="20.25" customHeight="1">
      <c r="B123" s="86" t="s">
        <v>122</v>
      </c>
      <c r="C123" s="65">
        <v>3</v>
      </c>
      <c r="D123" s="87">
        <v>1.0114033666710938E-2</v>
      </c>
      <c r="E123" s="87">
        <v>0.57392774404380187</v>
      </c>
      <c r="F123" s="87">
        <v>0.34635526584245724</v>
      </c>
      <c r="G123" s="88">
        <v>11.475200000000001</v>
      </c>
      <c r="H123" s="89">
        <v>4.4287496169216105</v>
      </c>
      <c r="I123" s="89">
        <v>2.6707726697466199</v>
      </c>
      <c r="J123" s="90">
        <v>3.4691034368173885</v>
      </c>
      <c r="K123" s="73"/>
      <c r="M123" s="303"/>
      <c r="N123" s="305"/>
      <c r="P123" s="232"/>
      <c r="AA123" s="40"/>
    </row>
    <row r="124" spans="2:27" ht="20.25" customHeight="1">
      <c r="B124" s="86" t="s">
        <v>122</v>
      </c>
      <c r="C124" s="65">
        <v>4</v>
      </c>
      <c r="D124" s="87">
        <v>1.1943155183649299E-2</v>
      </c>
      <c r="E124" s="87">
        <v>0.569743643437567</v>
      </c>
      <c r="F124" s="87">
        <v>0.35128227029528819</v>
      </c>
      <c r="G124" s="88">
        <v>11.407799999999998</v>
      </c>
      <c r="H124" s="89">
        <v>5.4191451134084918</v>
      </c>
      <c r="I124" s="89">
        <v>3.3458410264916121</v>
      </c>
      <c r="J124" s="90">
        <v>3.4645471908751913</v>
      </c>
      <c r="K124" s="73"/>
      <c r="M124" s="303"/>
      <c r="N124" s="305"/>
      <c r="P124" s="232"/>
      <c r="AA124" s="40"/>
    </row>
    <row r="125" spans="2:27" ht="20.25" customHeight="1">
      <c r="B125" s="86" t="s">
        <v>122</v>
      </c>
      <c r="C125" s="65">
        <v>5</v>
      </c>
      <c r="D125" s="87">
        <v>1.1681474749979838E-2</v>
      </c>
      <c r="E125" s="87">
        <v>0.56776981487790323</v>
      </c>
      <c r="F125" s="87">
        <v>0.31436669553073565</v>
      </c>
      <c r="G125" s="88">
        <v>12.384400000000001</v>
      </c>
      <c r="H125" s="89">
        <v>7.6795947741465556</v>
      </c>
      <c r="I125" s="89">
        <v>2.4987338220357449</v>
      </c>
      <c r="J125" s="90">
        <v>3.2924836050437047</v>
      </c>
      <c r="K125" s="73"/>
      <c r="M125" s="303"/>
      <c r="N125" s="305"/>
      <c r="P125" s="232"/>
      <c r="AA125" s="40"/>
    </row>
    <row r="126" spans="2:27" ht="20.25" customHeight="1">
      <c r="B126" s="86" t="s">
        <v>122</v>
      </c>
      <c r="C126" s="65">
        <v>6</v>
      </c>
      <c r="D126" s="87">
        <v>1.4613803103571018E-2</v>
      </c>
      <c r="E126" s="87">
        <v>0.56032471926486183</v>
      </c>
      <c r="F126" s="87">
        <v>0.2574524029594365</v>
      </c>
      <c r="G126" s="88">
        <v>13.408799999999999</v>
      </c>
      <c r="H126" s="89">
        <v>5.7433444789577432</v>
      </c>
      <c r="I126" s="89">
        <v>1.8821287766197172</v>
      </c>
      <c r="J126" s="90">
        <v>3.0547710429386288</v>
      </c>
      <c r="K126" s="73"/>
      <c r="M126" s="303"/>
      <c r="N126" s="305"/>
      <c r="P126" s="232"/>
      <c r="AA126" s="40"/>
    </row>
    <row r="127" spans="2:27" ht="20.25" customHeight="1">
      <c r="B127" s="86" t="s">
        <v>122</v>
      </c>
      <c r="C127" s="65">
        <v>7</v>
      </c>
      <c r="D127" s="87">
        <v>1.6147564261448949E-2</v>
      </c>
      <c r="E127" s="87">
        <v>0.55053288404672529</v>
      </c>
      <c r="F127" s="87">
        <v>0.23207449141998146</v>
      </c>
      <c r="G127" s="88">
        <v>13.2608</v>
      </c>
      <c r="H127" s="89">
        <v>1.1645314981647814</v>
      </c>
      <c r="I127" s="89">
        <v>1.0369875721753055</v>
      </c>
      <c r="J127" s="90">
        <v>3.0627827039850648</v>
      </c>
      <c r="K127" s="73"/>
      <c r="M127" s="303"/>
      <c r="N127" s="305"/>
      <c r="P127" s="232"/>
      <c r="AA127" s="40"/>
    </row>
    <row r="128" spans="2:27" ht="20.25" customHeight="1">
      <c r="B128" s="86" t="s">
        <v>122</v>
      </c>
      <c r="C128" s="65">
        <v>8</v>
      </c>
      <c r="D128" s="87">
        <v>1.6431362930387022E-2</v>
      </c>
      <c r="E128" s="87">
        <v>0.55003295679707354</v>
      </c>
      <c r="F128" s="87">
        <v>0.2092467739426328</v>
      </c>
      <c r="G128" s="88">
        <v>14.226999999999999</v>
      </c>
      <c r="H128" s="89">
        <v>0.62328826280784244</v>
      </c>
      <c r="I128" s="89">
        <v>1.1320950079571015</v>
      </c>
      <c r="J128" s="90">
        <v>2.9092365444408506</v>
      </c>
      <c r="K128" s="73"/>
      <c r="M128" s="303"/>
      <c r="N128" s="305"/>
      <c r="P128" s="232"/>
      <c r="AA128" s="40"/>
    </row>
    <row r="129" spans="2:27" ht="20.25" customHeight="1">
      <c r="B129" s="86" t="s">
        <v>122</v>
      </c>
      <c r="C129" s="65">
        <v>9</v>
      </c>
      <c r="D129" s="87">
        <v>1.8878936825130893E-2</v>
      </c>
      <c r="E129" s="87">
        <v>0.54991899834663127</v>
      </c>
      <c r="F129" s="87">
        <v>0.24097625636257294</v>
      </c>
      <c r="G129" s="88">
        <v>13.609399999999999</v>
      </c>
      <c r="H129" s="89">
        <v>1.0223235118412186</v>
      </c>
      <c r="I129" s="89">
        <v>1.7038725197353641</v>
      </c>
      <c r="J129" s="90">
        <v>3.0271491659924585</v>
      </c>
      <c r="K129" s="73"/>
      <c r="M129" s="303"/>
      <c r="N129" s="305"/>
      <c r="P129" s="232"/>
      <c r="AA129" s="40"/>
    </row>
    <row r="130" spans="2:27" ht="20.25" customHeight="1">
      <c r="B130" s="86" t="s">
        <v>122</v>
      </c>
      <c r="C130" s="65">
        <v>10</v>
      </c>
      <c r="D130" s="87">
        <v>1.7550889241210541E-2</v>
      </c>
      <c r="E130" s="87">
        <v>0.55292892843848807</v>
      </c>
      <c r="F130" s="87">
        <v>0.30880637052098814</v>
      </c>
      <c r="G130" s="88">
        <v>11.1182</v>
      </c>
      <c r="H130" s="89">
        <v>2.1112737718674857</v>
      </c>
      <c r="I130" s="89">
        <v>1.9679156762468542</v>
      </c>
      <c r="J130" s="90">
        <v>3.4686627321275956</v>
      </c>
      <c r="K130" s="73"/>
      <c r="M130" s="303"/>
      <c r="N130" s="305"/>
      <c r="P130" s="232"/>
      <c r="AA130" s="40"/>
    </row>
    <row r="131" spans="2:27" ht="20.25" customHeight="1">
      <c r="B131" s="86" t="s">
        <v>122</v>
      </c>
      <c r="C131" s="65">
        <v>11</v>
      </c>
      <c r="D131" s="87">
        <v>1.6009359336258716E-2</v>
      </c>
      <c r="E131" s="87">
        <v>0.5422021138044798</v>
      </c>
      <c r="F131" s="87">
        <v>0.33076177147745084</v>
      </c>
      <c r="G131" s="88">
        <v>9.6414000000000009</v>
      </c>
      <c r="H131" s="89">
        <v>1.3807655748024461</v>
      </c>
      <c r="I131" s="89">
        <v>1.1506379790020385</v>
      </c>
      <c r="J131" s="90">
        <v>3.6932146582474989</v>
      </c>
      <c r="K131" s="73" t="s">
        <v>68</v>
      </c>
      <c r="M131" s="303"/>
      <c r="N131" s="305"/>
      <c r="P131" s="232"/>
      <c r="AA131" s="40"/>
    </row>
    <row r="132" spans="2:27" ht="20.25" customHeight="1">
      <c r="B132" s="86" t="s">
        <v>125</v>
      </c>
      <c r="C132" s="65">
        <v>1</v>
      </c>
      <c r="D132" s="87">
        <v>1.5135832682377802E-2</v>
      </c>
      <c r="E132" s="87">
        <v>0.51149036288394312</v>
      </c>
      <c r="F132" s="87">
        <v>0.45064572012489479</v>
      </c>
      <c r="G132" s="88">
        <v>4.6989999999999998</v>
      </c>
      <c r="H132" s="89">
        <v>0.53584508932805563</v>
      </c>
      <c r="I132" s="89">
        <v>0.8037676339920834</v>
      </c>
      <c r="J132" s="90">
        <v>3.0318716685268496</v>
      </c>
      <c r="K132" s="73"/>
      <c r="M132" s="303"/>
      <c r="N132" s="305"/>
      <c r="P132" s="232"/>
      <c r="AA132" s="40"/>
    </row>
    <row r="133" spans="2:27" ht="20.25" customHeight="1">
      <c r="B133" s="86" t="s">
        <v>125</v>
      </c>
      <c r="C133" s="65">
        <v>2</v>
      </c>
      <c r="D133" s="87">
        <v>2.9815388638713688E-2</v>
      </c>
      <c r="E133" s="87">
        <v>0.47091430246932414</v>
      </c>
      <c r="F133" s="87">
        <v>0.46868072165682279</v>
      </c>
      <c r="G133" s="88">
        <v>4.8369999999999997</v>
      </c>
      <c r="H133" s="89">
        <v>0.25728127446852123</v>
      </c>
      <c r="I133" s="89">
        <v>0.90048446063982424</v>
      </c>
      <c r="J133" s="90">
        <v>3.0502941630414022</v>
      </c>
      <c r="K133" s="73"/>
      <c r="M133" s="303"/>
      <c r="N133" s="236"/>
      <c r="P133" s="232"/>
      <c r="AA133" s="40"/>
    </row>
    <row r="134" spans="2:27" ht="20.25" customHeight="1">
      <c r="B134" s="86" t="s">
        <v>125</v>
      </c>
      <c r="C134" s="65">
        <v>3</v>
      </c>
      <c r="D134" s="87">
        <v>4.5049344063725787E-2</v>
      </c>
      <c r="E134" s="87">
        <v>0.41588998586048337</v>
      </c>
      <c r="F134" s="87">
        <v>0.49223588685529274</v>
      </c>
      <c r="G134" s="88">
        <v>3.45</v>
      </c>
      <c r="H134" s="89">
        <v>7.7274079569119733E-2</v>
      </c>
      <c r="I134" s="89">
        <v>0.56667658350687811</v>
      </c>
      <c r="J134" s="90">
        <v>3.5817245817245817</v>
      </c>
      <c r="K134" s="73"/>
      <c r="M134" s="303"/>
      <c r="N134" s="236"/>
      <c r="P134" s="232"/>
      <c r="AA134" s="40"/>
    </row>
    <row r="135" spans="2:27" ht="20.25" customHeight="1">
      <c r="B135" s="86" t="s">
        <v>125</v>
      </c>
      <c r="C135" s="65">
        <v>4</v>
      </c>
      <c r="D135" s="87">
        <v>6.6658144647279122E-2</v>
      </c>
      <c r="E135" s="87">
        <v>0.40022206168186109</v>
      </c>
      <c r="F135" s="87">
        <v>0.4742033091117116</v>
      </c>
      <c r="G135" s="88">
        <v>4.1929999999999996</v>
      </c>
      <c r="H135" s="89">
        <v>0.12349044508117489</v>
      </c>
      <c r="I135" s="89">
        <v>0.30872611270293721</v>
      </c>
      <c r="J135" s="90">
        <v>3.6044816811256175</v>
      </c>
      <c r="K135" s="73"/>
      <c r="M135" s="303"/>
      <c r="N135" s="236"/>
      <c r="P135" s="232"/>
      <c r="AA135" s="40"/>
    </row>
    <row r="136" spans="2:27" ht="20.25" customHeight="1">
      <c r="B136" s="86" t="s">
        <v>125</v>
      </c>
      <c r="C136" s="65">
        <v>5</v>
      </c>
      <c r="D136" s="87">
        <v>7.9468523957148568E-2</v>
      </c>
      <c r="E136" s="87">
        <v>0.37756028880271814</v>
      </c>
      <c r="F136" s="87">
        <v>0.42311512946766228</v>
      </c>
      <c r="G136" s="88">
        <v>5.1580000000000004</v>
      </c>
      <c r="H136" s="89">
        <v>7.9532919072868857E-2</v>
      </c>
      <c r="I136" s="89">
        <v>0.47719751443721314</v>
      </c>
      <c r="J136" s="90">
        <v>3.3893851430460971</v>
      </c>
      <c r="K136" s="73"/>
      <c r="M136" s="303"/>
      <c r="N136" s="236"/>
      <c r="P136" s="232"/>
      <c r="AA136" s="40"/>
    </row>
    <row r="137" spans="2:27" ht="20.25" customHeight="1">
      <c r="B137" s="86" t="s">
        <v>125</v>
      </c>
      <c r="C137" s="65">
        <v>6</v>
      </c>
      <c r="D137" s="87">
        <v>8.2940372204463805E-2</v>
      </c>
      <c r="E137" s="87">
        <v>0.36951852090424164</v>
      </c>
      <c r="F137" s="87">
        <v>0.31581274167552809</v>
      </c>
      <c r="G137" s="88">
        <v>6.758</v>
      </c>
      <c r="H137" s="89">
        <v>0.11500828174636855</v>
      </c>
      <c r="I137" s="89">
        <v>0.55203975238256908</v>
      </c>
      <c r="J137" s="90">
        <v>2.7440010856050039</v>
      </c>
      <c r="K137" s="73"/>
      <c r="M137" s="303"/>
      <c r="N137" s="236"/>
      <c r="P137" s="232"/>
      <c r="AA137" s="40"/>
    </row>
    <row r="138" spans="2:27" ht="20.25" customHeight="1">
      <c r="B138" s="86" t="s">
        <v>125</v>
      </c>
      <c r="C138" s="65">
        <v>7</v>
      </c>
      <c r="D138" s="87">
        <v>7.8990194342497641E-2</v>
      </c>
      <c r="E138" s="87">
        <v>0.40028467120097788</v>
      </c>
      <c r="F138" s="87">
        <v>0.26456776241814939</v>
      </c>
      <c r="G138" s="88">
        <v>8.0060000000000002</v>
      </c>
      <c r="H138" s="89">
        <v>2.2886484638248217E-2</v>
      </c>
      <c r="I138" s="89">
        <v>0.22886484638248217</v>
      </c>
      <c r="J138" s="90">
        <v>2.5575281118538924</v>
      </c>
      <c r="K138" s="73"/>
      <c r="M138" s="303"/>
      <c r="N138" s="236"/>
      <c r="P138" s="232"/>
      <c r="AA138" s="40"/>
    </row>
    <row r="139" spans="2:27" ht="20.25" customHeight="1">
      <c r="B139" s="86" t="s">
        <v>125</v>
      </c>
      <c r="C139" s="65">
        <v>8</v>
      </c>
      <c r="D139" s="87">
        <v>0</v>
      </c>
      <c r="E139" s="87">
        <v>0</v>
      </c>
      <c r="F139" s="87">
        <v>0</v>
      </c>
      <c r="G139" s="88">
        <v>0</v>
      </c>
      <c r="H139" s="89">
        <v>0</v>
      </c>
      <c r="I139" s="89">
        <v>0</v>
      </c>
      <c r="J139" s="90">
        <v>0</v>
      </c>
      <c r="K139" s="73"/>
    </row>
    <row r="140" spans="2:27" ht="20.25" customHeight="1">
      <c r="B140" s="86" t="s">
        <v>125</v>
      </c>
      <c r="C140" s="65">
        <v>9</v>
      </c>
      <c r="D140" s="87">
        <v>0</v>
      </c>
      <c r="E140" s="87">
        <v>0</v>
      </c>
      <c r="F140" s="87">
        <v>0</v>
      </c>
      <c r="G140" s="88">
        <v>0</v>
      </c>
      <c r="H140" s="89">
        <v>0</v>
      </c>
      <c r="I140" s="89">
        <v>0</v>
      </c>
      <c r="J140" s="90">
        <v>0</v>
      </c>
      <c r="K140" s="73"/>
    </row>
    <row r="141" spans="2:27" ht="20.25" customHeight="1">
      <c r="B141" s="86" t="s">
        <v>125</v>
      </c>
      <c r="C141" s="65">
        <v>10</v>
      </c>
      <c r="D141" s="87">
        <v>4.5666697245552348E-2</v>
      </c>
      <c r="E141" s="87">
        <v>0.39959981540805845</v>
      </c>
      <c r="F141" s="87">
        <v>0.4587991078541509</v>
      </c>
      <c r="G141" s="88">
        <v>4.0810000000000004</v>
      </c>
      <c r="H141" s="89">
        <v>0.17675254567853912</v>
      </c>
      <c r="I141" s="89">
        <v>0.40400581869380375</v>
      </c>
      <c r="J141" s="90">
        <v>3.3778261284896951</v>
      </c>
      <c r="K141" s="73"/>
      <c r="N141" s="306"/>
    </row>
    <row r="142" spans="2:27" ht="20.25" customHeight="1">
      <c r="B142" s="86" t="s">
        <v>125</v>
      </c>
      <c r="C142" s="65">
        <v>11</v>
      </c>
      <c r="D142" s="87">
        <v>5.8964713773871913E-2</v>
      </c>
      <c r="E142" s="87">
        <v>0.40275915161562059</v>
      </c>
      <c r="F142" s="87">
        <v>0.46863064263750037</v>
      </c>
      <c r="G142" s="88">
        <v>4.3499999999999996</v>
      </c>
      <c r="H142" s="89">
        <v>0.13694641807057287</v>
      </c>
      <c r="I142" s="89">
        <v>0.41083925421171863</v>
      </c>
      <c r="J142" s="90">
        <v>3.4089492009041829</v>
      </c>
      <c r="K142" s="73" t="s">
        <v>69</v>
      </c>
      <c r="N142" s="306"/>
    </row>
    <row r="143" spans="2:27" ht="20.25" customHeight="1">
      <c r="B143" s="86" t="s">
        <v>120</v>
      </c>
      <c r="C143" s="65">
        <v>1</v>
      </c>
      <c r="D143" s="87">
        <v>3.8146765211754669E-2</v>
      </c>
      <c r="E143" s="87">
        <v>0.41380924214459786</v>
      </c>
      <c r="F143" s="87">
        <v>0.1597426590997193</v>
      </c>
      <c r="G143" s="88">
        <v>10.139444444444445</v>
      </c>
      <c r="H143" s="89">
        <v>0.53217987484637186</v>
      </c>
      <c r="I143" s="89">
        <v>8.0935689299552394</v>
      </c>
      <c r="J143" s="90">
        <v>2.2798600908333797</v>
      </c>
      <c r="K143" s="73"/>
      <c r="N143" s="306"/>
    </row>
    <row r="144" spans="2:27" ht="20.25" customHeight="1">
      <c r="B144" s="86" t="s">
        <v>120</v>
      </c>
      <c r="C144" s="65">
        <v>2</v>
      </c>
      <c r="D144" s="87">
        <v>2.5145568937140657E-2</v>
      </c>
      <c r="E144" s="87">
        <v>0.35954230792045483</v>
      </c>
      <c r="F144" s="87">
        <v>0.13091037741345096</v>
      </c>
      <c r="G144" s="88">
        <v>7.3527272727272726</v>
      </c>
      <c r="H144" s="89">
        <v>1.7506588361382743E-2</v>
      </c>
      <c r="I144" s="89">
        <v>2.1066261328197236</v>
      </c>
      <c r="J144" s="90">
        <v>2.5888523157362222</v>
      </c>
      <c r="K144" s="73"/>
      <c r="N144" s="306"/>
    </row>
    <row r="145" spans="2:14" ht="20.25" customHeight="1">
      <c r="B145" s="86" t="s">
        <v>120</v>
      </c>
      <c r="C145" s="65">
        <v>3</v>
      </c>
      <c r="D145" s="87">
        <v>1.4653319514005116E-2</v>
      </c>
      <c r="E145" s="87">
        <v>0.36370327482705045</v>
      </c>
      <c r="F145" s="87">
        <v>0.14639090251148687</v>
      </c>
      <c r="G145" s="88">
        <v>7.2679090909090913</v>
      </c>
      <c r="H145" s="89">
        <v>2.6006555784595285E-2</v>
      </c>
      <c r="I145" s="89">
        <v>2.7332890129609648</v>
      </c>
      <c r="J145" s="90">
        <v>2.5538065567982535</v>
      </c>
      <c r="K145" s="73"/>
      <c r="N145" s="306"/>
    </row>
    <row r="146" spans="2:14" ht="20.25" customHeight="1">
      <c r="B146" s="86" t="s">
        <v>120</v>
      </c>
      <c r="C146" s="65">
        <v>4</v>
      </c>
      <c r="D146" s="87">
        <v>1.174137212530948E-2</v>
      </c>
      <c r="E146" s="87">
        <v>0.36851378507241578</v>
      </c>
      <c r="F146" s="87">
        <v>0.14808280749647698</v>
      </c>
      <c r="G146" s="88">
        <v>7.8204000000000011</v>
      </c>
      <c r="H146" s="89">
        <v>1.5995118545741736E-2</v>
      </c>
      <c r="I146" s="89">
        <v>3.0934559267464516</v>
      </c>
      <c r="J146" s="90">
        <v>2.5206256921038337</v>
      </c>
      <c r="K146" s="73"/>
    </row>
    <row r="147" spans="2:14" ht="20.25" customHeight="1">
      <c r="B147" s="86" t="s">
        <v>120</v>
      </c>
      <c r="C147" s="65">
        <v>5</v>
      </c>
      <c r="D147" s="87">
        <v>1.1158231269521163E-2</v>
      </c>
      <c r="E147" s="87">
        <v>0.36732825975784716</v>
      </c>
      <c r="F147" s="87">
        <v>0.17313072536248478</v>
      </c>
      <c r="G147" s="88">
        <v>8.459888888888889</v>
      </c>
      <c r="H147" s="89">
        <v>2.5279830570241833E-2</v>
      </c>
      <c r="I147" s="89">
        <v>3.6041815584430497</v>
      </c>
      <c r="J147" s="90">
        <v>2.4992864096694469</v>
      </c>
      <c r="K147" s="73"/>
    </row>
    <row r="148" spans="2:14" ht="20.25" customHeight="1">
      <c r="B148" s="86" t="s">
        <v>120</v>
      </c>
      <c r="C148" s="65">
        <v>6</v>
      </c>
      <c r="D148" s="87">
        <v>1.3744115549265516E-2</v>
      </c>
      <c r="E148" s="87">
        <v>0.36802542563702323</v>
      </c>
      <c r="F148" s="87">
        <v>0.13399679074743334</v>
      </c>
      <c r="G148" s="88">
        <v>9.8605</v>
      </c>
      <c r="H148" s="89">
        <v>3.1880642015311739E-2</v>
      </c>
      <c r="I148" s="89">
        <v>3.6564644034484464</v>
      </c>
      <c r="J148" s="90">
        <v>2.2572965470756787</v>
      </c>
      <c r="K148" s="73"/>
    </row>
    <row r="149" spans="2:14" ht="20.25" customHeight="1">
      <c r="B149" s="86" t="s">
        <v>120</v>
      </c>
      <c r="C149" s="65">
        <v>7</v>
      </c>
      <c r="D149" s="87">
        <v>1.5681461557847276E-2</v>
      </c>
      <c r="E149" s="87">
        <v>0.36638468242915545</v>
      </c>
      <c r="F149" s="87">
        <v>0.13058774268809145</v>
      </c>
      <c r="G149" s="88">
        <v>10.144363636363636</v>
      </c>
      <c r="H149" s="89">
        <v>2.2754882559396377E-2</v>
      </c>
      <c r="I149" s="89">
        <v>2.9985878572715672</v>
      </c>
      <c r="J149" s="90">
        <v>2.1936647535673712</v>
      </c>
      <c r="K149" s="73"/>
    </row>
    <row r="150" spans="2:14" ht="20.25" customHeight="1">
      <c r="B150" s="86" t="s">
        <v>120</v>
      </c>
      <c r="C150" s="65">
        <v>8</v>
      </c>
      <c r="D150" s="87">
        <v>2.1177287665530668E-2</v>
      </c>
      <c r="E150" s="87">
        <v>0.37053259874640998</v>
      </c>
      <c r="F150" s="87">
        <v>0.12722995451642996</v>
      </c>
      <c r="G150" s="88">
        <v>11.110222222222223</v>
      </c>
      <c r="H150" s="89">
        <v>1.8978215172498501E-2</v>
      </c>
      <c r="I150" s="89">
        <v>3.9057166825001919</v>
      </c>
      <c r="J150" s="90">
        <v>2.0484137426138993</v>
      </c>
      <c r="K150" s="73"/>
    </row>
    <row r="151" spans="2:14" ht="20.25" customHeight="1">
      <c r="B151" s="86" t="s">
        <v>120</v>
      </c>
      <c r="C151" s="65">
        <v>9</v>
      </c>
      <c r="D151" s="87">
        <v>1.5362181244110741E-2</v>
      </c>
      <c r="E151" s="87">
        <v>0.37232396707980808</v>
      </c>
      <c r="F151" s="87">
        <v>0.14069437702237764</v>
      </c>
      <c r="G151" s="88">
        <v>10.901000000000002</v>
      </c>
      <c r="H151" s="89">
        <v>0</v>
      </c>
      <c r="I151" s="89">
        <v>3.1295010506633929</v>
      </c>
      <c r="J151" s="90">
        <v>2.16060187787058</v>
      </c>
      <c r="K151" s="73"/>
    </row>
    <row r="152" spans="2:14" ht="20.25" customHeight="1">
      <c r="B152" s="86" t="s">
        <v>120</v>
      </c>
      <c r="C152" s="65">
        <v>10</v>
      </c>
      <c r="D152" s="87">
        <v>1.642887076221362E-2</v>
      </c>
      <c r="E152" s="87">
        <v>0.371100941068357</v>
      </c>
      <c r="F152" s="87">
        <v>0.1462529933306311</v>
      </c>
      <c r="G152" s="88">
        <v>9.0014999999999983</v>
      </c>
      <c r="H152" s="89">
        <v>0.12450595345967461</v>
      </c>
      <c r="I152" s="89">
        <v>3.7573129955164024</v>
      </c>
      <c r="J152" s="90">
        <v>2.3749972072655776</v>
      </c>
      <c r="K152" s="73"/>
    </row>
    <row r="153" spans="2:14" ht="20.25" customHeight="1">
      <c r="B153" s="86" t="s">
        <v>120</v>
      </c>
      <c r="C153" s="65">
        <v>11</v>
      </c>
      <c r="D153" s="87">
        <v>1.5797461592645966E-2</v>
      </c>
      <c r="E153" s="87">
        <v>0.3768789997409982</v>
      </c>
      <c r="F153" s="87">
        <v>0.16862777149619959</v>
      </c>
      <c r="G153" s="88">
        <v>8.747600000000002</v>
      </c>
      <c r="H153" s="89">
        <v>2.2595604909521387E-2</v>
      </c>
      <c r="I153" s="89">
        <v>4.0413853352458249</v>
      </c>
      <c r="J153" s="90">
        <v>2.4013381369176559</v>
      </c>
      <c r="K153" s="73" t="s">
        <v>69</v>
      </c>
    </row>
    <row r="154" spans="2:14" ht="20.25" customHeight="1">
      <c r="B154" s="86" t="s">
        <v>128</v>
      </c>
      <c r="C154" s="65">
        <v>1</v>
      </c>
      <c r="D154" s="87">
        <v>1.8739534200735573E-2</v>
      </c>
      <c r="E154" s="87">
        <v>0.51724696053338204</v>
      </c>
      <c r="F154" s="87">
        <v>0.22457786963091753</v>
      </c>
      <c r="G154" s="88">
        <v>11.350875</v>
      </c>
      <c r="H154" s="89">
        <v>0.597345757481484</v>
      </c>
      <c r="I154" s="89">
        <v>11.85640821667794</v>
      </c>
      <c r="J154" s="90">
        <v>1.8358540906542158</v>
      </c>
      <c r="K154" s="73"/>
    </row>
    <row r="155" spans="2:14" ht="20.25" customHeight="1">
      <c r="B155" s="86" t="s">
        <v>128</v>
      </c>
      <c r="C155" s="65">
        <v>2</v>
      </c>
      <c r="D155" s="87">
        <v>2.3306945979528718E-2</v>
      </c>
      <c r="E155" s="87">
        <v>0.48260791482052701</v>
      </c>
      <c r="F155" s="87">
        <v>0.20175338426428535</v>
      </c>
      <c r="G155" s="88">
        <v>9.1246666666666663</v>
      </c>
      <c r="H155" s="89">
        <v>0.14810812083604374</v>
      </c>
      <c r="I155" s="89">
        <v>5.1185162438083589</v>
      </c>
      <c r="J155" s="90">
        <v>1.9933708864838682</v>
      </c>
      <c r="K155" s="73"/>
    </row>
    <row r="156" spans="2:14" ht="20.25" customHeight="1">
      <c r="B156" s="86" t="s">
        <v>128</v>
      </c>
      <c r="C156" s="65">
        <v>3</v>
      </c>
      <c r="D156" s="87">
        <v>1.5450689099604373E-2</v>
      </c>
      <c r="E156" s="87">
        <v>0.46730301679608993</v>
      </c>
      <c r="F156" s="87">
        <v>0.18939268812089421</v>
      </c>
      <c r="G156" s="88">
        <v>8.7536666666666676</v>
      </c>
      <c r="H156" s="89">
        <v>0.14918403790468035</v>
      </c>
      <c r="I156" s="89">
        <v>4.8520332328046045</v>
      </c>
      <c r="J156" s="90">
        <v>2.0322808522065285</v>
      </c>
      <c r="K156" s="73"/>
    </row>
    <row r="157" spans="2:14" ht="20.25" customHeight="1">
      <c r="B157" s="86" t="s">
        <v>128</v>
      </c>
      <c r="C157" s="65">
        <v>4</v>
      </c>
      <c r="D157" s="87">
        <v>1.5879314350563171E-2</v>
      </c>
      <c r="E157" s="87">
        <v>0.44216917217086366</v>
      </c>
      <c r="F157" s="87">
        <v>0.19848674356366719</v>
      </c>
      <c r="G157" s="88">
        <v>8.4128888888888884</v>
      </c>
      <c r="H157" s="89">
        <v>0.19908925050598794</v>
      </c>
      <c r="I157" s="89">
        <v>3.924153911289078</v>
      </c>
      <c r="J157" s="90">
        <v>2.0854537140784313</v>
      </c>
      <c r="K157" s="73"/>
    </row>
    <row r="158" spans="2:14" ht="20.25" customHeight="1">
      <c r="B158" s="86" t="s">
        <v>128</v>
      </c>
      <c r="C158" s="65">
        <v>5</v>
      </c>
      <c r="D158" s="87">
        <v>1.6086200659434537E-2</v>
      </c>
      <c r="E158" s="87">
        <v>0.44290761380770444</v>
      </c>
      <c r="F158" s="87">
        <v>0.18601139418908608</v>
      </c>
      <c r="G158" s="88">
        <v>8.7167777777777786</v>
      </c>
      <c r="H158" s="89">
        <v>0.16912647258211733</v>
      </c>
      <c r="I158" s="89">
        <v>3.6237426174561862</v>
      </c>
      <c r="J158" s="90">
        <v>2.0210461745980037</v>
      </c>
      <c r="K158" s="73"/>
    </row>
    <row r="159" spans="2:14" ht="20.25" customHeight="1">
      <c r="B159" s="86" t="s">
        <v>128</v>
      </c>
      <c r="C159" s="65">
        <v>6</v>
      </c>
      <c r="D159" s="87">
        <v>1.638390532180314E-2</v>
      </c>
      <c r="E159" s="87">
        <v>0.43163744652273028</v>
      </c>
      <c r="F159" s="87">
        <v>0.16130412633481764</v>
      </c>
      <c r="G159" s="88">
        <v>9.7469999999999999</v>
      </c>
      <c r="H159" s="89">
        <v>0.27923734577298082</v>
      </c>
      <c r="I159" s="89">
        <v>3.1577584952838151</v>
      </c>
      <c r="J159" s="90">
        <v>1.9105155110291687</v>
      </c>
      <c r="K159" s="73"/>
    </row>
    <row r="160" spans="2:14" ht="20.25" customHeight="1">
      <c r="B160" s="86" t="s">
        <v>128</v>
      </c>
      <c r="C160" s="65">
        <v>7</v>
      </c>
      <c r="D160" s="87">
        <v>1.3736216752694685E-2</v>
      </c>
      <c r="E160" s="87">
        <v>0.43141651332019859</v>
      </c>
      <c r="F160" s="87">
        <v>0.15112746561328158</v>
      </c>
      <c r="G160" s="88">
        <v>10.842874999999999</v>
      </c>
      <c r="H160" s="89">
        <v>0.1547994526291355</v>
      </c>
      <c r="I160" s="89">
        <v>3.07438912896004</v>
      </c>
      <c r="J160" s="90">
        <v>1.8301544760581283</v>
      </c>
      <c r="K160" s="73"/>
    </row>
    <row r="161" spans="2:14" ht="20.25" customHeight="1">
      <c r="B161" s="86" t="s">
        <v>128</v>
      </c>
      <c r="C161" s="65">
        <v>8</v>
      </c>
      <c r="D161" s="87">
        <v>1.5792229463392319E-2</v>
      </c>
      <c r="E161" s="87">
        <v>0.44739380218422908</v>
      </c>
      <c r="F161" s="87">
        <v>0.13898397630056644</v>
      </c>
      <c r="G161" s="88">
        <v>11.776333333333334</v>
      </c>
      <c r="H161" s="89">
        <v>4.9592855058186065E-2</v>
      </c>
      <c r="I161" s="89">
        <v>3.5789510400324276</v>
      </c>
      <c r="J161" s="90">
        <v>1.7768496720612899</v>
      </c>
      <c r="K161" s="73"/>
      <c r="N161" s="307"/>
    </row>
    <row r="162" spans="2:14" ht="20.25" customHeight="1">
      <c r="B162" s="86" t="s">
        <v>128</v>
      </c>
      <c r="C162" s="65">
        <v>9</v>
      </c>
      <c r="D162" s="87">
        <v>1.3154183378130535E-2</v>
      </c>
      <c r="E162" s="87">
        <v>0.46696097151591448</v>
      </c>
      <c r="F162" s="87">
        <v>0.1571911824503486</v>
      </c>
      <c r="G162" s="88">
        <v>11.137222222222222</v>
      </c>
      <c r="H162" s="89">
        <v>9.0317192014939249E-2</v>
      </c>
      <c r="I162" s="89">
        <v>3.5302241574534952</v>
      </c>
      <c r="J162" s="90">
        <v>1.8107689313587034</v>
      </c>
      <c r="K162" s="73"/>
      <c r="N162" s="307"/>
    </row>
    <row r="163" spans="2:14" ht="20.25" customHeight="1">
      <c r="B163" s="86" t="s">
        <v>128</v>
      </c>
      <c r="C163" s="65">
        <v>10</v>
      </c>
      <c r="D163" s="87">
        <v>1.2676319669409337E-2</v>
      </c>
      <c r="E163" s="87">
        <v>0.47626749663536533</v>
      </c>
      <c r="F163" s="87">
        <v>0.19629000654171919</v>
      </c>
      <c r="G163" s="88">
        <v>9.583111111111112</v>
      </c>
      <c r="H163" s="89">
        <v>0.30152982932613492</v>
      </c>
      <c r="I163" s="89">
        <v>4.5288597894866536</v>
      </c>
      <c r="J163" s="90">
        <v>1.9510365511013561</v>
      </c>
      <c r="K163" s="73"/>
      <c r="N163" s="307"/>
    </row>
    <row r="164" spans="2:14" ht="20.25" customHeight="1">
      <c r="B164" s="86" t="s">
        <v>128</v>
      </c>
      <c r="C164" s="65">
        <v>11</v>
      </c>
      <c r="D164" s="87">
        <v>1.2972672959436779E-2</v>
      </c>
      <c r="E164" s="87">
        <v>0.48311778193588062</v>
      </c>
      <c r="F164" s="87">
        <v>0.22119231119726826</v>
      </c>
      <c r="G164" s="88">
        <v>9.5512222222222221</v>
      </c>
      <c r="H164" s="89">
        <v>0.25078493333023616</v>
      </c>
      <c r="I164" s="89">
        <v>5.4232241832663561</v>
      </c>
      <c r="J164" s="90">
        <v>1.9867869299419358</v>
      </c>
      <c r="K164" s="73" t="s">
        <v>67</v>
      </c>
      <c r="N164" s="307"/>
    </row>
    <row r="165" spans="2:14" ht="20.25" customHeight="1">
      <c r="B165" s="86" t="s">
        <v>121</v>
      </c>
      <c r="C165" s="65">
        <v>1</v>
      </c>
      <c r="D165" s="87">
        <v>6.9758016326602446E-2</v>
      </c>
      <c r="E165" s="87">
        <v>0.5288879057462369</v>
      </c>
      <c r="F165" s="87">
        <v>0.18811107423658255</v>
      </c>
      <c r="G165" s="88">
        <v>10.281000000000001</v>
      </c>
      <c r="H165" s="89">
        <v>0</v>
      </c>
      <c r="I165" s="89">
        <v>2.2940374906900312</v>
      </c>
      <c r="J165" s="90">
        <v>2.2414420776229096</v>
      </c>
      <c r="K165" s="73"/>
      <c r="N165" s="307"/>
    </row>
    <row r="166" spans="2:14" ht="20.25" customHeight="1">
      <c r="B166" s="86" t="s">
        <v>121</v>
      </c>
      <c r="C166" s="65">
        <v>2</v>
      </c>
      <c r="D166" s="87">
        <v>8.0923145241143232E-2</v>
      </c>
      <c r="E166" s="87">
        <v>0.48977568556627976</v>
      </c>
      <c r="F166" s="87">
        <v>0.17486603948993032</v>
      </c>
      <c r="G166" s="88">
        <v>10.236000000000001</v>
      </c>
      <c r="H166" s="89">
        <v>0.177348924431978</v>
      </c>
      <c r="I166" s="89">
        <v>3.6533878432987468</v>
      </c>
      <c r="J166" s="90">
        <v>2.2667710283078941</v>
      </c>
      <c r="K166" s="73"/>
      <c r="N166" s="307"/>
    </row>
    <row r="167" spans="2:14" ht="20.25" customHeight="1">
      <c r="B167" s="86" t="s">
        <v>121</v>
      </c>
      <c r="C167" s="65">
        <v>3</v>
      </c>
      <c r="D167" s="87">
        <v>3.5689250070377487E-2</v>
      </c>
      <c r="E167" s="87">
        <v>0.56186919639373656</v>
      </c>
      <c r="F167" s="87">
        <v>0.19342830481279832</v>
      </c>
      <c r="G167" s="88">
        <v>11.526999999999999</v>
      </c>
      <c r="H167" s="89">
        <v>0.41958417529891179</v>
      </c>
      <c r="I167" s="89">
        <v>7.007055727491827</v>
      </c>
      <c r="J167" s="90">
        <v>2.1734144951325716</v>
      </c>
      <c r="K167" s="73"/>
    </row>
    <row r="168" spans="2:14" ht="20.25" customHeight="1">
      <c r="B168" s="86" t="s">
        <v>121</v>
      </c>
      <c r="C168" s="65">
        <v>4</v>
      </c>
      <c r="D168" s="87">
        <v>4.3178680369344233E-2</v>
      </c>
      <c r="E168" s="87">
        <v>0.45215067836378142</v>
      </c>
      <c r="F168" s="87">
        <v>0.26479793158709763</v>
      </c>
      <c r="G168" s="88">
        <v>9.0649999999999995</v>
      </c>
      <c r="H168" s="89">
        <v>0.42153071598524955</v>
      </c>
      <c r="I168" s="89">
        <v>2.6824681926334062</v>
      </c>
      <c r="J168" s="90">
        <v>2.4195671080764831</v>
      </c>
      <c r="K168" s="73"/>
    </row>
    <row r="169" spans="2:14" ht="20.25" customHeight="1">
      <c r="B169" s="86" t="s">
        <v>121</v>
      </c>
      <c r="C169" s="65">
        <v>5</v>
      </c>
      <c r="D169" s="87">
        <v>5.4156183103596101E-2</v>
      </c>
      <c r="E169" s="87">
        <v>0.43872750434748292</v>
      </c>
      <c r="F169" s="87">
        <v>0.23381593763267516</v>
      </c>
      <c r="G169" s="88">
        <v>9.8569999999999993</v>
      </c>
      <c r="H169" s="89">
        <v>0.67683560893669126</v>
      </c>
      <c r="I169" s="89">
        <v>2.6458119258434296</v>
      </c>
      <c r="J169" s="90">
        <v>2.2942564887306567</v>
      </c>
      <c r="K169" s="73"/>
    </row>
    <row r="170" spans="2:14" ht="20.25" customHeight="1">
      <c r="B170" s="86" t="s">
        <v>121</v>
      </c>
      <c r="C170" s="65">
        <v>6</v>
      </c>
      <c r="D170" s="87">
        <v>6.7404984539288615E-2</v>
      </c>
      <c r="E170" s="87">
        <v>0.45292403840016149</v>
      </c>
      <c r="F170" s="87">
        <v>0.21731155381579043</v>
      </c>
      <c r="G170" s="88">
        <v>12.38</v>
      </c>
      <c r="H170" s="89">
        <v>0.34998932532557758</v>
      </c>
      <c r="I170" s="89">
        <v>3.6907965216151815</v>
      </c>
      <c r="J170" s="90">
        <v>2.0176999160937568</v>
      </c>
      <c r="K170" s="73"/>
    </row>
    <row r="171" spans="2:14" ht="20.25" customHeight="1">
      <c r="B171" s="86" t="s">
        <v>121</v>
      </c>
      <c r="C171" s="65">
        <v>7</v>
      </c>
      <c r="D171" s="87">
        <v>7.2295769160879653E-2</v>
      </c>
      <c r="E171" s="87">
        <v>0.47471602166926052</v>
      </c>
      <c r="F171" s="87">
        <v>0.21398597095529351</v>
      </c>
      <c r="G171" s="88">
        <v>13.201000000000001</v>
      </c>
      <c r="H171" s="89">
        <v>0.27655698992606592</v>
      </c>
      <c r="I171" s="89">
        <v>3.6643801165203733</v>
      </c>
      <c r="J171" s="90">
        <v>1.9311016315522445</v>
      </c>
      <c r="K171" s="73"/>
    </row>
    <row r="172" spans="2:14" ht="20.25" customHeight="1">
      <c r="B172" s="86" t="s">
        <v>121</v>
      </c>
      <c r="C172" s="65">
        <v>8</v>
      </c>
      <c r="D172" s="87">
        <v>8.7642119462671322E-2</v>
      </c>
      <c r="E172" s="87">
        <v>0.4849721761112728</v>
      </c>
      <c r="F172" s="87">
        <v>0.18920304437534644</v>
      </c>
      <c r="G172" s="88">
        <v>14.807</v>
      </c>
      <c r="H172" s="89">
        <v>0.34716154931256227</v>
      </c>
      <c r="I172" s="89">
        <v>5.2074232396884348</v>
      </c>
      <c r="J172" s="90">
        <v>1.8286297724663672</v>
      </c>
      <c r="K172" s="73"/>
    </row>
    <row r="173" spans="2:14" ht="20.25" customHeight="1">
      <c r="B173" s="86" t="s">
        <v>121</v>
      </c>
      <c r="C173" s="65">
        <v>9</v>
      </c>
      <c r="D173" s="292">
        <v>6.7578071295317649E-2</v>
      </c>
      <c r="E173" s="292">
        <v>0.47974339642535446</v>
      </c>
      <c r="F173" s="292">
        <v>0.21986712378171455</v>
      </c>
      <c r="G173" s="293">
        <v>12.823</v>
      </c>
      <c r="H173" s="294">
        <v>0.26071200448424647</v>
      </c>
      <c r="I173" s="294">
        <v>3.7368720642741997</v>
      </c>
      <c r="J173" s="295">
        <v>1.9690060300750849</v>
      </c>
      <c r="K173" s="73"/>
    </row>
    <row r="174" spans="2:14" ht="20.25" customHeight="1">
      <c r="B174" s="86" t="s">
        <v>121</v>
      </c>
      <c r="C174" s="65">
        <v>10</v>
      </c>
      <c r="D174" s="292">
        <v>3.9589264967245637E-2</v>
      </c>
      <c r="E174" s="292">
        <v>0.47994176490545931</v>
      </c>
      <c r="F174" s="292">
        <v>0.24357657596338933</v>
      </c>
      <c r="G174" s="293">
        <v>10.023</v>
      </c>
      <c r="H174" s="294">
        <v>0.38238080998962221</v>
      </c>
      <c r="I174" s="294">
        <v>2.9825703179190532</v>
      </c>
      <c r="J174" s="295">
        <v>2.3044402343922106</v>
      </c>
      <c r="K174" s="73"/>
    </row>
    <row r="175" spans="2:14" ht="20.25" customHeight="1">
      <c r="B175" s="86" t="s">
        <v>121</v>
      </c>
      <c r="C175" s="65">
        <v>11</v>
      </c>
      <c r="D175" s="292">
        <v>4.2716806340551604E-2</v>
      </c>
      <c r="E175" s="292">
        <v>0.50298751562397803</v>
      </c>
      <c r="F175" s="292">
        <v>0.25677483306509535</v>
      </c>
      <c r="G175" s="293">
        <v>9.8629999999999995</v>
      </c>
      <c r="H175" s="294">
        <v>0.79200029679169015</v>
      </c>
      <c r="I175" s="294">
        <v>2.2926324380812084</v>
      </c>
      <c r="J175" s="295">
        <v>2.2932846314811397</v>
      </c>
      <c r="K175" s="73" t="s">
        <v>67</v>
      </c>
    </row>
    <row r="176" spans="2:14" ht="20.25" customHeight="1">
      <c r="B176" s="86" t="s">
        <v>123</v>
      </c>
      <c r="C176" s="65">
        <v>1</v>
      </c>
      <c r="D176" s="292">
        <v>2.0909902456808727E-2</v>
      </c>
      <c r="E176" s="292">
        <v>0.50312229869648173</v>
      </c>
      <c r="F176" s="292">
        <v>0.17066495315668018</v>
      </c>
      <c r="G176" s="293">
        <v>7.9089999999999989</v>
      </c>
      <c r="H176" s="294">
        <v>0.21383236104204251</v>
      </c>
      <c r="I176" s="294">
        <v>4.7978636008808291</v>
      </c>
      <c r="J176" s="295">
        <v>2.0347181659275599</v>
      </c>
      <c r="K176" s="73"/>
    </row>
    <row r="177" spans="2:11" ht="20.25" customHeight="1">
      <c r="B177" s="86" t="s">
        <v>123</v>
      </c>
      <c r="C177" s="65">
        <v>2</v>
      </c>
      <c r="D177" s="292">
        <v>2.508683194980945E-2</v>
      </c>
      <c r="E177" s="292">
        <v>0.50162608797428487</v>
      </c>
      <c r="F177" s="292">
        <v>0.18656318122088592</v>
      </c>
      <c r="G177" s="293">
        <v>7.7034000000000002</v>
      </c>
      <c r="H177" s="294">
        <v>0.12669825549805497</v>
      </c>
      <c r="I177" s="294">
        <v>3.3828434217980674</v>
      </c>
      <c r="J177" s="295">
        <v>2.0555789588277049</v>
      </c>
      <c r="K177" s="73"/>
    </row>
    <row r="178" spans="2:11" ht="20.25" customHeight="1">
      <c r="B178" s="86" t="s">
        <v>123</v>
      </c>
      <c r="C178" s="65">
        <v>3</v>
      </c>
      <c r="D178" s="292">
        <v>2.09019107276355E-2</v>
      </c>
      <c r="E178" s="292">
        <v>0.50349768031643982</v>
      </c>
      <c r="F178" s="292">
        <v>0.17368446750243102</v>
      </c>
      <c r="G178" s="293">
        <v>7.6364000000000001</v>
      </c>
      <c r="H178" s="294">
        <v>9.9390253220275268E-2</v>
      </c>
      <c r="I178" s="294">
        <v>3.863796093938201</v>
      </c>
      <c r="J178" s="295">
        <v>2.0570948758931493</v>
      </c>
      <c r="K178" s="73"/>
    </row>
    <row r="179" spans="2:11" ht="20.25" customHeight="1">
      <c r="B179" s="86" t="s">
        <v>123</v>
      </c>
      <c r="C179" s="65">
        <v>4</v>
      </c>
      <c r="D179" s="87">
        <v>2.5114934695087538E-2</v>
      </c>
      <c r="E179" s="87">
        <v>0.48307301631295224</v>
      </c>
      <c r="F179" s="87">
        <v>0.17838874978351313</v>
      </c>
      <c r="G179" s="88">
        <v>7.7585999999999995</v>
      </c>
      <c r="H179" s="89">
        <v>7.769024278678964E-2</v>
      </c>
      <c r="I179" s="89">
        <v>4.9901040559207193</v>
      </c>
      <c r="J179" s="90">
        <v>2.0415802034123298</v>
      </c>
      <c r="K179" s="73"/>
    </row>
    <row r="180" spans="2:11" ht="20.25" customHeight="1">
      <c r="B180" s="86" t="s">
        <v>123</v>
      </c>
      <c r="C180" s="65">
        <v>5</v>
      </c>
      <c r="D180" s="87">
        <v>2.4641634850628952E-2</v>
      </c>
      <c r="E180" s="87">
        <v>0.48349021619507349</v>
      </c>
      <c r="F180" s="87">
        <v>0.16913359054677232</v>
      </c>
      <c r="G180" s="88">
        <v>8.641</v>
      </c>
      <c r="H180" s="89">
        <v>9.6578781183024875E-2</v>
      </c>
      <c r="I180" s="89">
        <v>6.1870781695375312</v>
      </c>
      <c r="J180" s="90">
        <v>1.9436677520623651</v>
      </c>
      <c r="K180" s="73"/>
    </row>
    <row r="181" spans="2:11" ht="20.25" customHeight="1">
      <c r="B181" s="86" t="s">
        <v>123</v>
      </c>
      <c r="C181" s="65">
        <v>6</v>
      </c>
      <c r="D181" s="87">
        <v>2.1818595071699583E-2</v>
      </c>
      <c r="E181" s="87">
        <v>0.46021481230411954</v>
      </c>
      <c r="F181" s="87">
        <v>0.13515810260685177</v>
      </c>
      <c r="G181" s="88">
        <v>8.3482000000000003</v>
      </c>
      <c r="H181" s="89">
        <v>5.7809282552117956E-3</v>
      </c>
      <c r="I181" s="89">
        <v>1.9366109654959514</v>
      </c>
      <c r="J181" s="90">
        <v>1.9187512353896801</v>
      </c>
      <c r="K181" s="73"/>
    </row>
    <row r="182" spans="2:11" ht="20.25" customHeight="1">
      <c r="B182" s="86" t="s">
        <v>123</v>
      </c>
      <c r="C182" s="65">
        <v>7</v>
      </c>
      <c r="D182" s="87">
        <v>2.0501782398793512E-2</v>
      </c>
      <c r="E182" s="87">
        <v>0.45269183912881134</v>
      </c>
      <c r="F182" s="87">
        <v>0.12452768146113691</v>
      </c>
      <c r="G182" s="88">
        <v>8.8168000000000006</v>
      </c>
      <c r="H182" s="89">
        <v>5.6654996115166932E-3</v>
      </c>
      <c r="I182" s="89">
        <v>1.5240193954979904</v>
      </c>
      <c r="J182" s="90">
        <v>1.8648254396562511</v>
      </c>
      <c r="K182" s="73"/>
    </row>
    <row r="183" spans="2:11" ht="20.25" customHeight="1">
      <c r="B183" s="86" t="s">
        <v>123</v>
      </c>
      <c r="C183" s="65">
        <v>8</v>
      </c>
      <c r="D183" s="292">
        <v>1.7869450320076093E-2</v>
      </c>
      <c r="E183" s="292">
        <v>0.45851729008995862</v>
      </c>
      <c r="F183" s="292">
        <v>0.11813571580018464</v>
      </c>
      <c r="G183" s="293">
        <v>10.0724</v>
      </c>
      <c r="H183" s="294">
        <v>1.4055409375393769E-2</v>
      </c>
      <c r="I183" s="294">
        <v>1.778009285987312</v>
      </c>
      <c r="J183" s="295">
        <v>1.7516736701703677</v>
      </c>
      <c r="K183" s="73"/>
    </row>
    <row r="184" spans="2:11" ht="20.25" customHeight="1">
      <c r="B184" s="86" t="s">
        <v>123</v>
      </c>
      <c r="C184" s="65">
        <v>9</v>
      </c>
      <c r="D184" s="292">
        <v>2.0001130368708066E-2</v>
      </c>
      <c r="E184" s="292">
        <v>0.46287993735619026</v>
      </c>
      <c r="F184" s="292">
        <v>0.13580296106639256</v>
      </c>
      <c r="G184" s="293">
        <v>9.4276</v>
      </c>
      <c r="H184" s="294">
        <v>7.3926489421008469E-3</v>
      </c>
      <c r="I184" s="294">
        <v>2.0921196506145399</v>
      </c>
      <c r="J184" s="295">
        <v>1.817034433780226</v>
      </c>
      <c r="K184" s="73"/>
    </row>
    <row r="185" spans="2:11" ht="20.25" customHeight="1">
      <c r="B185" s="86" t="s">
        <v>123</v>
      </c>
      <c r="C185" s="65">
        <v>10</v>
      </c>
      <c r="D185" s="292">
        <v>2.1629472613836978E-2</v>
      </c>
      <c r="E185" s="292">
        <v>0.4684359237237557</v>
      </c>
      <c r="F185" s="292">
        <v>0.16906384284877707</v>
      </c>
      <c r="G185" s="293">
        <v>7.7334000000000005</v>
      </c>
      <c r="H185" s="294">
        <v>3.289179821960643E-2</v>
      </c>
      <c r="I185" s="294">
        <v>2.3024258753724505</v>
      </c>
      <c r="J185" s="295">
        <v>2.0794992684783598</v>
      </c>
      <c r="K185" s="73"/>
    </row>
    <row r="186" spans="2:11" ht="20.25" customHeight="1">
      <c r="B186" s="86" t="s">
        <v>123</v>
      </c>
      <c r="C186" s="65">
        <v>11</v>
      </c>
      <c r="D186" s="292">
        <v>2.181340375874603E-2</v>
      </c>
      <c r="E186" s="292">
        <v>0.46413107859790698</v>
      </c>
      <c r="F186" s="292">
        <v>0.18861779181098598</v>
      </c>
      <c r="G186" s="293">
        <v>7.0436000000000005</v>
      </c>
      <c r="H186" s="294">
        <v>2.5015622256098938E-2</v>
      </c>
      <c r="I186" s="294">
        <v>2.2013747585367063</v>
      </c>
      <c r="J186" s="295">
        <v>2.1208063198139846</v>
      </c>
      <c r="K186" s="73" t="s">
        <v>67</v>
      </c>
    </row>
    <row r="187" spans="2:11" ht="20.25" customHeight="1">
      <c r="B187" s="86" t="s">
        <v>127</v>
      </c>
      <c r="C187" s="65">
        <v>1</v>
      </c>
      <c r="D187" s="292">
        <v>7.796965790855862E-3</v>
      </c>
      <c r="E187" s="292">
        <v>0.50637545658737071</v>
      </c>
      <c r="F187" s="292">
        <v>0.50793070059100653</v>
      </c>
      <c r="G187" s="293">
        <v>4.7528571428571436</v>
      </c>
      <c r="H187" s="294">
        <v>0.83569372943461362</v>
      </c>
      <c r="I187" s="294">
        <v>4.0666041322093793</v>
      </c>
      <c r="J187" s="295">
        <v>4.5222047546822379</v>
      </c>
      <c r="K187" s="73"/>
    </row>
    <row r="188" spans="2:11" ht="20.25" customHeight="1">
      <c r="B188" s="86" t="s">
        <v>127</v>
      </c>
      <c r="C188" s="65">
        <v>2</v>
      </c>
      <c r="D188" s="292">
        <v>1.6261324154063696E-2</v>
      </c>
      <c r="E188" s="292">
        <v>0.45471074830295355</v>
      </c>
      <c r="F188" s="292">
        <v>0.51180722429790759</v>
      </c>
      <c r="G188" s="293">
        <v>3.3947500000000002</v>
      </c>
      <c r="H188" s="294">
        <v>6.2966387584123429E-2</v>
      </c>
      <c r="I188" s="294">
        <v>2.0587271070982966</v>
      </c>
      <c r="J188" s="295">
        <v>4.9818292935573574</v>
      </c>
      <c r="K188" s="73"/>
    </row>
    <row r="189" spans="2:11" ht="20.25" customHeight="1">
      <c r="B189" s="86" t="s">
        <v>127</v>
      </c>
      <c r="C189" s="65">
        <v>3</v>
      </c>
      <c r="D189" s="292">
        <v>2.207260986183503E-2</v>
      </c>
      <c r="E189" s="292">
        <v>0.41351388172855091</v>
      </c>
      <c r="F189" s="292">
        <v>0.52340929752941034</v>
      </c>
      <c r="G189" s="293">
        <v>2.2719999999999998</v>
      </c>
      <c r="H189" s="294">
        <v>8.489804285313611E-2</v>
      </c>
      <c r="I189" s="294">
        <v>1.3017699904147537</v>
      </c>
      <c r="J189" s="295">
        <v>5.5943782406462574</v>
      </c>
      <c r="K189" s="73"/>
    </row>
    <row r="190" spans="2:11" ht="20.25" customHeight="1">
      <c r="B190" s="86" t="s">
        <v>127</v>
      </c>
      <c r="C190" s="65">
        <v>4</v>
      </c>
      <c r="D190" s="87">
        <v>2.22695651301003E-2</v>
      </c>
      <c r="E190" s="87">
        <v>0.41225755321612606</v>
      </c>
      <c r="F190" s="87">
        <v>0.52845038850961479</v>
      </c>
      <c r="G190" s="88">
        <v>2.3792499999999999</v>
      </c>
      <c r="H190" s="89">
        <v>0.17896383874570687</v>
      </c>
      <c r="I190" s="89">
        <v>1.1930922583047125</v>
      </c>
      <c r="J190" s="90">
        <v>5.5762441601443964</v>
      </c>
      <c r="K190" s="73"/>
    </row>
    <row r="191" spans="2:11" ht="20.25" customHeight="1">
      <c r="B191" s="86" t="s">
        <v>127</v>
      </c>
      <c r="C191" s="65">
        <v>5</v>
      </c>
      <c r="D191" s="87">
        <v>2.4973819931287691E-2</v>
      </c>
      <c r="E191" s="87">
        <v>0.40972397766620228</v>
      </c>
      <c r="F191" s="87">
        <v>0.49620024904952631</v>
      </c>
      <c r="G191" s="88">
        <v>3.4428749999999999</v>
      </c>
      <c r="H191" s="89">
        <v>0.17763001138669626</v>
      </c>
      <c r="I191" s="89">
        <v>1.2556604253197494</v>
      </c>
      <c r="J191" s="90">
        <v>5.0753890695253183</v>
      </c>
      <c r="K191" s="73"/>
    </row>
    <row r="192" spans="2:11" ht="20.25" customHeight="1">
      <c r="B192" s="86" t="s">
        <v>127</v>
      </c>
      <c r="C192" s="65">
        <v>6</v>
      </c>
      <c r="D192" s="87">
        <v>2.1384813906321895E-2</v>
      </c>
      <c r="E192" s="87">
        <v>0.42184124498234704</v>
      </c>
      <c r="F192" s="87">
        <v>0.4004849152099082</v>
      </c>
      <c r="G192" s="88">
        <v>5.1637142857142857</v>
      </c>
      <c r="H192" s="89">
        <v>0.30547327809515684</v>
      </c>
      <c r="I192" s="89">
        <v>1.5084711361606198</v>
      </c>
      <c r="J192" s="90">
        <v>4.4139813121007059</v>
      </c>
      <c r="K192" s="73"/>
    </row>
    <row r="193" spans="2:11" ht="20.25" customHeight="1">
      <c r="B193" s="86" t="s">
        <v>127</v>
      </c>
      <c r="C193" s="65">
        <v>7</v>
      </c>
      <c r="D193" s="87">
        <v>2.2987328002421276E-2</v>
      </c>
      <c r="E193" s="87">
        <v>0.43157950053569338</v>
      </c>
      <c r="F193" s="87">
        <v>0.33584651251392494</v>
      </c>
      <c r="G193" s="88">
        <v>6.4689999999999985</v>
      </c>
      <c r="H193" s="89">
        <v>0.42309222342504005</v>
      </c>
      <c r="I193" s="89">
        <v>1.8766187329336455</v>
      </c>
      <c r="J193" s="90">
        <v>3.9943248428806974</v>
      </c>
      <c r="K193" s="73"/>
    </row>
    <row r="194" spans="2:11" ht="20.25" customHeight="1">
      <c r="B194" s="86" t="s">
        <v>127</v>
      </c>
      <c r="C194" s="65">
        <v>8</v>
      </c>
      <c r="D194" s="87">
        <v>1.0592010916863289E-2</v>
      </c>
      <c r="E194" s="87">
        <v>0.46371624284367402</v>
      </c>
      <c r="F194" s="87">
        <v>0.2468522246060382</v>
      </c>
      <c r="G194" s="88">
        <v>8.343</v>
      </c>
      <c r="H194" s="89">
        <v>0.10080744241185838</v>
      </c>
      <c r="I194" s="89">
        <v>1.7767311725090038</v>
      </c>
      <c r="J194" s="90">
        <v>3.6753617738240911</v>
      </c>
      <c r="K194" s="73"/>
    </row>
    <row r="195" spans="2:11" ht="20.25" customHeight="1">
      <c r="B195" s="86" t="s">
        <v>127</v>
      </c>
      <c r="C195" s="65">
        <v>9</v>
      </c>
      <c r="D195" s="87">
        <v>1.7030350668706826E-2</v>
      </c>
      <c r="E195" s="87">
        <v>0.46713917371938607</v>
      </c>
      <c r="F195" s="87">
        <v>0.3439213900432237</v>
      </c>
      <c r="G195" s="88">
        <v>7.3310000000000004</v>
      </c>
      <c r="H195" s="89">
        <v>0.31892201888543026</v>
      </c>
      <c r="I195" s="89">
        <v>2.2324541321980118</v>
      </c>
      <c r="J195" s="90">
        <v>3.7647480877536061</v>
      </c>
      <c r="K195" s="73"/>
    </row>
    <row r="196" spans="2:11" ht="20.25" customHeight="1">
      <c r="B196" s="86" t="s">
        <v>127</v>
      </c>
      <c r="C196" s="65">
        <v>10</v>
      </c>
      <c r="D196" s="292">
        <v>1.440692276380722E-2</v>
      </c>
      <c r="E196" s="292">
        <v>0.45519955698976716</v>
      </c>
      <c r="F196" s="292">
        <v>0.51147408788639537</v>
      </c>
      <c r="G196" s="293">
        <v>4.5815000000000001</v>
      </c>
      <c r="H196" s="294">
        <v>0.71291156696459879</v>
      </c>
      <c r="I196" s="294">
        <v>2.253823563722162</v>
      </c>
      <c r="J196" s="295">
        <v>4.6653324507831089</v>
      </c>
      <c r="K196" s="73"/>
    </row>
    <row r="197" spans="2:11" ht="20.25" customHeight="1">
      <c r="B197" s="86" t="s">
        <v>127</v>
      </c>
      <c r="C197" s="65">
        <v>11</v>
      </c>
      <c r="D197" s="292">
        <v>1.862658917147135E-2</v>
      </c>
      <c r="E197" s="292">
        <v>0.45819040709943976</v>
      </c>
      <c r="F197" s="292">
        <v>0.4977856544920935</v>
      </c>
      <c r="G197" s="293">
        <v>4.8205714285714292</v>
      </c>
      <c r="H197" s="294">
        <v>1.031228578858812</v>
      </c>
      <c r="I197" s="294">
        <v>2.6870040435053553</v>
      </c>
      <c r="J197" s="295">
        <v>4.5885833439550661</v>
      </c>
      <c r="K197" s="73" t="s">
        <v>67</v>
      </c>
    </row>
    <row r="198" spans="2:11" ht="20.25" hidden="1" customHeight="1">
      <c r="B198" s="86" t="s">
        <v>125</v>
      </c>
      <c r="C198" s="65">
        <v>1</v>
      </c>
      <c r="D198" s="87">
        <v>1.5135832682377802E-2</v>
      </c>
      <c r="E198" s="87">
        <v>0.51149036288394312</v>
      </c>
      <c r="F198" s="87">
        <v>0.45064572012489479</v>
      </c>
      <c r="G198" s="88">
        <v>4.6989999999999998</v>
      </c>
      <c r="H198" s="89">
        <v>0.53584508932805563</v>
      </c>
      <c r="I198" s="89">
        <v>0.8037676339920834</v>
      </c>
      <c r="J198" s="90">
        <v>3.0318716685268496</v>
      </c>
      <c r="K198" s="73"/>
    </row>
    <row r="199" spans="2:11" ht="20.25" hidden="1" customHeight="1">
      <c r="B199" s="86" t="s">
        <v>125</v>
      </c>
      <c r="C199" s="65">
        <v>2</v>
      </c>
      <c r="D199" s="87">
        <v>2.9815388638713688E-2</v>
      </c>
      <c r="E199" s="87">
        <v>0.47091430246932414</v>
      </c>
      <c r="F199" s="87">
        <v>0.46868072165682279</v>
      </c>
      <c r="G199" s="88">
        <v>4.8369999999999997</v>
      </c>
      <c r="H199" s="89">
        <v>0.25728127446852123</v>
      </c>
      <c r="I199" s="89">
        <v>0.90048446063982424</v>
      </c>
      <c r="J199" s="90">
        <v>3.0502941630414022</v>
      </c>
      <c r="K199" s="73"/>
    </row>
    <row r="200" spans="2:11" ht="20.25" hidden="1" customHeight="1">
      <c r="B200" s="86" t="s">
        <v>125</v>
      </c>
      <c r="C200" s="65">
        <v>3</v>
      </c>
      <c r="D200" s="87">
        <v>4.5049344063725787E-2</v>
      </c>
      <c r="E200" s="87">
        <v>0.41588998586048337</v>
      </c>
      <c r="F200" s="87">
        <v>0.49223588685529274</v>
      </c>
      <c r="G200" s="88">
        <v>3.45</v>
      </c>
      <c r="H200" s="89">
        <v>7.7274079569119733E-2</v>
      </c>
      <c r="I200" s="89">
        <v>0.56667658350687811</v>
      </c>
      <c r="J200" s="90">
        <v>3.5817245817245817</v>
      </c>
      <c r="K200" s="73"/>
    </row>
    <row r="201" spans="2:11" ht="20.25" hidden="1" customHeight="1">
      <c r="B201" s="86" t="s">
        <v>125</v>
      </c>
      <c r="C201" s="65">
        <v>4</v>
      </c>
      <c r="D201" s="87">
        <v>6.6658144647279122E-2</v>
      </c>
      <c r="E201" s="87">
        <v>0.40022206168186109</v>
      </c>
      <c r="F201" s="87">
        <v>0.4742033091117116</v>
      </c>
      <c r="G201" s="88">
        <v>4.1929999999999996</v>
      </c>
      <c r="H201" s="89">
        <v>0.12349044508117489</v>
      </c>
      <c r="I201" s="89">
        <v>0.30872611270293721</v>
      </c>
      <c r="J201" s="90">
        <v>3.6044816811256175</v>
      </c>
      <c r="K201" s="73"/>
    </row>
    <row r="202" spans="2:11" ht="20.25" hidden="1" customHeight="1">
      <c r="B202" s="86" t="s">
        <v>125</v>
      </c>
      <c r="C202" s="65">
        <v>5</v>
      </c>
      <c r="D202" s="87">
        <v>7.9468523957148568E-2</v>
      </c>
      <c r="E202" s="87">
        <v>0.37756028880271814</v>
      </c>
      <c r="F202" s="87">
        <v>0.42311512946766228</v>
      </c>
      <c r="G202" s="88">
        <v>5.1580000000000004</v>
      </c>
      <c r="H202" s="89">
        <v>7.9532919072868857E-2</v>
      </c>
      <c r="I202" s="89">
        <v>0.47719751443721314</v>
      </c>
      <c r="J202" s="90">
        <v>3.3893851430460971</v>
      </c>
      <c r="K202" s="73"/>
    </row>
    <row r="203" spans="2:11" ht="20.25" hidden="1" customHeight="1">
      <c r="B203" s="86" t="s">
        <v>125</v>
      </c>
      <c r="C203" s="65">
        <v>6</v>
      </c>
      <c r="D203" s="87">
        <v>8.2940372204463805E-2</v>
      </c>
      <c r="E203" s="87">
        <v>0.36951852090424164</v>
      </c>
      <c r="F203" s="87">
        <v>0.31581274167552809</v>
      </c>
      <c r="G203" s="88">
        <v>6.758</v>
      </c>
      <c r="H203" s="89">
        <v>0.11500828174636855</v>
      </c>
      <c r="I203" s="89">
        <v>0.55203975238256908</v>
      </c>
      <c r="J203" s="90">
        <v>2.7440010856050039</v>
      </c>
      <c r="K203" s="73"/>
    </row>
    <row r="204" spans="2:11" ht="20.25" hidden="1" customHeight="1">
      <c r="B204" s="86" t="s">
        <v>125</v>
      </c>
      <c r="C204" s="65">
        <v>7</v>
      </c>
      <c r="D204" s="87">
        <v>7.8990194342497641E-2</v>
      </c>
      <c r="E204" s="87">
        <v>0.40028467120097788</v>
      </c>
      <c r="F204" s="87">
        <v>0.26456776241814939</v>
      </c>
      <c r="G204" s="88">
        <v>8.0060000000000002</v>
      </c>
      <c r="H204" s="89">
        <v>2.2886484638248217E-2</v>
      </c>
      <c r="I204" s="89">
        <v>0.22886484638248217</v>
      </c>
      <c r="J204" s="90">
        <v>2.5575281118538924</v>
      </c>
      <c r="K204" s="73"/>
    </row>
    <row r="205" spans="2:11" ht="20.25" hidden="1" customHeight="1">
      <c r="B205" s="86" t="s">
        <v>125</v>
      </c>
      <c r="C205" s="65">
        <v>8</v>
      </c>
      <c r="D205" s="87">
        <v>0</v>
      </c>
      <c r="E205" s="87">
        <v>0</v>
      </c>
      <c r="F205" s="87">
        <v>0</v>
      </c>
      <c r="G205" s="88">
        <v>0</v>
      </c>
      <c r="H205" s="89">
        <v>0</v>
      </c>
      <c r="I205" s="89">
        <v>0</v>
      </c>
      <c r="J205" s="90">
        <v>0</v>
      </c>
      <c r="K205" s="73"/>
    </row>
    <row r="206" spans="2:11" ht="20.25" hidden="1" customHeight="1">
      <c r="B206" s="86" t="s">
        <v>125</v>
      </c>
      <c r="C206" s="65">
        <v>9</v>
      </c>
      <c r="D206" s="87">
        <v>0</v>
      </c>
      <c r="E206" s="87">
        <v>0</v>
      </c>
      <c r="F206" s="87">
        <v>0</v>
      </c>
      <c r="G206" s="88">
        <v>0</v>
      </c>
      <c r="H206" s="89">
        <v>0</v>
      </c>
      <c r="I206" s="89">
        <v>0</v>
      </c>
      <c r="J206" s="90">
        <v>0</v>
      </c>
      <c r="K206" s="73" t="s">
        <v>364</v>
      </c>
    </row>
    <row r="207" spans="2:11" ht="20.25" customHeight="1">
      <c r="B207" s="84" t="s">
        <v>132</v>
      </c>
      <c r="C207" s="83"/>
      <c r="D207" s="84"/>
      <c r="E207" s="84"/>
      <c r="F207" s="84"/>
      <c r="G207" s="84"/>
      <c r="H207" s="84"/>
      <c r="I207" s="84"/>
      <c r="J207" s="84"/>
      <c r="K207" s="83"/>
    </row>
    <row r="208" spans="2:11" ht="20.25" customHeight="1">
      <c r="B208" s="228" t="str">
        <f>M69</f>
        <v>24</v>
      </c>
      <c r="C208" s="54"/>
      <c r="D208" s="66">
        <f>IFERROR((SUMIFS(D$88:D$206,$B$88:$B$206,$B208,$C$88:$C$206,MAX($C$88:$C$206))/SUMIFS(D$88:D$206,$B$88:$B$206,$B208,$C$88:$C$206,MAX($C$88:$C$206)-1))-1, "-")</f>
        <v>9.1683374792415062E-3</v>
      </c>
      <c r="E208" s="66">
        <f>IFERROR((SUMIFS(E$88:E$206,$B$88:$B$206,$B208,$C$88:$C$206,MAX($C$88:$C$206))/SUMIFS(E$88:E$206,$B$88:$B$206,$B208,$C$88:$C$206,MAX($C$88:$C$206)-1))-1, "-")</f>
        <v>2.1858423831156326E-2</v>
      </c>
      <c r="F208" s="66">
        <f>IFERROR((SUMIFS(F$88:F$206,$B$88:$B$206,$B208,$C$88:$C$206,MAX($C$88:$C$206))/SUMIFS(F$88:F$206,$B$88:$B$206,$B208,$C$88:$C$206,MAX($C$88:$C$206)-1))-1, "-")</f>
        <v>2.2074286431090773E-3</v>
      </c>
      <c r="G208" s="66">
        <f>IFERROR((SUMIFS(G$88:G$206,$B$88:$B$206,$B208,$C$88:$C$206,MAX($C$88:$C$206))/SUMIFS(G$88:G$206,$B$88:$B$206,$B208,$C$88:$C$206,MAX($C$88:$C$206)-1))-1, "-")</f>
        <v>-1.7510628146607976E-2</v>
      </c>
      <c r="H208" s="66">
        <f>IFERROR((SUMIFS(H$88:H$206,$B$88:$B$206,$B208,$C$88:$C$206,MAX($C$88:$C$206))/SUMIFS(H$88:H$206,$B$88:$B$206,$B208,$C$88:$C$206,MAX($C$88:$C$206)-1))-1, "-")</f>
        <v>0.17404645734411095</v>
      </c>
      <c r="I208" s="66">
        <f>IFERROR((SUMIFS(I$88:I$206,$B$88:$B$206,$B208,$C$88:$C$206,MAX($C$88:$C$206))/SUMIFS(I$88:I$206,$B$88:$B$206,$B208,$C$88:$C$206,MAX($C$88:$C$206)-1))-1, "-")</f>
        <v>5.6717538704129211E-2</v>
      </c>
      <c r="J208" s="66">
        <f>IFERROR((SUMIFS(J$88:J$206,$B$88:$B$206,$B208,$C$88:$C$206,MAX($C$88:$C$206))/SUMIFS(J$88:J$206,$B$88:$B$206,$B208,$C$88:$C$206,MAX($C$88:$C$206)-1))-1, "-")</f>
        <v>1.5518073029912927E-2</v>
      </c>
      <c r="K208" s="55"/>
    </row>
    <row r="209" spans="2:11" ht="20.25" customHeight="1">
      <c r="B209" s="228" t="str">
        <f>N69</f>
        <v>568</v>
      </c>
      <c r="C209" s="54"/>
      <c r="D209" s="66">
        <f>IFERROR((SUMIFS(D$88:D$206,$B$88:$B$206,$B209,$C$88:$C$206,MAX($C$88:$C$206))/SUMIFS(D$88:D$206,$B$88:$B$206,$B209,$C$88:$C$206,MAX($C$88:$C$206)-1))-1, "-")</f>
        <v>1.4222310502186142E-2</v>
      </c>
      <c r="E209" s="66">
        <f>IFERROR((SUMIFS(E$88:E$206,$B$88:$B$206,$B209,$C$88:$C$206,MAX($C$88:$C$206))/SUMIFS(E$88:E$206,$B$88:$B$206,$B209,$C$88:$C$206,MAX($C$88:$C$206)-1))-1, "-")</f>
        <v>2.2028775186123895E-2</v>
      </c>
      <c r="F209" s="66">
        <f>IFERROR((SUMIFS(F$88:F$206,$B$88:$B$206,$B209,$C$88:$C$206,MAX($C$88:$C$206))/SUMIFS(F$88:F$206,$B$88:$B$206,$B209,$C$88:$C$206,MAX($C$88:$C$206)-1))-1, "-")</f>
        <v>6.8149487957411825E-3</v>
      </c>
      <c r="G209" s="66">
        <f>IFERROR((SUMIFS(G$88:G$206,$B$88:$B$206,$B209,$C$88:$C$206,MAX($C$88:$C$206))/SUMIFS(G$88:G$206,$B$88:$B$206,$B209,$C$88:$C$206,MAX($C$88:$C$206)-1))-1, "-")</f>
        <v>2.6698705112802035E-2</v>
      </c>
      <c r="H209" s="66">
        <f>IFERROR((SUMIFS(H$88:H$206,$B$88:$B$206,$B209,$C$88:$C$206,MAX($C$88:$C$206))/SUMIFS(H$88:H$206,$B$88:$B$206,$B209,$C$88:$C$206,MAX($C$88:$C$206)-1))-1, "-")</f>
        <v>0.28639466991898854</v>
      </c>
      <c r="I209" s="66">
        <f>IFERROR((SUMIFS(I$88:I$206,$B$88:$B$206,$B209,$C$88:$C$206,MAX($C$88:$C$206))/SUMIFS(I$88:I$206,$B$88:$B$206,$B209,$C$88:$C$206,MAX($C$88:$C$206)-1))-1, "-")</f>
        <v>-5.3553471080624138E-2</v>
      </c>
      <c r="J209" s="66">
        <f>IFERROR((SUMIFS(J$88:J$206,$B$88:$B$206,$B209,$C$88:$C$206,MAX($C$88:$C$206))/SUMIFS(J$88:J$206,$B$88:$B$206,$B209,$C$88:$C$206,MAX($C$88:$C$206)-1))-1, "-")</f>
        <v>-1.0274819459733853E-2</v>
      </c>
      <c r="K209" s="55"/>
    </row>
    <row r="210" spans="2:11" ht="20.25" customHeight="1">
      <c r="B210" s="228" t="str">
        <f>O69</f>
        <v>564</v>
      </c>
      <c r="C210" s="54"/>
      <c r="D210" s="66">
        <f>IFERROR((SUMIFS(D$88:D$206,$B$88:$B$206,$B210,$C$88:$C$206,MAX($C$88:$C$206))/SUMIFS(D$88:D$206,$B$88:$B$206,$B210,$C$88:$C$206,MAX($C$88:$C$206)-1))-1, "-")</f>
        <v>0.10715035105011972</v>
      </c>
      <c r="E210" s="66">
        <f>IFERROR((SUMIFS(E$88:E$206,$B$88:$B$206,$B210,$C$88:$C$206,MAX($C$88:$C$206))/SUMIFS(E$88:E$206,$B$88:$B$206,$B210,$C$88:$C$206,MAX($C$88:$C$206)-1))-1, "-")</f>
        <v>-1.4190592906726085E-2</v>
      </c>
      <c r="F210" s="66">
        <f>IFERROR((SUMIFS(F$88:F$206,$B$88:$B$206,$B210,$C$88:$C$206,MAX($C$88:$C$206))/SUMIFS(F$88:F$206,$B$88:$B$206,$B210,$C$88:$C$206,MAX($C$88:$C$206)-1))-1, "-")</f>
        <v>1.2165893092626723E-2</v>
      </c>
      <c r="G210" s="66">
        <f>IFERROR((SUMIFS(G$88:G$206,$B$88:$B$206,$B210,$C$88:$C$206,MAX($C$88:$C$206))/SUMIFS(G$88:G$206,$B$88:$B$206,$B210,$C$88:$C$206,MAX($C$88:$C$206)-1))-1, "-")</f>
        <v>-5.3524955178994915E-2</v>
      </c>
      <c r="H210" s="66">
        <f>IFERROR((SUMIFS(H$88:H$206,$B$88:$B$206,$B210,$C$88:$C$206,MAX($C$88:$C$206))/SUMIFS(H$88:H$206,$B$88:$B$206,$B210,$C$88:$C$206,MAX($C$88:$C$206)-1))-1, "-")</f>
        <v>-0.35644963941856489</v>
      </c>
      <c r="I210" s="66">
        <f>IFERROR((SUMIFS(I$88:I$206,$B$88:$B$206,$B210,$C$88:$C$206,MAX($C$88:$C$206))/SUMIFS(I$88:I$206,$B$88:$B$206,$B210,$C$88:$C$206,MAX($C$88:$C$206)-1))-1, "-")</f>
        <v>-5.3688447054117017E-2</v>
      </c>
      <c r="J210" s="66">
        <f>IFERROR((SUMIFS(J$88:J$206,$B$88:$B$206,$B210,$C$88:$C$206,MAX($C$88:$C$206))/SUMIFS(J$88:J$206,$B$88:$B$206,$B210,$C$88:$C$206,MAX($C$88:$C$206)-1))-1, "-")</f>
        <v>2.7652928533787202E-2</v>
      </c>
      <c r="K210" s="55"/>
    </row>
    <row r="211" spans="2:11" ht="20.25" customHeight="1">
      <c r="B211" s="228" t="str">
        <f>P69</f>
        <v>557</v>
      </c>
      <c r="C211" s="54"/>
      <c r="D211" s="66">
        <f>IFERROR((SUMIFS(D$88:D$206,$B$88:$B$206,$B211,$C$88:$C$206,MAX($C$88:$C$206))/SUMIFS(D$88:D$206,$B$88:$B$206,$B211,$C$88:$C$206,MAX($C$88:$C$206)-1))-1, "-")</f>
        <v>-8.7832011459124226E-2</v>
      </c>
      <c r="E211" s="66">
        <f>IFERROR((SUMIFS(E$88:E$206,$B$88:$B$206,$B211,$C$88:$C$206,MAX($C$88:$C$206))/SUMIFS(E$88:E$206,$B$88:$B$206,$B211,$C$88:$C$206,MAX($C$88:$C$206)-1))-1, "-")</f>
        <v>-1.939998810389898E-2</v>
      </c>
      <c r="F211" s="66">
        <f>IFERROR((SUMIFS(F$88:F$206,$B$88:$B$206,$B211,$C$88:$C$206,MAX($C$88:$C$206))/SUMIFS(F$88:F$206,$B$88:$B$206,$B211,$C$88:$C$206,MAX($C$88:$C$206)-1))-1, "-")</f>
        <v>7.1097629622801195E-2</v>
      </c>
      <c r="G211" s="66">
        <f>IFERROR((SUMIFS(G$88:G$206,$B$88:$B$206,$B211,$C$88:$C$206,MAX($C$88:$C$206))/SUMIFS(G$88:G$206,$B$88:$B$206,$B211,$C$88:$C$206,MAX($C$88:$C$206)-1))-1, "-")</f>
        <v>-0.13282725621053759</v>
      </c>
      <c r="H211" s="66">
        <f>IFERROR((SUMIFS(H$88:H$206,$B$88:$B$206,$B211,$C$88:$C$206,MAX($C$88:$C$206))/SUMIFS(H$88:H$206,$B$88:$B$206,$B211,$C$88:$C$206,MAX($C$88:$C$206)-1))-1, "-")</f>
        <v>-0.34600353909520831</v>
      </c>
      <c r="I211" s="66">
        <f>IFERROR((SUMIFS(I$88:I$206,$B$88:$B$206,$B211,$C$88:$C$206,MAX($C$88:$C$206))/SUMIFS(I$88:I$206,$B$88:$B$206,$B211,$C$88:$C$206,MAX($C$88:$C$206)-1))-1, "-")</f>
        <v>-0.41530117733677574</v>
      </c>
      <c r="J211" s="66">
        <f>IFERROR((SUMIFS(J$88:J$206,$B$88:$B$206,$B211,$C$88:$C$206,MAX($C$88:$C$206))/SUMIFS(J$88:J$206,$B$88:$B$206,$B211,$C$88:$C$206,MAX($C$88:$C$206)-1))-1, "-")</f>
        <v>6.4737319094199997E-2</v>
      </c>
      <c r="K211" s="55"/>
    </row>
    <row r="212" spans="2:11" ht="20.25" customHeight="1">
      <c r="B212" s="42" t="str">
        <f>Q69</f>
        <v>564-1</v>
      </c>
      <c r="C212" s="54"/>
      <c r="D212" s="66">
        <f>IFERROR((SUMIFS(D$88:D$206,$B$88:$B$206,$B212,$C$88:$C$206,MAX($C$88:$C$206))/SUMIFS(D$88:D$206,$B$88:$B$206,$B212,$C$88:$C$206,MAX($C$88:$C$206)-1))-1, "-")</f>
        <v>0.29119724723720219</v>
      </c>
      <c r="E212" s="66">
        <f>IFERROR((SUMIFS(E$88:E$206,$B$88:$B$206,$B212,$C$88:$C$206,MAX($C$88:$C$206))/SUMIFS(E$88:E$206,$B$88:$B$206,$B212,$C$88:$C$206,MAX($C$88:$C$206)-1))-1, "-")</f>
        <v>7.9062504178986082E-3</v>
      </c>
      <c r="F212" s="66">
        <f>IFERROR((SUMIFS(F$88:F$206,$B$88:$B$206,$B212,$C$88:$C$206,MAX($C$88:$C$206))/SUMIFS(F$88:F$206,$B$88:$B$206,$B212,$C$88:$C$206,MAX($C$88:$C$206)-1))-1, "-")</f>
        <v>2.1428844596783403E-2</v>
      </c>
      <c r="G212" s="66">
        <f>IFERROR((SUMIFS(G$88:G$206,$B$88:$B$206,$B212,$C$88:$C$206,MAX($C$88:$C$206))/SUMIFS(G$88:G$206,$B$88:$B$206,$B212,$C$88:$C$206,MAX($C$88:$C$206)-1))-1, "-")</f>
        <v>6.5915216858612791E-2</v>
      </c>
      <c r="H212" s="66">
        <f>IFERROR((SUMIFS(H$88:H$206,$B$88:$B$206,$B212,$C$88:$C$206,MAX($C$88:$C$206))/SUMIFS(H$88:H$206,$B$88:$B$206,$B212,$C$88:$C$206,MAX($C$88:$C$206)-1))-1, "-")</f>
        <v>-0.22520822800686502</v>
      </c>
      <c r="I212" s="66">
        <f>IFERROR((SUMIFS(I$88:I$206,$B$88:$B$206,$B212,$C$88:$C$206,MAX($C$88:$C$206))/SUMIFS(I$88:I$206,$B$88:$B$206,$B212,$C$88:$C$206,MAX($C$88:$C$206)-1))-1, "-")</f>
        <v>1.6914200740989704E-2</v>
      </c>
      <c r="J212" s="66">
        <f>IFERROR((SUMIFS(J$88:J$206,$B$88:$B$206,$B212,$C$88:$C$206,MAX($C$88:$C$206))/SUMIFS(J$88:J$206,$B$88:$B$206,$B212,$C$88:$C$206,MAX($C$88:$C$206)-1))-1, "-")</f>
        <v>9.213935599581502E-3</v>
      </c>
      <c r="K212" s="55"/>
    </row>
    <row r="213" spans="2:11" ht="20.25" customHeight="1">
      <c r="B213" s="228" t="str">
        <f>R69</f>
        <v>514-1</v>
      </c>
      <c r="C213" s="54"/>
      <c r="D213" s="66">
        <f>IFERROR((SUMIFS(D$88:D$206,$B$88:$B$206,$B213,$C$88:$C$206,MAX($C$88:$C$206))/SUMIFS(D$88:D$206,$B$88:$B$206,$B213,$C$88:$C$206,MAX($C$88:$C$206)-1))-1, "-")</f>
        <v>-3.8432901366531769E-2</v>
      </c>
      <c r="E213" s="66">
        <f>IFERROR((SUMIFS(E$88:E$206,$B$88:$B$206,$B213,$C$88:$C$206,MAX($C$88:$C$206))/SUMIFS(E$88:E$206,$B$88:$B$206,$B213,$C$88:$C$206,MAX($C$88:$C$206)-1))-1, "-")</f>
        <v>1.5570045864089721E-2</v>
      </c>
      <c r="F213" s="66">
        <f>IFERROR((SUMIFS(F$88:F$206,$B$88:$B$206,$B213,$C$88:$C$206,MAX($C$88:$C$206))/SUMIFS(F$88:F$206,$B$88:$B$206,$B213,$C$88:$C$206,MAX($C$88:$C$206)-1))-1, "-")</f>
        <v>0.15298680496054051</v>
      </c>
      <c r="G213" s="66">
        <f>IFERROR((SUMIFS(G$88:G$206,$B$88:$B$206,$B213,$C$88:$C$206,MAX($C$88:$C$206))/SUMIFS(G$88:G$206,$B$88:$B$206,$B213,$C$88:$C$206,MAX($C$88:$C$206)-1))-1, "-")</f>
        <v>-2.8206410042770247E-2</v>
      </c>
      <c r="H213" s="66">
        <f>IFERROR((SUMIFS(H$88:H$206,$B$88:$B$206,$B213,$C$88:$C$206,MAX($C$88:$C$206))/SUMIFS(H$88:H$206,$B$88:$B$206,$B213,$C$88:$C$206,MAX($C$88:$C$206)-1))-1, "-")</f>
        <v>-0.81851787579908997</v>
      </c>
      <c r="I213" s="66">
        <f>IFERROR((SUMIFS(I$88:I$206,$B$88:$B$206,$B213,$C$88:$C$206,MAX($C$88:$C$206))/SUMIFS(I$88:I$206,$B$88:$B$206,$B213,$C$88:$C$206,MAX($C$88:$C$206)-1))-1, "-")</f>
        <v>7.5605183829083655E-2</v>
      </c>
      <c r="J213" s="66">
        <f>IFERROR((SUMIFS(J$88:J$206,$B$88:$B$206,$B213,$C$88:$C$206,MAX($C$88:$C$206))/SUMIFS(J$88:J$206,$B$88:$B$206,$B213,$C$88:$C$206,MAX($C$88:$C$206)-1))-1, "-")</f>
        <v>1.1090930789937836E-2</v>
      </c>
      <c r="K213" s="55"/>
    </row>
    <row r="214" spans="2:11" ht="20.25" customHeight="1">
      <c r="B214" s="228" t="str">
        <f>S69</f>
        <v>593</v>
      </c>
      <c r="C214" s="54"/>
      <c r="D214" s="66">
        <f>IFERROR((SUMIFS(D$88:D$206,$B$88:$B$206,$B214,$C$88:$C$206,MAX($C$88:$C$206))/SUMIFS(D$88:D$206,$B$88:$B$206,$B214,$C$88:$C$206,MAX($C$88:$C$206)-1))-1, "-")</f>
        <v>2.33784961058221E-2</v>
      </c>
      <c r="E214" s="66">
        <f>IFERROR((SUMIFS(E$88:E$206,$B$88:$B$206,$B214,$C$88:$C$206,MAX($C$88:$C$206))/SUMIFS(E$88:E$206,$B$88:$B$206,$B214,$C$88:$C$206,MAX($C$88:$C$206)-1))-1, "-")</f>
        <v>1.4383272738345054E-2</v>
      </c>
      <c r="F214" s="66">
        <f>IFERROR((SUMIFS(F$88:F$206,$B$88:$B$206,$B214,$C$88:$C$206,MAX($C$88:$C$206))/SUMIFS(F$88:F$206,$B$88:$B$206,$B214,$C$88:$C$206,MAX($C$88:$C$206)-1))-1, "-")</f>
        <v>0.1268648623242894</v>
      </c>
      <c r="G214" s="66">
        <f>IFERROR((SUMIFS(G$88:G$206,$B$88:$B$206,$B214,$C$88:$C$206,MAX($C$88:$C$206))/SUMIFS(G$88:G$206,$B$88:$B$206,$B214,$C$88:$C$206,MAX($C$88:$C$206)-1))-1, "-")</f>
        <v>-3.327613393933837E-3</v>
      </c>
      <c r="H214" s="66">
        <f>IFERROR((SUMIFS(H$88:H$206,$B$88:$B$206,$B214,$C$88:$C$206,MAX($C$88:$C$206))/SUMIFS(H$88:H$206,$B$88:$B$206,$B214,$C$88:$C$206,MAX($C$88:$C$206)-1))-1, "-")</f>
        <v>-0.16829146260356564</v>
      </c>
      <c r="I214" s="66">
        <f>IFERROR((SUMIFS(I$88:I$206,$B$88:$B$206,$B214,$C$88:$C$206,MAX($C$88:$C$206))/SUMIFS(I$88:I$206,$B$88:$B$206,$B214,$C$88:$C$206,MAX($C$88:$C$206)-1))-1, "-")</f>
        <v>0.19748113992309735</v>
      </c>
      <c r="J214" s="66">
        <f>IFERROR((SUMIFS(J$88:J$206,$B$88:$B$206,$B214,$C$88:$C$206,MAX($C$88:$C$206))/SUMIFS(J$88:J$206,$B$88:$B$206,$B214,$C$88:$C$206,MAX($C$88:$C$206)-1))-1, "-")</f>
        <v>1.8323787332635399E-2</v>
      </c>
      <c r="K214" s="55"/>
    </row>
    <row r="215" spans="2:11" ht="20.25" customHeight="1">
      <c r="B215" s="228" t="str">
        <f>T69</f>
        <v>530</v>
      </c>
      <c r="C215" s="54"/>
      <c r="D215" s="66">
        <f>IFERROR((SUMIFS(D$88:D$206,$B$88:$B$206,$B215,$C$88:$C$206,MAX($C$88:$C$206))/SUMIFS(D$88:D$206,$B$88:$B$206,$B215,$C$88:$C$206,MAX($C$88:$C$206)-1))-1, "-")</f>
        <v>7.8999733283594775E-2</v>
      </c>
      <c r="E215" s="66">
        <f>IFERROR((SUMIFS(E$88:E$206,$B$88:$B$206,$B215,$C$88:$C$206,MAX($C$88:$C$206))/SUMIFS(E$88:E$206,$B$88:$B$206,$B215,$C$88:$C$206,MAX($C$88:$C$206)-1))-1, "-")</f>
        <v>4.8017806333354507E-2</v>
      </c>
      <c r="F215" s="66">
        <f>IFERROR((SUMIFS(F$88:F$206,$B$88:$B$206,$B215,$C$88:$C$206,MAX($C$88:$C$206))/SUMIFS(F$88:F$206,$B$88:$B$206,$B215,$C$88:$C$206,MAX($C$88:$C$206)-1))-1, "-")</f>
        <v>5.4185247696764582E-2</v>
      </c>
      <c r="G215" s="66">
        <f>IFERROR((SUMIFS(G$88:G$206,$B$88:$B$206,$B215,$C$88:$C$206,MAX($C$88:$C$206))/SUMIFS(G$88:G$206,$B$88:$B$206,$B215,$C$88:$C$206,MAX($C$88:$C$206)-1))-1, "-")</f>
        <v>-1.5963284445774772E-2</v>
      </c>
      <c r="H215" s="66">
        <f>IFERROR((SUMIFS(H$88:H$206,$B$88:$B$206,$B215,$C$88:$C$206,MAX($C$88:$C$206))/SUMIFS(H$88:H$206,$B$88:$B$206,$B215,$C$88:$C$206,MAX($C$88:$C$206)-1))-1, "-")</f>
        <v>1.0712344241678471</v>
      </c>
      <c r="I215" s="66">
        <f>IFERROR((SUMIFS(I$88:I$206,$B$88:$B$206,$B215,$C$88:$C$206,MAX($C$88:$C$206))/SUMIFS(I$88:I$206,$B$88:$B$206,$B215,$C$88:$C$206,MAX($C$88:$C$206)-1))-1, "-")</f>
        <v>-0.231323256887776</v>
      </c>
      <c r="J215" s="66">
        <f>IFERROR((SUMIFS(J$88:J$206,$B$88:$B$206,$B215,$C$88:$C$206,MAX($C$88:$C$206))/SUMIFS(J$88:J$206,$B$88:$B$206,$B215,$C$88:$C$206,MAX($C$88:$C$206)-1))-1, "-")</f>
        <v>-4.8409165681890798E-3</v>
      </c>
      <c r="K215" s="55"/>
    </row>
    <row r="216" spans="2:11" ht="20.25" customHeight="1">
      <c r="B216" s="228" t="str">
        <f>U69</f>
        <v>560</v>
      </c>
      <c r="C216" s="54"/>
      <c r="D216" s="66">
        <f>IFERROR((SUMIFS(D$88:D$206,$B$88:$B$206,$B216,$C$88:$C$206,MAX($C$88:$C$206))/SUMIFS(D$88:D$206,$B$88:$B$206,$B216,$C$88:$C$206,MAX($C$88:$C$206)-1))-1, "-")</f>
        <v>8.5037276771782189E-3</v>
      </c>
      <c r="E216" s="66">
        <f>IFERROR((SUMIFS(E$88:E$206,$B$88:$B$206,$B216,$C$88:$C$206,MAX($C$88:$C$206))/SUMIFS(E$88:E$206,$B$88:$B$206,$B216,$C$88:$C$206,MAX($C$88:$C$206)-1))-1, "-")</f>
        <v>-9.1898270560208939E-3</v>
      </c>
      <c r="F216" s="66">
        <f>IFERROR((SUMIFS(F$88:F$206,$B$88:$B$206,$B216,$C$88:$C$206,MAX($C$88:$C$206))/SUMIFS(F$88:F$206,$B$88:$B$206,$B216,$C$88:$C$206,MAX($C$88:$C$206)-1))-1, "-")</f>
        <v>0.11566014727169893</v>
      </c>
      <c r="G216" s="66">
        <f>IFERROR((SUMIFS(G$88:G$206,$B$88:$B$206,$B216,$C$88:$C$206,MAX($C$88:$C$206))/SUMIFS(G$88:G$206,$B$88:$B$206,$B216,$C$88:$C$206,MAX($C$88:$C$206)-1))-1, "-")</f>
        <v>-8.9197506918043845E-2</v>
      </c>
      <c r="H216" s="66">
        <f>IFERROR((SUMIFS(H$88:H$206,$B$88:$B$206,$B216,$C$88:$C$206,MAX($C$88:$C$206))/SUMIFS(H$88:H$206,$B$88:$B$206,$B216,$C$88:$C$206,MAX($C$88:$C$206)-1))-1, "-")</f>
        <v>-0.23945714098454463</v>
      </c>
      <c r="I216" s="66">
        <f>IFERROR((SUMIFS(I$88:I$206,$B$88:$B$206,$B216,$C$88:$C$206,MAX($C$88:$C$206))/SUMIFS(I$88:I$206,$B$88:$B$206,$B216,$C$88:$C$206,MAX($C$88:$C$206)-1))-1, "-")</f>
        <v>-4.3888977237713567E-2</v>
      </c>
      <c r="J216" s="66">
        <f>IFERROR((SUMIFS(J$88:J$206,$B$88:$B$206,$B216,$C$88:$C$206,MAX($C$88:$C$206))/SUMIFS(J$88:J$206,$B$88:$B$206,$B216,$C$88:$C$206,MAX($C$88:$C$206)-1))-1, "-")</f>
        <v>1.9863941267866281E-2</v>
      </c>
      <c r="K216" s="55"/>
    </row>
    <row r="217" spans="2:11" ht="20.25" hidden="1" customHeight="1">
      <c r="B217" s="228" t="str">
        <f>V69</f>
        <v>579</v>
      </c>
      <c r="C217" s="54"/>
      <c r="D217" s="66">
        <f>IFERROR((SUMIFS(D$88:D$206,$B$88:$B$206,$B217,$C$88:$C$206,MAX($C$88:$C$206))/SUMIFS(D$88:D$206,$B$88:$B$206,$B217,$C$88:$C$206,MAX($C$88:$C$206)-1))-1, "-")</f>
        <v>0.2928915825289693</v>
      </c>
      <c r="E217" s="66">
        <f>IFERROR((SUMIFS(E$88:E$206,$B$88:$B$206,$B217,$C$88:$C$206,MAX($C$88:$C$206))/SUMIFS(E$88:E$206,$B$88:$B$206,$B217,$C$88:$C$206,MAX($C$88:$C$206)-1))-1, "-")</f>
        <v>6.5704152469987509E-3</v>
      </c>
      <c r="F217" s="66">
        <f>IFERROR((SUMIFS(F$88:F$206,$B$88:$B$206,$B217,$C$88:$C$206,MAX($C$88:$C$206))/SUMIFS(F$88:F$206,$B$88:$B$206,$B217,$C$88:$C$206,MAX($C$88:$C$206)-1))-1, "-")</f>
        <v>-2.6762711383616078E-2</v>
      </c>
      <c r="G217" s="66">
        <f>IFERROR((SUMIFS(G$88:G$206,$B$88:$B$206,$B217,$C$88:$C$206,MAX($C$88:$C$206))/SUMIFS(G$88:G$206,$B$88:$B$206,$B217,$C$88:$C$206,MAX($C$88:$C$206)-1))-1, "-")</f>
        <v>5.2181911725729391E-2</v>
      </c>
      <c r="H217" s="66">
        <f>IFERROR((SUMIFS(H$88:H$206,$B$88:$B$206,$B217,$C$88:$C$206,MAX($C$88:$C$206))/SUMIFS(H$88:H$206,$B$88:$B$206,$B217,$C$88:$C$206,MAX($C$88:$C$206)-1))-1, "-")</f>
        <v>0.44650280153193256</v>
      </c>
      <c r="I217" s="66">
        <f>IFERROR((SUMIFS(I$88:I$206,$B$88:$B$206,$B217,$C$88:$C$206,MAX($C$88:$C$206))/SUMIFS(I$88:I$206,$B$88:$B$206,$B217,$C$88:$C$206,MAX($C$88:$C$206)-1))-1, "-")</f>
        <v>0.19219804369593207</v>
      </c>
      <c r="J217" s="66">
        <f>IFERROR((SUMIFS(J$88:J$206,$B$88:$B$206,$B217,$C$88:$C$206,MAX($C$88:$C$206))/SUMIFS(J$88:J$206,$B$88:$B$206,$B217,$C$88:$C$206,MAX($C$88:$C$206)-1))-1, "-")</f>
        <v>-1.6450940557335869E-2</v>
      </c>
      <c r="K217" s="55"/>
    </row>
    <row r="218" spans="2:11" ht="20.25" hidden="1" customHeight="1">
      <c r="B218" s="42">
        <f>D77</f>
        <v>0</v>
      </c>
      <c r="C218" s="54"/>
      <c r="D218" s="66" t="str">
        <f>IFERROR((SUMIFS(D$88:D$205,$B$88:$B$205,$B218,$C$88:$C$205,MAX($C$88:$C$205))/SUMIFS(D$88:D$205,$B$88:$B$205,$B218,$C$88:$C$205,MAX($C$88:$C$205)-1))-1, "-")</f>
        <v>-</v>
      </c>
      <c r="E218" s="66" t="str">
        <f>IFERROR((SUMIFS(E$88:E$205,$B$88:$B$205,$B218,$C$88:$C$205,MAX($C$88:$C$205))/SUMIFS(E$88:E$205,$B$88:$B$205,$B218,$C$88:$C$205,MAX($C$88:$C$205)-1))-1, "-")</f>
        <v>-</v>
      </c>
      <c r="F218" s="66" t="str">
        <f>IFERROR((SUMIFS(F$88:F$205,$B$88:$B$205,$B218,$C$88:$C$205,MAX($C$88:$C$205))/SUMIFS(F$88:F$205,$B$88:$B$205,$B218,$C$88:$C$205,MAX($C$88:$C$205)-1))-1, "-")</f>
        <v>-</v>
      </c>
      <c r="G218" s="66" t="str">
        <f>IFERROR((SUMIFS(G$88:G$205,$B$88:$B$205,$B218,$C$88:$C$205,MAX($C$88:$C$205))/SUMIFS(G$88:G$205,$B$88:$B$205,$B218,$C$88:$C$205,MAX($C$88:$C$205)-1))-1, "-")</f>
        <v>-</v>
      </c>
      <c r="H218" s="66" t="str">
        <f>IFERROR((SUMIFS(H$88:H$205,$B$88:$B$205,$B218,$C$88:$C$205,MAX($C$88:$C$205))/SUMIFS(H$88:H$205,$B$88:$B$205,$B218,$C$88:$C$205,MAX($C$88:$C$205)-1))-1, "-")</f>
        <v>-</v>
      </c>
      <c r="I218" s="66" t="str">
        <f>IFERROR((SUMIFS(I$88:I$205,$B$88:$B$205,$B218,$C$88:$C$205,MAX($C$88:$C$205))/SUMIFS(I$88:I$205,$B$88:$B$205,$B218,$C$88:$C$205,MAX($C$88:$C$205)-1))-1, "-")</f>
        <v>-</v>
      </c>
      <c r="J218" s="85" t="str">
        <f>IFERROR((SUMIFS(J$88:J$205,$B$88:$B$205,$B218,$C$88:$C$205,MAX($C$88:$C$205))/SUMIFS(J$88:J$205,$B$88:$B$205,$B218,$C$88:$C$205,MAX($C$88:$C$205)-1))-1, "-")</f>
        <v>-</v>
      </c>
      <c r="K218" s="55"/>
    </row>
    <row r="219" spans="2:11" ht="20.25" hidden="1" customHeight="1">
      <c r="B219" s="42" t="str">
        <f>E77</f>
        <v/>
      </c>
      <c r="C219" s="54"/>
      <c r="D219" s="66" t="str">
        <f>IFERROR((SUMIFS(D$88:D$205,$B$88:$B$205,$B219,$C$88:$C$205,MAX($C$88:$C$205))/SUMIFS(D$88:D$205,$B$88:$B$205,$B219,$C$88:$C$205,MAX($C$88:$C$205)-1))-1, "-")</f>
        <v>-</v>
      </c>
      <c r="E219" s="66" t="str">
        <f>IFERROR((SUMIFS(E$88:E$205,$B$88:$B$205,$B219,$C$88:$C$205,MAX($C$88:$C$205))/SUMIFS(E$88:E$205,$B$88:$B$205,$B219,$C$88:$C$205,MAX($C$88:$C$205)-1))-1, "-")</f>
        <v>-</v>
      </c>
      <c r="F219" s="66" t="str">
        <f>IFERROR((SUMIFS(F$88:F$205,$B$88:$B$205,$B219,$C$88:$C$205,MAX($C$88:$C$205))/SUMIFS(F$88:F$205,$B$88:$B$205,$B219,$C$88:$C$205,MAX($C$88:$C$205)-1))-1, "-")</f>
        <v>-</v>
      </c>
      <c r="G219" s="66" t="str">
        <f>IFERROR((SUMIFS(G$88:G$205,$B$88:$B$205,$B219,$C$88:$C$205,MAX($C$88:$C$205))/SUMIFS(G$88:G$205,$B$88:$B$205,$B219,$C$88:$C$205,MAX($C$88:$C$205)-1))-1, "-")</f>
        <v>-</v>
      </c>
      <c r="H219" s="66" t="str">
        <f>IFERROR((SUMIFS(H$88:H$205,$B$88:$B$205,$B219,$C$88:$C$205,MAX($C$88:$C$205))/SUMIFS(H$88:H$205,$B$88:$B$205,$B219,$C$88:$C$205,MAX($C$88:$C$205)-1))-1, "-")</f>
        <v>-</v>
      </c>
      <c r="I219" s="66" t="str">
        <f>IFERROR((SUMIFS(I$88:I$205,$B$88:$B$205,$B219,$C$88:$C$205,MAX($C$88:$C$205))/SUMIFS(I$88:I$205,$B$88:$B$205,$B219,$C$88:$C$205,MAX($C$88:$C$205)-1))-1, "-")</f>
        <v>-</v>
      </c>
      <c r="J219" s="85" t="str">
        <f>IFERROR((SUMIFS(J$88:J$205,$B$88:$B$205,$B219,$C$88:$C$205,MAX($C$88:$C$205))/SUMIFS(J$88:J$205,$B$88:$B$205,$B219,$C$88:$C$205,MAX($C$88:$C$205)-1))-1, "-")</f>
        <v>-</v>
      </c>
      <c r="K219" s="55"/>
    </row>
    <row r="220" spans="2:11" ht="20.25" customHeight="1" thickBot="1"/>
    <row r="221" spans="2:11" ht="17.25" thickTop="1">
      <c r="B221" s="25" t="s">
        <v>51</v>
      </c>
      <c r="C221" s="25"/>
      <c r="D221" s="25"/>
      <c r="E221" s="25"/>
      <c r="F221" s="174" t="s">
        <v>77</v>
      </c>
      <c r="G221" s="43"/>
      <c r="H221" s="25"/>
      <c r="I221" s="25"/>
    </row>
    <row r="222" spans="2:11">
      <c r="B222" s="26" t="s">
        <v>33</v>
      </c>
      <c r="C222" s="26" t="s">
        <v>52</v>
      </c>
      <c r="D222" s="26"/>
      <c r="E222" s="26"/>
      <c r="F222" s="91" t="s">
        <v>78</v>
      </c>
      <c r="G222" s="44"/>
      <c r="H222" s="46" t="s">
        <v>81</v>
      </c>
      <c r="I222" s="46"/>
    </row>
    <row r="223" spans="2:11">
      <c r="B223" s="26" t="s">
        <v>34</v>
      </c>
      <c r="C223" s="26" t="s">
        <v>53</v>
      </c>
      <c r="D223" s="26"/>
      <c r="E223" s="26"/>
      <c r="F223" s="91" t="s">
        <v>79</v>
      </c>
      <c r="G223" s="44"/>
      <c r="H223" s="46" t="s">
        <v>82</v>
      </c>
      <c r="I223" s="46"/>
    </row>
    <row r="224" spans="2:11">
      <c r="B224" s="26" t="s">
        <v>4</v>
      </c>
      <c r="C224" s="26" t="s">
        <v>54</v>
      </c>
      <c r="D224" s="26"/>
      <c r="E224" s="26"/>
      <c r="F224" s="91" t="s">
        <v>80</v>
      </c>
      <c r="G224" s="44"/>
      <c r="H224" s="46" t="s">
        <v>83</v>
      </c>
      <c r="I224" s="46"/>
    </row>
    <row r="225" spans="2:9">
      <c r="B225" s="26" t="s">
        <v>5</v>
      </c>
      <c r="C225" s="26" t="s">
        <v>55</v>
      </c>
      <c r="D225" s="26"/>
      <c r="E225" s="26"/>
      <c r="F225" s="91" t="s">
        <v>87</v>
      </c>
      <c r="G225" s="44"/>
      <c r="H225" s="46" t="s">
        <v>84</v>
      </c>
      <c r="I225" s="46"/>
    </row>
    <row r="226" spans="2:9">
      <c r="B226" s="26" t="s">
        <v>56</v>
      </c>
      <c r="C226" s="26" t="s">
        <v>57</v>
      </c>
      <c r="D226" s="26"/>
      <c r="E226" s="26"/>
      <c r="F226" s="91" t="s">
        <v>88</v>
      </c>
      <c r="G226" s="44"/>
      <c r="H226" s="46" t="s">
        <v>85</v>
      </c>
      <c r="I226" s="46"/>
    </row>
    <row r="227" spans="2:9" ht="17.25" thickBot="1">
      <c r="B227" s="27" t="s">
        <v>58</v>
      </c>
      <c r="C227" s="27" t="s">
        <v>59</v>
      </c>
      <c r="D227" s="27"/>
      <c r="E227" s="27"/>
      <c r="F227" s="92" t="s">
        <v>89</v>
      </c>
      <c r="G227" s="45"/>
      <c r="H227" s="47" t="s">
        <v>86</v>
      </c>
      <c r="I227" s="47"/>
    </row>
    <row r="228" spans="2:9" ht="17.25" thickTop="1"/>
    <row r="229" spans="2:9" ht="6.75" customHeight="1"/>
  </sheetData>
  <mergeCells count="3">
    <mergeCell ref="O9:P9"/>
    <mergeCell ref="C4:D4"/>
    <mergeCell ref="C5:D5"/>
  </mergeCells>
  <phoneticPr fontId="3" type="noConversion"/>
  <conditionalFormatting sqref="B198:K206 B101:K109 B112:K196">
    <cfRule type="expression" dxfId="83" priority="18">
      <formula>$B101&lt;&gt;$B102</formula>
    </cfRule>
  </conditionalFormatting>
  <conditionalFormatting sqref="B110:K111">
    <cfRule type="expression" dxfId="82" priority="110">
      <formula>$B110&lt;&gt;$B116</formula>
    </cfRule>
  </conditionalFormatting>
  <conditionalFormatting sqref="C69:K69">
    <cfRule type="containsText" dxfId="81" priority="49" operator="containsText" text="F">
      <formula>NOT(ISERROR(SEARCH("F",C69)))</formula>
    </cfRule>
    <cfRule type="containsText" dxfId="80" priority="50" operator="containsText" text="D">
      <formula>NOT(ISERROR(SEARCH("D",C69)))</formula>
    </cfRule>
    <cfRule type="containsText" dxfId="79" priority="51" operator="containsText" text="S">
      <formula>NOT(ISERROR(SEARCH("S",C69)))</formula>
    </cfRule>
    <cfRule type="containsText" dxfId="78" priority="52" operator="containsText" text="A">
      <formula>NOT(ISERROR(SEARCH("A",C69)))</formula>
    </cfRule>
  </conditionalFormatting>
  <conditionalFormatting sqref="C78:K78">
    <cfRule type="containsText" dxfId="77" priority="45" operator="containsText" text="F">
      <formula>NOT(ISERROR(SEARCH("F",C78)))</formula>
    </cfRule>
    <cfRule type="containsText" dxfId="76" priority="46" operator="containsText" text="D">
      <formula>NOT(ISERROR(SEARCH("D",C78)))</formula>
    </cfRule>
    <cfRule type="containsText" dxfId="75" priority="47" operator="containsText" text="S">
      <formula>NOT(ISERROR(SEARCH("S",C78)))</formula>
    </cfRule>
    <cfRule type="containsText" dxfId="74" priority="48" operator="containsText" text="A">
      <formula>NOT(ISERROR(SEARCH("A",C78)))</formula>
    </cfRule>
  </conditionalFormatting>
  <conditionalFormatting sqref="D56:K56 D58:K59 D60:D65 D66:K67 D76:K76 D85:K85 D207:K207 K208:K219">
    <cfRule type="containsText" dxfId="73" priority="107" operator="containsText" text="악화">
      <formula>NOT(ISERROR(SEARCH("악화",D56)))</formula>
    </cfRule>
  </conditionalFormatting>
  <conditionalFormatting sqref="D56:K56 D58:K59 D66:K67 D76:K76 D85:K85 D207:K207 K208:K219 D60:D65">
    <cfRule type="containsText" dxfId="72" priority="106" operator="containsText" text="개선">
      <formula>NOT(ISERROR(SEARCH("개선",D56)))</formula>
    </cfRule>
  </conditionalFormatting>
  <conditionalFormatting sqref="G4:G5">
    <cfRule type="containsText" dxfId="71" priority="57" operator="containsText" text="S">
      <formula>NOT(ISERROR(SEARCH("S",G4)))</formula>
    </cfRule>
    <cfRule type="containsText" dxfId="70" priority="58" operator="containsText" text="A">
      <formula>NOT(ISERROR(SEARCH("A",G4)))</formula>
    </cfRule>
  </conditionalFormatting>
  <conditionalFormatting sqref="G5">
    <cfRule type="containsText" dxfId="69" priority="53" operator="containsText" text="F">
      <formula>NOT(ISERROR(SEARCH("F",G5)))</formula>
    </cfRule>
    <cfRule type="containsText" dxfId="68" priority="54" operator="containsText" text="D">
      <formula>NOT(ISERROR(SEARCH("D",G5)))</formula>
    </cfRule>
  </conditionalFormatting>
  <conditionalFormatting sqref="J23 K79:K1048576">
    <cfRule type="containsText" dxfId="67" priority="26" operator="containsText" text="D">
      <formula>NOT(ISERROR(SEARCH("D",J23)))</formula>
    </cfRule>
    <cfRule type="containsText" dxfId="66" priority="27" operator="containsText" text="F">
      <formula>NOT(ISERROR(SEARCH("F",J23)))</formula>
    </cfRule>
    <cfRule type="containsText" dxfId="65" priority="28" operator="containsText" text="S">
      <formula>NOT(ISERROR(SEARCH("S",J23)))</formula>
    </cfRule>
    <cfRule type="containsText" dxfId="64" priority="29" operator="containsText" text="A">
      <formula>NOT(ISERROR(SEARCH("A",J23)))</formula>
    </cfRule>
  </conditionalFormatting>
  <conditionalFormatting sqref="K1:K22">
    <cfRule type="containsText" dxfId="63" priority="14" operator="containsText" text="D">
      <formula>NOT(ISERROR(SEARCH("D",K1)))</formula>
    </cfRule>
    <cfRule type="containsText" dxfId="62" priority="15" operator="containsText" text="F">
      <formula>NOT(ISERROR(SEARCH("F",K1)))</formula>
    </cfRule>
    <cfRule type="containsText" dxfId="61" priority="16" operator="containsText" text="S">
      <formula>NOT(ISERROR(SEARCH("S",K1)))</formula>
    </cfRule>
    <cfRule type="containsText" dxfId="60" priority="17" operator="containsText" text="A">
      <formula>NOT(ISERROR(SEARCH("A",K1)))</formula>
    </cfRule>
  </conditionalFormatting>
  <conditionalFormatting sqref="K25:K29 K31:K68 K70:K76">
    <cfRule type="containsText" dxfId="59" priority="59" operator="containsText" text="D">
      <formula>NOT(ISERROR(SEARCH("D",K25)))</formula>
    </cfRule>
    <cfRule type="containsText" dxfId="58" priority="60" operator="containsText" text="F">
      <formula>NOT(ISERROR(SEARCH("F",K25)))</formula>
    </cfRule>
    <cfRule type="containsText" dxfId="57" priority="61" operator="containsText" text="S">
      <formula>NOT(ISERROR(SEARCH("S",K25)))</formula>
    </cfRule>
    <cfRule type="containsText" dxfId="56" priority="62" operator="containsText" text="A">
      <formula>NOT(ISERROR(SEARCH("A",K25)))</formula>
    </cfRule>
  </conditionalFormatting>
  <conditionalFormatting sqref="B99:K100">
    <cfRule type="expression" dxfId="55" priority="7">
      <formula>$B99&lt;&gt;$B105</formula>
    </cfRule>
  </conditionalFormatting>
  <conditionalFormatting sqref="B90:K98">
    <cfRule type="expression" dxfId="54" priority="6">
      <formula>$B90&lt;&gt;$B91</formula>
    </cfRule>
  </conditionalFormatting>
  <conditionalFormatting sqref="B88:K89">
    <cfRule type="expression" dxfId="53" priority="5">
      <formula>$B88&lt;&gt;$B94</formula>
    </cfRule>
  </conditionalFormatting>
  <conditionalFormatting sqref="B197:K197">
    <cfRule type="expression" dxfId="52" priority="124">
      <formula>$B197&lt;&gt;#REF!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6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31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D208:J217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D218:J219</xm:sqref>
        </x14:conditionalFormatting>
        <x14:conditionalFormatting xmlns:xm="http://schemas.microsoft.com/office/excel/2006/main">
          <x14:cfRule type="iconSet" priority="30" id="{D5F39385-87A2-4C98-BCBB-8DA2EFEA913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6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184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161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149</v>
      </c>
      <c r="C4" s="138" t="s">
        <v>1</v>
      </c>
      <c r="D4" s="138" t="s">
        <v>10</v>
      </c>
      <c r="E4" s="139" t="s">
        <v>148</v>
      </c>
      <c r="F4" s="125" t="s">
        <v>45</v>
      </c>
      <c r="G4" s="149" t="s">
        <v>151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0" t="s">
        <v>6</v>
      </c>
      <c r="O4" s="230" t="s">
        <v>7</v>
      </c>
      <c r="P4" s="230" t="s">
        <v>26</v>
      </c>
      <c r="Q4" s="230" t="s">
        <v>14</v>
      </c>
      <c r="R4" s="230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43" t="str">
        <f>W5</f>
        <v>해성운수</v>
      </c>
      <c r="B5" s="143" t="str">
        <f>X5</f>
        <v>24</v>
      </c>
      <c r="C5" s="144" t="str">
        <f>Y5</f>
        <v>70바3856</v>
      </c>
      <c r="D5" s="132" t="str">
        <f>Z5</f>
        <v>대형</v>
      </c>
      <c r="E5" s="128" t="str">
        <f>AZ5</f>
        <v>A</v>
      </c>
      <c r="F5" s="151">
        <f>G5/H5</f>
        <v>0.96769230769230763</v>
      </c>
      <c r="G5" s="152">
        <f>AE5</f>
        <v>2.516</v>
      </c>
      <c r="H5" s="153">
        <f>AF5</f>
        <v>2.6</v>
      </c>
      <c r="I5" s="154">
        <f>AC5</f>
        <v>5299.72</v>
      </c>
      <c r="J5" s="155">
        <f>AI5/AH5</f>
        <v>2.6835291320477281E-2</v>
      </c>
      <c r="K5" s="155">
        <f>AJ5/AH5</f>
        <v>0.44219353332967176</v>
      </c>
      <c r="L5" s="155">
        <f>AK5/AC5</f>
        <v>0.23454069271584158</v>
      </c>
      <c r="M5" s="156">
        <f>AG5</f>
        <v>12.529</v>
      </c>
      <c r="N5" s="157">
        <f>IF(AW5=0,AT5,"속도계이상")</f>
        <v>0.56599999999999995</v>
      </c>
      <c r="O5" s="157">
        <f>IF(AW5=0,AU5,"속도계이상")</f>
        <v>15.132999999999999</v>
      </c>
      <c r="P5" s="158">
        <f>AQ5/60</f>
        <v>0.18833333333333335</v>
      </c>
      <c r="Q5" s="159">
        <f>AN5</f>
        <v>90</v>
      </c>
      <c r="R5" s="160">
        <f>AC5/(AH5-AI5-AJ5)</f>
        <v>25.194230803906667</v>
      </c>
      <c r="S5" s="145">
        <f>IF(AW5=0,AL5,"속도계이상")</f>
        <v>30</v>
      </c>
      <c r="T5" s="145">
        <f>IF(AW5=0,AM5,"속도계이상")</f>
        <v>802</v>
      </c>
      <c r="U5" t="s">
        <v>118</v>
      </c>
      <c r="V5" s="5" t="s">
        <v>119</v>
      </c>
      <c r="W5" t="s">
        <v>118</v>
      </c>
      <c r="X5" s="5" t="s">
        <v>119</v>
      </c>
      <c r="Y5" t="s">
        <v>187</v>
      </c>
      <c r="Z5" t="s">
        <v>146</v>
      </c>
      <c r="AA5" t="s">
        <v>48</v>
      </c>
      <c r="AB5">
        <v>534</v>
      </c>
      <c r="AC5" s="1">
        <v>5299.72</v>
      </c>
      <c r="AD5" s="1">
        <v>2106.4520000000002</v>
      </c>
      <c r="AE5" s="28">
        <v>2.516</v>
      </c>
      <c r="AF5">
        <v>2.6</v>
      </c>
      <c r="AG5">
        <v>12.529</v>
      </c>
      <c r="AH5">
        <v>396.169353</v>
      </c>
      <c r="AI5">
        <v>10.631320000000001</v>
      </c>
      <c r="AJ5">
        <v>175.183526</v>
      </c>
      <c r="AK5">
        <v>1243</v>
      </c>
      <c r="AL5">
        <v>30</v>
      </c>
      <c r="AM5">
        <v>802</v>
      </c>
      <c r="AN5">
        <v>90</v>
      </c>
      <c r="AO5">
        <v>13.377409999999999</v>
      </c>
      <c r="AP5">
        <v>2755.2</v>
      </c>
      <c r="AQ5">
        <v>11.3</v>
      </c>
      <c r="AR5">
        <v>146</v>
      </c>
      <c r="AS5">
        <v>109905</v>
      </c>
      <c r="AT5">
        <v>0.56599999999999995</v>
      </c>
      <c r="AU5">
        <v>15.132999999999999</v>
      </c>
      <c r="AV5">
        <v>47313</v>
      </c>
      <c r="AW5">
        <v>0</v>
      </c>
      <c r="AX5" s="29">
        <v>0.65</v>
      </c>
      <c r="AY5">
        <v>0.96769230769230763</v>
      </c>
      <c r="AZ5" t="s">
        <v>66</v>
      </c>
      <c r="BA5" t="s">
        <v>188</v>
      </c>
      <c r="BB5">
        <v>6</v>
      </c>
      <c r="BC5" t="s">
        <v>420</v>
      </c>
      <c r="BD5">
        <v>14</v>
      </c>
      <c r="BE5">
        <v>120886.96099999997</v>
      </c>
      <c r="BF5">
        <v>4.3840294736170939E-2</v>
      </c>
      <c r="BG5">
        <v>4.2423915983156181E-2</v>
      </c>
      <c r="BH5">
        <v>281649.02399999998</v>
      </c>
      <c r="BI5">
        <v>1.8816752583527507E-2</v>
      </c>
      <c r="BJ5">
        <v>1.8208826730828926E-2</v>
      </c>
      <c r="BK5">
        <v>1</v>
      </c>
      <c r="BL5" t="s">
        <v>66</v>
      </c>
      <c r="BM5">
        <v>0</v>
      </c>
      <c r="BN5" t="s">
        <v>363</v>
      </c>
    </row>
    <row r="6" spans="1:66">
      <c r="A6" s="140" t="str">
        <f t="shared" ref="A6:A7" si="0">W6</f>
        <v>해성운수</v>
      </c>
      <c r="B6" s="140" t="str">
        <f t="shared" ref="B6:B51" si="1">X6</f>
        <v>24</v>
      </c>
      <c r="C6" s="141" t="str">
        <f t="shared" ref="C6:C7" si="2">Y6</f>
        <v>70바3857</v>
      </c>
      <c r="D6" s="115" t="str">
        <f t="shared" ref="D6:D7" si="3">Z6</f>
        <v>대형</v>
      </c>
      <c r="E6" s="111" t="str">
        <f>AZ6</f>
        <v>A</v>
      </c>
      <c r="F6" s="161">
        <f>G6/H6</f>
        <v>0.98615384615384616</v>
      </c>
      <c r="G6" s="162">
        <f>AE6</f>
        <v>2.5640000000000001</v>
      </c>
      <c r="H6" s="163">
        <f>AF6</f>
        <v>2.6</v>
      </c>
      <c r="I6" s="164">
        <f t="shared" ref="I6:I7" si="4">AC6</f>
        <v>6193.5010000000002</v>
      </c>
      <c r="J6" s="165">
        <f t="shared" ref="J6:J7" si="5">AI6/AH6</f>
        <v>1.6553878608857694E-2</v>
      </c>
      <c r="K6" s="165">
        <f t="shared" ref="K6:K7" si="6">AJ6/AH6</f>
        <v>0.39297930193599634</v>
      </c>
      <c r="L6" s="165">
        <f t="shared" ref="L6:L7" si="7">AK6/AC6</f>
        <v>0.20747554573737859</v>
      </c>
      <c r="M6" s="166">
        <f t="shared" ref="M6:M7" si="8">AG6</f>
        <v>13.61</v>
      </c>
      <c r="N6" s="167">
        <f t="shared" ref="N6:N7" si="9">IF(AW6=0,AT6,"속도계이상")</f>
        <v>0.53300000000000003</v>
      </c>
      <c r="O6" s="167">
        <f t="shared" ref="O6:O7" si="10">IF(AW6=0,AU6,"속도계이상")</f>
        <v>12.933</v>
      </c>
      <c r="P6" s="168">
        <f t="shared" ref="P6:P7" si="11">AQ6/60</f>
        <v>0.2</v>
      </c>
      <c r="Q6" s="169">
        <f t="shared" ref="Q6:Q7" si="12">AN6</f>
        <v>83</v>
      </c>
      <c r="R6" s="170">
        <f t="shared" ref="R6:R7" si="13">AC6/(AH6-AI6-AJ6)</f>
        <v>25.531071764828095</v>
      </c>
      <c r="S6" s="142">
        <f t="shared" ref="S6:S7" si="14">IF(AW6=0,AL6,"속도계이상")</f>
        <v>33</v>
      </c>
      <c r="T6" s="142">
        <f t="shared" ref="T6:T7" si="15">IF(AW6=0,AM6,"속도계이상")</f>
        <v>801</v>
      </c>
      <c r="U6" t="s">
        <v>118</v>
      </c>
      <c r="V6" s="5" t="s">
        <v>119</v>
      </c>
      <c r="W6" t="s">
        <v>118</v>
      </c>
      <c r="X6" s="5" t="s">
        <v>119</v>
      </c>
      <c r="Y6" t="s">
        <v>189</v>
      </c>
      <c r="Z6" t="s">
        <v>146</v>
      </c>
      <c r="AA6" t="s">
        <v>48</v>
      </c>
      <c r="AB6">
        <v>534</v>
      </c>
      <c r="AC6" s="1">
        <v>6193.5010000000002</v>
      </c>
      <c r="AD6" s="1">
        <v>2415.3809999999999</v>
      </c>
      <c r="AE6" s="28">
        <v>2.5640000000000001</v>
      </c>
      <c r="AF6">
        <v>2.6</v>
      </c>
      <c r="AG6">
        <v>13.61</v>
      </c>
      <c r="AH6">
        <v>410.83900399999999</v>
      </c>
      <c r="AI6">
        <v>6.8009789999999999</v>
      </c>
      <c r="AJ6">
        <v>161.45122499999999</v>
      </c>
      <c r="AK6">
        <v>1285</v>
      </c>
      <c r="AL6">
        <v>33</v>
      </c>
      <c r="AM6">
        <v>801</v>
      </c>
      <c r="AN6">
        <v>83</v>
      </c>
      <c r="AO6">
        <v>15.07525</v>
      </c>
      <c r="AP6">
        <v>577</v>
      </c>
      <c r="AQ6">
        <v>12</v>
      </c>
      <c r="AR6">
        <v>40</v>
      </c>
      <c r="AS6">
        <v>32190</v>
      </c>
      <c r="AT6">
        <v>0.53300000000000003</v>
      </c>
      <c r="AU6">
        <v>12.933</v>
      </c>
      <c r="AV6">
        <v>52365</v>
      </c>
      <c r="AW6">
        <v>0</v>
      </c>
      <c r="AX6" s="29">
        <v>0.69</v>
      </c>
      <c r="AY6">
        <v>0.98615384615384616</v>
      </c>
      <c r="AZ6" t="s">
        <v>66</v>
      </c>
      <c r="BA6" t="s">
        <v>188</v>
      </c>
      <c r="BB6">
        <v>1</v>
      </c>
      <c r="BC6" t="s">
        <v>398</v>
      </c>
      <c r="BD6">
        <v>15</v>
      </c>
      <c r="BE6">
        <v>120886.96099999997</v>
      </c>
      <c r="BF6">
        <v>5.1233821652609847E-2</v>
      </c>
      <c r="BG6">
        <v>5.0524430275881403E-2</v>
      </c>
      <c r="BH6">
        <v>281649.02399999998</v>
      </c>
      <c r="BI6">
        <v>2.1990138336144209E-2</v>
      </c>
      <c r="BJ6">
        <v>2.1685659497643752E-2</v>
      </c>
      <c r="BK6">
        <v>1</v>
      </c>
      <c r="BL6" t="s">
        <v>66</v>
      </c>
      <c r="BM6">
        <v>0</v>
      </c>
      <c r="BN6" t="s">
        <v>363</v>
      </c>
    </row>
    <row r="7" spans="1:66">
      <c r="A7" s="143" t="str">
        <f t="shared" si="0"/>
        <v>해성운수</v>
      </c>
      <c r="B7" s="143" t="str">
        <f t="shared" si="1"/>
        <v>24</v>
      </c>
      <c r="C7" s="144" t="str">
        <f t="shared" si="2"/>
        <v>70바3858</v>
      </c>
      <c r="D7" s="132" t="str">
        <f t="shared" si="3"/>
        <v>대형</v>
      </c>
      <c r="E7" s="128" t="str">
        <f t="shared" ref="E7:E50" si="16">AZ7</f>
        <v>S</v>
      </c>
      <c r="F7" s="151">
        <f t="shared" ref="F7:F50" si="17">G7/H7</f>
        <v>1.0033333333333334</v>
      </c>
      <c r="G7" s="152">
        <f t="shared" ref="G7:G50" si="18">AE7</f>
        <v>2.4079999999999999</v>
      </c>
      <c r="H7" s="153">
        <f t="shared" ref="H7:H50" si="19">AF7</f>
        <v>2.4</v>
      </c>
      <c r="I7" s="154">
        <f t="shared" si="4"/>
        <v>6444.7790000000005</v>
      </c>
      <c r="J7" s="155">
        <f t="shared" si="5"/>
        <v>1.2119910103589341E-2</v>
      </c>
      <c r="K7" s="155">
        <f t="shared" si="6"/>
        <v>0.40802802004064909</v>
      </c>
      <c r="L7" s="155">
        <f t="shared" si="7"/>
        <v>0.24934912430666745</v>
      </c>
      <c r="M7" s="156">
        <f t="shared" si="8"/>
        <v>13.696</v>
      </c>
      <c r="N7" s="157">
        <f t="shared" si="9"/>
        <v>0.60499999999999998</v>
      </c>
      <c r="O7" s="157">
        <f t="shared" si="10"/>
        <v>10.443</v>
      </c>
      <c r="P7" s="158">
        <f t="shared" si="11"/>
        <v>0</v>
      </c>
      <c r="Q7" s="159">
        <f t="shared" si="12"/>
        <v>81</v>
      </c>
      <c r="R7" s="160">
        <f t="shared" si="13"/>
        <v>25.167751254957096</v>
      </c>
      <c r="S7" s="145">
        <f t="shared" si="14"/>
        <v>39</v>
      </c>
      <c r="T7" s="145">
        <f t="shared" si="15"/>
        <v>673</v>
      </c>
      <c r="U7" t="s">
        <v>118</v>
      </c>
      <c r="V7" t="s">
        <v>119</v>
      </c>
      <c r="W7" s="4" t="s">
        <v>118</v>
      </c>
      <c r="X7" t="s">
        <v>119</v>
      </c>
      <c r="Y7" s="4" t="s">
        <v>416</v>
      </c>
      <c r="Z7" s="4" t="s">
        <v>146</v>
      </c>
      <c r="AA7" s="4" t="s">
        <v>48</v>
      </c>
      <c r="AB7" s="4">
        <v>534</v>
      </c>
      <c r="AC7" s="4">
        <v>6444.7790000000005</v>
      </c>
      <c r="AD7" s="4">
        <v>2676.7220000000002</v>
      </c>
      <c r="AE7" s="4">
        <v>2.4079999999999999</v>
      </c>
      <c r="AF7" s="4">
        <v>2.4</v>
      </c>
      <c r="AG7" s="4">
        <v>13.696</v>
      </c>
      <c r="AH7" s="4">
        <v>441.61763200000001</v>
      </c>
      <c r="AI7" s="4">
        <v>5.352366</v>
      </c>
      <c r="AJ7" s="4">
        <v>180.19236799999999</v>
      </c>
      <c r="AK7" s="4">
        <v>1607</v>
      </c>
      <c r="AL7" s="4">
        <v>39</v>
      </c>
      <c r="AM7" s="4">
        <v>673</v>
      </c>
      <c r="AN7" s="4">
        <v>81</v>
      </c>
      <c r="AO7" s="4">
        <v>14.593572</v>
      </c>
      <c r="AP7" s="4">
        <v>414.7</v>
      </c>
      <c r="AQ7" s="4">
        <v>0</v>
      </c>
      <c r="AR7" s="4">
        <v>104</v>
      </c>
      <c r="AS7" s="4">
        <v>60850</v>
      </c>
      <c r="AT7" s="4">
        <v>0.60499999999999998</v>
      </c>
      <c r="AU7" s="4">
        <v>10.443</v>
      </c>
      <c r="AV7" s="4">
        <v>56115</v>
      </c>
      <c r="AW7" s="4">
        <v>0</v>
      </c>
      <c r="AX7" s="30">
        <v>0.66</v>
      </c>
      <c r="AY7">
        <v>1.0033333333333334</v>
      </c>
      <c r="AZ7" t="s">
        <v>71</v>
      </c>
      <c r="BA7" t="s">
        <v>188</v>
      </c>
      <c r="BB7">
        <v>3</v>
      </c>
      <c r="BC7" t="s">
        <v>466</v>
      </c>
      <c r="BD7">
        <v>23</v>
      </c>
      <c r="BE7">
        <v>120886.96099999997</v>
      </c>
      <c r="BF7">
        <v>5.3312441198683141E-2</v>
      </c>
      <c r="BG7">
        <v>5.3490149336012087E-2</v>
      </c>
      <c r="BH7">
        <v>281649.02399999998</v>
      </c>
      <c r="BI7">
        <v>2.2882305461140177E-2</v>
      </c>
      <c r="BJ7">
        <v>2.2958579812677314E-2</v>
      </c>
      <c r="BK7">
        <v>1</v>
      </c>
      <c r="BL7" t="s">
        <v>66</v>
      </c>
      <c r="BM7">
        <v>1</v>
      </c>
      <c r="BN7" t="s">
        <v>399</v>
      </c>
    </row>
    <row r="8" spans="1:66">
      <c r="A8" s="140" t="str">
        <f t="shared" ref="A8:A50" si="20">W8</f>
        <v>해성운수</v>
      </c>
      <c r="B8" s="140" t="str">
        <f t="shared" si="1"/>
        <v>24</v>
      </c>
      <c r="C8" s="141" t="str">
        <f t="shared" ref="C8:C50" si="21">Y8</f>
        <v>70바3859</v>
      </c>
      <c r="D8" s="115" t="str">
        <f t="shared" ref="D8:D50" si="22">Z8</f>
        <v>대형</v>
      </c>
      <c r="E8" s="111" t="str">
        <f t="shared" si="16"/>
        <v>B</v>
      </c>
      <c r="F8" s="161">
        <f t="shared" si="17"/>
        <v>0.931153846153846</v>
      </c>
      <c r="G8" s="162">
        <f t="shared" si="18"/>
        <v>2.4209999999999998</v>
      </c>
      <c r="H8" s="163">
        <f t="shared" si="19"/>
        <v>2.6</v>
      </c>
      <c r="I8" s="164">
        <f t="shared" ref="I8:I50" si="23">AC8</f>
        <v>6152.17</v>
      </c>
      <c r="J8" s="165">
        <f t="shared" ref="J8:J50" si="24">AI8/AH8</f>
        <v>2.1819716608393127E-2</v>
      </c>
      <c r="K8" s="165">
        <f t="shared" ref="K8:K50" si="25">AJ8/AH8</f>
        <v>0.37758871295420737</v>
      </c>
      <c r="L8" s="165">
        <f t="shared" ref="L8:L50" si="26">AK8/AC8</f>
        <v>0.1410884289608382</v>
      </c>
      <c r="M8" s="166">
        <f t="shared" ref="M8:M50" si="27">AG8</f>
        <v>12.831</v>
      </c>
      <c r="N8" s="167">
        <f t="shared" ref="N8:N50" si="28">IF(AW8=0,AT8,"속도계이상")</f>
        <v>0.374</v>
      </c>
      <c r="O8" s="167">
        <f t="shared" ref="O8:O50" si="29">IF(AW8=0,AU8,"속도계이상")</f>
        <v>9.2810000000000006</v>
      </c>
      <c r="P8" s="168">
        <f t="shared" ref="P8:P50" si="30">AQ8/60</f>
        <v>4.3333333333333335E-2</v>
      </c>
      <c r="Q8" s="169">
        <f t="shared" ref="Q8:Q50" si="31">AN8</f>
        <v>83</v>
      </c>
      <c r="R8" s="170">
        <f t="shared" ref="R8:R50" si="32">AC8/(AH8-AI8-AJ8)</f>
        <v>25.006238888266346</v>
      </c>
      <c r="S8" s="142">
        <f t="shared" ref="S8:S50" si="33">IF(AW8=0,AL8,"속도계이상")</f>
        <v>23</v>
      </c>
      <c r="T8" s="142">
        <f t="shared" ref="T8:T50" si="34">IF(AW8=0,AM8,"속도계이상")</f>
        <v>571</v>
      </c>
      <c r="U8" t="s">
        <v>118</v>
      </c>
      <c r="V8" s="5" t="s">
        <v>119</v>
      </c>
      <c r="W8" t="s">
        <v>118</v>
      </c>
      <c r="X8" s="5" t="s">
        <v>119</v>
      </c>
      <c r="Y8" t="s">
        <v>190</v>
      </c>
      <c r="Z8" t="s">
        <v>146</v>
      </c>
      <c r="AA8" t="s">
        <v>48</v>
      </c>
      <c r="AB8">
        <v>534</v>
      </c>
      <c r="AC8" s="1">
        <v>6152.17</v>
      </c>
      <c r="AD8" s="1">
        <v>2541.067</v>
      </c>
      <c r="AE8" s="28">
        <v>2.4209999999999998</v>
      </c>
      <c r="AF8">
        <v>2.6</v>
      </c>
      <c r="AG8">
        <v>12.831</v>
      </c>
      <c r="AH8">
        <v>409.63845500000002</v>
      </c>
      <c r="AI8">
        <v>8.9381950000000003</v>
      </c>
      <c r="AJ8">
        <v>154.674857</v>
      </c>
      <c r="AK8">
        <v>868</v>
      </c>
      <c r="AL8">
        <v>23</v>
      </c>
      <c r="AM8">
        <v>571</v>
      </c>
      <c r="AN8">
        <v>83</v>
      </c>
      <c r="AO8">
        <v>15.018535999999999</v>
      </c>
      <c r="AP8">
        <v>1578.8</v>
      </c>
      <c r="AQ8">
        <v>2.6</v>
      </c>
      <c r="AR8">
        <v>39</v>
      </c>
      <c r="AS8">
        <v>20273</v>
      </c>
      <c r="AT8">
        <v>0.374</v>
      </c>
      <c r="AU8">
        <v>9.2810000000000006</v>
      </c>
      <c r="AV8">
        <v>48240</v>
      </c>
      <c r="AW8">
        <v>0</v>
      </c>
      <c r="AX8" s="29">
        <v>0.64</v>
      </c>
      <c r="AY8">
        <v>0.931153846153846</v>
      </c>
      <c r="AZ8" t="s">
        <v>68</v>
      </c>
      <c r="BA8" t="s">
        <v>188</v>
      </c>
      <c r="BB8">
        <v>3</v>
      </c>
      <c r="BC8" t="s">
        <v>368</v>
      </c>
      <c r="BD8">
        <v>13</v>
      </c>
      <c r="BE8">
        <v>120886.96099999997</v>
      </c>
      <c r="BF8">
        <v>5.0891923736919829E-2</v>
      </c>
      <c r="BG8">
        <v>4.7388210525801111E-2</v>
      </c>
      <c r="BH8">
        <v>281649.02399999998</v>
      </c>
      <c r="BI8">
        <v>2.1843391866325092E-2</v>
      </c>
      <c r="BJ8">
        <v>2.0339558349374245E-2</v>
      </c>
      <c r="BK8">
        <v>1</v>
      </c>
      <c r="BL8" t="s">
        <v>68</v>
      </c>
      <c r="BM8">
        <v>0</v>
      </c>
      <c r="BN8" t="s">
        <v>363</v>
      </c>
    </row>
    <row r="9" spans="1:66">
      <c r="A9" s="143" t="str">
        <f t="shared" si="20"/>
        <v>해성운수</v>
      </c>
      <c r="B9" s="143" t="str">
        <f t="shared" si="1"/>
        <v>24</v>
      </c>
      <c r="C9" s="144" t="str">
        <f t="shared" si="21"/>
        <v>70바3860</v>
      </c>
      <c r="D9" s="132" t="str">
        <f t="shared" si="22"/>
        <v>대형</v>
      </c>
      <c r="E9" s="128" t="str">
        <f t="shared" si="16"/>
        <v>S</v>
      </c>
      <c r="F9" s="151">
        <f t="shared" si="17"/>
        <v>1.0208333333333335</v>
      </c>
      <c r="G9" s="152">
        <f t="shared" si="18"/>
        <v>2.4500000000000002</v>
      </c>
      <c r="H9" s="153">
        <f t="shared" si="19"/>
        <v>2.4</v>
      </c>
      <c r="I9" s="154">
        <f t="shared" si="23"/>
        <v>5430.7110000000002</v>
      </c>
      <c r="J9" s="155">
        <f t="shared" si="24"/>
        <v>1.6199942093653125E-2</v>
      </c>
      <c r="K9" s="155">
        <f t="shared" si="25"/>
        <v>0.37977754363442334</v>
      </c>
      <c r="L9" s="155">
        <f t="shared" si="26"/>
        <v>0.17069588125753699</v>
      </c>
      <c r="M9" s="156">
        <f t="shared" si="27"/>
        <v>11.624000000000001</v>
      </c>
      <c r="N9" s="157">
        <f t="shared" si="28"/>
        <v>0.66300000000000003</v>
      </c>
      <c r="O9" s="157">
        <f t="shared" si="29"/>
        <v>12.724</v>
      </c>
      <c r="P9" s="158">
        <f t="shared" si="30"/>
        <v>8.666666666666667E-2</v>
      </c>
      <c r="Q9" s="159">
        <f t="shared" si="31"/>
        <v>85</v>
      </c>
      <c r="R9" s="160">
        <f t="shared" si="32"/>
        <v>25.354565657192495</v>
      </c>
      <c r="S9" s="145">
        <f t="shared" si="33"/>
        <v>36</v>
      </c>
      <c r="T9" s="145">
        <f t="shared" si="34"/>
        <v>691</v>
      </c>
      <c r="U9" t="s">
        <v>118</v>
      </c>
      <c r="V9" s="5" t="s">
        <v>119</v>
      </c>
      <c r="W9" t="s">
        <v>118</v>
      </c>
      <c r="X9" s="5" t="s">
        <v>119</v>
      </c>
      <c r="Y9" t="s">
        <v>191</v>
      </c>
      <c r="Z9" t="s">
        <v>146</v>
      </c>
      <c r="AA9" t="s">
        <v>48</v>
      </c>
      <c r="AB9">
        <v>534</v>
      </c>
      <c r="AC9" s="1">
        <v>5430.7110000000002</v>
      </c>
      <c r="AD9" s="1">
        <v>2216.2539999999999</v>
      </c>
      <c r="AE9" s="28">
        <v>2.4500000000000002</v>
      </c>
      <c r="AF9">
        <v>2.4</v>
      </c>
      <c r="AG9">
        <v>11.624000000000001</v>
      </c>
      <c r="AH9">
        <v>354.60707000000002</v>
      </c>
      <c r="AI9">
        <v>5.7446140000000003</v>
      </c>
      <c r="AJ9">
        <v>134.67180200000001</v>
      </c>
      <c r="AK9">
        <v>927</v>
      </c>
      <c r="AL9">
        <v>36</v>
      </c>
      <c r="AM9">
        <v>691</v>
      </c>
      <c r="AN9">
        <v>85</v>
      </c>
      <c r="AO9">
        <v>15.314728000000001</v>
      </c>
      <c r="AP9">
        <v>408.2</v>
      </c>
      <c r="AQ9">
        <v>5.2</v>
      </c>
      <c r="AR9">
        <v>34</v>
      </c>
      <c r="AS9">
        <v>20140</v>
      </c>
      <c r="AT9">
        <v>0.66300000000000003</v>
      </c>
      <c r="AU9">
        <v>12.724</v>
      </c>
      <c r="AV9">
        <v>44124</v>
      </c>
      <c r="AW9">
        <v>0</v>
      </c>
      <c r="AX9" s="29">
        <v>0.6</v>
      </c>
      <c r="AY9">
        <v>1.0208333333333335</v>
      </c>
      <c r="AZ9" t="s">
        <v>71</v>
      </c>
      <c r="BA9" t="s">
        <v>188</v>
      </c>
      <c r="BB9">
        <v>2</v>
      </c>
      <c r="BC9" t="s">
        <v>422</v>
      </c>
      <c r="BD9">
        <v>17</v>
      </c>
      <c r="BE9">
        <v>120886.96099999997</v>
      </c>
      <c r="BF9">
        <v>4.4923877274075916E-2</v>
      </c>
      <c r="BG9">
        <v>4.5859791383952506E-2</v>
      </c>
      <c r="BH9">
        <v>281649.02399999998</v>
      </c>
      <c r="BI9">
        <v>1.9281838519703165E-2</v>
      </c>
      <c r="BJ9">
        <v>1.9683543488863649E-2</v>
      </c>
      <c r="BK9">
        <v>1</v>
      </c>
      <c r="BL9" t="s">
        <v>66</v>
      </c>
      <c r="BM9">
        <v>1</v>
      </c>
      <c r="BN9" t="s">
        <v>399</v>
      </c>
    </row>
    <row r="10" spans="1:66">
      <c r="A10" s="140" t="str">
        <f t="shared" si="20"/>
        <v>해성운수</v>
      </c>
      <c r="B10" s="140" t="str">
        <f t="shared" si="1"/>
        <v>24</v>
      </c>
      <c r="C10" s="141" t="str">
        <f t="shared" si="21"/>
        <v>70바3861</v>
      </c>
      <c r="D10" s="115" t="str">
        <f t="shared" si="22"/>
        <v>대형</v>
      </c>
      <c r="E10" s="111" t="str">
        <f t="shared" si="16"/>
        <v>B</v>
      </c>
      <c r="F10" s="161">
        <f t="shared" si="17"/>
        <v>0.94791666666666663</v>
      </c>
      <c r="G10" s="162">
        <f t="shared" si="18"/>
        <v>2.2749999999999999</v>
      </c>
      <c r="H10" s="163">
        <f t="shared" si="19"/>
        <v>2.4</v>
      </c>
      <c r="I10" s="164">
        <f t="shared" si="23"/>
        <v>6579.9089999999997</v>
      </c>
      <c r="J10" s="165">
        <f t="shared" si="24"/>
        <v>1.5206963325545074E-2</v>
      </c>
      <c r="K10" s="165">
        <f t="shared" si="25"/>
        <v>0.40253107002966876</v>
      </c>
      <c r="L10" s="165">
        <f t="shared" si="26"/>
        <v>0.23343787885212394</v>
      </c>
      <c r="M10" s="166">
        <f t="shared" si="27"/>
        <v>13.776999999999999</v>
      </c>
      <c r="N10" s="167">
        <f t="shared" si="28"/>
        <v>0.502</v>
      </c>
      <c r="O10" s="167">
        <f t="shared" si="29"/>
        <v>14.195</v>
      </c>
      <c r="P10" s="168">
        <f t="shared" si="30"/>
        <v>0</v>
      </c>
      <c r="Q10" s="169">
        <f t="shared" si="31"/>
        <v>77</v>
      </c>
      <c r="R10" s="170">
        <f t="shared" si="32"/>
        <v>26.252388616387147</v>
      </c>
      <c r="S10" s="142">
        <f t="shared" si="33"/>
        <v>33</v>
      </c>
      <c r="T10" s="142">
        <f t="shared" si="34"/>
        <v>934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193</v>
      </c>
      <c r="Z10" s="4" t="s">
        <v>146</v>
      </c>
      <c r="AA10" s="4" t="s">
        <v>48</v>
      </c>
      <c r="AB10" s="4">
        <v>534</v>
      </c>
      <c r="AC10" s="4">
        <v>6579.9089999999997</v>
      </c>
      <c r="AD10" s="4">
        <v>2892.817</v>
      </c>
      <c r="AE10" s="4">
        <v>2.2749999999999999</v>
      </c>
      <c r="AF10" s="4">
        <v>2.4</v>
      </c>
      <c r="AG10" s="4">
        <v>13.776999999999999</v>
      </c>
      <c r="AH10" s="4">
        <v>430.45983999999999</v>
      </c>
      <c r="AI10" s="4">
        <v>6.5459870000000002</v>
      </c>
      <c r="AJ10" s="4">
        <v>173.27346</v>
      </c>
      <c r="AK10" s="4">
        <v>1536</v>
      </c>
      <c r="AL10" s="4">
        <v>33</v>
      </c>
      <c r="AM10" s="4">
        <v>934</v>
      </c>
      <c r="AN10" s="4">
        <v>77</v>
      </c>
      <c r="AO10" s="4">
        <v>15.285767</v>
      </c>
      <c r="AP10" s="4">
        <v>562.1</v>
      </c>
      <c r="AQ10" s="4">
        <v>0</v>
      </c>
      <c r="AR10" s="4">
        <v>54</v>
      </c>
      <c r="AS10" s="4">
        <v>34336</v>
      </c>
      <c r="AT10" s="4">
        <v>0.502</v>
      </c>
      <c r="AU10" s="4">
        <v>14.195</v>
      </c>
      <c r="AV10" s="4">
        <v>58652</v>
      </c>
      <c r="AW10" s="4">
        <v>0</v>
      </c>
      <c r="AX10" s="30">
        <v>0.6</v>
      </c>
      <c r="AY10">
        <v>0.94791666666666663</v>
      </c>
      <c r="AZ10" t="s">
        <v>68</v>
      </c>
      <c r="BA10" t="s">
        <v>188</v>
      </c>
      <c r="BB10">
        <v>1</v>
      </c>
      <c r="BC10" t="s">
        <v>369</v>
      </c>
      <c r="BD10">
        <v>18</v>
      </c>
      <c r="BE10">
        <v>120886.96099999997</v>
      </c>
      <c r="BF10">
        <v>5.4430262334082512E-2</v>
      </c>
      <c r="BG10">
        <v>5.1595352837515714E-2</v>
      </c>
      <c r="BH10">
        <v>281649.02399999998</v>
      </c>
      <c r="BI10">
        <v>2.3362086992355424E-2</v>
      </c>
      <c r="BJ10">
        <v>2.2145311628170246E-2</v>
      </c>
      <c r="BK10">
        <v>1</v>
      </c>
      <c r="BL10" t="s">
        <v>66</v>
      </c>
      <c r="BM10">
        <v>-1</v>
      </c>
      <c r="BN10" t="s">
        <v>467</v>
      </c>
    </row>
    <row r="11" spans="1:66">
      <c r="A11" s="143" t="str">
        <f t="shared" si="20"/>
        <v>해성운수</v>
      </c>
      <c r="B11" s="143" t="str">
        <f t="shared" si="1"/>
        <v>24</v>
      </c>
      <c r="C11" s="144" t="str">
        <f t="shared" si="21"/>
        <v>70바3862</v>
      </c>
      <c r="D11" s="132" t="str">
        <f t="shared" si="22"/>
        <v>대형</v>
      </c>
      <c r="E11" s="128" t="str">
        <f t="shared" si="16"/>
        <v>C</v>
      </c>
      <c r="F11" s="151">
        <f t="shared" si="17"/>
        <v>0.88173913043478269</v>
      </c>
      <c r="G11" s="152">
        <f t="shared" si="18"/>
        <v>2.028</v>
      </c>
      <c r="H11" s="153">
        <f t="shared" si="19"/>
        <v>2.2999999999999998</v>
      </c>
      <c r="I11" s="154">
        <f t="shared" si="23"/>
        <v>6356.7719999999999</v>
      </c>
      <c r="J11" s="155">
        <f t="shared" si="24"/>
        <v>1.4225195612425148E-2</v>
      </c>
      <c r="K11" s="155">
        <f t="shared" si="25"/>
        <v>0.40504918478229174</v>
      </c>
      <c r="L11" s="155">
        <f t="shared" si="26"/>
        <v>0.18452761873479182</v>
      </c>
      <c r="M11" s="156">
        <f t="shared" si="27"/>
        <v>13.864000000000001</v>
      </c>
      <c r="N11" s="157">
        <f t="shared" si="28"/>
        <v>1.3839999999999999</v>
      </c>
      <c r="O11" s="157">
        <f t="shared" si="29"/>
        <v>20.844000000000001</v>
      </c>
      <c r="P11" s="158">
        <f t="shared" si="30"/>
        <v>0</v>
      </c>
      <c r="Q11" s="159">
        <f t="shared" si="31"/>
        <v>82</v>
      </c>
      <c r="R11" s="160">
        <f t="shared" si="32"/>
        <v>24.319826439046505</v>
      </c>
      <c r="S11" s="145">
        <f t="shared" si="33"/>
        <v>88</v>
      </c>
      <c r="T11" s="145">
        <f t="shared" si="34"/>
        <v>1325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194</v>
      </c>
      <c r="Z11" t="s">
        <v>146</v>
      </c>
      <c r="AA11" t="s">
        <v>48</v>
      </c>
      <c r="AB11">
        <v>534</v>
      </c>
      <c r="AC11" s="1">
        <v>6356.7719999999999</v>
      </c>
      <c r="AD11" s="1">
        <v>3134.288</v>
      </c>
      <c r="AE11" s="28">
        <v>2.028</v>
      </c>
      <c r="AF11">
        <v>2.2999999999999998</v>
      </c>
      <c r="AG11">
        <v>13.864000000000001</v>
      </c>
      <c r="AH11">
        <v>450.096025</v>
      </c>
      <c r="AI11">
        <v>6.402704</v>
      </c>
      <c r="AJ11">
        <v>182.31102799999999</v>
      </c>
      <c r="AK11">
        <v>1173</v>
      </c>
      <c r="AL11">
        <v>88</v>
      </c>
      <c r="AM11">
        <v>1325</v>
      </c>
      <c r="AN11">
        <v>82</v>
      </c>
      <c r="AO11">
        <v>14.123146</v>
      </c>
      <c r="AP11">
        <v>541.9</v>
      </c>
      <c r="AQ11">
        <v>0</v>
      </c>
      <c r="AR11">
        <v>151</v>
      </c>
      <c r="AS11">
        <v>96797</v>
      </c>
      <c r="AT11">
        <v>1.3839999999999999</v>
      </c>
      <c r="AU11">
        <v>20.844000000000001</v>
      </c>
      <c r="AV11">
        <v>1106</v>
      </c>
      <c r="AW11">
        <v>0</v>
      </c>
      <c r="AX11" s="29">
        <v>0.57999999999999996</v>
      </c>
      <c r="AY11">
        <v>0.88173913043478269</v>
      </c>
      <c r="AZ11" t="s">
        <v>69</v>
      </c>
      <c r="BA11" t="s">
        <v>188</v>
      </c>
      <c r="BB11">
        <v>2</v>
      </c>
      <c r="BC11" t="s">
        <v>371</v>
      </c>
      <c r="BD11">
        <v>2</v>
      </c>
      <c r="BE11">
        <v>120886.96099999997</v>
      </c>
      <c r="BF11">
        <v>5.2584430507769994E-2</v>
      </c>
      <c r="BG11">
        <v>4.6365750030329375E-2</v>
      </c>
      <c r="BH11">
        <v>281649.02399999998</v>
      </c>
      <c r="BI11">
        <v>2.2569835001452022E-2</v>
      </c>
      <c r="BJ11">
        <v>1.9900706688236829E-2</v>
      </c>
      <c r="BK11">
        <v>1</v>
      </c>
      <c r="BL11" t="s">
        <v>69</v>
      </c>
      <c r="BM11">
        <v>0</v>
      </c>
      <c r="BN11" t="s">
        <v>363</v>
      </c>
    </row>
    <row r="12" spans="1:66" s="2" customFormat="1">
      <c r="A12" s="140" t="str">
        <f t="shared" si="20"/>
        <v>해성운수</v>
      </c>
      <c r="B12" s="140" t="str">
        <f t="shared" si="1"/>
        <v>24</v>
      </c>
      <c r="C12" s="141" t="str">
        <f t="shared" si="21"/>
        <v>70바3863</v>
      </c>
      <c r="D12" s="115" t="str">
        <f t="shared" si="22"/>
        <v>대형</v>
      </c>
      <c r="E12" s="111" t="str">
        <f t="shared" si="16"/>
        <v>A</v>
      </c>
      <c r="F12" s="161">
        <f t="shared" si="17"/>
        <v>0.97217391304347844</v>
      </c>
      <c r="G12" s="162">
        <f t="shared" si="18"/>
        <v>2.2360000000000002</v>
      </c>
      <c r="H12" s="163">
        <f t="shared" si="19"/>
        <v>2.2999999999999998</v>
      </c>
      <c r="I12" s="164">
        <f t="shared" si="23"/>
        <v>5636.18</v>
      </c>
      <c r="J12" s="165">
        <f t="shared" si="24"/>
        <v>8.4597453962604163E-3</v>
      </c>
      <c r="K12" s="165">
        <f t="shared" si="25"/>
        <v>0.39398429991537109</v>
      </c>
      <c r="L12" s="165">
        <f t="shared" si="26"/>
        <v>0.23153980178063865</v>
      </c>
      <c r="M12" s="166">
        <f t="shared" si="27"/>
        <v>15.137</v>
      </c>
      <c r="N12" s="167">
        <f t="shared" si="28"/>
        <v>0.39</v>
      </c>
      <c r="O12" s="167">
        <f t="shared" si="29"/>
        <v>9.9359999999999999</v>
      </c>
      <c r="P12" s="168">
        <f t="shared" si="30"/>
        <v>0</v>
      </c>
      <c r="Q12" s="169">
        <f t="shared" si="31"/>
        <v>84</v>
      </c>
      <c r="R12" s="170">
        <f t="shared" si="32"/>
        <v>25.77968807683412</v>
      </c>
      <c r="S12" s="142">
        <f t="shared" si="33"/>
        <v>22</v>
      </c>
      <c r="T12" s="142">
        <f t="shared" si="34"/>
        <v>560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195</v>
      </c>
      <c r="Z12" t="s">
        <v>146</v>
      </c>
      <c r="AA12" t="s">
        <v>48</v>
      </c>
      <c r="AB12">
        <v>534</v>
      </c>
      <c r="AC12" s="1">
        <v>5636.18</v>
      </c>
      <c r="AD12" s="1">
        <v>2520.9059999999999</v>
      </c>
      <c r="AE12" s="28">
        <v>2.2360000000000002</v>
      </c>
      <c r="AF12">
        <v>2.2999999999999998</v>
      </c>
      <c r="AG12">
        <v>15.137</v>
      </c>
      <c r="AH12">
        <v>365.871531</v>
      </c>
      <c r="AI12">
        <v>3.09518</v>
      </c>
      <c r="AJ12">
        <v>144.147639</v>
      </c>
      <c r="AK12">
        <v>1305</v>
      </c>
      <c r="AL12">
        <v>22</v>
      </c>
      <c r="AM12">
        <v>560</v>
      </c>
      <c r="AN12">
        <v>84</v>
      </c>
      <c r="AO12">
        <v>15.404806000000001</v>
      </c>
      <c r="AP12">
        <v>364</v>
      </c>
      <c r="AQ12">
        <v>0</v>
      </c>
      <c r="AR12">
        <v>33</v>
      </c>
      <c r="AS12">
        <v>29584</v>
      </c>
      <c r="AT12">
        <v>0.39</v>
      </c>
      <c r="AU12">
        <v>9.9359999999999999</v>
      </c>
      <c r="AV12">
        <v>51677</v>
      </c>
      <c r="AW12">
        <v>0</v>
      </c>
      <c r="AX12" s="29">
        <v>0.64</v>
      </c>
      <c r="AY12" s="2">
        <v>0.97217391304347844</v>
      </c>
      <c r="AZ12" s="2" t="s">
        <v>66</v>
      </c>
      <c r="BA12" s="2" t="s">
        <v>188</v>
      </c>
      <c r="BB12" s="2">
        <v>4</v>
      </c>
      <c r="BC12" s="2" t="s">
        <v>417</v>
      </c>
      <c r="BD12" s="2">
        <v>14</v>
      </c>
      <c r="BE12" s="2">
        <v>120886.96099999997</v>
      </c>
      <c r="BF12" s="2">
        <v>4.6623556034302176E-2</v>
      </c>
      <c r="BG12" s="2">
        <v>4.5326204909869425E-2</v>
      </c>
      <c r="BH12" s="2">
        <v>281649.02399999998</v>
      </c>
      <c r="BI12" s="2">
        <v>2.001135995415344E-2</v>
      </c>
      <c r="BJ12" s="2">
        <v>1.9454522111950912E-2</v>
      </c>
      <c r="BK12" s="2">
        <v>1</v>
      </c>
      <c r="BL12" s="2" t="s">
        <v>68</v>
      </c>
      <c r="BM12" s="2">
        <v>1</v>
      </c>
      <c r="BN12" s="2" t="s">
        <v>399</v>
      </c>
    </row>
    <row r="13" spans="1:66">
      <c r="A13" s="143" t="str">
        <f t="shared" si="20"/>
        <v>해성운수</v>
      </c>
      <c r="B13" s="143" t="str">
        <f t="shared" si="1"/>
        <v>24</v>
      </c>
      <c r="C13" s="144" t="str">
        <f t="shared" si="21"/>
        <v>70바3864</v>
      </c>
      <c r="D13" s="132" t="str">
        <f t="shared" si="22"/>
        <v>대형</v>
      </c>
      <c r="E13" s="128" t="str">
        <f t="shared" si="16"/>
        <v>A</v>
      </c>
      <c r="F13" s="151">
        <f t="shared" si="17"/>
        <v>0.95347826086956533</v>
      </c>
      <c r="G13" s="152">
        <f t="shared" si="18"/>
        <v>2.1930000000000001</v>
      </c>
      <c r="H13" s="153">
        <f t="shared" si="19"/>
        <v>2.2999999999999998</v>
      </c>
      <c r="I13" s="154">
        <f t="shared" si="23"/>
        <v>5675.5910000000003</v>
      </c>
      <c r="J13" s="155">
        <f t="shared" si="24"/>
        <v>1.6956833059070781E-2</v>
      </c>
      <c r="K13" s="155">
        <f t="shared" si="25"/>
        <v>0.42387630084715883</v>
      </c>
      <c r="L13" s="155">
        <f t="shared" si="26"/>
        <v>0.15328800119670355</v>
      </c>
      <c r="M13" s="156">
        <f t="shared" si="27"/>
        <v>15.488</v>
      </c>
      <c r="N13" s="157">
        <f t="shared" si="28"/>
        <v>0.82799999999999996</v>
      </c>
      <c r="O13" s="157">
        <f t="shared" si="29"/>
        <v>30.181999999999999</v>
      </c>
      <c r="P13" s="158">
        <f t="shared" si="30"/>
        <v>0</v>
      </c>
      <c r="Q13" s="159">
        <f t="shared" si="31"/>
        <v>83</v>
      </c>
      <c r="R13" s="160">
        <f t="shared" si="32"/>
        <v>26.514456304248281</v>
      </c>
      <c r="S13" s="145">
        <f t="shared" si="33"/>
        <v>47</v>
      </c>
      <c r="T13" s="145">
        <f t="shared" si="34"/>
        <v>1713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197</v>
      </c>
      <c r="Z13" s="4" t="s">
        <v>146</v>
      </c>
      <c r="AA13" s="4" t="s">
        <v>48</v>
      </c>
      <c r="AB13" s="4">
        <v>534</v>
      </c>
      <c r="AC13" s="4">
        <v>5675.5910000000003</v>
      </c>
      <c r="AD13" s="4">
        <v>2588.0749999999998</v>
      </c>
      <c r="AE13" s="4">
        <v>2.1930000000000001</v>
      </c>
      <c r="AF13" s="4">
        <v>2.2999999999999998</v>
      </c>
      <c r="AG13" s="4">
        <v>15.488</v>
      </c>
      <c r="AH13" s="4">
        <v>382.81322799999998</v>
      </c>
      <c r="AI13" s="4">
        <v>6.4912999999999998</v>
      </c>
      <c r="AJ13" s="4">
        <v>162.265455</v>
      </c>
      <c r="AK13" s="4">
        <v>870</v>
      </c>
      <c r="AL13" s="4">
        <v>47</v>
      </c>
      <c r="AM13" s="4">
        <v>1713</v>
      </c>
      <c r="AN13" s="4">
        <v>83</v>
      </c>
      <c r="AO13" s="4">
        <v>14.826005</v>
      </c>
      <c r="AP13" s="4">
        <v>1258.3</v>
      </c>
      <c r="AQ13" s="4">
        <v>0</v>
      </c>
      <c r="AR13" s="4">
        <v>118</v>
      </c>
      <c r="AS13" s="4">
        <v>54903</v>
      </c>
      <c r="AT13" s="4">
        <v>0.82799999999999996</v>
      </c>
      <c r="AU13" s="4">
        <v>30.181999999999999</v>
      </c>
      <c r="AV13" s="4">
        <v>51479</v>
      </c>
      <c r="AW13" s="4">
        <v>0</v>
      </c>
      <c r="AX13" s="30">
        <v>0.62</v>
      </c>
      <c r="AY13">
        <v>0.95347826086956533</v>
      </c>
      <c r="AZ13" t="s">
        <v>66</v>
      </c>
      <c r="BA13" t="s">
        <v>188</v>
      </c>
      <c r="BB13">
        <v>8</v>
      </c>
      <c r="BC13" t="s">
        <v>468</v>
      </c>
      <c r="BD13">
        <v>16</v>
      </c>
      <c r="BE13">
        <v>120886.96099999997</v>
      </c>
      <c r="BF13">
        <v>4.6949571343761397E-2</v>
      </c>
      <c r="BG13">
        <v>4.4765395633421197E-2</v>
      </c>
      <c r="BH13">
        <v>281649.02399999998</v>
      </c>
      <c r="BI13">
        <v>2.0151289428931241E-2</v>
      </c>
      <c r="BJ13">
        <v>1.9213816398976617E-2</v>
      </c>
      <c r="BK13">
        <v>1</v>
      </c>
      <c r="BL13" t="s">
        <v>68</v>
      </c>
      <c r="BM13">
        <v>1</v>
      </c>
      <c r="BN13" t="s">
        <v>399</v>
      </c>
    </row>
    <row r="14" spans="1:66">
      <c r="A14" s="140" t="str">
        <f t="shared" si="20"/>
        <v>해성운수</v>
      </c>
      <c r="B14" s="140" t="str">
        <f t="shared" si="1"/>
        <v>24</v>
      </c>
      <c r="C14" s="141" t="str">
        <f t="shared" si="21"/>
        <v>70바3866</v>
      </c>
      <c r="D14" s="115" t="str">
        <f t="shared" si="22"/>
        <v>대형</v>
      </c>
      <c r="E14" s="111" t="str">
        <f t="shared" si="16"/>
        <v>D</v>
      </c>
      <c r="F14" s="161">
        <f t="shared" si="17"/>
        <v>0.8413043478260871</v>
      </c>
      <c r="G14" s="162">
        <f t="shared" si="18"/>
        <v>1.9350000000000001</v>
      </c>
      <c r="H14" s="163">
        <f t="shared" si="19"/>
        <v>2.2999999999999998</v>
      </c>
      <c r="I14" s="164">
        <f t="shared" si="23"/>
        <v>5754.29</v>
      </c>
      <c r="J14" s="165">
        <f t="shared" si="24"/>
        <v>1.577837136570016E-2</v>
      </c>
      <c r="K14" s="165">
        <f t="shared" si="25"/>
        <v>0.39637650919157175</v>
      </c>
      <c r="L14" s="165">
        <f t="shared" si="26"/>
        <v>0.19915576031100274</v>
      </c>
      <c r="M14" s="166">
        <f t="shared" si="27"/>
        <v>12.884</v>
      </c>
      <c r="N14" s="167">
        <f t="shared" si="28"/>
        <v>1.095</v>
      </c>
      <c r="O14" s="167">
        <f t="shared" si="29"/>
        <v>21.652999999999999</v>
      </c>
      <c r="P14" s="168">
        <f t="shared" si="30"/>
        <v>0.42833333333333334</v>
      </c>
      <c r="Q14" s="169">
        <f t="shared" si="31"/>
        <v>84</v>
      </c>
      <c r="R14" s="170">
        <f t="shared" si="32"/>
        <v>26.168704976741701</v>
      </c>
      <c r="S14" s="142">
        <f t="shared" si="33"/>
        <v>63</v>
      </c>
      <c r="T14" s="142">
        <f t="shared" si="34"/>
        <v>1246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198</v>
      </c>
      <c r="Z14" t="s">
        <v>146</v>
      </c>
      <c r="AA14" t="s">
        <v>48</v>
      </c>
      <c r="AB14">
        <v>534</v>
      </c>
      <c r="AC14" s="1">
        <v>5754.29</v>
      </c>
      <c r="AD14" s="1">
        <v>2974.2890000000002</v>
      </c>
      <c r="AE14" s="28">
        <v>1.9350000000000001</v>
      </c>
      <c r="AF14">
        <v>2.2999999999999998</v>
      </c>
      <c r="AG14">
        <v>12.884</v>
      </c>
      <c r="AH14">
        <v>374.06458900000001</v>
      </c>
      <c r="AI14">
        <v>5.9021299999999997</v>
      </c>
      <c r="AJ14">
        <v>148.27041600000001</v>
      </c>
      <c r="AK14">
        <v>1146</v>
      </c>
      <c r="AL14">
        <v>63</v>
      </c>
      <c r="AM14">
        <v>1246</v>
      </c>
      <c r="AN14">
        <v>84</v>
      </c>
      <c r="AO14">
        <v>15.383145000000001</v>
      </c>
      <c r="AP14">
        <v>1162.5</v>
      </c>
      <c r="AQ14">
        <v>25.7</v>
      </c>
      <c r="AR14">
        <v>46</v>
      </c>
      <c r="AS14">
        <v>30922</v>
      </c>
      <c r="AT14">
        <v>1.095</v>
      </c>
      <c r="AU14">
        <v>21.652999999999999</v>
      </c>
      <c r="AV14">
        <v>52242</v>
      </c>
      <c r="AW14">
        <v>0</v>
      </c>
      <c r="AX14" s="29">
        <v>0.49</v>
      </c>
      <c r="AY14">
        <v>0.8413043478260871</v>
      </c>
      <c r="AZ14" t="s">
        <v>67</v>
      </c>
      <c r="BA14" t="s">
        <v>188</v>
      </c>
      <c r="BB14">
        <v>1</v>
      </c>
      <c r="BC14" t="s">
        <v>370</v>
      </c>
      <c r="BD14">
        <v>14</v>
      </c>
      <c r="BE14">
        <v>120886.96099999997</v>
      </c>
      <c r="BF14">
        <v>4.7600584483218182E-2</v>
      </c>
      <c r="BG14">
        <v>4.0046578684794436E-2</v>
      </c>
      <c r="BH14">
        <v>281649.02399999998</v>
      </c>
      <c r="BI14">
        <v>2.0430711664742002E-2</v>
      </c>
      <c r="BJ14">
        <v>1.7188446552728599E-2</v>
      </c>
      <c r="BK14">
        <v>1</v>
      </c>
      <c r="BL14" t="s">
        <v>67</v>
      </c>
      <c r="BM14">
        <v>0</v>
      </c>
      <c r="BN14" t="s">
        <v>363</v>
      </c>
    </row>
    <row r="15" spans="1:66">
      <c r="A15" s="143" t="str">
        <f t="shared" si="20"/>
        <v>해성운수</v>
      </c>
      <c r="B15" s="143" t="str">
        <f t="shared" si="1"/>
        <v>24</v>
      </c>
      <c r="C15" s="144" t="str">
        <f t="shared" si="21"/>
        <v>70바3873</v>
      </c>
      <c r="D15" s="132" t="str">
        <f t="shared" si="22"/>
        <v>대형</v>
      </c>
      <c r="E15" s="128" t="str">
        <f t="shared" si="16"/>
        <v>A</v>
      </c>
      <c r="F15" s="151">
        <f t="shared" si="17"/>
        <v>0.96958333333333335</v>
      </c>
      <c r="G15" s="152">
        <f t="shared" si="18"/>
        <v>2.327</v>
      </c>
      <c r="H15" s="153">
        <f t="shared" si="19"/>
        <v>2.4</v>
      </c>
      <c r="I15" s="154">
        <f t="shared" si="23"/>
        <v>5444.2749999999996</v>
      </c>
      <c r="J15" s="155">
        <f t="shared" si="24"/>
        <v>2.0888721255131568E-2</v>
      </c>
      <c r="K15" s="155">
        <f t="shared" si="25"/>
        <v>0.38307150344678265</v>
      </c>
      <c r="L15" s="155">
        <f t="shared" si="26"/>
        <v>0.21968030637688216</v>
      </c>
      <c r="M15" s="156">
        <f t="shared" si="27"/>
        <v>10.502000000000001</v>
      </c>
      <c r="N15" s="157">
        <f t="shared" si="28"/>
        <v>0.51400000000000001</v>
      </c>
      <c r="O15" s="157">
        <f t="shared" si="29"/>
        <v>5.8410000000000002</v>
      </c>
      <c r="P15" s="158">
        <f t="shared" si="30"/>
        <v>0</v>
      </c>
      <c r="Q15" s="159">
        <f t="shared" si="31"/>
        <v>81</v>
      </c>
      <c r="R15" s="160">
        <f t="shared" si="32"/>
        <v>25.611871950081913</v>
      </c>
      <c r="S15" s="145">
        <f t="shared" si="33"/>
        <v>28</v>
      </c>
      <c r="T15" s="145">
        <f t="shared" si="34"/>
        <v>318</v>
      </c>
      <c r="U15" t="s">
        <v>118</v>
      </c>
      <c r="V15" s="5" t="s">
        <v>119</v>
      </c>
      <c r="W15" t="s">
        <v>118</v>
      </c>
      <c r="X15" s="5" t="s">
        <v>119</v>
      </c>
      <c r="Y15" t="s">
        <v>199</v>
      </c>
      <c r="Z15" t="s">
        <v>146</v>
      </c>
      <c r="AA15" t="s">
        <v>48</v>
      </c>
      <c r="AB15">
        <v>534</v>
      </c>
      <c r="AC15" s="1">
        <v>5444.2749999999996</v>
      </c>
      <c r="AD15" s="1">
        <v>2339.7240000000002</v>
      </c>
      <c r="AE15" s="28">
        <v>2.327</v>
      </c>
      <c r="AF15">
        <v>2.4</v>
      </c>
      <c r="AG15">
        <v>10.502000000000001</v>
      </c>
      <c r="AH15">
        <v>356.634612</v>
      </c>
      <c r="AI15">
        <v>7.4496409999999997</v>
      </c>
      <c r="AJ15">
        <v>136.616557</v>
      </c>
      <c r="AK15">
        <v>1196</v>
      </c>
      <c r="AL15">
        <v>28</v>
      </c>
      <c r="AM15">
        <v>318</v>
      </c>
      <c r="AN15">
        <v>81</v>
      </c>
      <c r="AO15">
        <v>15.265694</v>
      </c>
      <c r="AP15">
        <v>844.3</v>
      </c>
      <c r="AQ15">
        <v>0</v>
      </c>
      <c r="AR15">
        <v>81</v>
      </c>
      <c r="AS15">
        <v>45002</v>
      </c>
      <c r="AT15">
        <v>0.51400000000000001</v>
      </c>
      <c r="AU15">
        <v>5.8410000000000002</v>
      </c>
      <c r="AV15">
        <v>46895</v>
      </c>
      <c r="AW15">
        <v>0</v>
      </c>
      <c r="AX15" s="29">
        <v>0.53</v>
      </c>
      <c r="AY15">
        <v>0.96958333333333335</v>
      </c>
      <c r="AZ15" t="s">
        <v>66</v>
      </c>
      <c r="BA15" t="s">
        <v>188</v>
      </c>
      <c r="BB15">
        <v>5</v>
      </c>
      <c r="BC15" t="s">
        <v>419</v>
      </c>
      <c r="BD15">
        <v>12</v>
      </c>
      <c r="BE15">
        <v>120886.96099999997</v>
      </c>
      <c r="BF15">
        <v>4.5036081269343858E-2</v>
      </c>
      <c r="BG15">
        <v>4.3666233797401317E-2</v>
      </c>
      <c r="BH15">
        <v>281649.02399999998</v>
      </c>
      <c r="BI15">
        <v>1.9329997749255472E-2</v>
      </c>
      <c r="BJ15">
        <v>1.8742043651048951E-2</v>
      </c>
      <c r="BK15">
        <v>1</v>
      </c>
      <c r="BL15" t="s">
        <v>66</v>
      </c>
      <c r="BM15">
        <v>0</v>
      </c>
      <c r="BN15" t="s">
        <v>363</v>
      </c>
    </row>
    <row r="16" spans="1:66">
      <c r="A16" s="140" t="str">
        <f t="shared" si="20"/>
        <v>해성운수</v>
      </c>
      <c r="B16" s="140" t="str">
        <f t="shared" si="1"/>
        <v>24</v>
      </c>
      <c r="C16" s="141" t="str">
        <f t="shared" si="21"/>
        <v>70바3874</v>
      </c>
      <c r="D16" s="115" t="str">
        <f t="shared" si="22"/>
        <v>대형</v>
      </c>
      <c r="E16" s="111" t="str">
        <f t="shared" si="16"/>
        <v>A</v>
      </c>
      <c r="F16" s="161">
        <f t="shared" si="17"/>
        <v>0.98083333333333345</v>
      </c>
      <c r="G16" s="162">
        <f t="shared" si="18"/>
        <v>2.3540000000000001</v>
      </c>
      <c r="H16" s="163">
        <f t="shared" si="19"/>
        <v>2.4</v>
      </c>
      <c r="I16" s="164">
        <f t="shared" si="23"/>
        <v>5295.527</v>
      </c>
      <c r="J16" s="165">
        <f t="shared" si="24"/>
        <v>1.4641063493118446E-2</v>
      </c>
      <c r="K16" s="165">
        <f t="shared" si="25"/>
        <v>0.36798831013651145</v>
      </c>
      <c r="L16" s="165">
        <f t="shared" si="26"/>
        <v>0.16221237281955128</v>
      </c>
      <c r="M16" s="166">
        <f t="shared" si="27"/>
        <v>10.503</v>
      </c>
      <c r="N16" s="167">
        <f t="shared" si="28"/>
        <v>0.52900000000000003</v>
      </c>
      <c r="O16" s="167">
        <f t="shared" si="29"/>
        <v>10.443</v>
      </c>
      <c r="P16" s="168">
        <f t="shared" si="30"/>
        <v>0</v>
      </c>
      <c r="Q16" s="169">
        <f t="shared" si="31"/>
        <v>79</v>
      </c>
      <c r="R16" s="170">
        <f t="shared" si="32"/>
        <v>25.435339307041239</v>
      </c>
      <c r="S16" s="142">
        <f t="shared" si="33"/>
        <v>28</v>
      </c>
      <c r="T16" s="142">
        <f t="shared" si="34"/>
        <v>553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200</v>
      </c>
      <c r="Z16" s="4" t="s">
        <v>146</v>
      </c>
      <c r="AA16" s="4" t="s">
        <v>201</v>
      </c>
      <c r="AB16" s="4">
        <v>534</v>
      </c>
      <c r="AC16" s="4">
        <v>5295.527</v>
      </c>
      <c r="AD16" s="4">
        <v>2249.5039999999999</v>
      </c>
      <c r="AE16" s="4">
        <v>2.3540000000000001</v>
      </c>
      <c r="AF16" s="4">
        <v>2.4</v>
      </c>
      <c r="AG16" s="4">
        <v>10.503</v>
      </c>
      <c r="AH16" s="4">
        <v>337.229601</v>
      </c>
      <c r="AI16" s="4">
        <v>4.9374000000000002</v>
      </c>
      <c r="AJ16" s="4">
        <v>124.09655100000001</v>
      </c>
      <c r="AK16" s="4">
        <v>859</v>
      </c>
      <c r="AL16" s="4">
        <v>28</v>
      </c>
      <c r="AM16" s="4">
        <v>553</v>
      </c>
      <c r="AN16" s="4">
        <v>79</v>
      </c>
      <c r="AO16" s="4">
        <v>15.703030999999999</v>
      </c>
      <c r="AP16" s="4">
        <v>1411.9</v>
      </c>
      <c r="AQ16" s="4">
        <v>0</v>
      </c>
      <c r="AR16" s="4">
        <v>29</v>
      </c>
      <c r="AS16" s="4">
        <v>20217</v>
      </c>
      <c r="AT16" s="4">
        <v>0.52900000000000003</v>
      </c>
      <c r="AU16" s="4">
        <v>10.443</v>
      </c>
      <c r="AV16" s="4">
        <v>45557</v>
      </c>
      <c r="AW16" s="4">
        <v>0</v>
      </c>
      <c r="AX16" s="30">
        <v>0.54</v>
      </c>
      <c r="AY16">
        <v>0.98083333333333345</v>
      </c>
      <c r="AZ16" t="s">
        <v>66</v>
      </c>
      <c r="BA16" t="s">
        <v>188</v>
      </c>
      <c r="BB16">
        <v>2</v>
      </c>
      <c r="BC16" t="s">
        <v>400</v>
      </c>
      <c r="BD16">
        <v>16</v>
      </c>
      <c r="BE16">
        <v>120886.96099999997</v>
      </c>
      <c r="BF16">
        <v>4.38056094403763E-2</v>
      </c>
      <c r="BG16">
        <v>4.2966001926102428E-2</v>
      </c>
      <c r="BH16">
        <v>281649.02399999998</v>
      </c>
      <c r="BI16">
        <v>1.8801865260502378E-2</v>
      </c>
      <c r="BJ16">
        <v>1.8441496176342751E-2</v>
      </c>
      <c r="BK16">
        <v>1</v>
      </c>
      <c r="BL16" t="s">
        <v>66</v>
      </c>
      <c r="BM16">
        <v>0</v>
      </c>
      <c r="BN16" t="s">
        <v>363</v>
      </c>
    </row>
    <row r="17" spans="1:66">
      <c r="A17" s="143" t="str">
        <f t="shared" si="20"/>
        <v>해성운수</v>
      </c>
      <c r="B17" s="143" t="str">
        <f t="shared" si="1"/>
        <v>24</v>
      </c>
      <c r="C17" s="144" t="str">
        <f t="shared" si="21"/>
        <v>70바3875</v>
      </c>
      <c r="D17" s="132" t="str">
        <f t="shared" si="22"/>
        <v>대형</v>
      </c>
      <c r="E17" s="128" t="str">
        <f t="shared" si="16"/>
        <v>B</v>
      </c>
      <c r="F17" s="151">
        <f t="shared" si="17"/>
        <v>0.91416666666666668</v>
      </c>
      <c r="G17" s="152">
        <f t="shared" si="18"/>
        <v>2.194</v>
      </c>
      <c r="H17" s="153">
        <f t="shared" si="19"/>
        <v>2.4</v>
      </c>
      <c r="I17" s="154">
        <f t="shared" si="23"/>
        <v>5272.5370000000003</v>
      </c>
      <c r="J17" s="155">
        <f t="shared" si="24"/>
        <v>1.0914657885917337E-2</v>
      </c>
      <c r="K17" s="155">
        <f t="shared" si="25"/>
        <v>0.41970034809775947</v>
      </c>
      <c r="L17" s="155">
        <f t="shared" si="26"/>
        <v>0.15590217764237596</v>
      </c>
      <c r="M17" s="156">
        <f t="shared" si="27"/>
        <v>12.795</v>
      </c>
      <c r="N17" s="157">
        <f t="shared" si="28"/>
        <v>0.72099999999999997</v>
      </c>
      <c r="O17" s="157">
        <f t="shared" si="29"/>
        <v>14.206</v>
      </c>
      <c r="P17" s="158">
        <f t="shared" si="30"/>
        <v>0.105</v>
      </c>
      <c r="Q17" s="159">
        <f t="shared" si="31"/>
        <v>83</v>
      </c>
      <c r="R17" s="160">
        <f t="shared" si="32"/>
        <v>26.320964297516117</v>
      </c>
      <c r="S17" s="145">
        <f t="shared" si="33"/>
        <v>38</v>
      </c>
      <c r="T17" s="145">
        <f t="shared" si="34"/>
        <v>749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203</v>
      </c>
      <c r="Z17" t="s">
        <v>146</v>
      </c>
      <c r="AA17" t="s">
        <v>201</v>
      </c>
      <c r="AB17">
        <v>534</v>
      </c>
      <c r="AC17" s="1">
        <v>5272.5370000000003</v>
      </c>
      <c r="AD17" s="1">
        <v>2402.9160000000002</v>
      </c>
      <c r="AE17" s="28">
        <v>2.194</v>
      </c>
      <c r="AF17">
        <v>2.4</v>
      </c>
      <c r="AG17">
        <v>12.795</v>
      </c>
      <c r="AH17">
        <v>351.812951</v>
      </c>
      <c r="AI17">
        <v>3.8399179999999999</v>
      </c>
      <c r="AJ17">
        <v>147.65601799999999</v>
      </c>
      <c r="AK17">
        <v>822</v>
      </c>
      <c r="AL17">
        <v>38</v>
      </c>
      <c r="AM17">
        <v>749</v>
      </c>
      <c r="AN17">
        <v>83</v>
      </c>
      <c r="AO17">
        <v>14.986762000000001</v>
      </c>
      <c r="AP17">
        <v>2185.6999999999998</v>
      </c>
      <c r="AQ17">
        <v>6.3</v>
      </c>
      <c r="AR17">
        <v>102</v>
      </c>
      <c r="AS17">
        <v>78969</v>
      </c>
      <c r="AT17">
        <v>0.72099999999999997</v>
      </c>
      <c r="AU17">
        <v>14.206</v>
      </c>
      <c r="AV17">
        <v>45225</v>
      </c>
      <c r="AW17">
        <v>0</v>
      </c>
      <c r="AX17" s="29">
        <v>0.55000000000000004</v>
      </c>
      <c r="AY17">
        <v>0.91416666666666668</v>
      </c>
      <c r="AZ17" t="s">
        <v>68</v>
      </c>
      <c r="BA17" t="s">
        <v>188</v>
      </c>
      <c r="BB17">
        <v>5</v>
      </c>
      <c r="BC17" t="s">
        <v>192</v>
      </c>
      <c r="BD17">
        <v>11</v>
      </c>
      <c r="BE17">
        <v>120886.96099999997</v>
      </c>
      <c r="BF17">
        <v>4.361543177514407E-2</v>
      </c>
      <c r="BG17">
        <v>3.9871773881110871E-2</v>
      </c>
      <c r="BH17">
        <v>281649.02399999998</v>
      </c>
      <c r="BI17">
        <v>1.8720238845919099E-2</v>
      </c>
      <c r="BJ17">
        <v>1.7113418344977711E-2</v>
      </c>
      <c r="BK17">
        <v>1</v>
      </c>
      <c r="BL17" t="s">
        <v>68</v>
      </c>
      <c r="BM17">
        <v>0</v>
      </c>
      <c r="BN17" t="s">
        <v>363</v>
      </c>
    </row>
    <row r="18" spans="1:66">
      <c r="A18" s="140" t="str">
        <f t="shared" si="20"/>
        <v>해성운수</v>
      </c>
      <c r="B18" s="140" t="str">
        <f t="shared" si="1"/>
        <v>24</v>
      </c>
      <c r="C18" s="141" t="str">
        <f t="shared" si="21"/>
        <v>70바3876</v>
      </c>
      <c r="D18" s="115" t="str">
        <f t="shared" si="22"/>
        <v>대형</v>
      </c>
      <c r="E18" s="111" t="str">
        <f t="shared" si="16"/>
        <v>B</v>
      </c>
      <c r="F18" s="161">
        <f t="shared" si="17"/>
        <v>0.92217391304347829</v>
      </c>
      <c r="G18" s="162">
        <f t="shared" si="18"/>
        <v>2.121</v>
      </c>
      <c r="H18" s="163">
        <f t="shared" si="19"/>
        <v>2.2999999999999998</v>
      </c>
      <c r="I18" s="164">
        <f t="shared" si="23"/>
        <v>5063.09</v>
      </c>
      <c r="J18" s="165">
        <f t="shared" si="24"/>
        <v>1.5707323183001096E-2</v>
      </c>
      <c r="K18" s="165">
        <f t="shared" si="25"/>
        <v>0.40833021742930081</v>
      </c>
      <c r="L18" s="165">
        <f t="shared" si="26"/>
        <v>0.13963804712142189</v>
      </c>
      <c r="M18" s="166">
        <f t="shared" si="27"/>
        <v>12.782</v>
      </c>
      <c r="N18" s="167">
        <f t="shared" si="28"/>
        <v>0.65200000000000002</v>
      </c>
      <c r="O18" s="167">
        <f t="shared" si="29"/>
        <v>27.018999999999998</v>
      </c>
      <c r="P18" s="168">
        <f t="shared" si="30"/>
        <v>0.48333333333333334</v>
      </c>
      <c r="Q18" s="169">
        <f t="shared" si="31"/>
        <v>95</v>
      </c>
      <c r="R18" s="170">
        <f t="shared" si="32"/>
        <v>26.38746861950963</v>
      </c>
      <c r="S18" s="142">
        <f t="shared" si="33"/>
        <v>33</v>
      </c>
      <c r="T18" s="142">
        <f t="shared" si="34"/>
        <v>1368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204</v>
      </c>
      <c r="Z18" t="s">
        <v>146</v>
      </c>
      <c r="AA18" t="s">
        <v>201</v>
      </c>
      <c r="AB18">
        <v>534</v>
      </c>
      <c r="AC18" s="1">
        <v>5063.09</v>
      </c>
      <c r="AD18" s="1">
        <v>2387.1869999999999</v>
      </c>
      <c r="AE18" s="28">
        <v>2.121</v>
      </c>
      <c r="AF18">
        <v>2.2999999999999998</v>
      </c>
      <c r="AG18">
        <v>12.782</v>
      </c>
      <c r="AH18">
        <v>333.13766700000002</v>
      </c>
      <c r="AI18">
        <v>5.2327009999999996</v>
      </c>
      <c r="AJ18">
        <v>136.03017600000001</v>
      </c>
      <c r="AK18">
        <v>707</v>
      </c>
      <c r="AL18">
        <v>33</v>
      </c>
      <c r="AM18">
        <v>1368</v>
      </c>
      <c r="AN18">
        <v>95</v>
      </c>
      <c r="AO18">
        <v>15.198191</v>
      </c>
      <c r="AP18">
        <v>3333.2</v>
      </c>
      <c r="AQ18">
        <v>29</v>
      </c>
      <c r="AR18">
        <v>94</v>
      </c>
      <c r="AS18">
        <v>55068</v>
      </c>
      <c r="AT18">
        <v>0.65200000000000002</v>
      </c>
      <c r="AU18">
        <v>27.018999999999998</v>
      </c>
      <c r="AV18">
        <v>40634</v>
      </c>
      <c r="AW18">
        <v>0</v>
      </c>
      <c r="AX18" s="29">
        <v>0.53</v>
      </c>
      <c r="AY18">
        <v>0.92217391304347829</v>
      </c>
      <c r="AZ18" t="s">
        <v>68</v>
      </c>
      <c r="BA18" t="s">
        <v>188</v>
      </c>
      <c r="BB18">
        <v>4</v>
      </c>
      <c r="BC18" t="s">
        <v>196</v>
      </c>
      <c r="BD18">
        <v>13</v>
      </c>
      <c r="BE18">
        <v>120886.96099999997</v>
      </c>
      <c r="BF18">
        <v>4.1882846240133387E-2</v>
      </c>
      <c r="BG18">
        <v>3.8623268206662134E-2</v>
      </c>
      <c r="BH18">
        <v>281649.02399999998</v>
      </c>
      <c r="BI18">
        <v>1.7976593449867594E-2</v>
      </c>
      <c r="BJ18">
        <v>1.6577545524856161E-2</v>
      </c>
      <c r="BK18">
        <v>1</v>
      </c>
      <c r="BL18" t="s">
        <v>68</v>
      </c>
      <c r="BM18">
        <v>0</v>
      </c>
      <c r="BN18" t="s">
        <v>363</v>
      </c>
    </row>
    <row r="19" spans="1:66">
      <c r="A19" s="143" t="str">
        <f t="shared" si="20"/>
        <v>해성운수</v>
      </c>
      <c r="B19" s="143" t="str">
        <f t="shared" si="1"/>
        <v>24</v>
      </c>
      <c r="C19" s="144" t="str">
        <f t="shared" si="21"/>
        <v>70바3878</v>
      </c>
      <c r="D19" s="132" t="str">
        <f t="shared" si="22"/>
        <v>대형</v>
      </c>
      <c r="E19" s="128" t="str">
        <f t="shared" si="16"/>
        <v>C</v>
      </c>
      <c r="F19" s="151">
        <f t="shared" si="17"/>
        <v>0.85791666666666677</v>
      </c>
      <c r="G19" s="152">
        <f t="shared" si="18"/>
        <v>2.0590000000000002</v>
      </c>
      <c r="H19" s="153">
        <f t="shared" si="19"/>
        <v>2.4</v>
      </c>
      <c r="I19" s="154">
        <f t="shared" si="23"/>
        <v>6121.9930000000004</v>
      </c>
      <c r="J19" s="155">
        <f t="shared" si="24"/>
        <v>1.0059972214524121E-2</v>
      </c>
      <c r="K19" s="155">
        <f t="shared" si="25"/>
        <v>0.41954204079458712</v>
      </c>
      <c r="L19" s="155">
        <f t="shared" si="26"/>
        <v>0.17118608270215271</v>
      </c>
      <c r="M19" s="156">
        <f t="shared" si="27"/>
        <v>14.920999999999999</v>
      </c>
      <c r="N19" s="157">
        <f t="shared" si="28"/>
        <v>0.53900000000000003</v>
      </c>
      <c r="O19" s="157">
        <f t="shared" si="29"/>
        <v>16.416</v>
      </c>
      <c r="P19" s="158">
        <f t="shared" si="30"/>
        <v>3.1666666666666662E-2</v>
      </c>
      <c r="Q19" s="159">
        <f t="shared" si="31"/>
        <v>85</v>
      </c>
      <c r="R19" s="160">
        <f t="shared" si="32"/>
        <v>25.941584950192208</v>
      </c>
      <c r="S19" s="145">
        <f t="shared" si="33"/>
        <v>33</v>
      </c>
      <c r="T19" s="145">
        <f t="shared" si="34"/>
        <v>1005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206</v>
      </c>
      <c r="Z19" s="4" t="s">
        <v>146</v>
      </c>
      <c r="AA19" s="4" t="s">
        <v>48</v>
      </c>
      <c r="AB19" s="4">
        <v>534</v>
      </c>
      <c r="AC19" s="4">
        <v>6121.9930000000004</v>
      </c>
      <c r="AD19" s="4">
        <v>2973.319</v>
      </c>
      <c r="AE19" s="4">
        <v>2.0590000000000002</v>
      </c>
      <c r="AF19" s="4">
        <v>2.4</v>
      </c>
      <c r="AG19" s="4">
        <v>14.920999999999999</v>
      </c>
      <c r="AH19" s="4">
        <v>413.73126200000002</v>
      </c>
      <c r="AI19" s="4">
        <v>4.1621249999999996</v>
      </c>
      <c r="AJ19" s="4">
        <v>173.57765800000001</v>
      </c>
      <c r="AK19" s="4">
        <v>1048</v>
      </c>
      <c r="AL19" s="4">
        <v>33</v>
      </c>
      <c r="AM19" s="4">
        <v>1005</v>
      </c>
      <c r="AN19" s="4">
        <v>85</v>
      </c>
      <c r="AO19" s="4">
        <v>14.797027</v>
      </c>
      <c r="AP19" s="4">
        <v>3434.6</v>
      </c>
      <c r="AQ19" s="4">
        <v>1.9</v>
      </c>
      <c r="AR19" s="4">
        <v>68</v>
      </c>
      <c r="AS19" s="4">
        <v>60189</v>
      </c>
      <c r="AT19" s="4">
        <v>0.53900000000000003</v>
      </c>
      <c r="AU19" s="4">
        <v>16.416</v>
      </c>
      <c r="AV19" s="4">
        <v>56110</v>
      </c>
      <c r="AW19" s="4">
        <v>0</v>
      </c>
      <c r="AX19" s="30">
        <v>0.57999999999999996</v>
      </c>
      <c r="AY19">
        <v>0.85791666666666677</v>
      </c>
      <c r="AZ19" t="s">
        <v>69</v>
      </c>
      <c r="BA19" t="s">
        <v>188</v>
      </c>
      <c r="BB19">
        <v>3</v>
      </c>
      <c r="BC19" t="s">
        <v>205</v>
      </c>
      <c r="BD19">
        <v>15</v>
      </c>
      <c r="BE19">
        <v>120886.96099999997</v>
      </c>
      <c r="BF19">
        <v>5.064229383680182E-2</v>
      </c>
      <c r="BG19">
        <v>4.3446867920822897E-2</v>
      </c>
      <c r="BH19">
        <v>281649.02399999998</v>
      </c>
      <c r="BI19">
        <v>2.1736247877074132E-2</v>
      </c>
      <c r="BJ19">
        <v>1.8647889324539851E-2</v>
      </c>
      <c r="BK19">
        <v>1</v>
      </c>
      <c r="BL19" t="s">
        <v>69</v>
      </c>
      <c r="BM19">
        <v>0</v>
      </c>
      <c r="BN19" t="s">
        <v>363</v>
      </c>
    </row>
    <row r="20" spans="1:66">
      <c r="A20" s="140" t="str">
        <f t="shared" si="20"/>
        <v>해성운수</v>
      </c>
      <c r="B20" s="140" t="str">
        <f t="shared" si="1"/>
        <v>24</v>
      </c>
      <c r="C20" s="141" t="str">
        <f t="shared" si="21"/>
        <v>70바3879</v>
      </c>
      <c r="D20" s="115" t="str">
        <f t="shared" si="22"/>
        <v>대형</v>
      </c>
      <c r="E20" s="111" t="str">
        <f t="shared" si="16"/>
        <v>B</v>
      </c>
      <c r="F20" s="161">
        <f t="shared" si="17"/>
        <v>0.90708333333333335</v>
      </c>
      <c r="G20" s="162">
        <f t="shared" si="18"/>
        <v>2.177</v>
      </c>
      <c r="H20" s="163">
        <f t="shared" si="19"/>
        <v>2.4</v>
      </c>
      <c r="I20" s="164">
        <f t="shared" si="23"/>
        <v>5894.402</v>
      </c>
      <c r="J20" s="165">
        <f t="shared" si="24"/>
        <v>1.1340603989972444E-2</v>
      </c>
      <c r="K20" s="165">
        <f t="shared" si="25"/>
        <v>0.39872688971628995</v>
      </c>
      <c r="L20" s="165">
        <f t="shared" si="26"/>
        <v>0.23513835669844033</v>
      </c>
      <c r="M20" s="166">
        <f t="shared" si="27"/>
        <v>13.845000000000001</v>
      </c>
      <c r="N20" s="167">
        <f t="shared" si="28"/>
        <v>0.45800000000000002</v>
      </c>
      <c r="O20" s="167">
        <f t="shared" si="29"/>
        <v>13.097</v>
      </c>
      <c r="P20" s="168">
        <f t="shared" si="30"/>
        <v>0</v>
      </c>
      <c r="Q20" s="169">
        <f t="shared" si="31"/>
        <v>75</v>
      </c>
      <c r="R20" s="170">
        <f t="shared" si="32"/>
        <v>25.207305577934271</v>
      </c>
      <c r="S20" s="142">
        <f t="shared" si="33"/>
        <v>27</v>
      </c>
      <c r="T20" s="142">
        <f t="shared" si="34"/>
        <v>772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207</v>
      </c>
      <c r="Z20" t="s">
        <v>146</v>
      </c>
      <c r="AA20" t="s">
        <v>48</v>
      </c>
      <c r="AB20">
        <v>534</v>
      </c>
      <c r="AC20" s="1">
        <v>5894.402</v>
      </c>
      <c r="AD20" s="1">
        <v>2707.8029999999999</v>
      </c>
      <c r="AE20" s="28">
        <v>2.177</v>
      </c>
      <c r="AF20">
        <v>2.4</v>
      </c>
      <c r="AG20">
        <v>13.845000000000001</v>
      </c>
      <c r="AH20">
        <v>396.37932899999998</v>
      </c>
      <c r="AI20">
        <v>4.4951809999999996</v>
      </c>
      <c r="AJ20">
        <v>158.04709700000001</v>
      </c>
      <c r="AK20">
        <v>1386</v>
      </c>
      <c r="AL20">
        <v>27</v>
      </c>
      <c r="AM20">
        <v>772</v>
      </c>
      <c r="AN20">
        <v>75</v>
      </c>
      <c r="AO20">
        <v>14.870608000000001</v>
      </c>
      <c r="AP20">
        <v>450.9</v>
      </c>
      <c r="AQ20">
        <v>0</v>
      </c>
      <c r="AR20">
        <v>64</v>
      </c>
      <c r="AS20">
        <v>43072</v>
      </c>
      <c r="AT20">
        <v>0.45800000000000002</v>
      </c>
      <c r="AU20">
        <v>13.097</v>
      </c>
      <c r="AV20">
        <v>48332</v>
      </c>
      <c r="AW20">
        <v>0</v>
      </c>
      <c r="AX20" s="29">
        <v>0.6</v>
      </c>
      <c r="AY20">
        <v>0.90708333333333335</v>
      </c>
      <c r="AZ20" t="s">
        <v>68</v>
      </c>
      <c r="BA20" t="s">
        <v>188</v>
      </c>
      <c r="BB20">
        <v>6</v>
      </c>
      <c r="BC20" t="s">
        <v>397</v>
      </c>
      <c r="BD20">
        <v>15</v>
      </c>
      <c r="BE20">
        <v>120886.96099999997</v>
      </c>
      <c r="BF20">
        <v>4.8759617672910163E-2</v>
      </c>
      <c r="BG20">
        <v>4.4229036530802263E-2</v>
      </c>
      <c r="BH20">
        <v>281649.02399999998</v>
      </c>
      <c r="BI20">
        <v>2.092818187788217E-2</v>
      </c>
      <c r="BJ20">
        <v>1.8983604978395619E-2</v>
      </c>
      <c r="BK20">
        <v>1</v>
      </c>
      <c r="BL20" t="s">
        <v>69</v>
      </c>
      <c r="BM20">
        <v>1</v>
      </c>
      <c r="BN20" t="s">
        <v>399</v>
      </c>
    </row>
    <row r="21" spans="1:66">
      <c r="A21" s="143" t="str">
        <f t="shared" si="20"/>
        <v>해성운수</v>
      </c>
      <c r="B21" s="143" t="str">
        <f t="shared" si="1"/>
        <v>24</v>
      </c>
      <c r="C21" s="144" t="str">
        <f t="shared" si="21"/>
        <v>70바3880</v>
      </c>
      <c r="D21" s="132" t="str">
        <f t="shared" si="22"/>
        <v>대형</v>
      </c>
      <c r="E21" s="128" t="str">
        <f t="shared" si="16"/>
        <v>B</v>
      </c>
      <c r="F21" s="151">
        <f t="shared" si="17"/>
        <v>0.93708333333333338</v>
      </c>
      <c r="G21" s="152">
        <f t="shared" si="18"/>
        <v>2.2490000000000001</v>
      </c>
      <c r="H21" s="153">
        <f t="shared" si="19"/>
        <v>2.4</v>
      </c>
      <c r="I21" s="154">
        <f t="shared" si="23"/>
        <v>6196.5780000000004</v>
      </c>
      <c r="J21" s="155">
        <f t="shared" si="24"/>
        <v>1.0143306361919995E-2</v>
      </c>
      <c r="K21" s="155">
        <f t="shared" si="25"/>
        <v>0.38324009754318328</v>
      </c>
      <c r="L21" s="155">
        <f t="shared" si="26"/>
        <v>0.20446769168402301</v>
      </c>
      <c r="M21" s="156">
        <f t="shared" si="27"/>
        <v>14.193</v>
      </c>
      <c r="N21" s="157">
        <f t="shared" si="28"/>
        <v>0.38700000000000001</v>
      </c>
      <c r="O21" s="157">
        <f t="shared" si="29"/>
        <v>16.832000000000001</v>
      </c>
      <c r="P21" s="158">
        <f t="shared" si="30"/>
        <v>0</v>
      </c>
      <c r="Q21" s="159">
        <f t="shared" si="31"/>
        <v>84</v>
      </c>
      <c r="R21" s="160">
        <f t="shared" si="32"/>
        <v>25.216121394353667</v>
      </c>
      <c r="S21" s="145">
        <f t="shared" si="33"/>
        <v>24</v>
      </c>
      <c r="T21" s="145">
        <f t="shared" si="34"/>
        <v>1043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208</v>
      </c>
      <c r="Z21" t="s">
        <v>146</v>
      </c>
      <c r="AA21" t="s">
        <v>48</v>
      </c>
      <c r="AB21">
        <v>534</v>
      </c>
      <c r="AC21" s="1">
        <v>6196.5780000000004</v>
      </c>
      <c r="AD21" s="1">
        <v>2755.3780000000002</v>
      </c>
      <c r="AE21" s="28">
        <v>2.2490000000000001</v>
      </c>
      <c r="AF21">
        <v>2.4</v>
      </c>
      <c r="AG21">
        <v>14.193</v>
      </c>
      <c r="AH21">
        <v>405.09729800000002</v>
      </c>
      <c r="AI21">
        <v>4.1090260000000001</v>
      </c>
      <c r="AJ21">
        <v>155.249528</v>
      </c>
      <c r="AK21">
        <v>1267</v>
      </c>
      <c r="AL21">
        <v>24</v>
      </c>
      <c r="AM21">
        <v>1043</v>
      </c>
      <c r="AN21">
        <v>84</v>
      </c>
      <c r="AO21">
        <v>15.296517</v>
      </c>
      <c r="AP21">
        <v>541.79999999999995</v>
      </c>
      <c r="AQ21">
        <v>0</v>
      </c>
      <c r="AR21">
        <v>23</v>
      </c>
      <c r="AS21">
        <v>19962</v>
      </c>
      <c r="AT21">
        <v>0.38700000000000001</v>
      </c>
      <c r="AU21">
        <v>16.832000000000001</v>
      </c>
      <c r="AV21">
        <v>53776</v>
      </c>
      <c r="AW21">
        <v>0</v>
      </c>
      <c r="AX21" s="29">
        <v>0.63</v>
      </c>
      <c r="AY21">
        <v>0.93708333333333338</v>
      </c>
      <c r="AZ21" t="s">
        <v>68</v>
      </c>
      <c r="BA21" t="s">
        <v>188</v>
      </c>
      <c r="BB21">
        <v>2</v>
      </c>
      <c r="BC21" t="s">
        <v>202</v>
      </c>
      <c r="BD21">
        <v>15</v>
      </c>
      <c r="BE21">
        <v>120886.96099999997</v>
      </c>
      <c r="BF21">
        <v>5.1259275183532842E-2</v>
      </c>
      <c r="BG21">
        <v>4.8034212453235567E-2</v>
      </c>
      <c r="BH21">
        <v>281649.02399999998</v>
      </c>
      <c r="BI21">
        <v>2.2001063280801574E-2</v>
      </c>
      <c r="BJ21">
        <v>2.0616829716051142E-2</v>
      </c>
      <c r="BK21">
        <v>1</v>
      </c>
      <c r="BL21" t="s">
        <v>68</v>
      </c>
      <c r="BM21">
        <v>0</v>
      </c>
      <c r="BN21" t="s">
        <v>363</v>
      </c>
    </row>
    <row r="22" spans="1:66">
      <c r="A22" s="140" t="str">
        <f t="shared" si="20"/>
        <v>해성운수</v>
      </c>
      <c r="B22" s="140" t="str">
        <f t="shared" si="1"/>
        <v>24</v>
      </c>
      <c r="C22" s="141" t="str">
        <f t="shared" si="21"/>
        <v>70바3881</v>
      </c>
      <c r="D22" s="115" t="str">
        <f t="shared" si="22"/>
        <v>대형</v>
      </c>
      <c r="E22" s="111" t="str">
        <f t="shared" si="16"/>
        <v>C</v>
      </c>
      <c r="F22" s="161">
        <f t="shared" si="17"/>
        <v>0.8845833333333335</v>
      </c>
      <c r="G22" s="162">
        <f t="shared" si="18"/>
        <v>2.1230000000000002</v>
      </c>
      <c r="H22" s="163">
        <f t="shared" si="19"/>
        <v>2.4</v>
      </c>
      <c r="I22" s="164">
        <f t="shared" si="23"/>
        <v>5753.6769999999997</v>
      </c>
      <c r="J22" s="165">
        <f t="shared" si="24"/>
        <v>1.2315554810502047E-2</v>
      </c>
      <c r="K22" s="165">
        <f t="shared" si="25"/>
        <v>0.41021096503852811</v>
      </c>
      <c r="L22" s="165">
        <f t="shared" si="26"/>
        <v>0.22698528262883025</v>
      </c>
      <c r="M22" s="166">
        <f t="shared" si="27"/>
        <v>15.324999999999999</v>
      </c>
      <c r="N22" s="167">
        <f t="shared" si="28"/>
        <v>0.76500000000000001</v>
      </c>
      <c r="O22" s="167">
        <f t="shared" si="29"/>
        <v>16.581</v>
      </c>
      <c r="P22" s="168">
        <f t="shared" si="30"/>
        <v>9.5000000000000001E-2</v>
      </c>
      <c r="Q22" s="169">
        <f t="shared" si="31"/>
        <v>87</v>
      </c>
      <c r="R22" s="170">
        <f t="shared" si="32"/>
        <v>25.897070254445527</v>
      </c>
      <c r="S22" s="142">
        <f t="shared" si="33"/>
        <v>44</v>
      </c>
      <c r="T22" s="142">
        <f t="shared" si="34"/>
        <v>954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209</v>
      </c>
      <c r="Z22" s="4" t="s">
        <v>146</v>
      </c>
      <c r="AA22" s="4" t="s">
        <v>48</v>
      </c>
      <c r="AB22" s="4">
        <v>534</v>
      </c>
      <c r="AC22" s="4">
        <v>5753.6769999999997</v>
      </c>
      <c r="AD22" s="4">
        <v>2710.2</v>
      </c>
      <c r="AE22" s="4">
        <v>2.1230000000000002</v>
      </c>
      <c r="AF22" s="4">
        <v>2.4</v>
      </c>
      <c r="AG22" s="4">
        <v>15.324999999999999</v>
      </c>
      <c r="AH22" s="4">
        <v>384.73597599999999</v>
      </c>
      <c r="AI22" s="4">
        <v>4.7382369999999998</v>
      </c>
      <c r="AJ22" s="4">
        <v>157.82291599999999</v>
      </c>
      <c r="AK22" s="4">
        <v>1306</v>
      </c>
      <c r="AL22" s="4">
        <v>44</v>
      </c>
      <c r="AM22" s="4">
        <v>954</v>
      </c>
      <c r="AN22" s="4">
        <v>87</v>
      </c>
      <c r="AO22" s="4">
        <v>14.954871000000001</v>
      </c>
      <c r="AP22" s="4">
        <v>2698.9</v>
      </c>
      <c r="AQ22" s="4">
        <v>5.7</v>
      </c>
      <c r="AR22" s="4">
        <v>65</v>
      </c>
      <c r="AS22" s="4">
        <v>27788</v>
      </c>
      <c r="AT22" s="4">
        <v>0.76500000000000001</v>
      </c>
      <c r="AU22" s="4">
        <v>16.581</v>
      </c>
      <c r="AV22" s="4">
        <v>53731</v>
      </c>
      <c r="AW22" s="4">
        <v>0</v>
      </c>
      <c r="AX22" s="30">
        <v>0.61</v>
      </c>
      <c r="AY22">
        <v>0.8845833333333335</v>
      </c>
      <c r="AZ22" t="s">
        <v>69</v>
      </c>
      <c r="BA22" t="s">
        <v>188</v>
      </c>
      <c r="BB22">
        <v>1</v>
      </c>
      <c r="BC22" t="s">
        <v>213</v>
      </c>
      <c r="BD22">
        <v>10</v>
      </c>
      <c r="BE22">
        <v>120886.96099999997</v>
      </c>
      <c r="BF22">
        <v>4.7595513630291367E-2</v>
      </c>
      <c r="BG22">
        <v>4.2102198098795243E-2</v>
      </c>
      <c r="BH22">
        <v>281649.02399999998</v>
      </c>
      <c r="BI22">
        <v>2.0428535197054332E-2</v>
      </c>
      <c r="BJ22">
        <v>1.8070741759727647E-2</v>
      </c>
      <c r="BK22">
        <v>1</v>
      </c>
      <c r="BL22" t="s">
        <v>69</v>
      </c>
      <c r="BM22">
        <v>0</v>
      </c>
      <c r="BN22" t="s">
        <v>363</v>
      </c>
    </row>
    <row r="23" spans="1:66">
      <c r="A23" s="143" t="str">
        <f t="shared" si="20"/>
        <v>해성운수</v>
      </c>
      <c r="B23" s="143" t="str">
        <f t="shared" si="1"/>
        <v>24</v>
      </c>
      <c r="C23" s="144" t="str">
        <f t="shared" si="21"/>
        <v>70바3889</v>
      </c>
      <c r="D23" s="132" t="str">
        <f t="shared" si="22"/>
        <v>대형</v>
      </c>
      <c r="E23" s="128" t="str">
        <f t="shared" si="16"/>
        <v>S</v>
      </c>
      <c r="F23" s="151">
        <f t="shared" si="17"/>
        <v>1.0287500000000001</v>
      </c>
      <c r="G23" s="152">
        <f t="shared" si="18"/>
        <v>2.4689999999999999</v>
      </c>
      <c r="H23" s="153">
        <f t="shared" si="19"/>
        <v>2.4</v>
      </c>
      <c r="I23" s="154">
        <f t="shared" si="23"/>
        <v>5997.0330000000004</v>
      </c>
      <c r="J23" s="155">
        <f t="shared" si="24"/>
        <v>1.6399302939630565E-2</v>
      </c>
      <c r="K23" s="155">
        <f t="shared" si="25"/>
        <v>0.40298412095928621</v>
      </c>
      <c r="L23" s="155">
        <f t="shared" si="26"/>
        <v>0.21377237710714614</v>
      </c>
      <c r="M23" s="156">
        <f t="shared" si="27"/>
        <v>11.172000000000001</v>
      </c>
      <c r="N23" s="157">
        <f t="shared" si="28"/>
        <v>0.56699999999999995</v>
      </c>
      <c r="O23" s="157">
        <f t="shared" si="29"/>
        <v>10.839</v>
      </c>
      <c r="P23" s="158">
        <f t="shared" si="30"/>
        <v>0.10166666666666666</v>
      </c>
      <c r="Q23" s="159">
        <f t="shared" si="31"/>
        <v>87</v>
      </c>
      <c r="R23" s="160">
        <f t="shared" si="32"/>
        <v>25.35194559195504</v>
      </c>
      <c r="S23" s="145">
        <f t="shared" si="33"/>
        <v>34</v>
      </c>
      <c r="T23" s="145">
        <f t="shared" si="34"/>
        <v>650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210</v>
      </c>
      <c r="Z23" t="s">
        <v>146</v>
      </c>
      <c r="AA23" t="s">
        <v>48</v>
      </c>
      <c r="AB23">
        <v>534</v>
      </c>
      <c r="AC23" s="1">
        <v>5997.0330000000004</v>
      </c>
      <c r="AD23" s="1">
        <v>2428.71</v>
      </c>
      <c r="AE23" s="28">
        <v>2.4689999999999999</v>
      </c>
      <c r="AF23">
        <v>2.4</v>
      </c>
      <c r="AG23">
        <v>11.172000000000001</v>
      </c>
      <c r="AH23">
        <v>407.41377999999997</v>
      </c>
      <c r="AI23">
        <v>6.6813019999999996</v>
      </c>
      <c r="AJ23">
        <v>164.18128400000001</v>
      </c>
      <c r="AK23">
        <v>1282</v>
      </c>
      <c r="AL23">
        <v>34</v>
      </c>
      <c r="AM23">
        <v>650</v>
      </c>
      <c r="AN23">
        <v>87</v>
      </c>
      <c r="AO23">
        <v>14.719759</v>
      </c>
      <c r="AP23">
        <v>3268.3</v>
      </c>
      <c r="AQ23">
        <v>6.1</v>
      </c>
      <c r="AR23">
        <v>118</v>
      </c>
      <c r="AS23">
        <v>43478</v>
      </c>
      <c r="AT23">
        <v>0.56699999999999995</v>
      </c>
      <c r="AU23">
        <v>10.839</v>
      </c>
      <c r="AV23">
        <v>51313</v>
      </c>
      <c r="AW23">
        <v>0</v>
      </c>
      <c r="AX23" s="29">
        <v>0.59</v>
      </c>
      <c r="AY23">
        <v>1.0287500000000001</v>
      </c>
      <c r="AZ23" t="s">
        <v>71</v>
      </c>
      <c r="BA23" t="s">
        <v>188</v>
      </c>
      <c r="BB23">
        <v>1</v>
      </c>
      <c r="BC23" t="s">
        <v>421</v>
      </c>
      <c r="BD23">
        <v>13</v>
      </c>
      <c r="BE23">
        <v>120886.96099999997</v>
      </c>
      <c r="BF23">
        <v>4.9608600881281169E-2</v>
      </c>
      <c r="BG23">
        <v>5.1034848156618004E-2</v>
      </c>
      <c r="BH23">
        <v>281649.02399999998</v>
      </c>
      <c r="BI23">
        <v>2.1292575116468364E-2</v>
      </c>
      <c r="BJ23">
        <v>2.190473665106683E-2</v>
      </c>
      <c r="BK23">
        <v>1</v>
      </c>
      <c r="BL23" t="s">
        <v>71</v>
      </c>
      <c r="BM23">
        <v>0</v>
      </c>
      <c r="BN23" t="s">
        <v>363</v>
      </c>
    </row>
    <row r="24" spans="1:66">
      <c r="A24" s="140" t="str">
        <f t="shared" si="20"/>
        <v>해성운수</v>
      </c>
      <c r="B24" s="140" t="str">
        <f t="shared" si="1"/>
        <v>24</v>
      </c>
      <c r="C24" s="141" t="str">
        <f t="shared" si="21"/>
        <v>70바3893</v>
      </c>
      <c r="D24" s="115" t="str">
        <f t="shared" si="22"/>
        <v>대형</v>
      </c>
      <c r="E24" s="111" t="str">
        <f t="shared" si="16"/>
        <v>A</v>
      </c>
      <c r="F24" s="161">
        <f t="shared" si="17"/>
        <v>0.97521739130434781</v>
      </c>
      <c r="G24" s="162">
        <f t="shared" si="18"/>
        <v>2.2429999999999999</v>
      </c>
      <c r="H24" s="163">
        <f t="shared" si="19"/>
        <v>2.2999999999999998</v>
      </c>
      <c r="I24" s="164">
        <f t="shared" si="23"/>
        <v>5686.5079999999998</v>
      </c>
      <c r="J24" s="165">
        <f t="shared" si="24"/>
        <v>1.9405344466595496E-2</v>
      </c>
      <c r="K24" s="165">
        <f t="shared" si="25"/>
        <v>0.41469677522577714</v>
      </c>
      <c r="L24" s="165">
        <f t="shared" si="26"/>
        <v>0.20557431731389458</v>
      </c>
      <c r="M24" s="166">
        <f t="shared" si="27"/>
        <v>11.744999999999999</v>
      </c>
      <c r="N24" s="167">
        <f t="shared" si="28"/>
        <v>0.54500000000000004</v>
      </c>
      <c r="O24" s="167">
        <f t="shared" si="29"/>
        <v>18.359000000000002</v>
      </c>
      <c r="P24" s="168">
        <f t="shared" si="30"/>
        <v>0.10333333333333333</v>
      </c>
      <c r="Q24" s="169">
        <f t="shared" si="31"/>
        <v>84</v>
      </c>
      <c r="R24" s="170">
        <f t="shared" si="32"/>
        <v>25.953860777753295</v>
      </c>
      <c r="S24" s="142">
        <f t="shared" si="33"/>
        <v>31</v>
      </c>
      <c r="T24" s="142">
        <f t="shared" si="34"/>
        <v>1044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211</v>
      </c>
      <c r="Z24" t="s">
        <v>146</v>
      </c>
      <c r="AA24" t="s">
        <v>48</v>
      </c>
      <c r="AB24">
        <v>534</v>
      </c>
      <c r="AC24" s="1">
        <v>5686.5079999999998</v>
      </c>
      <c r="AD24" s="1">
        <v>2535.0909999999999</v>
      </c>
      <c r="AE24" s="28">
        <v>2.2429999999999999</v>
      </c>
      <c r="AF24">
        <v>2.2999999999999998</v>
      </c>
      <c r="AG24">
        <v>11.744999999999999</v>
      </c>
      <c r="AH24">
        <v>387.17349300000001</v>
      </c>
      <c r="AI24">
        <v>7.5132349999999999</v>
      </c>
      <c r="AJ24">
        <v>160.55959899999999</v>
      </c>
      <c r="AK24">
        <v>1169</v>
      </c>
      <c r="AL24">
        <v>31</v>
      </c>
      <c r="AM24">
        <v>1044</v>
      </c>
      <c r="AN24">
        <v>84</v>
      </c>
      <c r="AO24">
        <v>14.687234</v>
      </c>
      <c r="AP24">
        <v>628.5</v>
      </c>
      <c r="AQ24">
        <v>6.2</v>
      </c>
      <c r="AR24">
        <v>93</v>
      </c>
      <c r="AS24">
        <v>67221</v>
      </c>
      <c r="AT24">
        <v>0.54500000000000004</v>
      </c>
      <c r="AU24">
        <v>18.359000000000002</v>
      </c>
      <c r="AV24">
        <v>41741</v>
      </c>
      <c r="AW24">
        <v>0</v>
      </c>
      <c r="AX24" s="29">
        <v>0.54</v>
      </c>
      <c r="AY24">
        <v>0.97521739130434781</v>
      </c>
      <c r="AZ24" t="s">
        <v>66</v>
      </c>
      <c r="BA24" t="s">
        <v>188</v>
      </c>
      <c r="BB24">
        <v>3</v>
      </c>
      <c r="BC24" t="s">
        <v>415</v>
      </c>
      <c r="BD24">
        <v>13</v>
      </c>
      <c r="BE24">
        <v>120886.96099999997</v>
      </c>
      <c r="BF24">
        <v>4.7039878850126782E-2</v>
      </c>
      <c r="BG24">
        <v>4.5874107939493203E-2</v>
      </c>
      <c r="BH24">
        <v>281649.02399999998</v>
      </c>
      <c r="BI24">
        <v>2.0190050436673979E-2</v>
      </c>
      <c r="BJ24">
        <v>1.9689688317156406E-2</v>
      </c>
      <c r="BK24">
        <v>1</v>
      </c>
      <c r="BL24" t="s">
        <v>71</v>
      </c>
      <c r="BM24">
        <v>-1</v>
      </c>
      <c r="BN24" t="s">
        <v>467</v>
      </c>
    </row>
    <row r="25" spans="1:66">
      <c r="A25" s="143" t="str">
        <f t="shared" si="20"/>
        <v>해성운수</v>
      </c>
      <c r="B25" s="143" t="str">
        <f t="shared" si="1"/>
        <v>24</v>
      </c>
      <c r="C25" s="144" t="str">
        <f t="shared" si="21"/>
        <v>71바5764</v>
      </c>
      <c r="D25" s="132" t="str">
        <f t="shared" si="22"/>
        <v>중형</v>
      </c>
      <c r="E25" s="128" t="str">
        <f t="shared" si="16"/>
        <v>A</v>
      </c>
      <c r="F25" s="151">
        <f t="shared" si="17"/>
        <v>0.96692307692307677</v>
      </c>
      <c r="G25" s="152">
        <f t="shared" si="18"/>
        <v>2.5139999999999998</v>
      </c>
      <c r="H25" s="153">
        <f t="shared" si="19"/>
        <v>2.6</v>
      </c>
      <c r="I25" s="154">
        <f t="shared" si="23"/>
        <v>4637.7179999999998</v>
      </c>
      <c r="J25" s="155">
        <f t="shared" si="24"/>
        <v>3.4470479837778747E-2</v>
      </c>
      <c r="K25" s="155">
        <f t="shared" si="25"/>
        <v>0.39580510452935996</v>
      </c>
      <c r="L25" s="155">
        <f t="shared" si="26"/>
        <v>0.2345981364110539</v>
      </c>
      <c r="M25" s="156">
        <f t="shared" si="27"/>
        <v>12.717000000000001</v>
      </c>
      <c r="N25" s="157">
        <f t="shared" si="28"/>
        <v>0.64700000000000002</v>
      </c>
      <c r="O25" s="157">
        <f t="shared" si="29"/>
        <v>15.481999999999999</v>
      </c>
      <c r="P25" s="158">
        <f t="shared" si="30"/>
        <v>1.0149999999999999</v>
      </c>
      <c r="Q25" s="159">
        <f t="shared" si="31"/>
        <v>92</v>
      </c>
      <c r="R25" s="160">
        <f t="shared" si="32"/>
        <v>26.232660446738493</v>
      </c>
      <c r="S25" s="145">
        <f t="shared" si="33"/>
        <v>30</v>
      </c>
      <c r="T25" s="145">
        <f t="shared" si="34"/>
        <v>718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212</v>
      </c>
      <c r="Z25" s="4" t="s">
        <v>181</v>
      </c>
      <c r="AA25" s="4" t="s">
        <v>48</v>
      </c>
      <c r="AB25" s="4">
        <v>534</v>
      </c>
      <c r="AC25" s="4">
        <v>4637.7179999999998</v>
      </c>
      <c r="AD25" s="4">
        <v>1844.4110000000001</v>
      </c>
      <c r="AE25" s="4">
        <v>2.5139999999999998</v>
      </c>
      <c r="AF25" s="4">
        <v>2.6</v>
      </c>
      <c r="AG25" s="4">
        <v>12.717000000000001</v>
      </c>
      <c r="AH25" s="4">
        <v>310.31099799999998</v>
      </c>
      <c r="AI25" s="4">
        <v>10.696569</v>
      </c>
      <c r="AJ25" s="4">
        <v>122.822677</v>
      </c>
      <c r="AK25" s="4">
        <v>1088</v>
      </c>
      <c r="AL25" s="4">
        <v>30</v>
      </c>
      <c r="AM25" s="4">
        <v>718</v>
      </c>
      <c r="AN25" s="4">
        <v>92</v>
      </c>
      <c r="AO25" s="4">
        <v>14.945387</v>
      </c>
      <c r="AP25" s="4">
        <v>2462.6</v>
      </c>
      <c r="AQ25" s="4">
        <v>60.9</v>
      </c>
      <c r="AR25" s="4">
        <v>51</v>
      </c>
      <c r="AS25" s="4">
        <v>25620</v>
      </c>
      <c r="AT25" s="4">
        <v>0.64700000000000002</v>
      </c>
      <c r="AU25" s="4">
        <v>15.481999999999999</v>
      </c>
      <c r="AV25" s="4">
        <v>41682</v>
      </c>
      <c r="AW25" s="4">
        <v>0</v>
      </c>
      <c r="AX25" s="30">
        <v>0.63</v>
      </c>
      <c r="AY25">
        <v>0.96692307692307677</v>
      </c>
      <c r="AZ25" t="s">
        <v>66</v>
      </c>
      <c r="BA25" t="s">
        <v>188</v>
      </c>
      <c r="BB25">
        <v>7</v>
      </c>
      <c r="BC25" t="s">
        <v>418</v>
      </c>
      <c r="BD25">
        <v>16</v>
      </c>
      <c r="BE25">
        <v>120886.96099999997</v>
      </c>
      <c r="BF25">
        <v>3.8364087918464601E-2</v>
      </c>
      <c r="BG25">
        <v>3.7095121933469227E-2</v>
      </c>
      <c r="BH25">
        <v>281649.02399999998</v>
      </c>
      <c r="BI25">
        <v>1.6466302400536634E-2</v>
      </c>
      <c r="BJ25">
        <v>1.5921647782672726E-2</v>
      </c>
      <c r="BK25">
        <v>1</v>
      </c>
      <c r="BL25" t="s">
        <v>68</v>
      </c>
      <c r="BM25">
        <v>1</v>
      </c>
      <c r="BN25" t="s">
        <v>399</v>
      </c>
    </row>
    <row r="26" spans="1:66">
      <c r="A26" s="140" t="str">
        <f t="shared" si="20"/>
        <v>해성운수</v>
      </c>
      <c r="B26" s="140" t="str">
        <f t="shared" si="1"/>
        <v>514-1</v>
      </c>
      <c r="C26" s="141" t="str">
        <f t="shared" si="21"/>
        <v>71바5751</v>
      </c>
      <c r="D26" s="115" t="str">
        <f t="shared" si="22"/>
        <v>중형</v>
      </c>
      <c r="E26" s="111" t="str">
        <f t="shared" si="16"/>
        <v>D</v>
      </c>
      <c r="F26" s="161">
        <f t="shared" si="17"/>
        <v>0.84896551724137936</v>
      </c>
      <c r="G26" s="162">
        <f t="shared" si="18"/>
        <v>2.4620000000000002</v>
      </c>
      <c r="H26" s="163">
        <f t="shared" si="19"/>
        <v>2.9</v>
      </c>
      <c r="I26" s="164">
        <f t="shared" si="23"/>
        <v>1943.144</v>
      </c>
      <c r="J26" s="165">
        <f t="shared" si="24"/>
        <v>1.9320832570222293E-2</v>
      </c>
      <c r="K26" s="165">
        <f t="shared" si="25"/>
        <v>0.39296517761191629</v>
      </c>
      <c r="L26" s="165">
        <f t="shared" si="26"/>
        <v>0.23312734413918887</v>
      </c>
      <c r="M26" s="166">
        <f t="shared" si="27"/>
        <v>8.6869999999999994</v>
      </c>
      <c r="N26" s="167">
        <f t="shared" si="28"/>
        <v>5.0999999999999997E-2</v>
      </c>
      <c r="O26" s="167">
        <f t="shared" si="29"/>
        <v>7.4109999999999996</v>
      </c>
      <c r="P26" s="168">
        <f t="shared" si="30"/>
        <v>0</v>
      </c>
      <c r="Q26" s="169">
        <f t="shared" si="31"/>
        <v>70</v>
      </c>
      <c r="R26" s="170">
        <f t="shared" si="32"/>
        <v>21.456828818764993</v>
      </c>
      <c r="S26" s="142">
        <f t="shared" si="33"/>
        <v>1</v>
      </c>
      <c r="T26" s="142">
        <f t="shared" si="34"/>
        <v>144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214</v>
      </c>
      <c r="Z26" t="s">
        <v>181</v>
      </c>
      <c r="AA26" t="s">
        <v>48</v>
      </c>
      <c r="AB26">
        <v>534</v>
      </c>
      <c r="AC26" s="1">
        <v>1943.144</v>
      </c>
      <c r="AD26" s="1">
        <v>789.22500000000002</v>
      </c>
      <c r="AE26" s="28">
        <v>2.4620000000000002</v>
      </c>
      <c r="AF26">
        <v>2.9</v>
      </c>
      <c r="AG26">
        <v>8.6869999999999994</v>
      </c>
      <c r="AH26">
        <v>154.08963299999999</v>
      </c>
      <c r="AI26">
        <v>2.9771399999999999</v>
      </c>
      <c r="AJ26">
        <v>60.551859999999998</v>
      </c>
      <c r="AK26">
        <v>453</v>
      </c>
      <c r="AL26">
        <v>1</v>
      </c>
      <c r="AM26">
        <v>144</v>
      </c>
      <c r="AN26">
        <v>70</v>
      </c>
      <c r="AO26">
        <v>12.610478000000001</v>
      </c>
      <c r="AP26">
        <v>65.8</v>
      </c>
      <c r="AQ26">
        <v>0</v>
      </c>
      <c r="AR26">
        <v>22</v>
      </c>
      <c r="AS26">
        <v>4107</v>
      </c>
      <c r="AT26">
        <v>5.0999999999999997E-2</v>
      </c>
      <c r="AU26">
        <v>7.4109999999999996</v>
      </c>
      <c r="AV26">
        <v>16963</v>
      </c>
      <c r="AW26">
        <v>0</v>
      </c>
      <c r="AX26" s="29">
        <v>0.6</v>
      </c>
      <c r="AY26">
        <v>0.84896551724137936</v>
      </c>
      <c r="AZ26" t="s">
        <v>67</v>
      </c>
      <c r="BA26" t="s">
        <v>372</v>
      </c>
      <c r="BB26">
        <v>1</v>
      </c>
      <c r="BC26" t="s">
        <v>374</v>
      </c>
      <c r="BD26">
        <v>11</v>
      </c>
      <c r="BE26">
        <v>30979.476000000002</v>
      </c>
      <c r="BF26">
        <v>6.2723591580438609E-2</v>
      </c>
      <c r="BG26">
        <v>5.3250166369324094E-2</v>
      </c>
      <c r="BH26">
        <v>281649.02399999998</v>
      </c>
      <c r="BI26">
        <v>6.899168235711693E-3</v>
      </c>
      <c r="BJ26">
        <v>5.857155929766272E-3</v>
      </c>
      <c r="BK26">
        <v>1</v>
      </c>
      <c r="BL26" t="s">
        <v>69</v>
      </c>
      <c r="BM26">
        <v>-1</v>
      </c>
      <c r="BN26" t="s">
        <v>467</v>
      </c>
    </row>
    <row r="27" spans="1:66">
      <c r="A27" s="143" t="str">
        <f t="shared" si="20"/>
        <v>해성운수</v>
      </c>
      <c r="B27" s="143" t="str">
        <f t="shared" si="1"/>
        <v>514-1</v>
      </c>
      <c r="C27" s="144" t="str">
        <f t="shared" si="21"/>
        <v>71바5753</v>
      </c>
      <c r="D27" s="132" t="str">
        <f t="shared" si="22"/>
        <v>중형</v>
      </c>
      <c r="E27" s="128" t="str">
        <f t="shared" si="16"/>
        <v>D</v>
      </c>
      <c r="F27" s="151">
        <f t="shared" si="17"/>
        <v>0.82964285714285713</v>
      </c>
      <c r="G27" s="152">
        <f t="shared" si="18"/>
        <v>2.323</v>
      </c>
      <c r="H27" s="153">
        <f t="shared" si="19"/>
        <v>2.8</v>
      </c>
      <c r="I27" s="154">
        <f t="shared" si="23"/>
        <v>1841.5429999999999</v>
      </c>
      <c r="J27" s="155">
        <f t="shared" si="24"/>
        <v>2.3136302829742016E-2</v>
      </c>
      <c r="K27" s="155">
        <f t="shared" si="25"/>
        <v>0.3703155041345188</v>
      </c>
      <c r="L27" s="155">
        <f t="shared" si="26"/>
        <v>0.13412665357257475</v>
      </c>
      <c r="M27" s="156">
        <f t="shared" si="27"/>
        <v>6.2619999999999996</v>
      </c>
      <c r="N27" s="157">
        <f t="shared" si="28"/>
        <v>0.217</v>
      </c>
      <c r="O27" s="157">
        <f t="shared" si="29"/>
        <v>6.5709999999999997</v>
      </c>
      <c r="P27" s="158">
        <f t="shared" si="30"/>
        <v>0.63833333333333331</v>
      </c>
      <c r="Q27" s="159">
        <f t="shared" si="31"/>
        <v>85</v>
      </c>
      <c r="R27" s="160">
        <f t="shared" si="32"/>
        <v>21.392821498806139</v>
      </c>
      <c r="S27" s="145">
        <f t="shared" si="33"/>
        <v>4</v>
      </c>
      <c r="T27" s="145">
        <f t="shared" si="34"/>
        <v>121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215</v>
      </c>
      <c r="Z27" s="4" t="s">
        <v>181</v>
      </c>
      <c r="AA27" s="4" t="s">
        <v>201</v>
      </c>
      <c r="AB27" s="4">
        <v>534</v>
      </c>
      <c r="AC27" s="4">
        <v>1841.5429999999999</v>
      </c>
      <c r="AD27" s="4">
        <v>792.78499999999997</v>
      </c>
      <c r="AE27" s="4">
        <v>2.323</v>
      </c>
      <c r="AF27" s="4">
        <v>2.8</v>
      </c>
      <c r="AG27" s="4">
        <v>6.2619999999999996</v>
      </c>
      <c r="AH27" s="4">
        <v>141.921595</v>
      </c>
      <c r="AI27" s="4">
        <v>3.283541</v>
      </c>
      <c r="AJ27" s="4">
        <v>52.555767000000003</v>
      </c>
      <c r="AK27" s="4">
        <v>247</v>
      </c>
      <c r="AL27" s="4">
        <v>4</v>
      </c>
      <c r="AM27" s="4">
        <v>121</v>
      </c>
      <c r="AN27" s="4">
        <v>85</v>
      </c>
      <c r="AO27" s="4">
        <v>12.975777000000001</v>
      </c>
      <c r="AP27" s="4">
        <v>582.79999999999995</v>
      </c>
      <c r="AQ27" s="4">
        <v>38.299999999999997</v>
      </c>
      <c r="AR27" s="4">
        <v>15</v>
      </c>
      <c r="AS27" s="4">
        <v>2312</v>
      </c>
      <c r="AT27" s="4">
        <v>0.217</v>
      </c>
      <c r="AU27" s="4">
        <v>6.5709999999999997</v>
      </c>
      <c r="AV27" s="4">
        <v>14214</v>
      </c>
      <c r="AW27" s="4">
        <v>0</v>
      </c>
      <c r="AX27" s="30">
        <v>0.48</v>
      </c>
      <c r="AY27">
        <v>0.82964285714285713</v>
      </c>
      <c r="AZ27" t="s">
        <v>67</v>
      </c>
      <c r="BA27" t="s">
        <v>372</v>
      </c>
      <c r="BB27">
        <v>2</v>
      </c>
      <c r="BC27" t="s">
        <v>375</v>
      </c>
      <c r="BD27">
        <v>7</v>
      </c>
      <c r="BE27">
        <v>30979.476000000002</v>
      </c>
      <c r="BF27">
        <v>5.9443968645563915E-2</v>
      </c>
      <c r="BG27">
        <v>4.9317263987016059E-2</v>
      </c>
      <c r="BH27">
        <v>281649.02399999998</v>
      </c>
      <c r="BI27">
        <v>6.5384320309237074E-3</v>
      </c>
      <c r="BJ27">
        <v>5.4245634313699184E-3</v>
      </c>
      <c r="BK27">
        <v>1</v>
      </c>
      <c r="BL27" t="s">
        <v>67</v>
      </c>
      <c r="BM27">
        <v>0</v>
      </c>
      <c r="BN27" t="s">
        <v>363</v>
      </c>
    </row>
    <row r="28" spans="1:66">
      <c r="A28" s="140" t="str">
        <f t="shared" si="20"/>
        <v>해성운수</v>
      </c>
      <c r="B28" s="140" t="str">
        <f t="shared" si="1"/>
        <v>514-1</v>
      </c>
      <c r="C28" s="141" t="str">
        <f t="shared" si="21"/>
        <v>71바5754</v>
      </c>
      <c r="D28" s="115" t="str">
        <f t="shared" si="22"/>
        <v>중형</v>
      </c>
      <c r="E28" s="111" t="str">
        <f t="shared" si="16"/>
        <v>F</v>
      </c>
      <c r="F28" s="161">
        <f t="shared" si="17"/>
        <v>0.7578571428571429</v>
      </c>
      <c r="G28" s="162">
        <f t="shared" si="18"/>
        <v>2.1219999999999999</v>
      </c>
      <c r="H28" s="163">
        <f t="shared" si="19"/>
        <v>2.8</v>
      </c>
      <c r="I28" s="164">
        <f t="shared" si="23"/>
        <v>3793.2440000000001</v>
      </c>
      <c r="J28" s="165">
        <f t="shared" si="24"/>
        <v>1.9687277356489417E-2</v>
      </c>
      <c r="K28" s="165">
        <f t="shared" si="25"/>
        <v>0.3726737720149369</v>
      </c>
      <c r="L28" s="165">
        <f t="shared" si="26"/>
        <v>0.12021372735315734</v>
      </c>
      <c r="M28" s="166">
        <f t="shared" si="27"/>
        <v>7.1150000000000002</v>
      </c>
      <c r="N28" s="167">
        <f t="shared" si="28"/>
        <v>2.5999999999999999E-2</v>
      </c>
      <c r="O28" s="167">
        <f t="shared" si="29"/>
        <v>4.4290000000000003</v>
      </c>
      <c r="P28" s="168">
        <f t="shared" si="30"/>
        <v>0</v>
      </c>
      <c r="Q28" s="169">
        <f t="shared" si="31"/>
        <v>81</v>
      </c>
      <c r="R28" s="170">
        <f t="shared" si="32"/>
        <v>21.239909634113488</v>
      </c>
      <c r="S28" s="142">
        <f t="shared" si="33"/>
        <v>1</v>
      </c>
      <c r="T28" s="142">
        <f t="shared" si="34"/>
        <v>168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216</v>
      </c>
      <c r="Z28" s="4" t="s">
        <v>181</v>
      </c>
      <c r="AA28" s="4" t="s">
        <v>201</v>
      </c>
      <c r="AB28" s="4">
        <v>534</v>
      </c>
      <c r="AC28" s="4">
        <v>3793.2440000000001</v>
      </c>
      <c r="AD28" s="4">
        <v>1787.9549999999999</v>
      </c>
      <c r="AE28" s="4">
        <v>2.1219999999999999</v>
      </c>
      <c r="AF28" s="4">
        <v>2.8</v>
      </c>
      <c r="AG28" s="4">
        <v>7.1150000000000002</v>
      </c>
      <c r="AH28" s="4">
        <v>293.90874600000001</v>
      </c>
      <c r="AI28" s="4">
        <v>5.7862629999999999</v>
      </c>
      <c r="AJ28" s="4">
        <v>109.53208100000001</v>
      </c>
      <c r="AK28" s="4">
        <v>456</v>
      </c>
      <c r="AL28" s="4">
        <v>1</v>
      </c>
      <c r="AM28" s="4">
        <v>168</v>
      </c>
      <c r="AN28" s="4">
        <v>81</v>
      </c>
      <c r="AO28" s="4">
        <v>12.906196</v>
      </c>
      <c r="AP28" s="4">
        <v>102.5</v>
      </c>
      <c r="AQ28" s="4">
        <v>0</v>
      </c>
      <c r="AR28" s="4">
        <v>36</v>
      </c>
      <c r="AS28" s="4">
        <v>5628</v>
      </c>
      <c r="AT28" s="4">
        <v>2.5999999999999999E-2</v>
      </c>
      <c r="AU28" s="4">
        <v>4.4290000000000003</v>
      </c>
      <c r="AV28" s="4">
        <v>28746</v>
      </c>
      <c r="AW28" s="4">
        <v>0</v>
      </c>
      <c r="AX28" s="30">
        <v>0.47</v>
      </c>
      <c r="AY28">
        <v>0.7578571428571429</v>
      </c>
      <c r="AZ28" t="s">
        <v>70</v>
      </c>
      <c r="BA28" t="s">
        <v>372</v>
      </c>
      <c r="BB28">
        <v>1</v>
      </c>
      <c r="BC28" t="s">
        <v>373</v>
      </c>
      <c r="BD28">
        <v>9</v>
      </c>
      <c r="BE28">
        <v>30979.476000000002</v>
      </c>
      <c r="BF28">
        <v>0.12244377535630363</v>
      </c>
      <c r="BG28">
        <v>9.2794889752170109E-2</v>
      </c>
      <c r="BH28">
        <v>281649.02399999998</v>
      </c>
      <c r="BI28">
        <v>1.3467982051306525E-2</v>
      </c>
      <c r="BJ28">
        <v>1.0206806397454445E-2</v>
      </c>
      <c r="BK28">
        <v>1</v>
      </c>
      <c r="BL28" t="s">
        <v>70</v>
      </c>
      <c r="BM28">
        <v>0</v>
      </c>
      <c r="BN28" t="s">
        <v>363</v>
      </c>
    </row>
    <row r="29" spans="1:66">
      <c r="A29" s="143" t="str">
        <f t="shared" si="20"/>
        <v>해성운수</v>
      </c>
      <c r="B29" s="143" t="str">
        <f t="shared" si="1"/>
        <v>514-1</v>
      </c>
      <c r="C29" s="144" t="str">
        <f t="shared" si="21"/>
        <v>71바5760</v>
      </c>
      <c r="D29" s="132" t="str">
        <f t="shared" si="22"/>
        <v>중형</v>
      </c>
      <c r="E29" s="128" t="str">
        <f t="shared" si="16"/>
        <v>B</v>
      </c>
      <c r="F29" s="151">
        <f t="shared" si="17"/>
        <v>0.90592592592592591</v>
      </c>
      <c r="G29" s="152">
        <f t="shared" si="18"/>
        <v>2.4460000000000002</v>
      </c>
      <c r="H29" s="153">
        <f t="shared" si="19"/>
        <v>2.7</v>
      </c>
      <c r="I29" s="154">
        <f t="shared" si="23"/>
        <v>3950.3319999999999</v>
      </c>
      <c r="J29" s="155">
        <f t="shared" si="24"/>
        <v>1.6418830684434931E-2</v>
      </c>
      <c r="K29" s="155">
        <f t="shared" si="25"/>
        <v>0.3891334889813623</v>
      </c>
      <c r="L29" s="155">
        <f t="shared" si="26"/>
        <v>0.16732770815212494</v>
      </c>
      <c r="M29" s="156">
        <f t="shared" si="27"/>
        <v>9.5399999999999991</v>
      </c>
      <c r="N29" s="157">
        <f t="shared" si="28"/>
        <v>0</v>
      </c>
      <c r="O29" s="157">
        <f t="shared" si="29"/>
        <v>3.9239999999999999</v>
      </c>
      <c r="P29" s="158">
        <f t="shared" si="30"/>
        <v>0</v>
      </c>
      <c r="Q29" s="159">
        <f t="shared" si="31"/>
        <v>81</v>
      </c>
      <c r="R29" s="160">
        <f t="shared" si="32"/>
        <v>21.070950114370969</v>
      </c>
      <c r="S29" s="145">
        <f t="shared" si="33"/>
        <v>0</v>
      </c>
      <c r="T29" s="145">
        <f t="shared" si="34"/>
        <v>155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217</v>
      </c>
      <c r="Z29" t="s">
        <v>181</v>
      </c>
      <c r="AA29" t="s">
        <v>48</v>
      </c>
      <c r="AB29">
        <v>534</v>
      </c>
      <c r="AC29" s="1">
        <v>3950.3319999999999</v>
      </c>
      <c r="AD29" s="1">
        <v>1614.9829999999999</v>
      </c>
      <c r="AE29" s="28">
        <v>2.4460000000000002</v>
      </c>
      <c r="AF29">
        <v>2.7</v>
      </c>
      <c r="AG29">
        <v>9.5399999999999991</v>
      </c>
      <c r="AH29">
        <v>315.38122900000002</v>
      </c>
      <c r="AI29">
        <v>5.178191</v>
      </c>
      <c r="AJ29">
        <v>122.725398</v>
      </c>
      <c r="AK29">
        <v>661</v>
      </c>
      <c r="AL29">
        <v>0</v>
      </c>
      <c r="AM29">
        <v>155</v>
      </c>
      <c r="AN29">
        <v>81</v>
      </c>
      <c r="AO29">
        <v>12.525577</v>
      </c>
      <c r="AP29">
        <v>252.8</v>
      </c>
      <c r="AQ29">
        <v>0</v>
      </c>
      <c r="AR29">
        <v>44</v>
      </c>
      <c r="AS29">
        <v>8933</v>
      </c>
      <c r="AT29">
        <v>0</v>
      </c>
      <c r="AU29">
        <v>3.9239999999999999</v>
      </c>
      <c r="AV29">
        <v>35205</v>
      </c>
      <c r="AW29">
        <v>0</v>
      </c>
      <c r="AX29" s="29">
        <v>0.64</v>
      </c>
      <c r="AY29">
        <v>0.90592592592592591</v>
      </c>
      <c r="AZ29" t="s">
        <v>68</v>
      </c>
      <c r="BA29" t="s">
        <v>372</v>
      </c>
      <c r="BB29">
        <v>1</v>
      </c>
      <c r="BC29" t="s">
        <v>402</v>
      </c>
      <c r="BD29">
        <v>7</v>
      </c>
      <c r="BE29">
        <v>30979.476000000002</v>
      </c>
      <c r="BF29">
        <v>0.12751448733348492</v>
      </c>
      <c r="BG29">
        <v>0.11551868000655707</v>
      </c>
      <c r="BH29">
        <v>281649.02399999998</v>
      </c>
      <c r="BI29">
        <v>1.4025725862270341E-2</v>
      </c>
      <c r="BJ29">
        <v>1.2706268688560465E-2</v>
      </c>
      <c r="BK29">
        <v>1</v>
      </c>
      <c r="BL29" t="s">
        <v>68</v>
      </c>
      <c r="BM29">
        <v>0</v>
      </c>
      <c r="BN29" t="s">
        <v>363</v>
      </c>
    </row>
    <row r="30" spans="1:66">
      <c r="A30" s="140" t="str">
        <f t="shared" si="20"/>
        <v>해성운수</v>
      </c>
      <c r="B30" s="140" t="str">
        <f t="shared" si="1"/>
        <v>514-1</v>
      </c>
      <c r="C30" s="141" t="str">
        <f t="shared" si="21"/>
        <v>71바5763</v>
      </c>
      <c r="D30" s="115" t="str">
        <f t="shared" si="22"/>
        <v>중형</v>
      </c>
      <c r="E30" s="111" t="str">
        <f t="shared" si="16"/>
        <v>D</v>
      </c>
      <c r="F30" s="161">
        <f t="shared" si="17"/>
        <v>0.81259259259259253</v>
      </c>
      <c r="G30" s="162">
        <f t="shared" si="18"/>
        <v>2.194</v>
      </c>
      <c r="H30" s="163">
        <f t="shared" si="19"/>
        <v>2.7</v>
      </c>
      <c r="I30" s="164">
        <f t="shared" si="23"/>
        <v>1871.9269999999999</v>
      </c>
      <c r="J30" s="165">
        <f t="shared" si="24"/>
        <v>2.3674331700949836E-2</v>
      </c>
      <c r="K30" s="165">
        <f t="shared" si="25"/>
        <v>0.37046239736525688</v>
      </c>
      <c r="L30" s="165">
        <f t="shared" si="26"/>
        <v>8.1733956505782551E-2</v>
      </c>
      <c r="M30" s="166">
        <f t="shared" si="27"/>
        <v>9.5449999999999999</v>
      </c>
      <c r="N30" s="167">
        <f t="shared" si="28"/>
        <v>0</v>
      </c>
      <c r="O30" s="167">
        <f t="shared" si="29"/>
        <v>2.4569999999999999</v>
      </c>
      <c r="P30" s="168">
        <f t="shared" si="30"/>
        <v>0</v>
      </c>
      <c r="Q30" s="169">
        <f t="shared" si="31"/>
        <v>65</v>
      </c>
      <c r="R30" s="170">
        <f t="shared" si="32"/>
        <v>20.859626411585683</v>
      </c>
      <c r="S30" s="142">
        <f t="shared" si="33"/>
        <v>0</v>
      </c>
      <c r="T30" s="142">
        <f t="shared" si="34"/>
        <v>46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218</v>
      </c>
      <c r="Z30" s="4" t="s">
        <v>181</v>
      </c>
      <c r="AA30" s="4" t="s">
        <v>48</v>
      </c>
      <c r="AB30" s="4">
        <v>534</v>
      </c>
      <c r="AC30" s="4">
        <v>1871.9269999999999</v>
      </c>
      <c r="AD30" s="4">
        <v>853.27099999999996</v>
      </c>
      <c r="AE30" s="4">
        <v>2.194</v>
      </c>
      <c r="AF30" s="4">
        <v>2.7</v>
      </c>
      <c r="AG30" s="4">
        <v>9.5449999999999999</v>
      </c>
      <c r="AH30" s="4">
        <v>148.11797200000001</v>
      </c>
      <c r="AI30" s="4">
        <v>3.5065940000000002</v>
      </c>
      <c r="AJ30" s="4">
        <v>54.872138999999997</v>
      </c>
      <c r="AK30" s="4">
        <v>153</v>
      </c>
      <c r="AL30" s="4">
        <v>0</v>
      </c>
      <c r="AM30" s="4">
        <v>46</v>
      </c>
      <c r="AN30" s="4">
        <v>65</v>
      </c>
      <c r="AO30" s="4">
        <v>12.638081</v>
      </c>
      <c r="AP30" s="4">
        <v>14.4</v>
      </c>
      <c r="AQ30" s="4">
        <v>0</v>
      </c>
      <c r="AR30" s="4">
        <v>12</v>
      </c>
      <c r="AS30" s="4">
        <v>1558</v>
      </c>
      <c r="AT30" s="4">
        <v>0</v>
      </c>
      <c r="AU30" s="4">
        <v>2.4569999999999999</v>
      </c>
      <c r="AV30" s="4">
        <v>15143</v>
      </c>
      <c r="AW30" s="4">
        <v>0</v>
      </c>
      <c r="AX30" s="30">
        <v>0.57999999999999996</v>
      </c>
      <c r="AY30">
        <v>0.81259259259259253</v>
      </c>
      <c r="AZ30" t="s">
        <v>67</v>
      </c>
      <c r="BA30" t="s">
        <v>372</v>
      </c>
      <c r="BB30">
        <v>5</v>
      </c>
      <c r="BC30" t="s">
        <v>469</v>
      </c>
      <c r="BD30">
        <v>4</v>
      </c>
      <c r="BE30">
        <v>30979.476000000002</v>
      </c>
      <c r="BF30">
        <v>6.0424747016379482E-2</v>
      </c>
      <c r="BG30">
        <v>4.9100701834791323E-2</v>
      </c>
      <c r="BH30">
        <v>281649.02399999998</v>
      </c>
      <c r="BI30">
        <v>6.6463109774525615E-3</v>
      </c>
      <c r="BJ30">
        <v>5.4007430683447851E-3</v>
      </c>
      <c r="BK30">
        <v>1</v>
      </c>
      <c r="BL30" t="s">
        <v>67</v>
      </c>
      <c r="BM30">
        <v>0</v>
      </c>
      <c r="BN30" t="s">
        <v>363</v>
      </c>
    </row>
    <row r="31" spans="1:66">
      <c r="A31" s="143" t="str">
        <f t="shared" si="20"/>
        <v>해성운수</v>
      </c>
      <c r="B31" s="143" t="str">
        <f t="shared" si="1"/>
        <v>514-1</v>
      </c>
      <c r="C31" s="144" t="str">
        <f t="shared" si="21"/>
        <v>71바5768</v>
      </c>
      <c r="D31" s="132" t="str">
        <f t="shared" si="22"/>
        <v>중형</v>
      </c>
      <c r="E31" s="128" t="str">
        <f t="shared" si="16"/>
        <v>D</v>
      </c>
      <c r="F31" s="151">
        <f t="shared" si="17"/>
        <v>0.82107142857142856</v>
      </c>
      <c r="G31" s="152">
        <f t="shared" si="18"/>
        <v>2.2989999999999999</v>
      </c>
      <c r="H31" s="153">
        <f t="shared" si="19"/>
        <v>2.8</v>
      </c>
      <c r="I31" s="154">
        <f t="shared" si="23"/>
        <v>1621.549</v>
      </c>
      <c r="J31" s="155">
        <f t="shared" si="24"/>
        <v>1.8775884371493978E-2</v>
      </c>
      <c r="K31" s="155">
        <f t="shared" si="25"/>
        <v>0.39704067272192389</v>
      </c>
      <c r="L31" s="155">
        <f t="shared" si="26"/>
        <v>0.24976118513840778</v>
      </c>
      <c r="M31" s="156">
        <f t="shared" si="27"/>
        <v>11.06</v>
      </c>
      <c r="N31" s="157">
        <f t="shared" si="28"/>
        <v>0</v>
      </c>
      <c r="O31" s="157">
        <f t="shared" si="29"/>
        <v>5.1189999999999998</v>
      </c>
      <c r="P31" s="158">
        <f t="shared" si="30"/>
        <v>0</v>
      </c>
      <c r="Q31" s="159">
        <f t="shared" si="31"/>
        <v>78</v>
      </c>
      <c r="R31" s="160">
        <f t="shared" si="32"/>
        <v>20.97085055794485</v>
      </c>
      <c r="S31" s="145">
        <f t="shared" si="33"/>
        <v>0</v>
      </c>
      <c r="T31" s="145">
        <f t="shared" si="34"/>
        <v>83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219</v>
      </c>
      <c r="Z31" s="4" t="s">
        <v>181</v>
      </c>
      <c r="AA31" s="4" t="s">
        <v>48</v>
      </c>
      <c r="AB31" s="4">
        <v>534</v>
      </c>
      <c r="AC31" s="4">
        <v>1621.549</v>
      </c>
      <c r="AD31" s="4">
        <v>705.33199999999999</v>
      </c>
      <c r="AE31" s="4">
        <v>2.2989999999999999</v>
      </c>
      <c r="AF31" s="4">
        <v>2.8</v>
      </c>
      <c r="AG31" s="4">
        <v>11.06</v>
      </c>
      <c r="AH31" s="4">
        <v>132.362447</v>
      </c>
      <c r="AI31" s="4">
        <v>2.4852219999999998</v>
      </c>
      <c r="AJ31" s="4">
        <v>52.553274999999999</v>
      </c>
      <c r="AK31" s="4">
        <v>405</v>
      </c>
      <c r="AL31" s="4">
        <v>0</v>
      </c>
      <c r="AM31" s="4">
        <v>83</v>
      </c>
      <c r="AN31" s="4">
        <v>78</v>
      </c>
      <c r="AO31" s="4">
        <v>12.250823</v>
      </c>
      <c r="AP31" s="4">
        <v>51.7</v>
      </c>
      <c r="AQ31" s="4">
        <v>0</v>
      </c>
      <c r="AR31" s="4">
        <v>11</v>
      </c>
      <c r="AS31" s="4">
        <v>3445</v>
      </c>
      <c r="AT31" s="4">
        <v>0</v>
      </c>
      <c r="AU31" s="4">
        <v>5.1189999999999998</v>
      </c>
      <c r="AV31" s="4">
        <v>13112</v>
      </c>
      <c r="AW31" s="4">
        <v>0</v>
      </c>
      <c r="AX31" s="4">
        <v>0.66</v>
      </c>
      <c r="AY31">
        <v>0.82107142857142856</v>
      </c>
      <c r="AZ31" t="s">
        <v>67</v>
      </c>
      <c r="BA31" t="s">
        <v>372</v>
      </c>
      <c r="BB31">
        <v>3</v>
      </c>
      <c r="BC31" t="s">
        <v>470</v>
      </c>
      <c r="BD31">
        <v>4</v>
      </c>
      <c r="BE31">
        <v>30979.476000000002</v>
      </c>
      <c r="BF31">
        <v>5.2342686493470708E-2</v>
      </c>
      <c r="BG31">
        <v>4.2977084374460413E-2</v>
      </c>
      <c r="BH31">
        <v>281649.02399999998</v>
      </c>
      <c r="BI31">
        <v>5.7573393188822134E-3</v>
      </c>
      <c r="BJ31">
        <v>4.7271868193250743E-3</v>
      </c>
      <c r="BK31">
        <v>1</v>
      </c>
      <c r="BL31" t="s">
        <v>69</v>
      </c>
      <c r="BM31">
        <v>-1</v>
      </c>
      <c r="BN31" t="s">
        <v>467</v>
      </c>
    </row>
    <row r="32" spans="1:66">
      <c r="A32" s="140" t="str">
        <f t="shared" si="20"/>
        <v>해성운수</v>
      </c>
      <c r="B32" s="140" t="str">
        <f t="shared" si="1"/>
        <v>514-1</v>
      </c>
      <c r="C32" s="141" t="str">
        <f t="shared" si="21"/>
        <v>71바5780</v>
      </c>
      <c r="D32" s="115" t="str">
        <f t="shared" si="22"/>
        <v>중형</v>
      </c>
      <c r="E32" s="111" t="str">
        <f t="shared" si="16"/>
        <v>D</v>
      </c>
      <c r="F32" s="161">
        <f t="shared" si="17"/>
        <v>0.81964285714285712</v>
      </c>
      <c r="G32" s="162">
        <f t="shared" si="18"/>
        <v>2.2949999999999999</v>
      </c>
      <c r="H32" s="163">
        <f t="shared" si="19"/>
        <v>2.8</v>
      </c>
      <c r="I32" s="164">
        <f t="shared" si="23"/>
        <v>3140.8789999999999</v>
      </c>
      <c r="J32" s="165">
        <f t="shared" si="24"/>
        <v>2.2326810903400452E-3</v>
      </c>
      <c r="K32" s="165">
        <f t="shared" si="25"/>
        <v>0.36549837248102562</v>
      </c>
      <c r="L32" s="165">
        <f t="shared" si="26"/>
        <v>0.13849626171527143</v>
      </c>
      <c r="M32" s="166">
        <f t="shared" si="27"/>
        <v>8.2509999999999994</v>
      </c>
      <c r="N32" s="167">
        <f t="shared" si="28"/>
        <v>0</v>
      </c>
      <c r="O32" s="167">
        <f t="shared" si="29"/>
        <v>0.66900000000000004</v>
      </c>
      <c r="P32" s="168">
        <f t="shared" si="30"/>
        <v>0</v>
      </c>
      <c r="Q32" s="169">
        <f t="shared" si="31"/>
        <v>61</v>
      </c>
      <c r="R32" s="170">
        <f t="shared" si="32"/>
        <v>20.11920895166466</v>
      </c>
      <c r="S32" s="142">
        <f t="shared" si="33"/>
        <v>0</v>
      </c>
      <c r="T32" s="142">
        <f t="shared" si="34"/>
        <v>21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220</v>
      </c>
      <c r="Z32" t="s">
        <v>181</v>
      </c>
      <c r="AA32" t="s">
        <v>48</v>
      </c>
      <c r="AB32">
        <v>534</v>
      </c>
      <c r="AC32" s="1">
        <v>3140.8789999999999</v>
      </c>
      <c r="AD32" s="1">
        <v>1368.2829999999999</v>
      </c>
      <c r="AE32" s="28">
        <v>2.2949999999999999</v>
      </c>
      <c r="AF32">
        <v>2.8</v>
      </c>
      <c r="AG32">
        <v>8.2509999999999994</v>
      </c>
      <c r="AH32">
        <v>246.90987100000001</v>
      </c>
      <c r="AI32">
        <v>0.55127099999999996</v>
      </c>
      <c r="AJ32">
        <v>90.245155999999994</v>
      </c>
      <c r="AK32">
        <v>435</v>
      </c>
      <c r="AL32">
        <v>0</v>
      </c>
      <c r="AM32">
        <v>21</v>
      </c>
      <c r="AN32">
        <v>61</v>
      </c>
      <c r="AO32">
        <v>12.720751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0.66900000000000004</v>
      </c>
      <c r="AV32">
        <v>23754</v>
      </c>
      <c r="AW32">
        <v>0</v>
      </c>
      <c r="AX32">
        <v>0.57999999999999996</v>
      </c>
      <c r="AY32">
        <v>0.81964285714285712</v>
      </c>
      <c r="AZ32" t="s">
        <v>67</v>
      </c>
      <c r="BA32" t="s">
        <v>372</v>
      </c>
      <c r="BB32">
        <v>4</v>
      </c>
      <c r="BC32" t="s">
        <v>471</v>
      </c>
      <c r="BD32">
        <v>3</v>
      </c>
      <c r="BE32">
        <v>30979.476000000002</v>
      </c>
      <c r="BF32">
        <v>0.10138580136087517</v>
      </c>
      <c r="BG32">
        <v>8.3100147901145893E-2</v>
      </c>
      <c r="BH32">
        <v>281649.02399999998</v>
      </c>
      <c r="BI32">
        <v>1.1151748212697517E-2</v>
      </c>
      <c r="BJ32">
        <v>9.1404507671931437E-3</v>
      </c>
      <c r="BK32">
        <v>1</v>
      </c>
      <c r="BL32" t="s">
        <v>70</v>
      </c>
      <c r="BM32">
        <v>1</v>
      </c>
      <c r="BN32" t="s">
        <v>399</v>
      </c>
    </row>
    <row r="33" spans="1:66">
      <c r="A33" s="143" t="str">
        <f t="shared" si="20"/>
        <v>해성운수</v>
      </c>
      <c r="B33" s="143" t="str">
        <f t="shared" si="1"/>
        <v>514-1</v>
      </c>
      <c r="C33" s="144" t="str">
        <f t="shared" si="21"/>
        <v>71바5788</v>
      </c>
      <c r="D33" s="132" t="str">
        <f t="shared" si="22"/>
        <v>중형</v>
      </c>
      <c r="E33" s="128" t="str">
        <f t="shared" si="16"/>
        <v>D</v>
      </c>
      <c r="F33" s="151">
        <f t="shared" si="17"/>
        <v>0.80689655172413788</v>
      </c>
      <c r="G33" s="152">
        <f t="shared" si="18"/>
        <v>2.34</v>
      </c>
      <c r="H33" s="153">
        <f t="shared" si="19"/>
        <v>2.9</v>
      </c>
      <c r="I33" s="154">
        <f t="shared" si="23"/>
        <v>3714.6170000000002</v>
      </c>
      <c r="J33" s="155">
        <f t="shared" si="24"/>
        <v>2.0889883803516651E-2</v>
      </c>
      <c r="K33" s="155">
        <f t="shared" si="25"/>
        <v>0.37972309958102762</v>
      </c>
      <c r="L33" s="155">
        <f t="shared" si="26"/>
        <v>0.2169806469953699</v>
      </c>
      <c r="M33" s="156">
        <f t="shared" si="27"/>
        <v>9.3629999999999995</v>
      </c>
      <c r="N33" s="157">
        <f t="shared" si="28"/>
        <v>2.7E-2</v>
      </c>
      <c r="O33" s="157">
        <f t="shared" si="29"/>
        <v>5.4649999999999999</v>
      </c>
      <c r="P33" s="158">
        <f t="shared" si="30"/>
        <v>0</v>
      </c>
      <c r="Q33" s="159">
        <f t="shared" si="31"/>
        <v>73</v>
      </c>
      <c r="R33" s="160">
        <f t="shared" si="32"/>
        <v>21.63464127146716</v>
      </c>
      <c r="S33" s="145">
        <f t="shared" si="33"/>
        <v>1</v>
      </c>
      <c r="T33" s="145">
        <f t="shared" si="34"/>
        <v>203</v>
      </c>
      <c r="U33" t="s">
        <v>118</v>
      </c>
      <c r="V33" t="s">
        <v>120</v>
      </c>
      <c r="W33" t="s">
        <v>118</v>
      </c>
      <c r="X33" s="4" t="s">
        <v>120</v>
      </c>
      <c r="Y33" s="4" t="s">
        <v>365</v>
      </c>
      <c r="Z33" s="4" t="s">
        <v>181</v>
      </c>
      <c r="AA33" s="4" t="s">
        <v>48</v>
      </c>
      <c r="AB33" s="4">
        <v>534</v>
      </c>
      <c r="AC33" s="4">
        <v>3714.6170000000002</v>
      </c>
      <c r="AD33" s="4">
        <v>1587.164</v>
      </c>
      <c r="AE33" s="4">
        <v>2.34</v>
      </c>
      <c r="AF33" s="4">
        <v>2.9</v>
      </c>
      <c r="AG33" s="4">
        <v>9.3629999999999995</v>
      </c>
      <c r="AH33" s="4">
        <v>286.455399</v>
      </c>
      <c r="AI33" s="4">
        <v>5.9840200000000001</v>
      </c>
      <c r="AJ33" s="4">
        <v>108.773732</v>
      </c>
      <c r="AK33" s="4">
        <v>806</v>
      </c>
      <c r="AL33" s="4">
        <v>1</v>
      </c>
      <c r="AM33" s="4">
        <v>203</v>
      </c>
      <c r="AN33" s="4">
        <v>73</v>
      </c>
      <c r="AO33" s="4">
        <v>12.967523</v>
      </c>
      <c r="AP33" s="4">
        <v>114.8</v>
      </c>
      <c r="AQ33" s="4">
        <v>0</v>
      </c>
      <c r="AR33" s="4">
        <v>11</v>
      </c>
      <c r="AS33" s="4">
        <v>1806</v>
      </c>
      <c r="AT33" s="4">
        <v>2.7E-2</v>
      </c>
      <c r="AU33" s="4">
        <v>5.4649999999999999</v>
      </c>
      <c r="AV33" s="4">
        <v>29412</v>
      </c>
      <c r="AW33" s="4">
        <v>0</v>
      </c>
      <c r="AX33" s="4">
        <v>0.59</v>
      </c>
      <c r="AY33">
        <v>0.80689655172413788</v>
      </c>
      <c r="AZ33" t="s">
        <v>67</v>
      </c>
      <c r="BA33" t="s">
        <v>372</v>
      </c>
      <c r="BB33">
        <v>6</v>
      </c>
      <c r="BC33" t="s">
        <v>472</v>
      </c>
      <c r="BD33">
        <v>3</v>
      </c>
      <c r="BE33">
        <v>30979.476000000002</v>
      </c>
      <c r="BF33">
        <v>0.11990574017455943</v>
      </c>
      <c r="BG33">
        <v>9.6751528278782431E-2</v>
      </c>
      <c r="BH33">
        <v>281649.02399999998</v>
      </c>
      <c r="BI33">
        <v>1.3188815452809808E-2</v>
      </c>
      <c r="BJ33">
        <v>1.0642009710198259E-2</v>
      </c>
      <c r="BK33">
        <v>1</v>
      </c>
      <c r="BL33" t="s">
        <v>185</v>
      </c>
      <c r="BM33" t="s">
        <v>186</v>
      </c>
      <c r="BN33" t="s">
        <v>185</v>
      </c>
    </row>
    <row r="34" spans="1:66">
      <c r="A34" s="140" t="str">
        <f t="shared" si="20"/>
        <v>해성운수</v>
      </c>
      <c r="B34" s="140" t="str">
        <f t="shared" si="1"/>
        <v>514-1</v>
      </c>
      <c r="C34" s="141" t="str">
        <f t="shared" si="21"/>
        <v>71바5819</v>
      </c>
      <c r="D34" s="115" t="str">
        <f t="shared" si="22"/>
        <v>중형</v>
      </c>
      <c r="E34" s="111" t="str">
        <f t="shared" si="16"/>
        <v>C</v>
      </c>
      <c r="F34" s="161">
        <f t="shared" si="17"/>
        <v>0.87821428571428584</v>
      </c>
      <c r="G34" s="162">
        <f t="shared" si="18"/>
        <v>2.4590000000000001</v>
      </c>
      <c r="H34" s="163">
        <f t="shared" si="19"/>
        <v>2.8</v>
      </c>
      <c r="I34" s="164">
        <f t="shared" si="23"/>
        <v>4311.9350000000004</v>
      </c>
      <c r="J34" s="165">
        <f t="shared" si="24"/>
        <v>1.1933526682393478E-2</v>
      </c>
      <c r="K34" s="165">
        <f t="shared" si="25"/>
        <v>0.35779468062415126</v>
      </c>
      <c r="L34" s="165">
        <f t="shared" si="26"/>
        <v>0.14123589525352306</v>
      </c>
      <c r="M34" s="166">
        <f t="shared" si="27"/>
        <v>8.4600000000000009</v>
      </c>
      <c r="N34" s="167">
        <f t="shared" si="28"/>
        <v>0</v>
      </c>
      <c r="O34" s="167">
        <f t="shared" si="29"/>
        <v>4.7309999999999999</v>
      </c>
      <c r="P34" s="168">
        <f t="shared" si="30"/>
        <v>0</v>
      </c>
      <c r="Q34" s="169">
        <f t="shared" si="31"/>
        <v>78</v>
      </c>
      <c r="R34" s="170">
        <f t="shared" si="32"/>
        <v>20.439731230926764</v>
      </c>
      <c r="S34" s="142">
        <f t="shared" si="33"/>
        <v>0</v>
      </c>
      <c r="T34" s="142">
        <f t="shared" si="34"/>
        <v>204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401</v>
      </c>
      <c r="Z34" s="4" t="s">
        <v>181</v>
      </c>
      <c r="AA34" s="4" t="s">
        <v>48</v>
      </c>
      <c r="AB34" s="4">
        <v>534</v>
      </c>
      <c r="AC34" s="4">
        <v>4311.9350000000004</v>
      </c>
      <c r="AD34" s="4">
        <v>1753.3</v>
      </c>
      <c r="AE34" s="4">
        <v>2.4590000000000001</v>
      </c>
      <c r="AF34" s="4">
        <v>2.8</v>
      </c>
      <c r="AG34" s="4">
        <v>8.4600000000000009</v>
      </c>
      <c r="AH34" s="4">
        <v>334.71035899999998</v>
      </c>
      <c r="AI34" s="4">
        <v>3.994275</v>
      </c>
      <c r="AJ34" s="4">
        <v>119.757586</v>
      </c>
      <c r="AK34" s="4">
        <v>609</v>
      </c>
      <c r="AL34" s="4">
        <v>0</v>
      </c>
      <c r="AM34" s="4">
        <v>204</v>
      </c>
      <c r="AN34" s="4">
        <v>78</v>
      </c>
      <c r="AO34" s="4">
        <v>12.882586</v>
      </c>
      <c r="AP34" s="4">
        <v>203.5</v>
      </c>
      <c r="AQ34" s="4">
        <v>0</v>
      </c>
      <c r="AR34" s="4">
        <v>11</v>
      </c>
      <c r="AS34" s="4">
        <v>1601</v>
      </c>
      <c r="AT34" s="4">
        <v>0</v>
      </c>
      <c r="AU34" s="4">
        <v>4.7309999999999999</v>
      </c>
      <c r="AV34" s="4">
        <v>35093</v>
      </c>
      <c r="AW34" s="4">
        <v>0</v>
      </c>
      <c r="AX34" s="4">
        <v>0.62</v>
      </c>
      <c r="AY34">
        <v>0.87821428571428584</v>
      </c>
      <c r="AZ34" t="s">
        <v>69</v>
      </c>
      <c r="BA34" t="s">
        <v>372</v>
      </c>
      <c r="BB34">
        <v>1</v>
      </c>
      <c r="BC34" t="s">
        <v>423</v>
      </c>
      <c r="BD34">
        <v>5</v>
      </c>
      <c r="BE34">
        <v>30979.476000000002</v>
      </c>
      <c r="BF34">
        <v>0.13918682807933871</v>
      </c>
      <c r="BG34">
        <v>0.12223586080253356</v>
      </c>
      <c r="BH34">
        <v>281649.02399999998</v>
      </c>
      <c r="BI34">
        <v>1.5309603913273283E-2</v>
      </c>
      <c r="BJ34">
        <v>1.3445112865263932E-2</v>
      </c>
      <c r="BK34">
        <v>1</v>
      </c>
      <c r="BL34" t="s">
        <v>69</v>
      </c>
      <c r="BM34">
        <v>0</v>
      </c>
      <c r="BN34" t="s">
        <v>363</v>
      </c>
    </row>
    <row r="35" spans="1:66">
      <c r="A35" s="143" t="str">
        <f t="shared" si="20"/>
        <v>해성운수</v>
      </c>
      <c r="B35" s="143" t="str">
        <f t="shared" si="1"/>
        <v>514-1</v>
      </c>
      <c r="C35" s="144" t="str">
        <f t="shared" si="21"/>
        <v>74사1071</v>
      </c>
      <c r="D35" s="132" t="str">
        <f t="shared" si="22"/>
        <v>중형</v>
      </c>
      <c r="E35" s="128" t="str">
        <f t="shared" si="16"/>
        <v>S</v>
      </c>
      <c r="F35" s="151">
        <f t="shared" si="17"/>
        <v>1.037857142857143</v>
      </c>
      <c r="G35" s="152">
        <f t="shared" si="18"/>
        <v>2.9060000000000001</v>
      </c>
      <c r="H35" s="153">
        <f t="shared" si="19"/>
        <v>2.8</v>
      </c>
      <c r="I35" s="154">
        <f t="shared" si="23"/>
        <v>4790.3059999999996</v>
      </c>
      <c r="J35" s="155">
        <f t="shared" si="24"/>
        <v>1.2366765241964697E-2</v>
      </c>
      <c r="K35" s="155">
        <f t="shared" si="25"/>
        <v>0.38344263086000113</v>
      </c>
      <c r="L35" s="155">
        <f t="shared" si="26"/>
        <v>0.20854617638205161</v>
      </c>
      <c r="M35" s="156">
        <f t="shared" si="27"/>
        <v>9.1929999999999996</v>
      </c>
      <c r="N35" s="157">
        <f t="shared" si="28"/>
        <v>0</v>
      </c>
      <c r="O35" s="157">
        <f t="shared" si="29"/>
        <v>2.234</v>
      </c>
      <c r="P35" s="158">
        <f t="shared" si="30"/>
        <v>0</v>
      </c>
      <c r="Q35" s="159">
        <f t="shared" si="31"/>
        <v>77</v>
      </c>
      <c r="R35" s="160">
        <f t="shared" si="32"/>
        <v>20.910563154420348</v>
      </c>
      <c r="S35" s="145">
        <f t="shared" si="33"/>
        <v>0</v>
      </c>
      <c r="T35" s="145">
        <f t="shared" si="34"/>
        <v>107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221</v>
      </c>
      <c r="Z35" s="4" t="s">
        <v>181</v>
      </c>
      <c r="AA35" s="4" t="s">
        <v>48</v>
      </c>
      <c r="AB35" s="4">
        <v>534</v>
      </c>
      <c r="AC35" s="4">
        <v>4790.3059999999996</v>
      </c>
      <c r="AD35" s="4">
        <v>1648.624</v>
      </c>
      <c r="AE35" s="4">
        <v>2.9060000000000001</v>
      </c>
      <c r="AF35" s="4">
        <v>2.8</v>
      </c>
      <c r="AG35" s="4">
        <v>9.1929999999999996</v>
      </c>
      <c r="AH35" s="4">
        <v>379.16091299999999</v>
      </c>
      <c r="AI35" s="4">
        <v>4.6889940000000001</v>
      </c>
      <c r="AJ35" s="4">
        <v>145.386458</v>
      </c>
      <c r="AK35" s="4">
        <v>999</v>
      </c>
      <c r="AL35" s="4">
        <v>0</v>
      </c>
      <c r="AM35" s="4">
        <v>107</v>
      </c>
      <c r="AN35" s="4">
        <v>77</v>
      </c>
      <c r="AO35" s="4">
        <v>12.633965</v>
      </c>
      <c r="AP35" s="4">
        <v>171</v>
      </c>
      <c r="AQ35" s="4">
        <v>0</v>
      </c>
      <c r="AR35" s="4">
        <v>14</v>
      </c>
      <c r="AS35" s="4">
        <v>5438</v>
      </c>
      <c r="AT35" s="4">
        <v>0</v>
      </c>
      <c r="AU35" s="4">
        <v>2.234</v>
      </c>
      <c r="AV35" s="4">
        <v>34380</v>
      </c>
      <c r="AW35" s="4">
        <v>0</v>
      </c>
      <c r="AX35" s="4">
        <v>0.75</v>
      </c>
      <c r="AY35">
        <v>1.037857142857143</v>
      </c>
      <c r="AZ35" t="s">
        <v>71</v>
      </c>
      <c r="BA35" t="s">
        <v>372</v>
      </c>
      <c r="BB35">
        <v>1</v>
      </c>
      <c r="BC35" t="s">
        <v>424</v>
      </c>
      <c r="BD35">
        <v>5</v>
      </c>
      <c r="BE35">
        <v>30979.476000000002</v>
      </c>
      <c r="BF35">
        <v>0.15462837395958534</v>
      </c>
      <c r="BG35">
        <v>0.16048216240234109</v>
      </c>
      <c r="BH35">
        <v>281649.02399999998</v>
      </c>
      <c r="BI35">
        <v>1.7008068879372364E-2</v>
      </c>
      <c r="BJ35">
        <v>1.7651945772662894E-2</v>
      </c>
      <c r="BK35">
        <v>1</v>
      </c>
      <c r="BL35" t="s">
        <v>71</v>
      </c>
      <c r="BM35">
        <v>0</v>
      </c>
      <c r="BN35" t="s">
        <v>363</v>
      </c>
    </row>
    <row r="36" spans="1:66">
      <c r="A36" s="140" t="str">
        <f t="shared" si="20"/>
        <v>해성운수</v>
      </c>
      <c r="B36" s="140" t="str">
        <f t="shared" si="1"/>
        <v>530</v>
      </c>
      <c r="C36" s="141" t="str">
        <f t="shared" si="21"/>
        <v>71바7074</v>
      </c>
      <c r="D36" s="115" t="str">
        <f t="shared" si="22"/>
        <v>중형</v>
      </c>
      <c r="E36" s="111" t="str">
        <f t="shared" si="16"/>
        <v>D</v>
      </c>
      <c r="F36" s="161">
        <f t="shared" si="17"/>
        <v>0.81892857142857156</v>
      </c>
      <c r="G36" s="162">
        <f t="shared" si="18"/>
        <v>2.2930000000000001</v>
      </c>
      <c r="H36" s="163">
        <f t="shared" si="19"/>
        <v>2.8</v>
      </c>
      <c r="I36" s="164">
        <f t="shared" si="23"/>
        <v>2398.989</v>
      </c>
      <c r="J36" s="165">
        <f t="shared" si="24"/>
        <v>4.2716806340551604E-2</v>
      </c>
      <c r="K36" s="165">
        <f t="shared" si="25"/>
        <v>0.50298751562397803</v>
      </c>
      <c r="L36" s="165">
        <f t="shared" si="26"/>
        <v>0.25677483306509535</v>
      </c>
      <c r="M36" s="166">
        <f t="shared" si="27"/>
        <v>9.8629999999999995</v>
      </c>
      <c r="N36" s="167">
        <f t="shared" si="28"/>
        <v>0.79200000000000004</v>
      </c>
      <c r="O36" s="167">
        <f t="shared" si="29"/>
        <v>2.2930000000000001</v>
      </c>
      <c r="P36" s="168">
        <f t="shared" si="30"/>
        <v>0</v>
      </c>
      <c r="Q36" s="169">
        <f t="shared" si="31"/>
        <v>66</v>
      </c>
      <c r="R36" s="170">
        <f t="shared" si="32"/>
        <v>19.239154590620068</v>
      </c>
      <c r="S36" s="142">
        <f t="shared" si="33"/>
        <v>19</v>
      </c>
      <c r="T36" s="142">
        <f t="shared" si="34"/>
        <v>55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222</v>
      </c>
      <c r="Z36" t="s">
        <v>181</v>
      </c>
      <c r="AA36" t="s">
        <v>48</v>
      </c>
      <c r="AB36">
        <v>534</v>
      </c>
      <c r="AC36" s="1">
        <v>2398.989</v>
      </c>
      <c r="AD36" s="1">
        <v>1046.0930000000001</v>
      </c>
      <c r="AE36" s="28">
        <v>2.2930000000000001</v>
      </c>
      <c r="AF36">
        <v>2.8</v>
      </c>
      <c r="AG36">
        <v>9.8629999999999995</v>
      </c>
      <c r="AH36">
        <v>274.47555199999999</v>
      </c>
      <c r="AI36">
        <v>11.724719</v>
      </c>
      <c r="AJ36">
        <v>138.05777599999999</v>
      </c>
      <c r="AK36">
        <v>616</v>
      </c>
      <c r="AL36">
        <v>19</v>
      </c>
      <c r="AM36">
        <v>55</v>
      </c>
      <c r="AN36">
        <v>66</v>
      </c>
      <c r="AO36">
        <v>8.7402639999999998</v>
      </c>
      <c r="AP36">
        <v>1.2</v>
      </c>
      <c r="AQ36">
        <v>0</v>
      </c>
      <c r="AR36">
        <v>173</v>
      </c>
      <c r="AS36">
        <v>49829</v>
      </c>
      <c r="AT36">
        <v>0.79200000000000004</v>
      </c>
      <c r="AU36">
        <v>2.2930000000000001</v>
      </c>
      <c r="AV36">
        <v>0</v>
      </c>
      <c r="AW36">
        <v>0</v>
      </c>
      <c r="AX36">
        <v>0.67</v>
      </c>
      <c r="AY36">
        <v>0.81892857142857156</v>
      </c>
      <c r="AZ36" t="s">
        <v>67</v>
      </c>
      <c r="BA36" t="s">
        <v>376</v>
      </c>
      <c r="BB36">
        <v>1</v>
      </c>
      <c r="BC36" t="s">
        <v>425</v>
      </c>
      <c r="BD36">
        <v>1</v>
      </c>
      <c r="BE36">
        <v>2398.989</v>
      </c>
      <c r="BF36">
        <v>1</v>
      </c>
      <c r="BG36">
        <v>0.81892857142857156</v>
      </c>
      <c r="BH36">
        <v>281649.02399999998</v>
      </c>
      <c r="BI36">
        <v>8.5176542276958148E-3</v>
      </c>
      <c r="BJ36">
        <v>6.9753504086094665E-3</v>
      </c>
      <c r="BK36">
        <v>1</v>
      </c>
      <c r="BL36" t="s">
        <v>67</v>
      </c>
      <c r="BM36">
        <v>0</v>
      </c>
      <c r="BN36" t="s">
        <v>363</v>
      </c>
    </row>
    <row r="37" spans="1:66">
      <c r="A37" s="143" t="str">
        <f t="shared" si="20"/>
        <v>해성운수</v>
      </c>
      <c r="B37" s="143" t="str">
        <f t="shared" si="1"/>
        <v>557</v>
      </c>
      <c r="C37" s="144" t="str">
        <f t="shared" si="21"/>
        <v>70바3887</v>
      </c>
      <c r="D37" s="132" t="str">
        <f t="shared" si="22"/>
        <v>소형</v>
      </c>
      <c r="E37" s="128" t="str">
        <f t="shared" si="16"/>
        <v>C</v>
      </c>
      <c r="F37" s="151">
        <f t="shared" si="17"/>
        <v>0.87878048780487816</v>
      </c>
      <c r="G37" s="152">
        <f t="shared" si="18"/>
        <v>3.6030000000000002</v>
      </c>
      <c r="H37" s="153">
        <f t="shared" si="19"/>
        <v>4.0999999999999996</v>
      </c>
      <c r="I37" s="154">
        <f t="shared" si="23"/>
        <v>2318.6190000000001</v>
      </c>
      <c r="J37" s="155">
        <f t="shared" si="24"/>
        <v>2.197531280083374E-2</v>
      </c>
      <c r="K37" s="155">
        <f t="shared" si="25"/>
        <v>0.54717942968367739</v>
      </c>
      <c r="L37" s="155">
        <f t="shared" si="26"/>
        <v>0.32260582700305657</v>
      </c>
      <c r="M37" s="156">
        <f t="shared" si="27"/>
        <v>9.99</v>
      </c>
      <c r="N37" s="157">
        <f t="shared" si="28"/>
        <v>0.60399999999999998</v>
      </c>
      <c r="O37" s="157">
        <f t="shared" si="29"/>
        <v>1.1639999999999999</v>
      </c>
      <c r="P37" s="158">
        <f t="shared" si="30"/>
        <v>0</v>
      </c>
      <c r="Q37" s="159">
        <f t="shared" si="31"/>
        <v>75</v>
      </c>
      <c r="R37" s="160">
        <f t="shared" si="32"/>
        <v>18.427245058598611</v>
      </c>
      <c r="S37" s="145">
        <f t="shared" si="33"/>
        <v>14</v>
      </c>
      <c r="T37" s="145">
        <f t="shared" si="34"/>
        <v>27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223</v>
      </c>
      <c r="Z37" s="4" t="s">
        <v>179</v>
      </c>
      <c r="AA37" s="4" t="s">
        <v>180</v>
      </c>
      <c r="AB37" s="4">
        <v>534</v>
      </c>
      <c r="AC37" s="4">
        <v>2318.6190000000001</v>
      </c>
      <c r="AD37" s="4">
        <v>643.56299999999999</v>
      </c>
      <c r="AE37" s="4">
        <v>3.6030000000000002</v>
      </c>
      <c r="AF37" s="4">
        <v>4.0999999999999996</v>
      </c>
      <c r="AG37" s="4">
        <v>9.99</v>
      </c>
      <c r="AH37" s="4">
        <v>292.04357900000002</v>
      </c>
      <c r="AI37" s="4">
        <v>6.4177489999999997</v>
      </c>
      <c r="AJ37" s="4">
        <v>159.800239</v>
      </c>
      <c r="AK37" s="4">
        <v>748</v>
      </c>
      <c r="AL37" s="4">
        <v>14</v>
      </c>
      <c r="AM37" s="4">
        <v>27</v>
      </c>
      <c r="AN37" s="4">
        <v>75</v>
      </c>
      <c r="AO37" s="4">
        <v>7.9392909999999999</v>
      </c>
      <c r="AP37" s="4">
        <v>361.8</v>
      </c>
      <c r="AQ37" s="4">
        <v>0</v>
      </c>
      <c r="AR37" s="4">
        <v>457</v>
      </c>
      <c r="AS37" s="4">
        <v>177626</v>
      </c>
      <c r="AT37" s="4">
        <v>0.60399999999999998</v>
      </c>
      <c r="AU37" s="4">
        <v>1.1639999999999999</v>
      </c>
      <c r="AV37" s="4">
        <v>19599</v>
      </c>
      <c r="AW37" s="4">
        <v>0</v>
      </c>
      <c r="AX37" s="4">
        <v>1.1000000000000001</v>
      </c>
      <c r="AY37">
        <v>0.87878048780487816</v>
      </c>
      <c r="AZ37" t="s">
        <v>69</v>
      </c>
      <c r="BA37" t="s">
        <v>377</v>
      </c>
      <c r="BB37">
        <v>1</v>
      </c>
      <c r="BC37" t="s">
        <v>427</v>
      </c>
      <c r="BD37">
        <v>7</v>
      </c>
      <c r="BE37">
        <v>16078.037000000002</v>
      </c>
      <c r="BF37">
        <v>0.14421032866139069</v>
      </c>
      <c r="BG37">
        <v>0.1267292229675587</v>
      </c>
      <c r="BH37">
        <v>281649.02399999998</v>
      </c>
      <c r="BI37">
        <v>8.2322990758881536E-3</v>
      </c>
      <c r="BJ37">
        <v>7.2343837976646397E-3</v>
      </c>
      <c r="BK37">
        <v>1</v>
      </c>
      <c r="BL37" t="s">
        <v>67</v>
      </c>
      <c r="BM37">
        <v>1</v>
      </c>
      <c r="BN37" t="s">
        <v>399</v>
      </c>
    </row>
    <row r="38" spans="1:66">
      <c r="A38" s="140" t="str">
        <f t="shared" si="20"/>
        <v>해성운수</v>
      </c>
      <c r="B38" s="140" t="str">
        <f t="shared" si="1"/>
        <v>557</v>
      </c>
      <c r="C38" s="141" t="str">
        <f t="shared" si="21"/>
        <v>70바3888</v>
      </c>
      <c r="D38" s="115" t="str">
        <f t="shared" si="22"/>
        <v>소형</v>
      </c>
      <c r="E38" s="111" t="str">
        <f t="shared" si="16"/>
        <v>B</v>
      </c>
      <c r="F38" s="161">
        <f t="shared" si="17"/>
        <v>0.90195121951219515</v>
      </c>
      <c r="G38" s="162">
        <f t="shared" si="18"/>
        <v>3.698</v>
      </c>
      <c r="H38" s="163">
        <f t="shared" si="19"/>
        <v>4.0999999999999996</v>
      </c>
      <c r="I38" s="164">
        <f t="shared" si="23"/>
        <v>3638.5810000000001</v>
      </c>
      <c r="J38" s="165">
        <f t="shared" si="24"/>
        <v>1.8631520666248031E-2</v>
      </c>
      <c r="K38" s="165">
        <f t="shared" si="25"/>
        <v>0.55125430066220926</v>
      </c>
      <c r="L38" s="165">
        <f t="shared" si="26"/>
        <v>0.33392138308862712</v>
      </c>
      <c r="M38" s="166">
        <f t="shared" si="27"/>
        <v>9.6620000000000008</v>
      </c>
      <c r="N38" s="167">
        <f t="shared" si="28"/>
        <v>3.2429999999999999</v>
      </c>
      <c r="O38" s="167">
        <f t="shared" si="29"/>
        <v>2.254</v>
      </c>
      <c r="P38" s="168">
        <f t="shared" si="30"/>
        <v>0</v>
      </c>
      <c r="Q38" s="169">
        <f t="shared" si="31"/>
        <v>83</v>
      </c>
      <c r="R38" s="170">
        <f t="shared" si="32"/>
        <v>18.673564798747535</v>
      </c>
      <c r="S38" s="142">
        <f t="shared" si="33"/>
        <v>118</v>
      </c>
      <c r="T38" s="142">
        <f t="shared" si="34"/>
        <v>82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224</v>
      </c>
      <c r="Z38" s="4" t="s">
        <v>179</v>
      </c>
      <c r="AA38" s="4" t="s">
        <v>180</v>
      </c>
      <c r="AB38" s="4">
        <v>534</v>
      </c>
      <c r="AC38" s="4">
        <v>3638.5810000000001</v>
      </c>
      <c r="AD38" s="4">
        <v>983.91899999999998</v>
      </c>
      <c r="AE38" s="4">
        <v>3.698</v>
      </c>
      <c r="AF38" s="4">
        <v>4.0999999999999996</v>
      </c>
      <c r="AG38" s="4">
        <v>9.6620000000000008</v>
      </c>
      <c r="AH38" s="4">
        <v>453.02383800000001</v>
      </c>
      <c r="AI38" s="4">
        <v>8.4405230000000007</v>
      </c>
      <c r="AJ38" s="4">
        <v>249.73133899999999</v>
      </c>
      <c r="AK38" s="4">
        <v>1215</v>
      </c>
      <c r="AL38" s="4">
        <v>118</v>
      </c>
      <c r="AM38" s="4">
        <v>82</v>
      </c>
      <c r="AN38" s="4">
        <v>83</v>
      </c>
      <c r="AO38" s="4">
        <v>8.0317640000000008</v>
      </c>
      <c r="AP38" s="4">
        <v>253</v>
      </c>
      <c r="AQ38" s="4">
        <v>0</v>
      </c>
      <c r="AR38" s="4">
        <v>696</v>
      </c>
      <c r="AS38" s="4">
        <v>232640</v>
      </c>
      <c r="AT38" s="4">
        <v>3.2429999999999999</v>
      </c>
      <c r="AU38" s="4">
        <v>2.254</v>
      </c>
      <c r="AV38" s="4">
        <v>31889</v>
      </c>
      <c r="AW38" s="4">
        <v>0</v>
      </c>
      <c r="AX38" s="4">
        <v>1.1000000000000001</v>
      </c>
      <c r="AY38">
        <v>0.90195121951219515</v>
      </c>
      <c r="AZ38" t="s">
        <v>68</v>
      </c>
      <c r="BA38" t="s">
        <v>377</v>
      </c>
      <c r="BB38">
        <v>3</v>
      </c>
      <c r="BC38" t="s">
        <v>473</v>
      </c>
      <c r="BD38">
        <v>5</v>
      </c>
      <c r="BE38">
        <v>16078.037000000002</v>
      </c>
      <c r="BF38">
        <v>0.22630753990676844</v>
      </c>
      <c r="BG38">
        <v>0.20411836160371458</v>
      </c>
      <c r="BH38">
        <v>281649.02399999998</v>
      </c>
      <c r="BI38">
        <v>1.291884824710062E-2</v>
      </c>
      <c r="BJ38">
        <v>1.1652170931165388E-2</v>
      </c>
      <c r="BK38">
        <v>1</v>
      </c>
      <c r="BL38" t="s">
        <v>67</v>
      </c>
      <c r="BM38">
        <v>2</v>
      </c>
      <c r="BN38" t="s">
        <v>399</v>
      </c>
    </row>
    <row r="39" spans="1:66">
      <c r="A39" s="143" t="str">
        <f t="shared" si="20"/>
        <v>해성운수</v>
      </c>
      <c r="B39" s="143" t="str">
        <f t="shared" si="1"/>
        <v>557</v>
      </c>
      <c r="C39" s="144" t="str">
        <f t="shared" si="21"/>
        <v>70바3890</v>
      </c>
      <c r="D39" s="132" t="str">
        <f t="shared" si="22"/>
        <v>소형</v>
      </c>
      <c r="E39" s="128" t="str">
        <f t="shared" si="16"/>
        <v>B</v>
      </c>
      <c r="F39" s="151">
        <f t="shared" si="17"/>
        <v>0.92756097560975614</v>
      </c>
      <c r="G39" s="152">
        <f t="shared" si="18"/>
        <v>3.8029999999999999</v>
      </c>
      <c r="H39" s="153">
        <f t="shared" si="19"/>
        <v>4.0999999999999996</v>
      </c>
      <c r="I39" s="154">
        <f t="shared" si="23"/>
        <v>3973.0410000000002</v>
      </c>
      <c r="J39" s="155">
        <f t="shared" si="24"/>
        <v>1.1689736466006762E-2</v>
      </c>
      <c r="K39" s="155">
        <f t="shared" si="25"/>
        <v>0.54273309185249052</v>
      </c>
      <c r="L39" s="155">
        <f t="shared" si="26"/>
        <v>0.34331384951728411</v>
      </c>
      <c r="M39" s="156">
        <f t="shared" si="27"/>
        <v>9.7759999999999998</v>
      </c>
      <c r="N39" s="157">
        <f t="shared" si="28"/>
        <v>0.88100000000000001</v>
      </c>
      <c r="O39" s="157">
        <f t="shared" si="29"/>
        <v>0.95599999999999996</v>
      </c>
      <c r="P39" s="158">
        <f t="shared" si="30"/>
        <v>0</v>
      </c>
      <c r="Q39" s="159">
        <f t="shared" si="31"/>
        <v>76</v>
      </c>
      <c r="R39" s="160">
        <f t="shared" si="32"/>
        <v>18.015259279528923</v>
      </c>
      <c r="S39" s="145">
        <f t="shared" si="33"/>
        <v>35</v>
      </c>
      <c r="T39" s="145">
        <f t="shared" si="34"/>
        <v>38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225</v>
      </c>
      <c r="Z39" t="s">
        <v>179</v>
      </c>
      <c r="AA39" t="s">
        <v>180</v>
      </c>
      <c r="AB39">
        <v>534</v>
      </c>
      <c r="AC39" s="1">
        <v>3973.0410000000002</v>
      </c>
      <c r="AD39" s="1">
        <v>1044.6859999999999</v>
      </c>
      <c r="AE39" s="28">
        <v>3.8029999999999999</v>
      </c>
      <c r="AF39">
        <v>4.0999999999999996</v>
      </c>
      <c r="AG39">
        <v>9.7759999999999998</v>
      </c>
      <c r="AH39">
        <v>494.94802700000002</v>
      </c>
      <c r="AI39">
        <v>5.785812</v>
      </c>
      <c r="AJ39">
        <v>268.62467299999997</v>
      </c>
      <c r="AK39">
        <v>1364</v>
      </c>
      <c r="AL39">
        <v>35</v>
      </c>
      <c r="AM39">
        <v>38</v>
      </c>
      <c r="AN39">
        <v>76</v>
      </c>
      <c r="AO39">
        <v>8.0271880000000007</v>
      </c>
      <c r="AP39">
        <v>901.6</v>
      </c>
      <c r="AQ39">
        <v>0</v>
      </c>
      <c r="AR39">
        <v>768</v>
      </c>
      <c r="AS39">
        <v>258385</v>
      </c>
      <c r="AT39">
        <v>0.88100000000000001</v>
      </c>
      <c r="AU39">
        <v>0.95599999999999996</v>
      </c>
      <c r="AV39">
        <v>34638</v>
      </c>
      <c r="AW39">
        <v>0</v>
      </c>
      <c r="AX39">
        <v>1.18</v>
      </c>
      <c r="AY39">
        <v>0.92756097560975614</v>
      </c>
      <c r="AZ39" t="s">
        <v>68</v>
      </c>
      <c r="BA39" t="s">
        <v>377</v>
      </c>
      <c r="BB39">
        <v>2</v>
      </c>
      <c r="BC39" t="s">
        <v>474</v>
      </c>
      <c r="BD39">
        <v>4</v>
      </c>
      <c r="BE39">
        <v>16078.037000000002</v>
      </c>
      <c r="BF39">
        <v>0.24710983063417502</v>
      </c>
      <c r="BG39">
        <v>0.22920943558579698</v>
      </c>
      <c r="BH39">
        <v>281649.02399999998</v>
      </c>
      <c r="BI39">
        <v>1.4106354581225179E-2</v>
      </c>
      <c r="BJ39">
        <v>1.308450401765838E-2</v>
      </c>
      <c r="BK39">
        <v>1</v>
      </c>
      <c r="BL39" t="s">
        <v>69</v>
      </c>
      <c r="BM39">
        <v>1</v>
      </c>
      <c r="BN39" t="s">
        <v>399</v>
      </c>
    </row>
    <row r="40" spans="1:66">
      <c r="A40" s="140" t="str">
        <f t="shared" si="20"/>
        <v>해성운수</v>
      </c>
      <c r="B40" s="140" t="str">
        <f t="shared" si="1"/>
        <v>557</v>
      </c>
      <c r="C40" s="141" t="str">
        <f t="shared" si="21"/>
        <v>70바3891</v>
      </c>
      <c r="D40" s="115" t="str">
        <f t="shared" si="22"/>
        <v>소형</v>
      </c>
      <c r="E40" s="111" t="str">
        <f t="shared" si="16"/>
        <v>B</v>
      </c>
      <c r="F40" s="161">
        <f t="shared" si="17"/>
        <v>0.93268292682926834</v>
      </c>
      <c r="G40" s="162">
        <f t="shared" si="18"/>
        <v>3.8239999999999998</v>
      </c>
      <c r="H40" s="163">
        <f t="shared" si="19"/>
        <v>4.0999999999999996</v>
      </c>
      <c r="I40" s="164">
        <f t="shared" si="23"/>
        <v>2510.433</v>
      </c>
      <c r="J40" s="165">
        <f t="shared" si="24"/>
        <v>1.3589449003820187E-2</v>
      </c>
      <c r="K40" s="165">
        <f t="shared" si="25"/>
        <v>0.54277002918825512</v>
      </c>
      <c r="L40" s="165">
        <f t="shared" si="26"/>
        <v>0.33141693086411789</v>
      </c>
      <c r="M40" s="166">
        <f t="shared" si="27"/>
        <v>9.3000000000000007</v>
      </c>
      <c r="N40" s="167">
        <f t="shared" si="28"/>
        <v>0.19900000000000001</v>
      </c>
      <c r="O40" s="167">
        <f t="shared" si="29"/>
        <v>0.51800000000000002</v>
      </c>
      <c r="P40" s="168">
        <f t="shared" si="30"/>
        <v>0</v>
      </c>
      <c r="Q40" s="169">
        <f t="shared" si="31"/>
        <v>76</v>
      </c>
      <c r="R40" s="170">
        <f t="shared" si="32"/>
        <v>18.202201394777553</v>
      </c>
      <c r="S40" s="142">
        <f t="shared" si="33"/>
        <v>5</v>
      </c>
      <c r="T40" s="142">
        <f t="shared" si="34"/>
        <v>13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226</v>
      </c>
      <c r="Z40" s="4" t="s">
        <v>179</v>
      </c>
      <c r="AA40" s="4" t="s">
        <v>180</v>
      </c>
      <c r="AB40" s="4">
        <v>534</v>
      </c>
      <c r="AC40" s="4">
        <v>2510.433</v>
      </c>
      <c r="AD40" s="4">
        <v>656.47699999999998</v>
      </c>
      <c r="AE40" s="4">
        <v>3.8239999999999998</v>
      </c>
      <c r="AF40" s="4">
        <v>4.0999999999999996</v>
      </c>
      <c r="AG40" s="4">
        <v>9.3000000000000007</v>
      </c>
      <c r="AH40" s="4">
        <v>310.88052199999998</v>
      </c>
      <c r="AI40" s="4">
        <v>4.2246949999999996</v>
      </c>
      <c r="AJ40" s="4">
        <v>168.73662999999999</v>
      </c>
      <c r="AK40" s="4">
        <v>832</v>
      </c>
      <c r="AL40" s="4">
        <v>5</v>
      </c>
      <c r="AM40" s="4">
        <v>13</v>
      </c>
      <c r="AN40" s="4">
        <v>76</v>
      </c>
      <c r="AO40" s="4">
        <v>8.075234</v>
      </c>
      <c r="AP40" s="4">
        <v>92.4</v>
      </c>
      <c r="AQ40" s="4">
        <v>0</v>
      </c>
      <c r="AR40" s="4">
        <v>469</v>
      </c>
      <c r="AS40" s="4">
        <v>155098</v>
      </c>
      <c r="AT40" s="4">
        <v>0.19900000000000001</v>
      </c>
      <c r="AU40" s="4">
        <v>0.51800000000000002</v>
      </c>
      <c r="AV40" s="4">
        <v>21934</v>
      </c>
      <c r="AW40" s="4">
        <v>0</v>
      </c>
      <c r="AX40" s="4">
        <v>1.1399999999999999</v>
      </c>
      <c r="AY40">
        <v>0.93268292682926834</v>
      </c>
      <c r="AZ40" t="s">
        <v>68</v>
      </c>
      <c r="BA40" t="s">
        <v>377</v>
      </c>
      <c r="BB40">
        <v>1</v>
      </c>
      <c r="BC40" t="s">
        <v>475</v>
      </c>
      <c r="BD40">
        <v>5</v>
      </c>
      <c r="BE40">
        <v>16078.037000000002</v>
      </c>
      <c r="BF40">
        <v>0.1561405164075689</v>
      </c>
      <c r="BG40">
        <v>0.14562959383964477</v>
      </c>
      <c r="BH40">
        <v>281649.02399999998</v>
      </c>
      <c r="BI40">
        <v>8.9133381836253057E-3</v>
      </c>
      <c r="BJ40">
        <v>8.3133183449227242E-3</v>
      </c>
      <c r="BK40">
        <v>1</v>
      </c>
      <c r="BL40" t="s">
        <v>69</v>
      </c>
      <c r="BM40">
        <v>1</v>
      </c>
      <c r="BN40" t="s">
        <v>399</v>
      </c>
    </row>
    <row r="41" spans="1:66">
      <c r="A41" s="143" t="str">
        <f t="shared" si="20"/>
        <v>해성운수</v>
      </c>
      <c r="B41" s="143" t="str">
        <f t="shared" si="1"/>
        <v>557</v>
      </c>
      <c r="C41" s="144" t="str">
        <f t="shared" si="21"/>
        <v>70바3892</v>
      </c>
      <c r="D41" s="132" t="str">
        <f t="shared" si="22"/>
        <v>소형</v>
      </c>
      <c r="E41" s="128" t="str">
        <f t="shared" si="16"/>
        <v>C</v>
      </c>
      <c r="F41" s="151">
        <f t="shared" si="17"/>
        <v>0.86560975609756108</v>
      </c>
      <c r="G41" s="152">
        <f t="shared" si="18"/>
        <v>3.5489999999999999</v>
      </c>
      <c r="H41" s="153">
        <f t="shared" si="19"/>
        <v>4.0999999999999996</v>
      </c>
      <c r="I41" s="154">
        <f t="shared" si="23"/>
        <v>3637.3629999999998</v>
      </c>
      <c r="J41" s="155">
        <f t="shared" si="24"/>
        <v>1.5921094394902295E-2</v>
      </c>
      <c r="K41" s="155">
        <f t="shared" si="25"/>
        <v>0.52895224395208373</v>
      </c>
      <c r="L41" s="155">
        <f t="shared" si="26"/>
        <v>0.31863743046817161</v>
      </c>
      <c r="M41" s="156">
        <f t="shared" si="27"/>
        <v>9.4789999999999992</v>
      </c>
      <c r="N41" s="157">
        <f t="shared" si="28"/>
        <v>1.375</v>
      </c>
      <c r="O41" s="157">
        <f t="shared" si="29"/>
        <v>0.68700000000000006</v>
      </c>
      <c r="P41" s="158">
        <f t="shared" si="30"/>
        <v>0</v>
      </c>
      <c r="Q41" s="159">
        <f t="shared" si="31"/>
        <v>70</v>
      </c>
      <c r="R41" s="160">
        <f t="shared" si="32"/>
        <v>17.667008244928947</v>
      </c>
      <c r="S41" s="145">
        <f t="shared" si="33"/>
        <v>50</v>
      </c>
      <c r="T41" s="145">
        <f t="shared" si="34"/>
        <v>25</v>
      </c>
      <c r="U41" t="s">
        <v>118</v>
      </c>
      <c r="V41" t="s">
        <v>122</v>
      </c>
      <c r="W41" t="s">
        <v>118</v>
      </c>
      <c r="X41" s="4" t="s">
        <v>122</v>
      </c>
      <c r="Y41" s="4" t="s">
        <v>227</v>
      </c>
      <c r="Z41" s="4" t="s">
        <v>179</v>
      </c>
      <c r="AA41" s="4" t="s">
        <v>180</v>
      </c>
      <c r="AB41" s="4">
        <v>534</v>
      </c>
      <c r="AC41" s="4">
        <v>3637.3629999999998</v>
      </c>
      <c r="AD41" s="4">
        <v>1024.7539999999999</v>
      </c>
      <c r="AE41" s="4">
        <v>3.5489999999999999</v>
      </c>
      <c r="AF41" s="4">
        <v>4.0999999999999996</v>
      </c>
      <c r="AG41" s="4">
        <v>9.4789999999999992</v>
      </c>
      <c r="AH41" s="4">
        <v>452.367458</v>
      </c>
      <c r="AI41" s="4">
        <v>7.2021850000000001</v>
      </c>
      <c r="AJ41" s="4">
        <v>239.28078199999999</v>
      </c>
      <c r="AK41" s="4">
        <v>1159</v>
      </c>
      <c r="AL41" s="4">
        <v>50</v>
      </c>
      <c r="AM41" s="4">
        <v>25</v>
      </c>
      <c r="AN41" s="4">
        <v>70</v>
      </c>
      <c r="AO41" s="4">
        <v>8.0407259999999994</v>
      </c>
      <c r="AP41" s="4">
        <v>115.1</v>
      </c>
      <c r="AQ41" s="4">
        <v>0</v>
      </c>
      <c r="AR41" s="4">
        <v>711</v>
      </c>
      <c r="AS41" s="4">
        <v>219155</v>
      </c>
      <c r="AT41" s="4">
        <v>1.375</v>
      </c>
      <c r="AU41" s="4">
        <v>0.68700000000000006</v>
      </c>
      <c r="AV41" s="4">
        <v>30566</v>
      </c>
      <c r="AW41" s="4">
        <v>0</v>
      </c>
      <c r="AX41" s="4">
        <v>1.1000000000000001</v>
      </c>
      <c r="AY41">
        <v>0.86560975609756108</v>
      </c>
      <c r="AZ41" t="s">
        <v>69</v>
      </c>
      <c r="BA41" t="s">
        <v>377</v>
      </c>
      <c r="BB41">
        <v>2</v>
      </c>
      <c r="BC41" t="s">
        <v>426</v>
      </c>
      <c r="BD41">
        <v>5</v>
      </c>
      <c r="BE41">
        <v>16078.037000000002</v>
      </c>
      <c r="BF41">
        <v>0.22623178439009684</v>
      </c>
      <c r="BG41">
        <v>0.19582843970742775</v>
      </c>
      <c r="BH41">
        <v>281649.02399999998</v>
      </c>
      <c r="BI41">
        <v>1.2914523715871283E-2</v>
      </c>
      <c r="BJ41">
        <v>1.1178937723811509E-2</v>
      </c>
      <c r="BK41">
        <v>1</v>
      </c>
      <c r="BL41" t="s">
        <v>67</v>
      </c>
      <c r="BM41">
        <v>1</v>
      </c>
      <c r="BN41" t="s">
        <v>399</v>
      </c>
    </row>
    <row r="42" spans="1:66">
      <c r="A42" s="140" t="str">
        <f t="shared" si="20"/>
        <v>해성운수</v>
      </c>
      <c r="B42" s="140" t="str">
        <f t="shared" si="1"/>
        <v>560</v>
      </c>
      <c r="C42" s="141" t="str">
        <f t="shared" si="21"/>
        <v>71바5815</v>
      </c>
      <c r="D42" s="115" t="str">
        <f t="shared" si="22"/>
        <v>중형</v>
      </c>
      <c r="E42" s="111" t="str">
        <f t="shared" si="16"/>
        <v>D</v>
      </c>
      <c r="F42" s="161">
        <f t="shared" si="17"/>
        <v>0.8042307692307693</v>
      </c>
      <c r="G42" s="162">
        <f t="shared" si="18"/>
        <v>2.0910000000000002</v>
      </c>
      <c r="H42" s="163">
        <f t="shared" si="19"/>
        <v>2.6</v>
      </c>
      <c r="I42" s="164">
        <f t="shared" si="23"/>
        <v>3370.8679999999999</v>
      </c>
      <c r="J42" s="165">
        <f t="shared" si="24"/>
        <v>2.0968232954361111E-2</v>
      </c>
      <c r="K42" s="165">
        <f t="shared" si="25"/>
        <v>0.47081235419086975</v>
      </c>
      <c r="L42" s="165">
        <f t="shared" si="26"/>
        <v>0.22783449248086843</v>
      </c>
      <c r="M42" s="166">
        <f t="shared" si="27"/>
        <v>7.05</v>
      </c>
      <c r="N42" s="167">
        <f t="shared" si="28"/>
        <v>8.8999999999999996E-2</v>
      </c>
      <c r="O42" s="167">
        <f t="shared" si="29"/>
        <v>2.8780000000000001</v>
      </c>
      <c r="P42" s="168">
        <f t="shared" si="30"/>
        <v>0</v>
      </c>
      <c r="Q42" s="169">
        <f t="shared" si="31"/>
        <v>81</v>
      </c>
      <c r="R42" s="170">
        <f t="shared" si="32"/>
        <v>16.887360616143972</v>
      </c>
      <c r="S42" s="142">
        <f t="shared" si="33"/>
        <v>3</v>
      </c>
      <c r="T42" s="142">
        <f t="shared" si="34"/>
        <v>97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228</v>
      </c>
      <c r="Z42" s="4" t="s">
        <v>181</v>
      </c>
      <c r="AA42" s="4" t="s">
        <v>48</v>
      </c>
      <c r="AB42" s="4">
        <v>534</v>
      </c>
      <c r="AC42" s="4">
        <v>3370.8679999999999</v>
      </c>
      <c r="AD42" s="4">
        <v>1611.7270000000001</v>
      </c>
      <c r="AE42" s="4">
        <v>2.0910000000000002</v>
      </c>
      <c r="AF42" s="4">
        <v>2.6</v>
      </c>
      <c r="AG42" s="4">
        <v>7.05</v>
      </c>
      <c r="AH42" s="4">
        <v>392.76132699999999</v>
      </c>
      <c r="AI42" s="4">
        <v>8.2355110000000007</v>
      </c>
      <c r="AJ42" s="4">
        <v>184.91688500000001</v>
      </c>
      <c r="AK42" s="4">
        <v>768</v>
      </c>
      <c r="AL42" s="4">
        <v>3</v>
      </c>
      <c r="AM42" s="4">
        <v>97</v>
      </c>
      <c r="AN42" s="4">
        <v>81</v>
      </c>
      <c r="AO42" s="4">
        <v>8.5824839999999991</v>
      </c>
      <c r="AP42" s="4">
        <v>242.7</v>
      </c>
      <c r="AQ42" s="4">
        <v>0</v>
      </c>
      <c r="AR42" s="4">
        <v>566</v>
      </c>
      <c r="AS42" s="4">
        <v>128223</v>
      </c>
      <c r="AT42" s="4">
        <v>8.8999999999999996E-2</v>
      </c>
      <c r="AU42" s="4">
        <v>2.8780000000000001</v>
      </c>
      <c r="AV42" s="4">
        <v>25359</v>
      </c>
      <c r="AW42" s="4">
        <v>0</v>
      </c>
      <c r="AX42" s="4">
        <v>0.57999999999999996</v>
      </c>
      <c r="AY42">
        <v>0.8042307692307693</v>
      </c>
      <c r="AZ42" t="s">
        <v>67</v>
      </c>
      <c r="BA42" t="s">
        <v>378</v>
      </c>
      <c r="BB42">
        <v>2</v>
      </c>
      <c r="BC42" t="s">
        <v>429</v>
      </c>
      <c r="BD42">
        <v>13</v>
      </c>
      <c r="BE42">
        <v>15990.007999999998</v>
      </c>
      <c r="BF42">
        <v>0.21081090140792927</v>
      </c>
      <c r="BG42">
        <v>0.16954061340153082</v>
      </c>
      <c r="BH42">
        <v>281649.02399999998</v>
      </c>
      <c r="BI42">
        <v>1.1968328354654622E-2</v>
      </c>
      <c r="BJ42">
        <v>9.6252979190703143E-3</v>
      </c>
      <c r="BK42">
        <v>1</v>
      </c>
      <c r="BL42" t="s">
        <v>67</v>
      </c>
      <c r="BM42">
        <v>0</v>
      </c>
      <c r="BN42" t="s">
        <v>363</v>
      </c>
    </row>
    <row r="43" spans="1:66">
      <c r="A43" s="143" t="str">
        <f t="shared" si="20"/>
        <v>해성운수</v>
      </c>
      <c r="B43" s="143" t="str">
        <f t="shared" si="1"/>
        <v>560</v>
      </c>
      <c r="C43" s="144" t="str">
        <f t="shared" si="21"/>
        <v>71바5816</v>
      </c>
      <c r="D43" s="132" t="str">
        <f t="shared" si="22"/>
        <v>중형</v>
      </c>
      <c r="E43" s="128" t="str">
        <f t="shared" si="16"/>
        <v>F</v>
      </c>
      <c r="F43" s="151">
        <f t="shared" si="17"/>
        <v>0.75153846153846149</v>
      </c>
      <c r="G43" s="152">
        <f t="shared" si="18"/>
        <v>1.954</v>
      </c>
      <c r="H43" s="153">
        <f t="shared" si="19"/>
        <v>2.6</v>
      </c>
      <c r="I43" s="154">
        <f t="shared" si="23"/>
        <v>2737.7379999999998</v>
      </c>
      <c r="J43" s="155">
        <f t="shared" si="24"/>
        <v>1.8730109028599843E-2</v>
      </c>
      <c r="K43" s="155">
        <f t="shared" si="25"/>
        <v>0.48343537481274229</v>
      </c>
      <c r="L43" s="155">
        <f t="shared" si="26"/>
        <v>0.16619559651069607</v>
      </c>
      <c r="M43" s="156">
        <f t="shared" si="27"/>
        <v>8.8930000000000007</v>
      </c>
      <c r="N43" s="157">
        <f t="shared" si="28"/>
        <v>0</v>
      </c>
      <c r="O43" s="157">
        <f t="shared" si="29"/>
        <v>2.7389999999999999</v>
      </c>
      <c r="P43" s="158">
        <f t="shared" si="30"/>
        <v>0</v>
      </c>
      <c r="Q43" s="159">
        <f t="shared" si="31"/>
        <v>80</v>
      </c>
      <c r="R43" s="160">
        <f t="shared" si="32"/>
        <v>17.543225151933552</v>
      </c>
      <c r="S43" s="145">
        <f t="shared" si="33"/>
        <v>0</v>
      </c>
      <c r="T43" s="145">
        <f t="shared" si="34"/>
        <v>75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229</v>
      </c>
      <c r="Z43" s="4" t="s">
        <v>181</v>
      </c>
      <c r="AA43" s="4" t="s">
        <v>48</v>
      </c>
      <c r="AB43" s="4">
        <v>534</v>
      </c>
      <c r="AC43" s="4">
        <v>2737.7379999999998</v>
      </c>
      <c r="AD43" s="4">
        <v>1401.0820000000001</v>
      </c>
      <c r="AE43" s="4">
        <v>1.954</v>
      </c>
      <c r="AF43" s="4">
        <v>2.6</v>
      </c>
      <c r="AG43" s="4">
        <v>8.8930000000000007</v>
      </c>
      <c r="AH43" s="4">
        <v>313.47105299999998</v>
      </c>
      <c r="AI43" s="4">
        <v>5.8713470000000001</v>
      </c>
      <c r="AJ43" s="4">
        <v>151.54299599999999</v>
      </c>
      <c r="AK43" s="4">
        <v>455</v>
      </c>
      <c r="AL43" s="4">
        <v>0</v>
      </c>
      <c r="AM43" s="4">
        <v>75</v>
      </c>
      <c r="AN43" s="4">
        <v>80</v>
      </c>
      <c r="AO43" s="4">
        <v>8.7336229999999997</v>
      </c>
      <c r="AP43" s="4">
        <v>122.1</v>
      </c>
      <c r="AQ43" s="4">
        <v>0</v>
      </c>
      <c r="AR43" s="4">
        <v>467</v>
      </c>
      <c r="AS43" s="4">
        <v>106674</v>
      </c>
      <c r="AT43" s="4">
        <v>0</v>
      </c>
      <c r="AU43" s="4">
        <v>2.7389999999999999</v>
      </c>
      <c r="AV43" s="4">
        <v>20762</v>
      </c>
      <c r="AW43" s="4">
        <v>0</v>
      </c>
      <c r="AX43" s="4">
        <v>0.59</v>
      </c>
      <c r="AY43">
        <v>0.75153846153846149</v>
      </c>
      <c r="AZ43" t="s">
        <v>70</v>
      </c>
      <c r="BA43" t="s">
        <v>378</v>
      </c>
      <c r="BB43">
        <v>1</v>
      </c>
      <c r="BC43" t="s">
        <v>379</v>
      </c>
      <c r="BD43">
        <v>7</v>
      </c>
      <c r="BE43">
        <v>15990.007999999998</v>
      </c>
      <c r="BF43">
        <v>0.17121554911041947</v>
      </c>
      <c r="BG43">
        <v>0.12867507036990755</v>
      </c>
      <c r="BH43">
        <v>281649.02399999998</v>
      </c>
      <c r="BI43">
        <v>9.7203887345975685E-3</v>
      </c>
      <c r="BJ43">
        <v>7.3052459951552491E-3</v>
      </c>
      <c r="BK43">
        <v>1</v>
      </c>
      <c r="BL43" t="s">
        <v>70</v>
      </c>
      <c r="BM43">
        <v>0</v>
      </c>
      <c r="BN43" t="s">
        <v>363</v>
      </c>
    </row>
    <row r="44" spans="1:66">
      <c r="A44" s="140" t="str">
        <f t="shared" si="20"/>
        <v>해성운수</v>
      </c>
      <c r="B44" s="140" t="str">
        <f t="shared" si="1"/>
        <v>560</v>
      </c>
      <c r="C44" s="141" t="str">
        <f t="shared" si="21"/>
        <v>71바5817</v>
      </c>
      <c r="D44" s="115" t="str">
        <f t="shared" si="22"/>
        <v>중형</v>
      </c>
      <c r="E44" s="111" t="str">
        <f t="shared" si="16"/>
        <v>C</v>
      </c>
      <c r="F44" s="161">
        <f t="shared" si="17"/>
        <v>0.88500000000000001</v>
      </c>
      <c r="G44" s="162">
        <f t="shared" si="18"/>
        <v>2.3010000000000002</v>
      </c>
      <c r="H44" s="163">
        <f t="shared" si="19"/>
        <v>2.6</v>
      </c>
      <c r="I44" s="164">
        <f t="shared" si="23"/>
        <v>3602.0430000000001</v>
      </c>
      <c r="J44" s="165">
        <f t="shared" si="24"/>
        <v>2.2249098779771419E-2</v>
      </c>
      <c r="K44" s="165">
        <f t="shared" si="25"/>
        <v>0.44962222982236033</v>
      </c>
      <c r="L44" s="165">
        <f t="shared" si="26"/>
        <v>0.25124630660988778</v>
      </c>
      <c r="M44" s="166">
        <f t="shared" si="27"/>
        <v>5.4669999999999996</v>
      </c>
      <c r="N44" s="167">
        <f t="shared" si="28"/>
        <v>0</v>
      </c>
      <c r="O44" s="167">
        <f t="shared" si="29"/>
        <v>1.86</v>
      </c>
      <c r="P44" s="168">
        <f t="shared" si="30"/>
        <v>0.15166666666666667</v>
      </c>
      <c r="Q44" s="169">
        <f t="shared" si="31"/>
        <v>84</v>
      </c>
      <c r="R44" s="170">
        <f t="shared" si="32"/>
        <v>16.486429395635586</v>
      </c>
      <c r="S44" s="142">
        <f t="shared" si="33"/>
        <v>0</v>
      </c>
      <c r="T44" s="142">
        <f t="shared" si="34"/>
        <v>67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230</v>
      </c>
      <c r="Z44" s="4" t="s">
        <v>181</v>
      </c>
      <c r="AA44" s="4" t="s">
        <v>48</v>
      </c>
      <c r="AB44" s="4">
        <v>534</v>
      </c>
      <c r="AC44" s="4">
        <v>3602.0430000000001</v>
      </c>
      <c r="AD44" s="4">
        <v>1565.7249999999999</v>
      </c>
      <c r="AE44" s="4">
        <v>2.3010000000000002</v>
      </c>
      <c r="AF44" s="4">
        <v>2.6</v>
      </c>
      <c r="AG44" s="4">
        <v>5.4669999999999996</v>
      </c>
      <c r="AH44" s="4">
        <v>413.69716099999999</v>
      </c>
      <c r="AI44" s="4">
        <v>9.2043890000000008</v>
      </c>
      <c r="AJ44" s="4">
        <v>186.00744</v>
      </c>
      <c r="AK44" s="4">
        <v>905</v>
      </c>
      <c r="AL44" s="4">
        <v>0</v>
      </c>
      <c r="AM44" s="4">
        <v>67</v>
      </c>
      <c r="AN44" s="4">
        <v>84</v>
      </c>
      <c r="AO44" s="4">
        <v>8.7069559999999999</v>
      </c>
      <c r="AP44" s="4">
        <v>73.2</v>
      </c>
      <c r="AQ44" s="4">
        <v>9.1</v>
      </c>
      <c r="AR44" s="4">
        <v>558</v>
      </c>
      <c r="AS44" s="4">
        <v>121323</v>
      </c>
      <c r="AT44" s="4">
        <v>0</v>
      </c>
      <c r="AU44" s="4">
        <v>1.86</v>
      </c>
      <c r="AV44" s="4">
        <v>23823</v>
      </c>
      <c r="AW44" s="4">
        <v>0</v>
      </c>
      <c r="AX44" s="4">
        <v>0.57999999999999996</v>
      </c>
      <c r="AY44">
        <v>0.88500000000000001</v>
      </c>
      <c r="AZ44" t="s">
        <v>69</v>
      </c>
      <c r="BA44" t="s">
        <v>378</v>
      </c>
      <c r="BB44">
        <v>1</v>
      </c>
      <c r="BC44" t="s">
        <v>476</v>
      </c>
      <c r="BD44">
        <v>7</v>
      </c>
      <c r="BE44">
        <v>15990.007999999998</v>
      </c>
      <c r="BF44">
        <v>0.22526836759556346</v>
      </c>
      <c r="BG44">
        <v>0.19936250532207367</v>
      </c>
      <c r="BH44">
        <v>281649.02399999998</v>
      </c>
      <c r="BI44">
        <v>1.2789119411257042E-2</v>
      </c>
      <c r="BJ44">
        <v>1.1318370678962483E-2</v>
      </c>
      <c r="BK44">
        <v>1</v>
      </c>
      <c r="BL44" t="s">
        <v>67</v>
      </c>
      <c r="BM44">
        <v>1</v>
      </c>
      <c r="BN44" t="s">
        <v>399</v>
      </c>
    </row>
    <row r="45" spans="1:66">
      <c r="A45" s="143" t="str">
        <f t="shared" si="20"/>
        <v>해성운수</v>
      </c>
      <c r="B45" s="143" t="str">
        <f t="shared" si="1"/>
        <v>560</v>
      </c>
      <c r="C45" s="144" t="str">
        <f t="shared" si="21"/>
        <v>71바5818</v>
      </c>
      <c r="D45" s="132" t="str">
        <f t="shared" si="22"/>
        <v>중형</v>
      </c>
      <c r="E45" s="128" t="str">
        <f t="shared" si="16"/>
        <v>D</v>
      </c>
      <c r="F45" s="151">
        <f t="shared" si="17"/>
        <v>0.80384615384615377</v>
      </c>
      <c r="G45" s="152">
        <f t="shared" si="18"/>
        <v>2.09</v>
      </c>
      <c r="H45" s="153">
        <f t="shared" si="19"/>
        <v>2.6</v>
      </c>
      <c r="I45" s="154">
        <f t="shared" si="23"/>
        <v>3174.0070000000001</v>
      </c>
      <c r="J45" s="155">
        <f t="shared" si="24"/>
        <v>2.5924122568539088E-2</v>
      </c>
      <c r="K45" s="155">
        <f t="shared" si="25"/>
        <v>0.4554547962124319</v>
      </c>
      <c r="L45" s="155">
        <f t="shared" si="26"/>
        <v>0.12161283828296535</v>
      </c>
      <c r="M45" s="156">
        <f t="shared" si="27"/>
        <v>7.2629999999999999</v>
      </c>
      <c r="N45" s="157">
        <f t="shared" si="28"/>
        <v>3.2000000000000001E-2</v>
      </c>
      <c r="O45" s="157">
        <f t="shared" si="29"/>
        <v>1.3859999999999999</v>
      </c>
      <c r="P45" s="158">
        <f t="shared" si="30"/>
        <v>0</v>
      </c>
      <c r="Q45" s="159">
        <f t="shared" si="31"/>
        <v>81</v>
      </c>
      <c r="R45" s="160">
        <f t="shared" si="32"/>
        <v>16.560488810289179</v>
      </c>
      <c r="S45" s="145">
        <f t="shared" si="33"/>
        <v>1</v>
      </c>
      <c r="T45" s="145">
        <f t="shared" si="34"/>
        <v>44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231</v>
      </c>
      <c r="Z45" s="4" t="s">
        <v>181</v>
      </c>
      <c r="AA45" s="4" t="s">
        <v>48</v>
      </c>
      <c r="AB45" s="4">
        <v>534</v>
      </c>
      <c r="AC45" s="4">
        <v>3174.0070000000001</v>
      </c>
      <c r="AD45" s="4">
        <v>1518.7439999999999</v>
      </c>
      <c r="AE45" s="4">
        <v>2.09</v>
      </c>
      <c r="AF45" s="4">
        <v>2.6</v>
      </c>
      <c r="AG45" s="4">
        <v>7.2629999999999999</v>
      </c>
      <c r="AH45" s="4">
        <v>369.559663</v>
      </c>
      <c r="AI45" s="4">
        <v>9.5805100000000003</v>
      </c>
      <c r="AJ45" s="4">
        <v>168.31772100000001</v>
      </c>
      <c r="AK45" s="4">
        <v>386</v>
      </c>
      <c r="AL45" s="4">
        <v>1</v>
      </c>
      <c r="AM45" s="4">
        <v>44</v>
      </c>
      <c r="AN45" s="4">
        <v>81</v>
      </c>
      <c r="AO45" s="4">
        <v>8.5886180000000003</v>
      </c>
      <c r="AP45" s="4">
        <v>20.8</v>
      </c>
      <c r="AQ45" s="4">
        <v>0</v>
      </c>
      <c r="AR45" s="4">
        <v>506</v>
      </c>
      <c r="AS45" s="4">
        <v>108292</v>
      </c>
      <c r="AT45" s="4">
        <v>3.2000000000000001E-2</v>
      </c>
      <c r="AU45" s="4">
        <v>1.3859999999999999</v>
      </c>
      <c r="AV45" s="4">
        <v>21210</v>
      </c>
      <c r="AW45" s="4">
        <v>0</v>
      </c>
      <c r="AX45" s="4">
        <v>0.6</v>
      </c>
      <c r="AY45">
        <v>0.80384615384615377</v>
      </c>
      <c r="AZ45" t="s">
        <v>67</v>
      </c>
      <c r="BA45" t="s">
        <v>378</v>
      </c>
      <c r="BB45">
        <v>3</v>
      </c>
      <c r="BC45" t="s">
        <v>428</v>
      </c>
      <c r="BD45">
        <v>6</v>
      </c>
      <c r="BE45">
        <v>15990.007999999998</v>
      </c>
      <c r="BF45">
        <v>0.19849940037553454</v>
      </c>
      <c r="BG45">
        <v>0.1595629795326412</v>
      </c>
      <c r="BH45">
        <v>281649.02399999998</v>
      </c>
      <c r="BI45">
        <v>1.1269369781306255E-2</v>
      </c>
      <c r="BJ45">
        <v>9.0588395549731048E-3</v>
      </c>
      <c r="BK45">
        <v>1</v>
      </c>
      <c r="BL45" t="s">
        <v>70</v>
      </c>
      <c r="BM45">
        <v>1</v>
      </c>
      <c r="BN45" t="s">
        <v>399</v>
      </c>
    </row>
    <row r="46" spans="1:66">
      <c r="A46" s="140" t="str">
        <f t="shared" si="20"/>
        <v>해성운수</v>
      </c>
      <c r="B46" s="140" t="str">
        <f t="shared" si="1"/>
        <v>560</v>
      </c>
      <c r="C46" s="141" t="str">
        <f t="shared" si="21"/>
        <v>71바6854</v>
      </c>
      <c r="D46" s="115" t="str">
        <f t="shared" si="22"/>
        <v>중형</v>
      </c>
      <c r="E46" s="111" t="str">
        <f t="shared" si="16"/>
        <v>D</v>
      </c>
      <c r="F46" s="161">
        <f t="shared" si="17"/>
        <v>0.82807692307692304</v>
      </c>
      <c r="G46" s="162">
        <f t="shared" si="18"/>
        <v>2.153</v>
      </c>
      <c r="H46" s="163">
        <f t="shared" si="19"/>
        <v>2.6</v>
      </c>
      <c r="I46" s="164">
        <f t="shared" si="23"/>
        <v>3105.3519999999999</v>
      </c>
      <c r="J46" s="165">
        <f t="shared" si="24"/>
        <v>2.0701878820250479E-2</v>
      </c>
      <c r="K46" s="165">
        <f t="shared" si="25"/>
        <v>0.46560928230268211</v>
      </c>
      <c r="L46" s="165">
        <f t="shared" si="26"/>
        <v>0.16165639193237999</v>
      </c>
      <c r="M46" s="166">
        <f t="shared" si="27"/>
        <v>6.5449999999999999</v>
      </c>
      <c r="N46" s="167">
        <f t="shared" si="28"/>
        <v>0</v>
      </c>
      <c r="O46" s="167">
        <f t="shared" si="29"/>
        <v>2.222</v>
      </c>
      <c r="P46" s="168">
        <f t="shared" si="30"/>
        <v>3.0000000000000002E-2</v>
      </c>
      <c r="Q46" s="169">
        <f t="shared" si="31"/>
        <v>86</v>
      </c>
      <c r="R46" s="170">
        <f t="shared" si="32"/>
        <v>16.759612153675295</v>
      </c>
      <c r="S46" s="142">
        <f t="shared" si="33"/>
        <v>0</v>
      </c>
      <c r="T46" s="142">
        <f t="shared" si="34"/>
        <v>69</v>
      </c>
      <c r="U46" t="s">
        <v>118</v>
      </c>
      <c r="V46" t="s">
        <v>123</v>
      </c>
      <c r="W46" s="4" t="s">
        <v>118</v>
      </c>
      <c r="X46" s="4" t="s">
        <v>123</v>
      </c>
      <c r="Y46" s="4" t="s">
        <v>232</v>
      </c>
      <c r="Z46" s="4" t="s">
        <v>181</v>
      </c>
      <c r="AA46" s="4" t="s">
        <v>48</v>
      </c>
      <c r="AB46" s="4">
        <v>534</v>
      </c>
      <c r="AC46" s="4">
        <v>3105.3519999999999</v>
      </c>
      <c r="AD46" s="4">
        <v>1442.3109999999999</v>
      </c>
      <c r="AE46" s="4">
        <v>2.153</v>
      </c>
      <c r="AF46" s="4">
        <v>2.6</v>
      </c>
      <c r="AG46" s="4">
        <v>6.5449999999999999</v>
      </c>
      <c r="AH46" s="4">
        <v>360.70049799999998</v>
      </c>
      <c r="AI46" s="4">
        <v>7.4671779999999996</v>
      </c>
      <c r="AJ46" s="4">
        <v>167.94550000000001</v>
      </c>
      <c r="AK46" s="4">
        <v>502</v>
      </c>
      <c r="AL46" s="4">
        <v>0</v>
      </c>
      <c r="AM46" s="4">
        <v>69</v>
      </c>
      <c r="AN46" s="4">
        <v>86</v>
      </c>
      <c r="AO46" s="4">
        <v>8.6092250000000003</v>
      </c>
      <c r="AP46" s="4">
        <v>52.6</v>
      </c>
      <c r="AQ46" s="4">
        <v>1.8</v>
      </c>
      <c r="AR46" s="4">
        <v>526</v>
      </c>
      <c r="AS46" s="4">
        <v>112179</v>
      </c>
      <c r="AT46" s="4">
        <v>0</v>
      </c>
      <c r="AU46" s="4">
        <v>2.222</v>
      </c>
      <c r="AV46" s="4">
        <v>19349</v>
      </c>
      <c r="AW46" s="4">
        <v>0</v>
      </c>
      <c r="AX46" s="4">
        <v>0.57999999999999996</v>
      </c>
      <c r="AY46">
        <v>0.82807692307692304</v>
      </c>
      <c r="AZ46" t="s">
        <v>67</v>
      </c>
      <c r="BA46" t="s">
        <v>378</v>
      </c>
      <c r="BB46">
        <v>1</v>
      </c>
      <c r="BC46" t="s">
        <v>430</v>
      </c>
      <c r="BD46">
        <v>5</v>
      </c>
      <c r="BE46">
        <v>15990.007999999998</v>
      </c>
      <c r="BF46">
        <v>0.19420578151055334</v>
      </c>
      <c r="BG46">
        <v>0.16081732599700821</v>
      </c>
      <c r="BH46">
        <v>281649.02399999998</v>
      </c>
      <c r="BI46">
        <v>1.1025608950805383E-2</v>
      </c>
      <c r="BJ46">
        <v>9.1300523350323036E-3</v>
      </c>
      <c r="BK46">
        <v>1</v>
      </c>
      <c r="BL46" t="s">
        <v>67</v>
      </c>
      <c r="BM46">
        <v>0</v>
      </c>
      <c r="BN46" t="s">
        <v>363</v>
      </c>
    </row>
    <row r="47" spans="1:66">
      <c r="A47" s="143" t="str">
        <f t="shared" si="20"/>
        <v>해성운수</v>
      </c>
      <c r="B47" s="143" t="str">
        <f t="shared" si="1"/>
        <v>564</v>
      </c>
      <c r="C47" s="144" t="str">
        <f t="shared" si="21"/>
        <v>71바5771</v>
      </c>
      <c r="D47" s="132" t="str">
        <f t="shared" si="22"/>
        <v>소형</v>
      </c>
      <c r="E47" s="128" t="str">
        <f t="shared" si="16"/>
        <v>B</v>
      </c>
      <c r="F47" s="151">
        <f t="shared" si="17"/>
        <v>0.90609756097560978</v>
      </c>
      <c r="G47" s="152">
        <f t="shared" si="18"/>
        <v>3.7149999999999999</v>
      </c>
      <c r="H47" s="153">
        <f t="shared" si="19"/>
        <v>4.0999999999999996</v>
      </c>
      <c r="I47" s="154">
        <f t="shared" si="23"/>
        <v>3902.5920000000001</v>
      </c>
      <c r="J47" s="155">
        <f t="shared" si="24"/>
        <v>5.057295226537057E-2</v>
      </c>
      <c r="K47" s="155">
        <f t="shared" si="25"/>
        <v>0.44070411317939173</v>
      </c>
      <c r="L47" s="155">
        <f t="shared" si="26"/>
        <v>0.3456676998261668</v>
      </c>
      <c r="M47" s="156">
        <f t="shared" si="27"/>
        <v>5.4569999999999999</v>
      </c>
      <c r="N47" s="157">
        <f t="shared" si="28"/>
        <v>1.5629999999999999</v>
      </c>
      <c r="O47" s="157">
        <f t="shared" si="29"/>
        <v>1.8959999999999999</v>
      </c>
      <c r="P47" s="158">
        <f t="shared" si="30"/>
        <v>0</v>
      </c>
      <c r="Q47" s="159">
        <f t="shared" si="31"/>
        <v>87</v>
      </c>
      <c r="R47" s="160">
        <f t="shared" si="32"/>
        <v>17.899480675036457</v>
      </c>
      <c r="S47" s="145">
        <f t="shared" si="33"/>
        <v>61</v>
      </c>
      <c r="T47" s="145">
        <f t="shared" si="34"/>
        <v>74</v>
      </c>
      <c r="U47" t="s">
        <v>118</v>
      </c>
      <c r="V47" t="s">
        <v>124</v>
      </c>
      <c r="W47" t="s">
        <v>118</v>
      </c>
      <c r="X47" s="4" t="s">
        <v>124</v>
      </c>
      <c r="Y47" s="4" t="s">
        <v>233</v>
      </c>
      <c r="Z47" s="4" t="s">
        <v>179</v>
      </c>
      <c r="AA47" s="4" t="s">
        <v>180</v>
      </c>
      <c r="AB47" s="4">
        <v>534</v>
      </c>
      <c r="AC47" s="4">
        <v>3902.5920000000001</v>
      </c>
      <c r="AD47" s="4">
        <v>1050.452</v>
      </c>
      <c r="AE47" s="4">
        <v>3.7149999999999999</v>
      </c>
      <c r="AF47" s="4">
        <v>4.0999999999999996</v>
      </c>
      <c r="AG47" s="4">
        <v>5.4569999999999999</v>
      </c>
      <c r="AH47" s="4">
        <v>428.57950799999998</v>
      </c>
      <c r="AI47" s="4">
        <v>21.674531000000002</v>
      </c>
      <c r="AJ47" s="4">
        <v>188.87675200000001</v>
      </c>
      <c r="AK47" s="4">
        <v>1349</v>
      </c>
      <c r="AL47" s="4">
        <v>61</v>
      </c>
      <c r="AM47" s="4">
        <v>74</v>
      </c>
      <c r="AN47" s="4">
        <v>87</v>
      </c>
      <c r="AO47" s="4">
        <v>9.1058760000000003</v>
      </c>
      <c r="AP47" s="4">
        <v>207.5</v>
      </c>
      <c r="AQ47" s="4">
        <v>0</v>
      </c>
      <c r="AR47" s="4">
        <v>233</v>
      </c>
      <c r="AS47" s="4">
        <v>58371</v>
      </c>
      <c r="AT47" s="4">
        <v>1.5629999999999999</v>
      </c>
      <c r="AU47" s="4">
        <v>1.8959999999999999</v>
      </c>
      <c r="AV47" s="4">
        <v>32768</v>
      </c>
      <c r="AW47" s="4">
        <v>0</v>
      </c>
      <c r="AX47" s="4">
        <v>0.85</v>
      </c>
      <c r="AY47">
        <v>0.90609756097560978</v>
      </c>
      <c r="AZ47" t="s">
        <v>68</v>
      </c>
      <c r="BA47" t="s">
        <v>380</v>
      </c>
      <c r="BB47">
        <v>3</v>
      </c>
      <c r="BC47" t="s">
        <v>477</v>
      </c>
      <c r="BD47">
        <v>12</v>
      </c>
      <c r="BE47">
        <v>19462.127</v>
      </c>
      <c r="BF47">
        <v>0.20052237866909409</v>
      </c>
      <c r="BG47">
        <v>0.18169283823309379</v>
      </c>
      <c r="BH47">
        <v>281649.02399999998</v>
      </c>
      <c r="BI47">
        <v>1.3856224120982577E-2</v>
      </c>
      <c r="BJ47">
        <v>1.2555090880353725E-2</v>
      </c>
      <c r="BK47">
        <v>1</v>
      </c>
      <c r="BL47" t="s">
        <v>69</v>
      </c>
      <c r="BM47">
        <v>1</v>
      </c>
      <c r="BN47" t="s">
        <v>399</v>
      </c>
    </row>
    <row r="48" spans="1:66">
      <c r="A48" s="140" t="str">
        <f t="shared" si="20"/>
        <v>해성운수</v>
      </c>
      <c r="B48" s="140" t="str">
        <f t="shared" si="1"/>
        <v>564</v>
      </c>
      <c r="C48" s="141" t="str">
        <f t="shared" si="21"/>
        <v>71바5772</v>
      </c>
      <c r="D48" s="115" t="str">
        <f t="shared" si="22"/>
        <v>소형</v>
      </c>
      <c r="E48" s="111" t="str">
        <f t="shared" si="16"/>
        <v>B</v>
      </c>
      <c r="F48" s="161">
        <f t="shared" si="17"/>
        <v>0.90097560975609758</v>
      </c>
      <c r="G48" s="162">
        <f t="shared" si="18"/>
        <v>3.694</v>
      </c>
      <c r="H48" s="163">
        <f t="shared" si="19"/>
        <v>4.0999999999999996</v>
      </c>
      <c r="I48" s="164">
        <f t="shared" si="23"/>
        <v>4104.6589999999997</v>
      </c>
      <c r="J48" s="165">
        <f t="shared" si="24"/>
        <v>4.7851334379905137E-2</v>
      </c>
      <c r="K48" s="165">
        <f t="shared" si="25"/>
        <v>0.46494279267727134</v>
      </c>
      <c r="L48" s="165">
        <f t="shared" si="26"/>
        <v>0.34765372714274195</v>
      </c>
      <c r="M48" s="166">
        <f t="shared" si="27"/>
        <v>6.266</v>
      </c>
      <c r="N48" s="167">
        <f t="shared" si="28"/>
        <v>0.65800000000000003</v>
      </c>
      <c r="O48" s="167">
        <f t="shared" si="29"/>
        <v>1.2909999999999999</v>
      </c>
      <c r="P48" s="168">
        <f t="shared" si="30"/>
        <v>0</v>
      </c>
      <c r="Q48" s="169">
        <f t="shared" si="31"/>
        <v>83</v>
      </c>
      <c r="R48" s="170">
        <f t="shared" si="32"/>
        <v>18.0893567621467</v>
      </c>
      <c r="S48" s="142">
        <f t="shared" si="33"/>
        <v>27</v>
      </c>
      <c r="T48" s="142">
        <f t="shared" si="34"/>
        <v>53</v>
      </c>
      <c r="U48" t="s">
        <v>118</v>
      </c>
      <c r="V48" t="s">
        <v>124</v>
      </c>
      <c r="W48" t="s">
        <v>118</v>
      </c>
      <c r="X48" s="4" t="s">
        <v>124</v>
      </c>
      <c r="Y48" s="4" t="s">
        <v>234</v>
      </c>
      <c r="Z48" s="4" t="s">
        <v>179</v>
      </c>
      <c r="AA48" s="4" t="s">
        <v>180</v>
      </c>
      <c r="AB48" s="4">
        <v>534</v>
      </c>
      <c r="AC48" s="4">
        <v>4104.6589999999997</v>
      </c>
      <c r="AD48" s="4">
        <v>1111.085</v>
      </c>
      <c r="AE48" s="4">
        <v>3.694</v>
      </c>
      <c r="AF48" s="4">
        <v>4.0999999999999996</v>
      </c>
      <c r="AG48" s="4">
        <v>6.266</v>
      </c>
      <c r="AH48" s="4">
        <v>465.737754</v>
      </c>
      <c r="AI48" s="4">
        <v>22.286173000000002</v>
      </c>
      <c r="AJ48" s="4">
        <v>216.54141200000001</v>
      </c>
      <c r="AK48" s="4">
        <v>1427</v>
      </c>
      <c r="AL48" s="4">
        <v>27</v>
      </c>
      <c r="AM48" s="4">
        <v>53</v>
      </c>
      <c r="AN48" s="4">
        <v>83</v>
      </c>
      <c r="AO48" s="4">
        <v>8.8132400000000004</v>
      </c>
      <c r="AP48" s="4">
        <v>289.39999999999998</v>
      </c>
      <c r="AQ48" s="4">
        <v>0</v>
      </c>
      <c r="AR48" s="4">
        <v>362</v>
      </c>
      <c r="AS48" s="4">
        <v>91727</v>
      </c>
      <c r="AT48" s="4">
        <v>0.65800000000000003</v>
      </c>
      <c r="AU48" s="4">
        <v>1.2909999999999999</v>
      </c>
      <c r="AV48" s="4">
        <v>32317</v>
      </c>
      <c r="AW48" s="4">
        <v>0</v>
      </c>
      <c r="AX48" s="4">
        <v>0.89</v>
      </c>
      <c r="AY48">
        <v>0.90097560975609758</v>
      </c>
      <c r="AZ48" t="s">
        <v>68</v>
      </c>
      <c r="BA48" t="s">
        <v>380</v>
      </c>
      <c r="BB48">
        <v>5</v>
      </c>
      <c r="BC48" t="s">
        <v>478</v>
      </c>
      <c r="BD48">
        <v>10</v>
      </c>
      <c r="BE48">
        <v>19462.127</v>
      </c>
      <c r="BF48">
        <v>0.21090495401658821</v>
      </c>
      <c r="BG48">
        <v>0.19002021954567727</v>
      </c>
      <c r="BH48">
        <v>281649.02399999998</v>
      </c>
      <c r="BI48">
        <v>1.4573666692344014E-2</v>
      </c>
      <c r="BJ48">
        <v>1.3130518234516778E-2</v>
      </c>
      <c r="BK48">
        <v>1</v>
      </c>
      <c r="BL48" t="s">
        <v>69</v>
      </c>
      <c r="BM48">
        <v>1</v>
      </c>
      <c r="BN48" t="s">
        <v>399</v>
      </c>
    </row>
    <row r="49" spans="1:66">
      <c r="A49" s="143" t="str">
        <f t="shared" si="20"/>
        <v>해성운수</v>
      </c>
      <c r="B49" s="143" t="str">
        <f t="shared" si="1"/>
        <v>564</v>
      </c>
      <c r="C49" s="144" t="str">
        <f t="shared" si="21"/>
        <v>71바5773</v>
      </c>
      <c r="D49" s="132" t="str">
        <f t="shared" si="22"/>
        <v>소형</v>
      </c>
      <c r="E49" s="128" t="str">
        <f t="shared" si="16"/>
        <v>B</v>
      </c>
      <c r="F49" s="151">
        <f t="shared" si="17"/>
        <v>0.9492682926829269</v>
      </c>
      <c r="G49" s="152">
        <f t="shared" si="18"/>
        <v>3.8919999999999999</v>
      </c>
      <c r="H49" s="153">
        <f t="shared" si="19"/>
        <v>4.0999999999999996</v>
      </c>
      <c r="I49" s="154">
        <f t="shared" si="23"/>
        <v>3108.9549999999999</v>
      </c>
      <c r="J49" s="155">
        <f t="shared" si="24"/>
        <v>4.9845168859604862E-2</v>
      </c>
      <c r="K49" s="155">
        <f t="shared" si="25"/>
        <v>0.42973169388930116</v>
      </c>
      <c r="L49" s="155">
        <f t="shared" si="26"/>
        <v>0.27501202172434147</v>
      </c>
      <c r="M49" s="156">
        <f t="shared" si="27"/>
        <v>6.819</v>
      </c>
      <c r="N49" s="157">
        <f t="shared" si="28"/>
        <v>2.2189999999999999</v>
      </c>
      <c r="O49" s="157">
        <f t="shared" si="29"/>
        <v>2.863</v>
      </c>
      <c r="P49" s="158">
        <f t="shared" si="30"/>
        <v>6.6666666666666666E-2</v>
      </c>
      <c r="Q49" s="159">
        <f t="shared" si="31"/>
        <v>89</v>
      </c>
      <c r="R49" s="160">
        <f t="shared" si="32"/>
        <v>17.583830243505918</v>
      </c>
      <c r="S49" s="145">
        <f t="shared" si="33"/>
        <v>69</v>
      </c>
      <c r="T49" s="145">
        <f t="shared" si="34"/>
        <v>89</v>
      </c>
      <c r="U49" t="s">
        <v>118</v>
      </c>
      <c r="V49" t="s">
        <v>124</v>
      </c>
      <c r="W49" s="4" t="s">
        <v>118</v>
      </c>
      <c r="X49" s="4" t="s">
        <v>124</v>
      </c>
      <c r="Y49" s="4" t="s">
        <v>235</v>
      </c>
      <c r="Z49" s="4" t="s">
        <v>179</v>
      </c>
      <c r="AA49" s="4" t="s">
        <v>180</v>
      </c>
      <c r="AB49" s="4">
        <v>534</v>
      </c>
      <c r="AC49" s="4">
        <v>3108.9549999999999</v>
      </c>
      <c r="AD49" s="4">
        <v>798.73599999999999</v>
      </c>
      <c r="AE49" s="4">
        <v>3.8919999999999999</v>
      </c>
      <c r="AF49" s="4">
        <v>4.0999999999999996</v>
      </c>
      <c r="AG49" s="4">
        <v>6.819</v>
      </c>
      <c r="AH49" s="4">
        <v>339.738181</v>
      </c>
      <c r="AI49" s="4">
        <v>16.934307</v>
      </c>
      <c r="AJ49" s="4">
        <v>145.996264</v>
      </c>
      <c r="AK49" s="4">
        <v>855</v>
      </c>
      <c r="AL49" s="4">
        <v>69</v>
      </c>
      <c r="AM49" s="4">
        <v>89</v>
      </c>
      <c r="AN49" s="4">
        <v>89</v>
      </c>
      <c r="AO49" s="4">
        <v>9.1510320000000007</v>
      </c>
      <c r="AP49" s="4">
        <v>335.8</v>
      </c>
      <c r="AQ49" s="4">
        <v>4</v>
      </c>
      <c r="AR49" s="4">
        <v>137</v>
      </c>
      <c r="AS49" s="4">
        <v>39754</v>
      </c>
      <c r="AT49" s="4">
        <v>2.2189999999999999</v>
      </c>
      <c r="AU49" s="4">
        <v>2.863</v>
      </c>
      <c r="AV49" s="4">
        <v>22758</v>
      </c>
      <c r="AW49" s="4">
        <v>0</v>
      </c>
      <c r="AX49" s="4">
        <v>1</v>
      </c>
      <c r="AY49">
        <v>0.9492682926829269</v>
      </c>
      <c r="AZ49" t="s">
        <v>68</v>
      </c>
      <c r="BA49" t="s">
        <v>380</v>
      </c>
      <c r="BB49">
        <v>1</v>
      </c>
      <c r="BC49" t="s">
        <v>431</v>
      </c>
      <c r="BD49">
        <v>11</v>
      </c>
      <c r="BE49">
        <v>19462.127</v>
      </c>
      <c r="BF49">
        <v>0.15974384505866188</v>
      </c>
      <c r="BG49">
        <v>0.15163976706544197</v>
      </c>
      <c r="BH49">
        <v>281649.02399999998</v>
      </c>
      <c r="BI49">
        <v>1.1038401468062606E-2</v>
      </c>
      <c r="BJ49">
        <v>1.0478404515536504E-2</v>
      </c>
      <c r="BK49">
        <v>1</v>
      </c>
      <c r="BL49" t="s">
        <v>68</v>
      </c>
      <c r="BM49">
        <v>0</v>
      </c>
      <c r="BN49" t="s">
        <v>363</v>
      </c>
    </row>
    <row r="50" spans="1:66">
      <c r="A50" s="140" t="str">
        <f t="shared" si="20"/>
        <v>해성운수</v>
      </c>
      <c r="B50" s="140" t="str">
        <f t="shared" si="1"/>
        <v>564</v>
      </c>
      <c r="C50" s="141" t="str">
        <f t="shared" si="21"/>
        <v>71바5775</v>
      </c>
      <c r="D50" s="115" t="str">
        <f t="shared" si="22"/>
        <v>소형</v>
      </c>
      <c r="E50" s="111" t="str">
        <f t="shared" si="16"/>
        <v>B</v>
      </c>
      <c r="F50" s="161">
        <f t="shared" si="17"/>
        <v>0.90658536585365868</v>
      </c>
      <c r="G50" s="162">
        <f t="shared" si="18"/>
        <v>3.7170000000000001</v>
      </c>
      <c r="H50" s="163">
        <f t="shared" si="19"/>
        <v>4.0999999999999996</v>
      </c>
      <c r="I50" s="164">
        <f t="shared" si="23"/>
        <v>3652.4209999999998</v>
      </c>
      <c r="J50" s="165">
        <f t="shared" si="24"/>
        <v>6.671215830563533E-2</v>
      </c>
      <c r="K50" s="165">
        <f t="shared" si="25"/>
        <v>0.44986874361183887</v>
      </c>
      <c r="L50" s="165">
        <f t="shared" si="26"/>
        <v>0.19986743039753632</v>
      </c>
      <c r="M50" s="166">
        <f t="shared" si="27"/>
        <v>7.95</v>
      </c>
      <c r="N50" s="167">
        <f t="shared" si="28"/>
        <v>0.57499999999999996</v>
      </c>
      <c r="O50" s="167">
        <f t="shared" si="29"/>
        <v>0.98599999999999999</v>
      </c>
      <c r="P50" s="168">
        <f t="shared" si="30"/>
        <v>9.5000000000000001E-2</v>
      </c>
      <c r="Q50" s="169">
        <f t="shared" si="31"/>
        <v>87</v>
      </c>
      <c r="R50" s="170">
        <f t="shared" si="32"/>
        <v>18.427758757463998</v>
      </c>
      <c r="S50" s="142">
        <f t="shared" si="33"/>
        <v>21</v>
      </c>
      <c r="T50" s="142">
        <f t="shared" si="34"/>
        <v>36</v>
      </c>
      <c r="U50" t="s">
        <v>118</v>
      </c>
      <c r="V50" t="s">
        <v>124</v>
      </c>
      <c r="W50" t="s">
        <v>118</v>
      </c>
      <c r="X50" s="4" t="s">
        <v>124</v>
      </c>
      <c r="Y50" s="4" t="s">
        <v>236</v>
      </c>
      <c r="Z50" s="4" t="s">
        <v>179</v>
      </c>
      <c r="AA50" s="4" t="s">
        <v>180</v>
      </c>
      <c r="AB50" s="4">
        <v>534</v>
      </c>
      <c r="AC50" s="4">
        <v>3652.4209999999998</v>
      </c>
      <c r="AD50" s="4">
        <v>982.50099999999998</v>
      </c>
      <c r="AE50" s="4">
        <v>3.7170000000000001</v>
      </c>
      <c r="AF50" s="4">
        <v>4.0999999999999996</v>
      </c>
      <c r="AG50" s="4">
        <v>7.95</v>
      </c>
      <c r="AH50" s="4">
        <v>410.00061599999998</v>
      </c>
      <c r="AI50" s="4">
        <v>27.352025999999999</v>
      </c>
      <c r="AJ50" s="4">
        <v>184.446462</v>
      </c>
      <c r="AK50" s="4">
        <v>730</v>
      </c>
      <c r="AL50" s="4">
        <v>21</v>
      </c>
      <c r="AM50" s="4">
        <v>36</v>
      </c>
      <c r="AN50" s="4">
        <v>87</v>
      </c>
      <c r="AO50" s="4">
        <v>8.9083299999999994</v>
      </c>
      <c r="AP50" s="4">
        <v>123.2</v>
      </c>
      <c r="AQ50" s="4">
        <v>5.7</v>
      </c>
      <c r="AR50" s="4">
        <v>238</v>
      </c>
      <c r="AS50" s="4">
        <v>63711</v>
      </c>
      <c r="AT50" s="4">
        <v>0.57499999999999996</v>
      </c>
      <c r="AU50" s="4">
        <v>0.98599999999999999</v>
      </c>
      <c r="AV50" s="4">
        <v>30816</v>
      </c>
      <c r="AW50" s="4">
        <v>0</v>
      </c>
      <c r="AX50" s="4">
        <v>0.98</v>
      </c>
      <c r="AY50">
        <v>0.90658536585365868</v>
      </c>
      <c r="AZ50" t="s">
        <v>68</v>
      </c>
      <c r="BA50" t="s">
        <v>380</v>
      </c>
      <c r="BB50">
        <v>2</v>
      </c>
      <c r="BC50" t="s">
        <v>479</v>
      </c>
      <c r="BD50">
        <v>9</v>
      </c>
      <c r="BE50">
        <v>19462.127</v>
      </c>
      <c r="BF50">
        <v>0.18766813103213228</v>
      </c>
      <c r="BG50">
        <v>0.17013718123083801</v>
      </c>
      <c r="BH50">
        <v>281649.02399999998</v>
      </c>
      <c r="BI50">
        <v>1.2967987419690118E-2</v>
      </c>
      <c r="BJ50">
        <v>1.1756587619265409E-2</v>
      </c>
      <c r="BK50">
        <v>1</v>
      </c>
      <c r="BL50" t="s">
        <v>69</v>
      </c>
      <c r="BM50">
        <v>1</v>
      </c>
      <c r="BN50" t="s">
        <v>399</v>
      </c>
    </row>
    <row r="51" spans="1:66">
      <c r="A51" s="143" t="str">
        <f t="shared" ref="A51:A52" si="35">W51</f>
        <v>해성운수</v>
      </c>
      <c r="B51" s="143" t="str">
        <f t="shared" si="1"/>
        <v>564</v>
      </c>
      <c r="C51" s="144" t="str">
        <f t="shared" ref="C51:C52" si="36">Y51</f>
        <v>71바7078</v>
      </c>
      <c r="D51" s="132" t="str">
        <f t="shared" ref="D51:D52" si="37">Z51</f>
        <v>소형</v>
      </c>
      <c r="E51" s="128" t="str">
        <f t="shared" ref="E51:E52" si="38">AZ51</f>
        <v>B</v>
      </c>
      <c r="F51" s="151">
        <f t="shared" ref="F51:F52" si="39">G51/H51</f>
        <v>0.90357142857142847</v>
      </c>
      <c r="G51" s="152">
        <f t="shared" ref="G51:G52" si="40">AE51</f>
        <v>3.7949999999999999</v>
      </c>
      <c r="H51" s="153">
        <f t="shared" ref="H51:H52" si="41">AF51</f>
        <v>4.2</v>
      </c>
      <c r="I51" s="154">
        <f t="shared" ref="I51:I52" si="42">AC51</f>
        <v>1562.9929999999999</v>
      </c>
      <c r="J51" s="155">
        <f t="shared" ref="J51:J52" si="43">AI51/AH51</f>
        <v>2.6139246755837352E-2</v>
      </c>
      <c r="K51" s="155">
        <f t="shared" ref="K51:K52" si="44">AJ51/AH51</f>
        <v>0.44956795704281188</v>
      </c>
      <c r="L51" s="155">
        <f t="shared" ref="L51:L52" si="45">AK51/AC51</f>
        <v>0.49776294583533004</v>
      </c>
      <c r="M51" s="156">
        <f t="shared" ref="M51:M52" si="46">AG51</f>
        <v>3.593</v>
      </c>
      <c r="N51" s="157">
        <f t="shared" ref="N51:N52" si="47">IF(AW51=0,AT51,"속도계이상")</f>
        <v>11.964</v>
      </c>
      <c r="O51" s="157">
        <f t="shared" ref="O51:O52" si="48">IF(AW51=0,AU51,"속도계이상")</f>
        <v>5.1820000000000004</v>
      </c>
      <c r="P51" s="158">
        <f t="shared" ref="P51:P52" si="49">AQ51/60</f>
        <v>0.22166666666666668</v>
      </c>
      <c r="Q51" s="159">
        <f t="shared" ref="Q51:Q52" si="50">AN51</f>
        <v>98</v>
      </c>
      <c r="R51" s="160">
        <f t="shared" ref="R51:R52" si="51">AC51/(AH51-AI51-AJ51)</f>
        <v>18.104737965119806</v>
      </c>
      <c r="S51" s="145">
        <f t="shared" ref="S51:S52" si="52">IF(AW51=0,AL51,"속도계이상")</f>
        <v>187</v>
      </c>
      <c r="T51" s="145">
        <f t="shared" ref="T51:T52" si="53">IF(AW51=0,AM51,"속도계이상")</f>
        <v>81</v>
      </c>
      <c r="U51" t="s">
        <v>118</v>
      </c>
      <c r="V51" t="s">
        <v>124</v>
      </c>
      <c r="W51" t="s">
        <v>118</v>
      </c>
      <c r="X51" s="4" t="s">
        <v>124</v>
      </c>
      <c r="Y51" s="4" t="s">
        <v>237</v>
      </c>
      <c r="Z51" s="4" t="s">
        <v>179</v>
      </c>
      <c r="AA51" s="4" t="s">
        <v>180</v>
      </c>
      <c r="AB51" s="4">
        <v>534</v>
      </c>
      <c r="AC51" s="4">
        <v>1562.9929999999999</v>
      </c>
      <c r="AD51" s="4">
        <v>411.9</v>
      </c>
      <c r="AE51" s="4">
        <v>3.7949999999999999</v>
      </c>
      <c r="AF51" s="4">
        <v>4.2</v>
      </c>
      <c r="AG51" s="4">
        <v>3.593</v>
      </c>
      <c r="AH51" s="4">
        <v>164.661057</v>
      </c>
      <c r="AI51" s="4">
        <v>4.3041159999999996</v>
      </c>
      <c r="AJ51" s="4">
        <v>74.026335000000003</v>
      </c>
      <c r="AK51" s="4">
        <v>778</v>
      </c>
      <c r="AL51" s="4">
        <v>187</v>
      </c>
      <c r="AM51" s="4">
        <v>81</v>
      </c>
      <c r="AN51" s="4">
        <v>98</v>
      </c>
      <c r="AO51" s="4">
        <v>9.4921830000000007</v>
      </c>
      <c r="AP51" s="4">
        <v>403.6</v>
      </c>
      <c r="AQ51" s="4">
        <v>13.3</v>
      </c>
      <c r="AR51" s="4">
        <v>68</v>
      </c>
      <c r="AS51" s="4">
        <v>22676</v>
      </c>
      <c r="AT51" s="4">
        <v>11.964</v>
      </c>
      <c r="AU51" s="4">
        <v>5.1820000000000004</v>
      </c>
      <c r="AV51" s="4">
        <v>2102</v>
      </c>
      <c r="AW51" s="4">
        <v>0</v>
      </c>
      <c r="AX51" s="4">
        <v>0.73</v>
      </c>
      <c r="AY51">
        <v>0.90357142857142847</v>
      </c>
      <c r="AZ51" t="s">
        <v>68</v>
      </c>
      <c r="BA51" t="s">
        <v>380</v>
      </c>
      <c r="BB51">
        <v>4</v>
      </c>
      <c r="BC51" t="s">
        <v>480</v>
      </c>
      <c r="BD51">
        <v>5</v>
      </c>
      <c r="BE51">
        <v>19462.127</v>
      </c>
      <c r="BF51">
        <v>8.0309464633541841E-2</v>
      </c>
      <c r="BG51">
        <v>7.2565337686736009E-2</v>
      </c>
      <c r="BH51">
        <v>281649.02399999998</v>
      </c>
      <c r="BI51">
        <v>5.5494351721950223E-3</v>
      </c>
      <c r="BJ51">
        <v>5.0143110663047876E-3</v>
      </c>
      <c r="BK51">
        <v>1</v>
      </c>
      <c r="BL51" t="s">
        <v>67</v>
      </c>
      <c r="BM51">
        <v>2</v>
      </c>
      <c r="BN51" t="s">
        <v>399</v>
      </c>
    </row>
    <row r="52" spans="1:66">
      <c r="A52" s="140" t="str">
        <f t="shared" si="35"/>
        <v>해성운수</v>
      </c>
      <c r="B52" s="140" t="str">
        <f t="shared" ref="B52:B72" si="54">X52</f>
        <v>564</v>
      </c>
      <c r="C52" s="141" t="str">
        <f t="shared" si="36"/>
        <v>71바7080</v>
      </c>
      <c r="D52" s="115" t="str">
        <f t="shared" si="37"/>
        <v>소형</v>
      </c>
      <c r="E52" s="111" t="str">
        <f t="shared" si="38"/>
        <v>C</v>
      </c>
      <c r="F52" s="161">
        <f t="shared" si="39"/>
        <v>0.88883720930232568</v>
      </c>
      <c r="G52" s="162">
        <f t="shared" si="40"/>
        <v>3.8220000000000001</v>
      </c>
      <c r="H52" s="163">
        <f t="shared" si="41"/>
        <v>4.3</v>
      </c>
      <c r="I52" s="164">
        <f t="shared" si="42"/>
        <v>3130.5070000000001</v>
      </c>
      <c r="J52" s="165">
        <f t="shared" si="43"/>
        <v>5.1514017474818437E-2</v>
      </c>
      <c r="K52" s="165">
        <f t="shared" si="44"/>
        <v>0.41037140072762146</v>
      </c>
      <c r="L52" s="165">
        <f t="shared" si="45"/>
        <v>0.46957250055661909</v>
      </c>
      <c r="M52" s="166">
        <f t="shared" si="46"/>
        <v>2.6459999999999999</v>
      </c>
      <c r="N52" s="167">
        <f t="shared" si="47"/>
        <v>1.3420000000000001</v>
      </c>
      <c r="O52" s="167">
        <f t="shared" si="48"/>
        <v>1.1819999999999999</v>
      </c>
      <c r="P52" s="168">
        <f t="shared" si="49"/>
        <v>0</v>
      </c>
      <c r="Q52" s="169">
        <f t="shared" si="50"/>
        <v>78</v>
      </c>
      <c r="R52" s="170">
        <f t="shared" si="51"/>
        <v>17.607686128996797</v>
      </c>
      <c r="S52" s="142">
        <f t="shared" si="52"/>
        <v>42</v>
      </c>
      <c r="T52" s="142">
        <f t="shared" si="53"/>
        <v>37</v>
      </c>
      <c r="U52" t="s">
        <v>118</v>
      </c>
      <c r="V52" t="s">
        <v>124</v>
      </c>
      <c r="W52" t="s">
        <v>118</v>
      </c>
      <c r="X52" s="4" t="s">
        <v>124</v>
      </c>
      <c r="Y52" s="4" t="s">
        <v>433</v>
      </c>
      <c r="Z52" s="4" t="s">
        <v>179</v>
      </c>
      <c r="AA52" s="4" t="s">
        <v>180</v>
      </c>
      <c r="AB52" s="4">
        <v>534</v>
      </c>
      <c r="AC52" s="4">
        <v>3130.5070000000001</v>
      </c>
      <c r="AD52" s="4">
        <v>818.97299999999996</v>
      </c>
      <c r="AE52" s="4">
        <v>3.8220000000000001</v>
      </c>
      <c r="AF52" s="4">
        <v>4.3</v>
      </c>
      <c r="AG52" s="4">
        <v>2.6459999999999999</v>
      </c>
      <c r="AH52" s="4">
        <v>330.398168</v>
      </c>
      <c r="AI52" s="4">
        <v>17.020136999999998</v>
      </c>
      <c r="AJ52" s="4">
        <v>135.585959</v>
      </c>
      <c r="AK52" s="4">
        <v>1470</v>
      </c>
      <c r="AL52" s="4">
        <v>42</v>
      </c>
      <c r="AM52" s="4">
        <v>37</v>
      </c>
      <c r="AN52" s="4">
        <v>78</v>
      </c>
      <c r="AO52" s="4">
        <v>9.474952</v>
      </c>
      <c r="AP52" s="4">
        <v>276.5</v>
      </c>
      <c r="AQ52" s="4">
        <v>0</v>
      </c>
      <c r="AR52" s="4">
        <v>102</v>
      </c>
      <c r="AS52" s="4">
        <v>40587</v>
      </c>
      <c r="AT52" s="4">
        <v>1.3420000000000001</v>
      </c>
      <c r="AU52" s="4">
        <v>1.1819999999999999</v>
      </c>
      <c r="AV52" s="4">
        <v>24869</v>
      </c>
      <c r="AW52" s="4">
        <v>0</v>
      </c>
      <c r="AX52" s="4">
        <v>0.66</v>
      </c>
      <c r="AY52">
        <v>0.88883720930232568</v>
      </c>
      <c r="AZ52" t="s">
        <v>69</v>
      </c>
      <c r="BA52" t="s">
        <v>380</v>
      </c>
      <c r="BB52">
        <v>1</v>
      </c>
      <c r="BC52" t="s">
        <v>432</v>
      </c>
      <c r="BD52">
        <v>8</v>
      </c>
      <c r="BE52">
        <v>19462.127</v>
      </c>
      <c r="BF52">
        <v>0.16085122658998166</v>
      </c>
      <c r="BG52">
        <v>0.14297055535509534</v>
      </c>
      <c r="BH52">
        <v>281649.02399999998</v>
      </c>
      <c r="BI52">
        <v>1.1114922237401398E-2</v>
      </c>
      <c r="BJ52">
        <v>9.8793564631042205E-3</v>
      </c>
      <c r="BK52">
        <v>1</v>
      </c>
      <c r="BL52" t="s">
        <v>69</v>
      </c>
      <c r="BM52">
        <v>0</v>
      </c>
      <c r="BN52" t="s">
        <v>363</v>
      </c>
    </row>
    <row r="53" spans="1:66">
      <c r="A53" s="143" t="str">
        <f t="shared" ref="A53:A72" si="55">W53</f>
        <v>해성운수</v>
      </c>
      <c r="B53" s="143" t="str">
        <f t="shared" si="54"/>
        <v>564-1</v>
      </c>
      <c r="C53" s="144" t="str">
        <f t="shared" ref="C53:C72" si="56">Y53</f>
        <v>71바5800</v>
      </c>
      <c r="D53" s="132" t="str">
        <f t="shared" ref="D53:D72" si="57">Z53</f>
        <v>소형</v>
      </c>
      <c r="E53" s="128" t="str">
        <f t="shared" ref="E53:E72" si="58">AZ53</f>
        <v>C</v>
      </c>
      <c r="F53" s="151">
        <f t="shared" ref="F53:F72" si="59">G53/H53</f>
        <v>0.87410256410256404</v>
      </c>
      <c r="G53" s="152">
        <f t="shared" ref="G53:G72" si="60">AE53</f>
        <v>3.4089999999999998</v>
      </c>
      <c r="H53" s="153">
        <f t="shared" ref="H53:H72" si="61">AF53</f>
        <v>3.9</v>
      </c>
      <c r="I53" s="154">
        <f t="shared" ref="I53:I72" si="62">AC53</f>
        <v>3651.0630000000001</v>
      </c>
      <c r="J53" s="155">
        <f t="shared" ref="J53:J72" si="63">AI53/AH53</f>
        <v>5.8964713773871913E-2</v>
      </c>
      <c r="K53" s="155">
        <f t="shared" ref="K53:K72" si="64">AJ53/AH53</f>
        <v>0.40275915161562059</v>
      </c>
      <c r="L53" s="155">
        <f t="shared" ref="L53:L72" si="65">AK53/AC53</f>
        <v>0.46863064263750037</v>
      </c>
      <c r="M53" s="156">
        <f t="shared" ref="M53:M72" si="66">AG53</f>
        <v>4.3499999999999996</v>
      </c>
      <c r="N53" s="157">
        <f t="shared" ref="N53:N72" si="67">IF(AW53=0,AT53,"속도계이상")</f>
        <v>0.13700000000000001</v>
      </c>
      <c r="O53" s="157">
        <f t="shared" ref="O53:O72" si="68">IF(AW53=0,AU53,"속도계이상")</f>
        <v>0.41099999999999998</v>
      </c>
      <c r="P53" s="158">
        <f t="shared" ref="P53:P72" si="69">AQ53/60</f>
        <v>0</v>
      </c>
      <c r="Q53" s="159">
        <f t="shared" ref="Q53:Q72" si="70">AN53</f>
        <v>84</v>
      </c>
      <c r="R53" s="160">
        <f t="shared" ref="R53:R72" si="71">AC53/(AH53-AI53-AJ53)</f>
        <v>15.934741746417561</v>
      </c>
      <c r="S53" s="145">
        <f t="shared" ref="S53:S72" si="72">IF(AW53=0,AL53,"속도계이상")</f>
        <v>5</v>
      </c>
      <c r="T53" s="145">
        <f t="shared" ref="T53:T72" si="73">IF(AW53=0,AM53,"속도계이상")</f>
        <v>15</v>
      </c>
      <c r="U53" t="s">
        <v>118</v>
      </c>
      <c r="V53" t="s">
        <v>125</v>
      </c>
      <c r="W53" t="s">
        <v>118</v>
      </c>
      <c r="X53" s="4" t="s">
        <v>125</v>
      </c>
      <c r="Y53" s="4" t="s">
        <v>238</v>
      </c>
      <c r="Z53" s="4" t="s">
        <v>179</v>
      </c>
      <c r="AA53" s="4" t="s">
        <v>180</v>
      </c>
      <c r="AB53" s="4">
        <v>534</v>
      </c>
      <c r="AC53" s="4">
        <v>3651.0630000000001</v>
      </c>
      <c r="AD53" s="4">
        <v>1071.0229999999999</v>
      </c>
      <c r="AE53" s="4">
        <v>3.4089999999999998</v>
      </c>
      <c r="AF53" s="4">
        <v>3.9</v>
      </c>
      <c r="AG53" s="4">
        <v>4.3499999999999996</v>
      </c>
      <c r="AH53" s="4">
        <v>425.66620599999999</v>
      </c>
      <c r="AI53" s="4">
        <v>25.099285999999999</v>
      </c>
      <c r="AJ53" s="4">
        <v>171.44095999999999</v>
      </c>
      <c r="AK53" s="4">
        <v>1711</v>
      </c>
      <c r="AL53" s="4">
        <v>5</v>
      </c>
      <c r="AM53" s="4">
        <v>15</v>
      </c>
      <c r="AN53" s="4">
        <v>84</v>
      </c>
      <c r="AO53" s="4">
        <v>8.5772910000000007</v>
      </c>
      <c r="AP53" s="4">
        <v>148.6</v>
      </c>
      <c r="AQ53" s="4">
        <v>0</v>
      </c>
      <c r="AR53" s="4">
        <v>218</v>
      </c>
      <c r="AS53" s="4">
        <v>100302</v>
      </c>
      <c r="AT53" s="4">
        <v>0.13700000000000001</v>
      </c>
      <c r="AU53" s="4">
        <v>0.41099999999999998</v>
      </c>
      <c r="AV53" s="4">
        <v>29670</v>
      </c>
      <c r="AW53" s="4">
        <v>0</v>
      </c>
      <c r="AX53" s="4">
        <v>0.77</v>
      </c>
      <c r="AY53">
        <v>0.87410256410256404</v>
      </c>
      <c r="AZ53" t="s">
        <v>69</v>
      </c>
      <c r="BA53" t="s">
        <v>381</v>
      </c>
      <c r="BB53">
        <v>1</v>
      </c>
      <c r="BC53" t="s">
        <v>434</v>
      </c>
      <c r="BD53">
        <v>7</v>
      </c>
      <c r="BE53">
        <v>3651.0630000000001</v>
      </c>
      <c r="BF53">
        <v>1</v>
      </c>
      <c r="BG53">
        <v>0.87410256410256404</v>
      </c>
      <c r="BH53">
        <v>281649.02399999998</v>
      </c>
      <c r="BI53">
        <v>1.2963165815905687E-2</v>
      </c>
      <c r="BJ53">
        <v>1.1331136478569868E-2</v>
      </c>
      <c r="BK53">
        <v>1</v>
      </c>
      <c r="BL53" t="s">
        <v>69</v>
      </c>
      <c r="BM53">
        <v>0</v>
      </c>
      <c r="BN53" t="s">
        <v>363</v>
      </c>
    </row>
    <row r="54" spans="1:66">
      <c r="A54" s="140" t="str">
        <f t="shared" si="55"/>
        <v>해성운수</v>
      </c>
      <c r="B54" s="140" t="str">
        <f t="shared" si="54"/>
        <v>568</v>
      </c>
      <c r="C54" s="141" t="str">
        <f t="shared" si="56"/>
        <v>71바5774</v>
      </c>
      <c r="D54" s="115" t="str">
        <f t="shared" si="57"/>
        <v>소형</v>
      </c>
      <c r="E54" s="111" t="str">
        <f t="shared" si="58"/>
        <v>A</v>
      </c>
      <c r="F54" s="161">
        <f t="shared" si="59"/>
        <v>0.96562499999999996</v>
      </c>
      <c r="G54" s="162">
        <f t="shared" si="60"/>
        <v>4.6349999999999998</v>
      </c>
      <c r="H54" s="163">
        <f t="shared" si="61"/>
        <v>4.8</v>
      </c>
      <c r="I54" s="164">
        <f t="shared" si="62"/>
        <v>4580.4750000000004</v>
      </c>
      <c r="J54" s="165">
        <f t="shared" si="63"/>
        <v>5.3991888787376319E-2</v>
      </c>
      <c r="K54" s="165">
        <f t="shared" si="64"/>
        <v>0.35082695081043253</v>
      </c>
      <c r="L54" s="165">
        <f t="shared" si="65"/>
        <v>0.36197119294396318</v>
      </c>
      <c r="M54" s="166">
        <f t="shared" si="66"/>
        <v>4.1929999999999996</v>
      </c>
      <c r="N54" s="167">
        <f t="shared" si="67"/>
        <v>0.48</v>
      </c>
      <c r="O54" s="167">
        <f t="shared" si="68"/>
        <v>0.30599999999999999</v>
      </c>
      <c r="P54" s="168">
        <f t="shared" si="69"/>
        <v>0</v>
      </c>
      <c r="Q54" s="169">
        <f t="shared" si="70"/>
        <v>79</v>
      </c>
      <c r="R54" s="170">
        <f t="shared" si="71"/>
        <v>18.591859451156061</v>
      </c>
      <c r="S54" s="142">
        <f t="shared" si="72"/>
        <v>22</v>
      </c>
      <c r="T54" s="142">
        <f t="shared" si="73"/>
        <v>14</v>
      </c>
      <c r="U54" t="s">
        <v>118</v>
      </c>
      <c r="V54" t="s">
        <v>126</v>
      </c>
      <c r="W54" t="s">
        <v>118</v>
      </c>
      <c r="X54" s="4" t="s">
        <v>126</v>
      </c>
      <c r="Y54" s="4" t="s">
        <v>239</v>
      </c>
      <c r="Z54" s="4" t="s">
        <v>179</v>
      </c>
      <c r="AA54" s="4" t="s">
        <v>180</v>
      </c>
      <c r="AB54" s="4">
        <v>534</v>
      </c>
      <c r="AC54" s="4">
        <v>4580.4750000000004</v>
      </c>
      <c r="AD54" s="4">
        <v>988.34199999999998</v>
      </c>
      <c r="AE54" s="4">
        <v>4.6349999999999998</v>
      </c>
      <c r="AF54" s="4">
        <v>4.8</v>
      </c>
      <c r="AG54" s="4">
        <v>4.1929999999999996</v>
      </c>
      <c r="AH54" s="4">
        <v>413.94106599999998</v>
      </c>
      <c r="AI54" s="4">
        <v>22.349460000000001</v>
      </c>
      <c r="AJ54" s="4">
        <v>145.22168199999999</v>
      </c>
      <c r="AK54" s="4">
        <v>1658</v>
      </c>
      <c r="AL54" s="4">
        <v>22</v>
      </c>
      <c r="AM54" s="4">
        <v>14</v>
      </c>
      <c r="AN54" s="4">
        <v>79</v>
      </c>
      <c r="AO54" s="4">
        <v>11.065524</v>
      </c>
      <c r="AP54" s="4">
        <v>94</v>
      </c>
      <c r="AQ54" s="4">
        <v>0</v>
      </c>
      <c r="AR54" s="4">
        <v>177</v>
      </c>
      <c r="AS54" s="4">
        <v>72334</v>
      </c>
      <c r="AT54" s="4">
        <v>0.48</v>
      </c>
      <c r="AU54" s="4">
        <v>0.30599999999999999</v>
      </c>
      <c r="AV54" s="4">
        <v>34957</v>
      </c>
      <c r="AW54" s="4">
        <v>0</v>
      </c>
      <c r="AX54" s="4">
        <v>0.92</v>
      </c>
      <c r="AY54">
        <v>0.96562499999999996</v>
      </c>
      <c r="AZ54" t="s">
        <v>66</v>
      </c>
      <c r="BA54" t="s">
        <v>382</v>
      </c>
      <c r="BB54">
        <v>1</v>
      </c>
      <c r="BC54" t="s">
        <v>481</v>
      </c>
      <c r="BD54">
        <v>9</v>
      </c>
      <c r="BE54">
        <v>9212.232</v>
      </c>
      <c r="BF54">
        <v>0.49721663544730532</v>
      </c>
      <c r="BG54">
        <v>0.48012481360380416</v>
      </c>
      <c r="BH54">
        <v>281649.02399999998</v>
      </c>
      <c r="BI54">
        <v>1.6263060084312598E-2</v>
      </c>
      <c r="BJ54">
        <v>1.5704017393914353E-2</v>
      </c>
      <c r="BK54">
        <v>1</v>
      </c>
      <c r="BL54" t="s">
        <v>71</v>
      </c>
      <c r="BM54">
        <v>-1</v>
      </c>
      <c r="BN54" t="s">
        <v>467</v>
      </c>
    </row>
    <row r="55" spans="1:66">
      <c r="A55" s="143" t="str">
        <f t="shared" si="55"/>
        <v>해성운수</v>
      </c>
      <c r="B55" s="143" t="str">
        <f t="shared" si="54"/>
        <v>568</v>
      </c>
      <c r="C55" s="144" t="str">
        <f t="shared" si="56"/>
        <v>71바7075</v>
      </c>
      <c r="D55" s="132" t="str">
        <f t="shared" si="57"/>
        <v>소형</v>
      </c>
      <c r="E55" s="128" t="str">
        <f t="shared" si="58"/>
        <v>B</v>
      </c>
      <c r="F55" s="151">
        <f t="shared" si="59"/>
        <v>0.92035087719298247</v>
      </c>
      <c r="G55" s="152">
        <f t="shared" si="60"/>
        <v>5.2460000000000004</v>
      </c>
      <c r="H55" s="153">
        <f t="shared" si="61"/>
        <v>5.7</v>
      </c>
      <c r="I55" s="154">
        <f t="shared" si="62"/>
        <v>4631.7569999999996</v>
      </c>
      <c r="J55" s="155">
        <f t="shared" si="63"/>
        <v>4.5986833927254375E-2</v>
      </c>
      <c r="K55" s="155">
        <f t="shared" si="64"/>
        <v>0.34497851796747747</v>
      </c>
      <c r="L55" s="155">
        <f t="shared" si="65"/>
        <v>0.43741500255734489</v>
      </c>
      <c r="M55" s="156">
        <f t="shared" si="66"/>
        <v>3.4980000000000002</v>
      </c>
      <c r="N55" s="157">
        <f t="shared" si="67"/>
        <v>0.497</v>
      </c>
      <c r="O55" s="157">
        <f t="shared" si="68"/>
        <v>0.45300000000000001</v>
      </c>
      <c r="P55" s="158">
        <f t="shared" si="69"/>
        <v>0</v>
      </c>
      <c r="Q55" s="159">
        <f t="shared" si="70"/>
        <v>82</v>
      </c>
      <c r="R55" s="160">
        <f t="shared" si="71"/>
        <v>19.226646920517439</v>
      </c>
      <c r="S55" s="145">
        <f t="shared" si="72"/>
        <v>23</v>
      </c>
      <c r="T55" s="145">
        <f t="shared" si="73"/>
        <v>21</v>
      </c>
      <c r="U55" t="s">
        <v>118</v>
      </c>
      <c r="V55" t="s">
        <v>126</v>
      </c>
      <c r="W55" t="s">
        <v>118</v>
      </c>
      <c r="X55" s="4" t="s">
        <v>126</v>
      </c>
      <c r="Y55" s="4" t="s">
        <v>435</v>
      </c>
      <c r="Z55" s="4" t="s">
        <v>179</v>
      </c>
      <c r="AA55" s="4" t="s">
        <v>180</v>
      </c>
      <c r="AB55" s="4">
        <v>534</v>
      </c>
      <c r="AC55" s="4">
        <v>4631.7569999999996</v>
      </c>
      <c r="AD55" s="4">
        <v>882.94</v>
      </c>
      <c r="AE55" s="4">
        <v>5.2460000000000004</v>
      </c>
      <c r="AF55" s="4">
        <v>5.7</v>
      </c>
      <c r="AG55" s="4">
        <v>3.4980000000000002</v>
      </c>
      <c r="AH55" s="4">
        <v>395.54893099999998</v>
      </c>
      <c r="AI55" s="4">
        <v>18.190042999999999</v>
      </c>
      <c r="AJ55" s="4">
        <v>136.455884</v>
      </c>
      <c r="AK55" s="4">
        <v>2026</v>
      </c>
      <c r="AL55" s="4">
        <v>23</v>
      </c>
      <c r="AM55" s="4">
        <v>21</v>
      </c>
      <c r="AN55" s="4">
        <v>82</v>
      </c>
      <c r="AO55" s="4">
        <v>11.709694000000001</v>
      </c>
      <c r="AP55" s="4">
        <v>90.1</v>
      </c>
      <c r="AQ55" s="4">
        <v>0</v>
      </c>
      <c r="AR55" s="4">
        <v>125</v>
      </c>
      <c r="AS55" s="4">
        <v>65927</v>
      </c>
      <c r="AT55" s="4">
        <v>0.497</v>
      </c>
      <c r="AU55" s="4">
        <v>0.45300000000000001</v>
      </c>
      <c r="AV55" s="4">
        <v>38483</v>
      </c>
      <c r="AW55" s="4">
        <v>0</v>
      </c>
      <c r="AX55" s="4">
        <v>0.92</v>
      </c>
      <c r="AY55">
        <v>0.92035087719298247</v>
      </c>
      <c r="AZ55" t="s">
        <v>68</v>
      </c>
      <c r="BA55" t="s">
        <v>382</v>
      </c>
      <c r="BB55">
        <v>1</v>
      </c>
      <c r="BC55" t="s">
        <v>436</v>
      </c>
      <c r="BD55">
        <v>8</v>
      </c>
      <c r="BE55">
        <v>9212.232</v>
      </c>
      <c r="BF55">
        <v>0.50278336455269468</v>
      </c>
      <c r="BG55">
        <v>0.46273711060411166</v>
      </c>
      <c r="BH55">
        <v>281649.02399999998</v>
      </c>
      <c r="BI55">
        <v>1.6445137761244292E-2</v>
      </c>
      <c r="BJ55">
        <v>1.5135296964120625E-2</v>
      </c>
      <c r="BK55">
        <v>1</v>
      </c>
      <c r="BL55" t="s">
        <v>68</v>
      </c>
      <c r="BM55">
        <v>0</v>
      </c>
      <c r="BN55" t="s">
        <v>363</v>
      </c>
    </row>
    <row r="56" spans="1:66">
      <c r="A56" s="140" t="str">
        <f t="shared" si="55"/>
        <v>해성운수</v>
      </c>
      <c r="B56" s="140" t="str">
        <f t="shared" si="54"/>
        <v>579</v>
      </c>
      <c r="C56" s="141" t="str">
        <f t="shared" si="56"/>
        <v>71바5770</v>
      </c>
      <c r="D56" s="115" t="str">
        <f t="shared" si="57"/>
        <v>소형</v>
      </c>
      <c r="E56" s="111" t="str">
        <f t="shared" si="58"/>
        <v>C</v>
      </c>
      <c r="F56" s="161">
        <f t="shared" si="59"/>
        <v>0.85821428571428582</v>
      </c>
      <c r="G56" s="162">
        <f t="shared" si="60"/>
        <v>4.806</v>
      </c>
      <c r="H56" s="163">
        <f t="shared" si="61"/>
        <v>5.6</v>
      </c>
      <c r="I56" s="164">
        <f t="shared" si="62"/>
        <v>4507.8729999999996</v>
      </c>
      <c r="J56" s="165">
        <f t="shared" si="63"/>
        <v>8.2467531588339086E-3</v>
      </c>
      <c r="K56" s="165">
        <f t="shared" si="64"/>
        <v>0.48340796162885469</v>
      </c>
      <c r="L56" s="165">
        <f t="shared" si="65"/>
        <v>0.49224989257683172</v>
      </c>
      <c r="M56" s="166">
        <f t="shared" si="66"/>
        <v>4.8499999999999996</v>
      </c>
      <c r="N56" s="167">
        <f t="shared" si="67"/>
        <v>0.57699999999999996</v>
      </c>
      <c r="O56" s="167">
        <f t="shared" si="68"/>
        <v>3.0169999999999999</v>
      </c>
      <c r="P56" s="168">
        <f t="shared" si="69"/>
        <v>0</v>
      </c>
      <c r="Q56" s="169">
        <f t="shared" si="70"/>
        <v>130</v>
      </c>
      <c r="R56" s="170">
        <f t="shared" si="71"/>
        <v>20.77256669908639</v>
      </c>
      <c r="S56" s="142">
        <f t="shared" si="72"/>
        <v>26</v>
      </c>
      <c r="T56" s="142">
        <f t="shared" si="73"/>
        <v>136</v>
      </c>
      <c r="U56" t="s">
        <v>118</v>
      </c>
      <c r="V56" t="s">
        <v>127</v>
      </c>
      <c r="W56" t="s">
        <v>118</v>
      </c>
      <c r="X56" s="4" t="s">
        <v>127</v>
      </c>
      <c r="Y56" s="4" t="s">
        <v>240</v>
      </c>
      <c r="Z56" s="4" t="s">
        <v>179</v>
      </c>
      <c r="AA56" s="4" t="s">
        <v>180</v>
      </c>
      <c r="AB56" s="4">
        <v>534</v>
      </c>
      <c r="AC56" s="4">
        <v>4507.8729999999996</v>
      </c>
      <c r="AD56" s="4">
        <v>937.95299999999997</v>
      </c>
      <c r="AE56" s="4">
        <v>4.806</v>
      </c>
      <c r="AF56" s="4">
        <v>5.6</v>
      </c>
      <c r="AG56" s="4">
        <v>4.8499999999999996</v>
      </c>
      <c r="AH56" s="4">
        <v>426.896614</v>
      </c>
      <c r="AI56" s="4">
        <v>3.5205109999999999</v>
      </c>
      <c r="AJ56" s="4">
        <v>206.36522199999999</v>
      </c>
      <c r="AK56" s="4">
        <v>2219</v>
      </c>
      <c r="AL56" s="4">
        <v>26</v>
      </c>
      <c r="AM56" s="4">
        <v>136</v>
      </c>
      <c r="AN56" s="4">
        <v>130</v>
      </c>
      <c r="AO56" s="4">
        <v>10.559635999999999</v>
      </c>
      <c r="AP56" s="4">
        <v>1106.5</v>
      </c>
      <c r="AQ56" s="4">
        <v>0</v>
      </c>
      <c r="AR56" s="4">
        <v>200</v>
      </c>
      <c r="AS56" s="4">
        <v>122540</v>
      </c>
      <c r="AT56" s="4">
        <v>0.57699999999999996</v>
      </c>
      <c r="AU56" s="4">
        <v>3.0169999999999999</v>
      </c>
      <c r="AV56" s="4">
        <v>33684</v>
      </c>
      <c r="AW56" s="4">
        <v>0</v>
      </c>
      <c r="AX56" s="4">
        <v>0.91</v>
      </c>
      <c r="AY56">
        <v>0.85821428571428582</v>
      </c>
      <c r="AZ56" t="s">
        <v>69</v>
      </c>
      <c r="BA56" t="s">
        <v>383</v>
      </c>
      <c r="BB56">
        <v>2</v>
      </c>
      <c r="BC56" t="s">
        <v>482</v>
      </c>
      <c r="BD56">
        <v>7</v>
      </c>
      <c r="BE56">
        <v>27539.965999999997</v>
      </c>
      <c r="BF56">
        <v>0.16368476998119752</v>
      </c>
      <c r="BG56">
        <v>0.14047660795172059</v>
      </c>
      <c r="BH56">
        <v>281649.02399999998</v>
      </c>
      <c r="BI56">
        <v>1.6005285358276264E-2</v>
      </c>
      <c r="BJ56">
        <v>1.3735964541406381E-2</v>
      </c>
      <c r="BK56">
        <v>1</v>
      </c>
      <c r="BL56" t="s">
        <v>67</v>
      </c>
      <c r="BM56">
        <v>1</v>
      </c>
      <c r="BN56" t="s">
        <v>399</v>
      </c>
    </row>
    <row r="57" spans="1:66">
      <c r="A57" s="143" t="str">
        <f t="shared" si="55"/>
        <v>해성운수</v>
      </c>
      <c r="B57" s="143" t="str">
        <f t="shared" si="54"/>
        <v>579</v>
      </c>
      <c r="C57" s="144" t="str">
        <f t="shared" si="56"/>
        <v>71바5777</v>
      </c>
      <c r="D57" s="132" t="str">
        <f t="shared" si="57"/>
        <v>소형</v>
      </c>
      <c r="E57" s="128" t="str">
        <f t="shared" si="58"/>
        <v>C</v>
      </c>
      <c r="F57" s="151">
        <f t="shared" si="59"/>
        <v>0.87228070175438599</v>
      </c>
      <c r="G57" s="152">
        <f t="shared" si="60"/>
        <v>4.9720000000000004</v>
      </c>
      <c r="H57" s="153">
        <f t="shared" si="61"/>
        <v>5.7</v>
      </c>
      <c r="I57" s="154">
        <f t="shared" si="62"/>
        <v>3616.415</v>
      </c>
      <c r="J57" s="155">
        <f t="shared" si="63"/>
        <v>4.4184963978812705E-2</v>
      </c>
      <c r="K57" s="155">
        <f t="shared" si="64"/>
        <v>0.42535015074871324</v>
      </c>
      <c r="L57" s="155">
        <f t="shared" si="65"/>
        <v>0.53561330765412707</v>
      </c>
      <c r="M57" s="156">
        <f t="shared" si="66"/>
        <v>3.49</v>
      </c>
      <c r="N57" s="157">
        <f t="shared" si="67"/>
        <v>0.66400000000000003</v>
      </c>
      <c r="O57" s="157">
        <f t="shared" si="68"/>
        <v>2.4060000000000001</v>
      </c>
      <c r="P57" s="158">
        <f t="shared" si="69"/>
        <v>0</v>
      </c>
      <c r="Q57" s="159">
        <f t="shared" si="70"/>
        <v>90</v>
      </c>
      <c r="R57" s="160">
        <f t="shared" si="71"/>
        <v>19.713784983046786</v>
      </c>
      <c r="S57" s="145">
        <f t="shared" si="72"/>
        <v>24</v>
      </c>
      <c r="T57" s="145">
        <f t="shared" si="73"/>
        <v>87</v>
      </c>
      <c r="U57" t="s">
        <v>118</v>
      </c>
      <c r="V57" t="s">
        <v>127</v>
      </c>
      <c r="W57" t="s">
        <v>118</v>
      </c>
      <c r="X57" s="4" t="s">
        <v>127</v>
      </c>
      <c r="Y57" s="4" t="s">
        <v>241</v>
      </c>
      <c r="Z57" s="4" t="s">
        <v>179</v>
      </c>
      <c r="AA57" s="4" t="s">
        <v>180</v>
      </c>
      <c r="AB57" s="4">
        <v>534</v>
      </c>
      <c r="AC57" s="4">
        <v>3616.415</v>
      </c>
      <c r="AD57" s="4">
        <v>727.38900000000001</v>
      </c>
      <c r="AE57" s="4">
        <v>4.9720000000000004</v>
      </c>
      <c r="AF57" s="4">
        <v>5.7</v>
      </c>
      <c r="AG57" s="4">
        <v>3.49</v>
      </c>
      <c r="AH57" s="4">
        <v>345.82119399999999</v>
      </c>
      <c r="AI57" s="4">
        <v>15.280097</v>
      </c>
      <c r="AJ57" s="4">
        <v>147.09509700000001</v>
      </c>
      <c r="AK57" s="4">
        <v>1937</v>
      </c>
      <c r="AL57" s="4">
        <v>24</v>
      </c>
      <c r="AM57" s="4">
        <v>87</v>
      </c>
      <c r="AN57" s="4">
        <v>90</v>
      </c>
      <c r="AO57" s="4">
        <v>10.457470000000001</v>
      </c>
      <c r="AP57" s="4">
        <v>207.6</v>
      </c>
      <c r="AQ57" s="4">
        <v>0</v>
      </c>
      <c r="AR57" s="4">
        <v>65</v>
      </c>
      <c r="AS57" s="4">
        <v>66374</v>
      </c>
      <c r="AT57" s="4">
        <v>0.66400000000000003</v>
      </c>
      <c r="AU57" s="4">
        <v>2.4060000000000001</v>
      </c>
      <c r="AV57" s="4">
        <v>28237</v>
      </c>
      <c r="AW57" s="4">
        <v>0</v>
      </c>
      <c r="AX57" s="4">
        <v>0.85</v>
      </c>
      <c r="AY57">
        <v>0.87228070175438599</v>
      </c>
      <c r="AZ57" t="s">
        <v>69</v>
      </c>
      <c r="BA57" t="s">
        <v>383</v>
      </c>
      <c r="BB57">
        <v>1</v>
      </c>
      <c r="BC57" t="s">
        <v>438</v>
      </c>
      <c r="BD57">
        <v>8</v>
      </c>
      <c r="BE57">
        <v>27539.965999999997</v>
      </c>
      <c r="BF57">
        <v>0.13131515848639758</v>
      </c>
      <c r="BG57">
        <v>0.1145436785955033</v>
      </c>
      <c r="BH57">
        <v>281649.02399999998</v>
      </c>
      <c r="BI57">
        <v>1.2840147459555905E-2</v>
      </c>
      <c r="BJ57">
        <v>1.1200212836651222E-2</v>
      </c>
      <c r="BK57">
        <v>1</v>
      </c>
      <c r="BL57" t="s">
        <v>69</v>
      </c>
      <c r="BM57">
        <v>0</v>
      </c>
      <c r="BN57" t="s">
        <v>363</v>
      </c>
    </row>
    <row r="58" spans="1:66">
      <c r="A58" s="140" t="str">
        <f t="shared" si="55"/>
        <v>해성운수</v>
      </c>
      <c r="B58" s="140" t="str">
        <f t="shared" si="54"/>
        <v>579</v>
      </c>
      <c r="C58" s="141" t="str">
        <f t="shared" si="56"/>
        <v>71바5796</v>
      </c>
      <c r="D58" s="115" t="str">
        <f t="shared" si="57"/>
        <v>소형</v>
      </c>
      <c r="E58" s="111" t="str">
        <f t="shared" si="58"/>
        <v>D</v>
      </c>
      <c r="F58" s="161">
        <f t="shared" si="59"/>
        <v>0.80285714285714294</v>
      </c>
      <c r="G58" s="162">
        <f t="shared" si="60"/>
        <v>4.4960000000000004</v>
      </c>
      <c r="H58" s="163">
        <f t="shared" si="61"/>
        <v>5.6</v>
      </c>
      <c r="I58" s="164">
        <f t="shared" si="62"/>
        <v>4680.2129999999997</v>
      </c>
      <c r="J58" s="165">
        <f t="shared" si="63"/>
        <v>9.2025815863291862E-3</v>
      </c>
      <c r="K58" s="165">
        <f t="shared" si="64"/>
        <v>0.45454156733175444</v>
      </c>
      <c r="L58" s="165">
        <f t="shared" si="65"/>
        <v>0.48908030467844094</v>
      </c>
      <c r="M58" s="166">
        <f t="shared" si="66"/>
        <v>4.8120000000000003</v>
      </c>
      <c r="N58" s="167">
        <f t="shared" si="67"/>
        <v>1.9870000000000001</v>
      </c>
      <c r="O58" s="167">
        <f t="shared" si="68"/>
        <v>2.0510000000000002</v>
      </c>
      <c r="P58" s="168">
        <f t="shared" si="69"/>
        <v>0</v>
      </c>
      <c r="Q58" s="169">
        <f t="shared" si="70"/>
        <v>76</v>
      </c>
      <c r="R58" s="170">
        <f t="shared" si="71"/>
        <v>20.532898348177184</v>
      </c>
      <c r="S58" s="142">
        <f t="shared" si="72"/>
        <v>93</v>
      </c>
      <c r="T58" s="142">
        <f t="shared" si="73"/>
        <v>96</v>
      </c>
      <c r="U58" t="s">
        <v>118</v>
      </c>
      <c r="V58" t="s">
        <v>127</v>
      </c>
      <c r="W58" t="s">
        <v>118</v>
      </c>
      <c r="X58" s="4" t="s">
        <v>127</v>
      </c>
      <c r="Y58" s="4" t="s">
        <v>384</v>
      </c>
      <c r="Z58" s="4" t="s">
        <v>179</v>
      </c>
      <c r="AA58" s="4" t="s">
        <v>180</v>
      </c>
      <c r="AB58" s="4">
        <v>534</v>
      </c>
      <c r="AC58" s="4">
        <v>4680.2129999999997</v>
      </c>
      <c r="AD58" s="4">
        <v>1040.9090000000001</v>
      </c>
      <c r="AE58" s="4">
        <v>4.4960000000000004</v>
      </c>
      <c r="AF58" s="4">
        <v>5.6</v>
      </c>
      <c r="AG58" s="4">
        <v>4.8120000000000003</v>
      </c>
      <c r="AH58" s="4">
        <v>425.05322699999999</v>
      </c>
      <c r="AI58" s="4">
        <v>3.9115869999999999</v>
      </c>
      <c r="AJ58" s="4">
        <v>193.20436000000001</v>
      </c>
      <c r="AK58" s="4">
        <v>2289</v>
      </c>
      <c r="AL58" s="4">
        <v>93</v>
      </c>
      <c r="AM58" s="4">
        <v>96</v>
      </c>
      <c r="AN58" s="4">
        <v>76</v>
      </c>
      <c r="AO58" s="4">
        <v>11.010885999999999</v>
      </c>
      <c r="AP58" s="4">
        <v>577.70000000000005</v>
      </c>
      <c r="AQ58" s="4">
        <v>0</v>
      </c>
      <c r="AR58" s="4">
        <v>101</v>
      </c>
      <c r="AS58" s="4">
        <v>84780</v>
      </c>
      <c r="AT58" s="4">
        <v>1.9870000000000001</v>
      </c>
      <c r="AU58" s="4">
        <v>2.0510000000000002</v>
      </c>
      <c r="AV58" s="4">
        <v>38242</v>
      </c>
      <c r="AW58" s="4">
        <v>0</v>
      </c>
      <c r="AX58" s="4">
        <v>0.86</v>
      </c>
      <c r="AY58">
        <v>0.80285714285714294</v>
      </c>
      <c r="AZ58" t="s">
        <v>67</v>
      </c>
      <c r="BA58" t="s">
        <v>383</v>
      </c>
      <c r="BB58">
        <v>2</v>
      </c>
      <c r="BC58" t="s">
        <v>437</v>
      </c>
      <c r="BD58">
        <v>10</v>
      </c>
      <c r="BE58">
        <v>27539.965999999997</v>
      </c>
      <c r="BF58">
        <v>0.16994258453332878</v>
      </c>
      <c r="BG58">
        <v>0.13643961786818684</v>
      </c>
      <c r="BH58">
        <v>281649.02399999998</v>
      </c>
      <c r="BI58">
        <v>1.6617181673599553E-2</v>
      </c>
      <c r="BJ58">
        <v>1.3341223000804214E-2</v>
      </c>
      <c r="BK58">
        <v>1</v>
      </c>
      <c r="BL58" t="s">
        <v>70</v>
      </c>
      <c r="BM58">
        <v>1</v>
      </c>
      <c r="BN58" t="s">
        <v>399</v>
      </c>
    </row>
    <row r="59" spans="1:66">
      <c r="A59" s="143" t="str">
        <f t="shared" si="55"/>
        <v>해성운수</v>
      </c>
      <c r="B59" s="143" t="str">
        <f t="shared" si="54"/>
        <v>579</v>
      </c>
      <c r="C59" s="144" t="str">
        <f t="shared" si="56"/>
        <v>71바5798</v>
      </c>
      <c r="D59" s="132" t="str">
        <f t="shared" si="57"/>
        <v>소형</v>
      </c>
      <c r="E59" s="128" t="str">
        <f t="shared" si="58"/>
        <v>F</v>
      </c>
      <c r="F59" s="151">
        <f t="shared" si="59"/>
        <v>0.76631578947368428</v>
      </c>
      <c r="G59" s="152">
        <f t="shared" si="60"/>
        <v>4.3680000000000003</v>
      </c>
      <c r="H59" s="153">
        <f t="shared" si="61"/>
        <v>5.7</v>
      </c>
      <c r="I59" s="154">
        <f t="shared" si="62"/>
        <v>4186.5360000000001</v>
      </c>
      <c r="J59" s="155">
        <f t="shared" si="63"/>
        <v>1.8483850406340735E-2</v>
      </c>
      <c r="K59" s="155">
        <f t="shared" si="64"/>
        <v>0.47773089181768597</v>
      </c>
      <c r="L59" s="155">
        <f t="shared" si="65"/>
        <v>0.47318355795817829</v>
      </c>
      <c r="M59" s="156">
        <f t="shared" si="66"/>
        <v>5.3730000000000002</v>
      </c>
      <c r="N59" s="157">
        <f t="shared" si="67"/>
        <v>2.3889999999999998</v>
      </c>
      <c r="O59" s="157">
        <f t="shared" si="68"/>
        <v>3.87</v>
      </c>
      <c r="P59" s="158">
        <f t="shared" si="69"/>
        <v>5.3333333333333337E-2</v>
      </c>
      <c r="Q59" s="159">
        <f t="shared" si="70"/>
        <v>83</v>
      </c>
      <c r="R59" s="160">
        <f t="shared" si="71"/>
        <v>19.769143065378337</v>
      </c>
      <c r="S59" s="145">
        <f t="shared" si="72"/>
        <v>100</v>
      </c>
      <c r="T59" s="145">
        <f t="shared" si="73"/>
        <v>162</v>
      </c>
      <c r="U59" t="s">
        <v>118</v>
      </c>
      <c r="V59" t="s">
        <v>127</v>
      </c>
      <c r="W59" t="s">
        <v>118</v>
      </c>
      <c r="X59" s="4" t="s">
        <v>127</v>
      </c>
      <c r="Y59" s="4" t="s">
        <v>242</v>
      </c>
      <c r="Z59" s="4" t="s">
        <v>179</v>
      </c>
      <c r="AA59" s="4" t="s">
        <v>180</v>
      </c>
      <c r="AB59" s="4">
        <v>534</v>
      </c>
      <c r="AC59" s="4">
        <v>4186.5360000000001</v>
      </c>
      <c r="AD59" s="4">
        <v>958.40499999999997</v>
      </c>
      <c r="AE59" s="4">
        <v>4.3680000000000003</v>
      </c>
      <c r="AF59" s="4">
        <v>5.7</v>
      </c>
      <c r="AG59" s="4">
        <v>5.3730000000000002</v>
      </c>
      <c r="AH59" s="4">
        <v>420.36014299999999</v>
      </c>
      <c r="AI59" s="4">
        <v>7.7698739999999997</v>
      </c>
      <c r="AJ59" s="4">
        <v>200.81902600000001</v>
      </c>
      <c r="AK59" s="4">
        <v>1981</v>
      </c>
      <c r="AL59" s="4">
        <v>100</v>
      </c>
      <c r="AM59" s="4">
        <v>162</v>
      </c>
      <c r="AN59" s="4">
        <v>83</v>
      </c>
      <c r="AO59" s="4">
        <v>9.9594020000000008</v>
      </c>
      <c r="AP59" s="4">
        <v>1138.5999999999999</v>
      </c>
      <c r="AQ59" s="4">
        <v>3.2</v>
      </c>
      <c r="AR59" s="4">
        <v>246</v>
      </c>
      <c r="AS59" s="4">
        <v>98872</v>
      </c>
      <c r="AT59" s="4">
        <v>2.3889999999999998</v>
      </c>
      <c r="AU59" s="4">
        <v>3.87</v>
      </c>
      <c r="AV59" s="4">
        <v>31145</v>
      </c>
      <c r="AW59" s="4">
        <v>0</v>
      </c>
      <c r="AX59" s="4">
        <v>0.9</v>
      </c>
      <c r="AY59">
        <v>0.76631578947368428</v>
      </c>
      <c r="AZ59" t="s">
        <v>70</v>
      </c>
      <c r="BA59" t="s">
        <v>383</v>
      </c>
      <c r="BB59">
        <v>2</v>
      </c>
      <c r="BC59" t="s">
        <v>385</v>
      </c>
      <c r="BD59">
        <v>9</v>
      </c>
      <c r="BE59">
        <v>27539.965999999997</v>
      </c>
      <c r="BF59">
        <v>0.15201674540919916</v>
      </c>
      <c r="BG59">
        <v>0.11649283227147052</v>
      </c>
      <c r="BH59">
        <v>281649.02399999998</v>
      </c>
      <c r="BI59">
        <v>1.4864372475155463E-2</v>
      </c>
      <c r="BJ59">
        <v>1.139080332832966E-2</v>
      </c>
      <c r="BK59">
        <v>1</v>
      </c>
      <c r="BL59" t="s">
        <v>70</v>
      </c>
      <c r="BM59">
        <v>0</v>
      </c>
      <c r="BN59" t="s">
        <v>363</v>
      </c>
    </row>
    <row r="60" spans="1:66">
      <c r="A60" s="140" t="str">
        <f t="shared" si="55"/>
        <v>해성운수</v>
      </c>
      <c r="B60" s="140" t="str">
        <f t="shared" si="54"/>
        <v>579</v>
      </c>
      <c r="C60" s="141" t="str">
        <f t="shared" si="56"/>
        <v>71바5799</v>
      </c>
      <c r="D60" s="115" t="str">
        <f t="shared" si="57"/>
        <v>소형</v>
      </c>
      <c r="E60" s="111" t="str">
        <f t="shared" si="58"/>
        <v>F</v>
      </c>
      <c r="F60" s="161">
        <f t="shared" si="59"/>
        <v>0.75719298245614031</v>
      </c>
      <c r="G60" s="162">
        <f t="shared" si="60"/>
        <v>4.3159999999999998</v>
      </c>
      <c r="H60" s="163">
        <f t="shared" si="61"/>
        <v>5.7</v>
      </c>
      <c r="I60" s="164">
        <f t="shared" si="62"/>
        <v>3002.8139999999999</v>
      </c>
      <c r="J60" s="165">
        <f t="shared" si="63"/>
        <v>1.6909213118905468E-2</v>
      </c>
      <c r="K60" s="165">
        <f t="shared" si="64"/>
        <v>0.46304920359386648</v>
      </c>
      <c r="L60" s="165">
        <f t="shared" si="65"/>
        <v>0.52883728396097796</v>
      </c>
      <c r="M60" s="166">
        <f t="shared" si="66"/>
        <v>5.0860000000000003</v>
      </c>
      <c r="N60" s="167">
        <f t="shared" si="67"/>
        <v>0.2</v>
      </c>
      <c r="O60" s="167">
        <f t="shared" si="68"/>
        <v>2.6970000000000001</v>
      </c>
      <c r="P60" s="168">
        <f t="shared" si="69"/>
        <v>0</v>
      </c>
      <c r="Q60" s="169">
        <f t="shared" si="70"/>
        <v>75</v>
      </c>
      <c r="R60" s="170">
        <f t="shared" si="71"/>
        <v>19.880029730661672</v>
      </c>
      <c r="S60" s="142">
        <f t="shared" si="72"/>
        <v>6</v>
      </c>
      <c r="T60" s="142">
        <f t="shared" si="73"/>
        <v>81</v>
      </c>
      <c r="U60" t="s">
        <v>118</v>
      </c>
      <c r="V60" t="s">
        <v>127</v>
      </c>
      <c r="W60" t="s">
        <v>118</v>
      </c>
      <c r="X60" s="4" t="s">
        <v>127</v>
      </c>
      <c r="Y60" s="4" t="s">
        <v>386</v>
      </c>
      <c r="Z60" s="4" t="s">
        <v>179</v>
      </c>
      <c r="AA60" s="4" t="s">
        <v>180</v>
      </c>
      <c r="AB60" s="4">
        <v>534</v>
      </c>
      <c r="AC60" s="4">
        <v>3002.8139999999999</v>
      </c>
      <c r="AD60" s="4">
        <v>695.73699999999997</v>
      </c>
      <c r="AE60" s="4">
        <v>4.3159999999999998</v>
      </c>
      <c r="AF60" s="4">
        <v>5.7</v>
      </c>
      <c r="AG60" s="4">
        <v>5.0860000000000003</v>
      </c>
      <c r="AH60" s="4">
        <v>290.45130399999999</v>
      </c>
      <c r="AI60" s="4">
        <v>4.9113030000000002</v>
      </c>
      <c r="AJ60" s="4">
        <v>134.493245</v>
      </c>
      <c r="AK60" s="4">
        <v>1588</v>
      </c>
      <c r="AL60" s="4">
        <v>6</v>
      </c>
      <c r="AM60" s="4">
        <v>81</v>
      </c>
      <c r="AN60" s="4">
        <v>75</v>
      </c>
      <c r="AO60" s="4">
        <v>10.338442000000001</v>
      </c>
      <c r="AP60" s="4">
        <v>106.3</v>
      </c>
      <c r="AQ60" s="4">
        <v>0</v>
      </c>
      <c r="AR60" s="4">
        <v>99</v>
      </c>
      <c r="AS60" s="4">
        <v>77488</v>
      </c>
      <c r="AT60" s="4">
        <v>0.2</v>
      </c>
      <c r="AU60" s="4">
        <v>2.6970000000000001</v>
      </c>
      <c r="AV60" s="4">
        <v>0</v>
      </c>
      <c r="AW60" s="4">
        <v>0</v>
      </c>
      <c r="AX60" s="4">
        <v>0.86</v>
      </c>
      <c r="AY60">
        <v>0.75719298245614031</v>
      </c>
      <c r="AZ60" t="s">
        <v>70</v>
      </c>
      <c r="BA60" t="s">
        <v>383</v>
      </c>
      <c r="BB60">
        <v>3</v>
      </c>
      <c r="BC60" t="s">
        <v>403</v>
      </c>
      <c r="BD60">
        <v>1</v>
      </c>
      <c r="BE60">
        <v>27539.965999999997</v>
      </c>
      <c r="BF60">
        <v>0.10903477513370932</v>
      </c>
      <c r="BG60">
        <v>8.2560366574927962E-2</v>
      </c>
      <c r="BH60">
        <v>281649.02399999998</v>
      </c>
      <c r="BI60">
        <v>1.0661545910416506E-2</v>
      </c>
      <c r="BJ60">
        <v>8.0728477455013405E-3</v>
      </c>
      <c r="BK60">
        <v>1</v>
      </c>
      <c r="BL60" t="s">
        <v>70</v>
      </c>
      <c r="BM60">
        <v>0</v>
      </c>
      <c r="BN60" t="s">
        <v>363</v>
      </c>
    </row>
    <row r="61" spans="1:66">
      <c r="A61" s="143" t="str">
        <f t="shared" si="55"/>
        <v>해성운수</v>
      </c>
      <c r="B61" s="143" t="str">
        <f t="shared" si="54"/>
        <v>579</v>
      </c>
      <c r="C61" s="144" t="str">
        <f t="shared" si="56"/>
        <v>71바5813</v>
      </c>
      <c r="D61" s="132" t="str">
        <f t="shared" si="57"/>
        <v>소형</v>
      </c>
      <c r="E61" s="128" t="str">
        <f t="shared" si="58"/>
        <v>F</v>
      </c>
      <c r="F61" s="151">
        <f t="shared" si="59"/>
        <v>0.76696428571428577</v>
      </c>
      <c r="G61" s="152">
        <f t="shared" si="60"/>
        <v>4.2949999999999999</v>
      </c>
      <c r="H61" s="153">
        <f t="shared" si="61"/>
        <v>5.6</v>
      </c>
      <c r="I61" s="154">
        <f t="shared" si="62"/>
        <v>3066.672</v>
      </c>
      <c r="J61" s="155">
        <f t="shared" si="63"/>
        <v>3.1850452269194925E-2</v>
      </c>
      <c r="K61" s="155">
        <f t="shared" si="64"/>
        <v>0.43904310502813548</v>
      </c>
      <c r="L61" s="155">
        <f t="shared" si="65"/>
        <v>0.4992382621943266</v>
      </c>
      <c r="M61" s="156">
        <f t="shared" si="66"/>
        <v>5.4260000000000002</v>
      </c>
      <c r="N61" s="157">
        <f t="shared" si="67"/>
        <v>1.0109999999999999</v>
      </c>
      <c r="O61" s="157">
        <f t="shared" si="68"/>
        <v>2.9350000000000001</v>
      </c>
      <c r="P61" s="158">
        <f t="shared" si="69"/>
        <v>0</v>
      </c>
      <c r="Q61" s="159">
        <f t="shared" si="70"/>
        <v>80</v>
      </c>
      <c r="R61" s="160">
        <f t="shared" si="71"/>
        <v>19.581639593628388</v>
      </c>
      <c r="S61" s="145">
        <f t="shared" si="72"/>
        <v>31</v>
      </c>
      <c r="T61" s="145">
        <f t="shared" si="73"/>
        <v>90</v>
      </c>
      <c r="U61" t="s">
        <v>118</v>
      </c>
      <c r="V61" t="s">
        <v>127</v>
      </c>
      <c r="W61" t="s">
        <v>118</v>
      </c>
      <c r="X61" s="4" t="s">
        <v>127</v>
      </c>
      <c r="Y61" s="4" t="s">
        <v>243</v>
      </c>
      <c r="Z61" s="4" t="s">
        <v>179</v>
      </c>
      <c r="AA61" s="4" t="s">
        <v>180</v>
      </c>
      <c r="AB61" s="4">
        <v>534</v>
      </c>
      <c r="AC61" s="4">
        <v>3066.672</v>
      </c>
      <c r="AD61" s="4">
        <v>713.99699999999996</v>
      </c>
      <c r="AE61" s="4">
        <v>4.2949999999999999</v>
      </c>
      <c r="AF61" s="4">
        <v>5.6</v>
      </c>
      <c r="AG61" s="4">
        <v>5.4260000000000002</v>
      </c>
      <c r="AH61" s="4">
        <v>295.988764</v>
      </c>
      <c r="AI61" s="4">
        <v>9.4273760000000006</v>
      </c>
      <c r="AJ61" s="4">
        <v>129.95182600000001</v>
      </c>
      <c r="AK61" s="4">
        <v>1531</v>
      </c>
      <c r="AL61" s="4">
        <v>31</v>
      </c>
      <c r="AM61" s="4">
        <v>90</v>
      </c>
      <c r="AN61" s="4">
        <v>80</v>
      </c>
      <c r="AO61" s="4">
        <v>10.360771</v>
      </c>
      <c r="AP61" s="4">
        <v>310.8</v>
      </c>
      <c r="AQ61" s="4">
        <v>0</v>
      </c>
      <c r="AR61" s="4">
        <v>83</v>
      </c>
      <c r="AS61" s="4">
        <v>63835</v>
      </c>
      <c r="AT61" s="4">
        <v>1.0109999999999999</v>
      </c>
      <c r="AU61" s="4">
        <v>2.9350000000000001</v>
      </c>
      <c r="AV61" s="4">
        <v>23359</v>
      </c>
      <c r="AW61" s="4">
        <v>0</v>
      </c>
      <c r="AX61" s="4">
        <v>0.88</v>
      </c>
      <c r="AY61">
        <v>0.76696428571428577</v>
      </c>
      <c r="AZ61" t="s">
        <v>70</v>
      </c>
      <c r="BA61" t="s">
        <v>383</v>
      </c>
      <c r="BB61">
        <v>1</v>
      </c>
      <c r="BC61" t="s">
        <v>387</v>
      </c>
      <c r="BD61">
        <v>14</v>
      </c>
      <c r="BE61">
        <v>27539.965999999997</v>
      </c>
      <c r="BF61">
        <v>0.11135351437979264</v>
      </c>
      <c r="BG61">
        <v>8.5404168618073109E-2</v>
      </c>
      <c r="BH61">
        <v>281649.02399999998</v>
      </c>
      <c r="BI61">
        <v>1.0888274904868836E-2</v>
      </c>
      <c r="BJ61">
        <v>8.35091798507351E-3</v>
      </c>
      <c r="BK61">
        <v>1</v>
      </c>
      <c r="BL61" t="s">
        <v>70</v>
      </c>
      <c r="BM61">
        <v>0</v>
      </c>
      <c r="BN61" t="s">
        <v>363</v>
      </c>
    </row>
    <row r="62" spans="1:66">
      <c r="A62" s="140" t="str">
        <f t="shared" si="55"/>
        <v>해성운수</v>
      </c>
      <c r="B62" s="140" t="str">
        <f t="shared" si="54"/>
        <v>579</v>
      </c>
      <c r="C62" s="141" t="str">
        <f t="shared" si="56"/>
        <v>71바5814</v>
      </c>
      <c r="D62" s="115" t="str">
        <f t="shared" si="57"/>
        <v>소형</v>
      </c>
      <c r="E62" s="111" t="str">
        <f t="shared" si="58"/>
        <v>D</v>
      </c>
      <c r="F62" s="161">
        <f t="shared" si="59"/>
        <v>0.84736842105263155</v>
      </c>
      <c r="G62" s="162">
        <f t="shared" si="60"/>
        <v>4.83</v>
      </c>
      <c r="H62" s="163">
        <f t="shared" si="61"/>
        <v>5.7</v>
      </c>
      <c r="I62" s="164">
        <f t="shared" si="62"/>
        <v>4479.4430000000002</v>
      </c>
      <c r="J62" s="165">
        <f t="shared" si="63"/>
        <v>1.00017420923223E-2</v>
      </c>
      <c r="K62" s="165">
        <f t="shared" si="64"/>
        <v>0.45402300465417433</v>
      </c>
      <c r="L62" s="165">
        <f t="shared" si="65"/>
        <v>0.48309577775629692</v>
      </c>
      <c r="M62" s="166">
        <f t="shared" si="66"/>
        <v>4.7069999999999999</v>
      </c>
      <c r="N62" s="167">
        <f t="shared" si="67"/>
        <v>8.8999999999999996E-2</v>
      </c>
      <c r="O62" s="167">
        <f t="shared" si="68"/>
        <v>1.9650000000000001</v>
      </c>
      <c r="P62" s="168">
        <f t="shared" si="69"/>
        <v>0.05</v>
      </c>
      <c r="Q62" s="169">
        <f t="shared" si="70"/>
        <v>83</v>
      </c>
      <c r="R62" s="170">
        <f t="shared" si="71"/>
        <v>19.185686157567378</v>
      </c>
      <c r="S62" s="142">
        <f t="shared" si="72"/>
        <v>4</v>
      </c>
      <c r="T62" s="142">
        <f t="shared" si="73"/>
        <v>88</v>
      </c>
      <c r="U62" t="s">
        <v>118</v>
      </c>
      <c r="V62" t="s">
        <v>127</v>
      </c>
      <c r="W62" t="s">
        <v>118</v>
      </c>
      <c r="X62" s="4" t="s">
        <v>127</v>
      </c>
      <c r="Y62" s="4" t="s">
        <v>244</v>
      </c>
      <c r="Z62" s="4" t="s">
        <v>179</v>
      </c>
      <c r="AA62" s="4" t="s">
        <v>180</v>
      </c>
      <c r="AB62" s="4">
        <v>534</v>
      </c>
      <c r="AC62" s="4">
        <v>4479.4430000000002</v>
      </c>
      <c r="AD62" s="4">
        <v>927.45500000000004</v>
      </c>
      <c r="AE62" s="4">
        <v>4.83</v>
      </c>
      <c r="AF62" s="4">
        <v>5.7</v>
      </c>
      <c r="AG62" s="4">
        <v>4.7069999999999999</v>
      </c>
      <c r="AH62" s="4">
        <v>435.61411199999998</v>
      </c>
      <c r="AI62" s="4">
        <v>4.3569000000000004</v>
      </c>
      <c r="AJ62" s="4">
        <v>197.778828</v>
      </c>
      <c r="AK62" s="4">
        <v>2164</v>
      </c>
      <c r="AL62" s="4">
        <v>4</v>
      </c>
      <c r="AM62" s="4">
        <v>88</v>
      </c>
      <c r="AN62" s="4">
        <v>83</v>
      </c>
      <c r="AO62" s="4">
        <v>10.283052</v>
      </c>
      <c r="AP62" s="4">
        <v>368.8</v>
      </c>
      <c r="AQ62" s="4">
        <v>3</v>
      </c>
      <c r="AR62" s="4">
        <v>135</v>
      </c>
      <c r="AS62" s="4">
        <v>109095</v>
      </c>
      <c r="AT62" s="4">
        <v>8.8999999999999996E-2</v>
      </c>
      <c r="AU62" s="4">
        <v>1.9650000000000001</v>
      </c>
      <c r="AV62" s="4">
        <v>29119</v>
      </c>
      <c r="AW62" s="4">
        <v>0</v>
      </c>
      <c r="AX62" s="4">
        <v>0.98</v>
      </c>
      <c r="AY62">
        <v>0.84736842105263155</v>
      </c>
      <c r="AZ62" t="s">
        <v>67</v>
      </c>
      <c r="BA62" t="s">
        <v>383</v>
      </c>
      <c r="BB62">
        <v>1</v>
      </c>
      <c r="BC62" t="s">
        <v>439</v>
      </c>
      <c r="BD62">
        <v>8</v>
      </c>
      <c r="BE62">
        <v>27539.965999999997</v>
      </c>
      <c r="BF62">
        <v>0.16265245207637513</v>
      </c>
      <c r="BG62">
        <v>0.13782655149629683</v>
      </c>
      <c r="BH62">
        <v>281649.02399999998</v>
      </c>
      <c r="BI62">
        <v>1.5904344124409251E-2</v>
      </c>
      <c r="BJ62">
        <v>1.3476838968578365E-2</v>
      </c>
      <c r="BK62">
        <v>1</v>
      </c>
      <c r="BL62" t="s">
        <v>67</v>
      </c>
      <c r="BM62">
        <v>0</v>
      </c>
      <c r="BN62" t="s">
        <v>363</v>
      </c>
    </row>
    <row r="63" spans="1:66">
      <c r="A63" s="143" t="str">
        <f t="shared" si="55"/>
        <v>해성운수</v>
      </c>
      <c r="B63" s="143" t="str">
        <f t="shared" si="54"/>
        <v>593</v>
      </c>
      <c r="C63" s="144" t="str">
        <f t="shared" si="56"/>
        <v>70바3804</v>
      </c>
      <c r="D63" s="132" t="str">
        <f t="shared" si="57"/>
        <v>중형</v>
      </c>
      <c r="E63" s="128" t="str">
        <f t="shared" si="58"/>
        <v>C</v>
      </c>
      <c r="F63" s="151">
        <f t="shared" si="59"/>
        <v>0.87125000000000008</v>
      </c>
      <c r="G63" s="152">
        <f t="shared" si="60"/>
        <v>2.0910000000000002</v>
      </c>
      <c r="H63" s="153">
        <f t="shared" si="61"/>
        <v>2.4</v>
      </c>
      <c r="I63" s="154">
        <f t="shared" si="62"/>
        <v>4405.5950000000003</v>
      </c>
      <c r="J63" s="155">
        <f t="shared" si="63"/>
        <v>1.5437513565574913E-2</v>
      </c>
      <c r="K63" s="155">
        <f t="shared" si="64"/>
        <v>0.46218583506158611</v>
      </c>
      <c r="L63" s="155">
        <f t="shared" si="65"/>
        <v>0.25876186984958899</v>
      </c>
      <c r="M63" s="156">
        <f t="shared" si="66"/>
        <v>7.6849999999999996</v>
      </c>
      <c r="N63" s="157">
        <f t="shared" si="67"/>
        <v>4.4999999999999998E-2</v>
      </c>
      <c r="O63" s="157">
        <f t="shared" si="68"/>
        <v>5.4930000000000003</v>
      </c>
      <c r="P63" s="158">
        <f t="shared" si="69"/>
        <v>0</v>
      </c>
      <c r="Q63" s="159">
        <f t="shared" si="70"/>
        <v>78</v>
      </c>
      <c r="R63" s="160">
        <f t="shared" si="71"/>
        <v>18.953996349432757</v>
      </c>
      <c r="S63" s="145">
        <f t="shared" si="72"/>
        <v>2</v>
      </c>
      <c r="T63" s="145">
        <f t="shared" si="73"/>
        <v>242</v>
      </c>
      <c r="U63" t="s">
        <v>118</v>
      </c>
      <c r="V63" t="s">
        <v>128</v>
      </c>
      <c r="W63" t="s">
        <v>118</v>
      </c>
      <c r="X63" s="4" t="s">
        <v>128</v>
      </c>
      <c r="Y63" s="4" t="s">
        <v>245</v>
      </c>
      <c r="Z63" s="4" t="s">
        <v>181</v>
      </c>
      <c r="AA63" s="4" t="s">
        <v>48</v>
      </c>
      <c r="AB63" s="4">
        <v>534</v>
      </c>
      <c r="AC63" s="4">
        <v>4405.5950000000003</v>
      </c>
      <c r="AD63" s="4">
        <v>2107.029</v>
      </c>
      <c r="AE63" s="4">
        <v>2.0910000000000002</v>
      </c>
      <c r="AF63" s="4">
        <v>2.4</v>
      </c>
      <c r="AG63" s="4">
        <v>7.6849999999999996</v>
      </c>
      <c r="AH63" s="4">
        <v>444.95902599999999</v>
      </c>
      <c r="AI63" s="4">
        <v>6.8690610000000003</v>
      </c>
      <c r="AJ63" s="4">
        <v>205.65375900000001</v>
      </c>
      <c r="AK63" s="4">
        <v>1140</v>
      </c>
      <c r="AL63" s="4">
        <v>2</v>
      </c>
      <c r="AM63" s="4">
        <v>242</v>
      </c>
      <c r="AN63" s="4">
        <v>78</v>
      </c>
      <c r="AO63" s="4">
        <v>9.9011250000000004</v>
      </c>
      <c r="AP63" s="4">
        <v>28.1</v>
      </c>
      <c r="AQ63" s="4">
        <v>0</v>
      </c>
      <c r="AR63" s="4">
        <v>359</v>
      </c>
      <c r="AS63" s="4">
        <v>101729</v>
      </c>
      <c r="AT63" s="4">
        <v>4.4999999999999998E-2</v>
      </c>
      <c r="AU63" s="4">
        <v>5.4930000000000003</v>
      </c>
      <c r="AV63" s="4">
        <v>33985</v>
      </c>
      <c r="AW63" s="4">
        <v>0</v>
      </c>
      <c r="AX63" s="4">
        <v>0.54</v>
      </c>
      <c r="AY63">
        <v>0.87125000000000008</v>
      </c>
      <c r="AZ63" t="s">
        <v>69</v>
      </c>
      <c r="BA63" t="s">
        <v>388</v>
      </c>
      <c r="BB63">
        <v>4</v>
      </c>
      <c r="BC63" t="s">
        <v>442</v>
      </c>
      <c r="BD63">
        <v>8</v>
      </c>
      <c r="BE63">
        <v>31899.843000000001</v>
      </c>
      <c r="BF63">
        <v>0.1381071060443777</v>
      </c>
      <c r="BG63">
        <v>0.12032581614116408</v>
      </c>
      <c r="BH63">
        <v>281649.02399999998</v>
      </c>
      <c r="BI63">
        <v>1.5642145452632567E-2</v>
      </c>
      <c r="BJ63">
        <v>1.3628219225606125E-2</v>
      </c>
      <c r="BK63">
        <v>1</v>
      </c>
      <c r="BL63" t="s">
        <v>69</v>
      </c>
      <c r="BM63">
        <v>0</v>
      </c>
      <c r="BN63" t="s">
        <v>363</v>
      </c>
    </row>
    <row r="64" spans="1:66">
      <c r="A64" s="140" t="str">
        <f t="shared" si="55"/>
        <v>해성운수</v>
      </c>
      <c r="B64" s="140" t="str">
        <f t="shared" si="54"/>
        <v>593</v>
      </c>
      <c r="C64" s="141" t="str">
        <f t="shared" si="56"/>
        <v>70바3806</v>
      </c>
      <c r="D64" s="115" t="str">
        <f t="shared" si="57"/>
        <v>중형</v>
      </c>
      <c r="E64" s="111" t="str">
        <f t="shared" si="58"/>
        <v>C</v>
      </c>
      <c r="F64" s="161">
        <f t="shared" si="59"/>
        <v>0.86173913043478267</v>
      </c>
      <c r="G64" s="162">
        <f t="shared" si="60"/>
        <v>1.982</v>
      </c>
      <c r="H64" s="163">
        <f t="shared" si="61"/>
        <v>2.2999999999999998</v>
      </c>
      <c r="I64" s="164">
        <f t="shared" si="62"/>
        <v>1070.4280000000001</v>
      </c>
      <c r="J64" s="165">
        <f t="shared" si="63"/>
        <v>1.0820947953793802E-2</v>
      </c>
      <c r="K64" s="165">
        <f t="shared" si="64"/>
        <v>0.50740186935253695</v>
      </c>
      <c r="L64" s="165">
        <f t="shared" si="65"/>
        <v>0.1289203944590388</v>
      </c>
      <c r="M64" s="166">
        <f t="shared" si="66"/>
        <v>7.4969999999999999</v>
      </c>
      <c r="N64" s="167">
        <f t="shared" si="67"/>
        <v>0</v>
      </c>
      <c r="O64" s="167">
        <f t="shared" si="68"/>
        <v>8.968</v>
      </c>
      <c r="P64" s="168">
        <f t="shared" si="69"/>
        <v>0</v>
      </c>
      <c r="Q64" s="169">
        <f t="shared" si="70"/>
        <v>64</v>
      </c>
      <c r="R64" s="170">
        <f t="shared" si="71"/>
        <v>19.947819851076204</v>
      </c>
      <c r="S64" s="142">
        <f t="shared" si="72"/>
        <v>0</v>
      </c>
      <c r="T64" s="142">
        <f t="shared" si="73"/>
        <v>96</v>
      </c>
      <c r="U64" t="s">
        <v>118</v>
      </c>
      <c r="V64" t="s">
        <v>128</v>
      </c>
      <c r="W64" t="s">
        <v>118</v>
      </c>
      <c r="X64" s="4" t="s">
        <v>128</v>
      </c>
      <c r="Y64" s="4" t="s">
        <v>389</v>
      </c>
      <c r="Z64" s="4" t="s">
        <v>181</v>
      </c>
      <c r="AA64" s="4" t="s">
        <v>201</v>
      </c>
      <c r="AB64" s="4">
        <v>534</v>
      </c>
      <c r="AC64" s="4">
        <v>1070.4280000000001</v>
      </c>
      <c r="AD64" s="4">
        <v>540.16399999999999</v>
      </c>
      <c r="AE64" s="4">
        <v>1.982</v>
      </c>
      <c r="AF64" s="4">
        <v>2.2999999999999998</v>
      </c>
      <c r="AG64" s="4">
        <v>7.4969999999999999</v>
      </c>
      <c r="AH64" s="4">
        <v>111.38220099999999</v>
      </c>
      <c r="AI64" s="4">
        <v>1.2052609999999999</v>
      </c>
      <c r="AJ64" s="4">
        <v>56.515537000000002</v>
      </c>
      <c r="AK64" s="4">
        <v>138</v>
      </c>
      <c r="AL64" s="4">
        <v>0</v>
      </c>
      <c r="AM64" s="4">
        <v>96</v>
      </c>
      <c r="AN64" s="4">
        <v>64</v>
      </c>
      <c r="AO64" s="4">
        <v>9.6104040000000008</v>
      </c>
      <c r="AP64" s="4">
        <v>19.5</v>
      </c>
      <c r="AQ64" s="4">
        <v>0</v>
      </c>
      <c r="AR64" s="4">
        <v>99</v>
      </c>
      <c r="AS64" s="4">
        <v>32200</v>
      </c>
      <c r="AT64" s="4">
        <v>0</v>
      </c>
      <c r="AU64" s="4">
        <v>8.968</v>
      </c>
      <c r="AV64" s="4">
        <v>2606</v>
      </c>
      <c r="AW64" s="4">
        <v>0</v>
      </c>
      <c r="AX64" s="4">
        <v>0.48</v>
      </c>
      <c r="AY64">
        <v>0.86173913043478267</v>
      </c>
      <c r="AZ64" t="s">
        <v>69</v>
      </c>
      <c r="BA64" t="s">
        <v>388</v>
      </c>
      <c r="BB64">
        <v>5</v>
      </c>
      <c r="BC64" t="s">
        <v>441</v>
      </c>
      <c r="BD64">
        <v>5</v>
      </c>
      <c r="BE64">
        <v>31899.843000000001</v>
      </c>
      <c r="BF64">
        <v>3.3555901826852252E-2</v>
      </c>
      <c r="BG64">
        <v>2.8916433661226596E-2</v>
      </c>
      <c r="BH64">
        <v>281649.02399999998</v>
      </c>
      <c r="BI64">
        <v>3.8005741500456974E-3</v>
      </c>
      <c r="BJ64">
        <v>3.2751034632132925E-3</v>
      </c>
      <c r="BK64">
        <v>1</v>
      </c>
      <c r="BL64" t="s">
        <v>69</v>
      </c>
      <c r="BM64">
        <v>0</v>
      </c>
      <c r="BN64" t="s">
        <v>363</v>
      </c>
    </row>
    <row r="65" spans="1:66">
      <c r="A65" s="143" t="str">
        <f t="shared" si="55"/>
        <v>해성운수</v>
      </c>
      <c r="B65" s="143" t="str">
        <f t="shared" si="54"/>
        <v>593</v>
      </c>
      <c r="C65" s="144" t="str">
        <f t="shared" si="56"/>
        <v>70바3808</v>
      </c>
      <c r="D65" s="132" t="str">
        <f t="shared" si="57"/>
        <v>중형</v>
      </c>
      <c r="E65" s="128" t="str">
        <f t="shared" si="58"/>
        <v>C</v>
      </c>
      <c r="F65" s="151">
        <f t="shared" si="59"/>
        <v>0.88652173913043486</v>
      </c>
      <c r="G65" s="152">
        <f t="shared" si="60"/>
        <v>2.0390000000000001</v>
      </c>
      <c r="H65" s="153">
        <f t="shared" si="61"/>
        <v>2.2999999999999998</v>
      </c>
      <c r="I65" s="154">
        <f t="shared" si="62"/>
        <v>4052.6309999999999</v>
      </c>
      <c r="J65" s="155">
        <f t="shared" si="63"/>
        <v>1.5745716662876816E-2</v>
      </c>
      <c r="K65" s="155">
        <f t="shared" si="64"/>
        <v>0.41506862225228647</v>
      </c>
      <c r="L65" s="155">
        <f t="shared" si="65"/>
        <v>0.15915586689239658</v>
      </c>
      <c r="M65" s="156">
        <f t="shared" si="66"/>
        <v>5.702</v>
      </c>
      <c r="N65" s="157">
        <f t="shared" si="67"/>
        <v>4.9000000000000002E-2</v>
      </c>
      <c r="O65" s="157">
        <f t="shared" si="68"/>
        <v>1.9990000000000001</v>
      </c>
      <c r="P65" s="158">
        <f t="shared" si="69"/>
        <v>0</v>
      </c>
      <c r="Q65" s="159">
        <f t="shared" si="70"/>
        <v>66</v>
      </c>
      <c r="R65" s="160">
        <f t="shared" si="71"/>
        <v>19.625155045214388</v>
      </c>
      <c r="S65" s="145">
        <f t="shared" si="72"/>
        <v>2</v>
      </c>
      <c r="T65" s="145">
        <f t="shared" si="73"/>
        <v>81</v>
      </c>
      <c r="U65" t="s">
        <v>118</v>
      </c>
      <c r="V65" t="s">
        <v>128</v>
      </c>
      <c r="W65" t="s">
        <v>118</v>
      </c>
      <c r="X65" s="4" t="s">
        <v>128</v>
      </c>
      <c r="Y65" s="4" t="s">
        <v>246</v>
      </c>
      <c r="Z65" s="4" t="s">
        <v>181</v>
      </c>
      <c r="AA65" s="4" t="s">
        <v>201</v>
      </c>
      <c r="AB65" s="4">
        <v>534</v>
      </c>
      <c r="AC65" s="4">
        <v>4052.6309999999999</v>
      </c>
      <c r="AD65" s="4">
        <v>1987.134</v>
      </c>
      <c r="AE65" s="4">
        <v>2.0390000000000001</v>
      </c>
      <c r="AF65" s="4">
        <v>2.2999999999999998</v>
      </c>
      <c r="AG65" s="4">
        <v>5.702</v>
      </c>
      <c r="AH65" s="4">
        <v>362.80228599999998</v>
      </c>
      <c r="AI65" s="4">
        <v>5.7125820000000003</v>
      </c>
      <c r="AJ65" s="4">
        <v>150.58784499999999</v>
      </c>
      <c r="AK65" s="4">
        <v>645</v>
      </c>
      <c r="AL65" s="4">
        <v>2</v>
      </c>
      <c r="AM65" s="4">
        <v>81</v>
      </c>
      <c r="AN65" s="4">
        <v>66</v>
      </c>
      <c r="AO65" s="4">
        <v>11.170356</v>
      </c>
      <c r="AP65" s="4">
        <v>10.3</v>
      </c>
      <c r="AQ65" s="4">
        <v>0</v>
      </c>
      <c r="AR65" s="4">
        <v>68</v>
      </c>
      <c r="AS65" s="4">
        <v>13114</v>
      </c>
      <c r="AT65" s="4">
        <v>4.9000000000000002E-2</v>
      </c>
      <c r="AU65" s="4">
        <v>1.9990000000000001</v>
      </c>
      <c r="AV65" s="4">
        <v>30339</v>
      </c>
      <c r="AW65" s="4">
        <v>0</v>
      </c>
      <c r="AX65" s="4">
        <v>0.44</v>
      </c>
      <c r="AY65">
        <v>0.88652173913043486</v>
      </c>
      <c r="AZ65" t="s">
        <v>69</v>
      </c>
      <c r="BA65" t="s">
        <v>388</v>
      </c>
      <c r="BB65">
        <v>2</v>
      </c>
      <c r="BC65" t="s">
        <v>444</v>
      </c>
      <c r="BD65">
        <v>6</v>
      </c>
      <c r="BE65">
        <v>31899.843000000001</v>
      </c>
      <c r="BF65">
        <v>0.12704234939338102</v>
      </c>
      <c r="BG65">
        <v>0.11262580452743649</v>
      </c>
      <c r="BH65">
        <v>281649.02399999998</v>
      </c>
      <c r="BI65">
        <v>1.4388940328797305E-2</v>
      </c>
      <c r="BJ65">
        <v>1.2756108404529438E-2</v>
      </c>
      <c r="BK65">
        <v>1</v>
      </c>
      <c r="BL65" t="s">
        <v>69</v>
      </c>
      <c r="BM65">
        <v>0</v>
      </c>
      <c r="BN65" t="s">
        <v>363</v>
      </c>
    </row>
    <row r="66" spans="1:66">
      <c r="A66" s="140" t="str">
        <f t="shared" si="55"/>
        <v>해성운수</v>
      </c>
      <c r="B66" s="140" t="str">
        <f t="shared" si="54"/>
        <v>593</v>
      </c>
      <c r="C66" s="141" t="str">
        <f t="shared" si="56"/>
        <v>71바5778</v>
      </c>
      <c r="D66" s="115" t="str">
        <f t="shared" si="57"/>
        <v>중형</v>
      </c>
      <c r="E66" s="111" t="str">
        <f t="shared" si="58"/>
        <v>F</v>
      </c>
      <c r="F66" s="161">
        <f t="shared" si="59"/>
        <v>0.79521739130434788</v>
      </c>
      <c r="G66" s="162">
        <f t="shared" si="60"/>
        <v>1.829</v>
      </c>
      <c r="H66" s="163">
        <f t="shared" si="61"/>
        <v>2.2999999999999998</v>
      </c>
      <c r="I66" s="164">
        <f t="shared" si="62"/>
        <v>4332.4589999999998</v>
      </c>
      <c r="J66" s="165">
        <f t="shared" si="63"/>
        <v>2.3581869987588887E-2</v>
      </c>
      <c r="K66" s="165">
        <f t="shared" si="64"/>
        <v>0.47050425312593369</v>
      </c>
      <c r="L66" s="165">
        <f t="shared" si="65"/>
        <v>0.16526411444401437</v>
      </c>
      <c r="M66" s="166">
        <f t="shared" si="66"/>
        <v>11.317</v>
      </c>
      <c r="N66" s="167">
        <f t="shared" si="67"/>
        <v>4.5999999999999999E-2</v>
      </c>
      <c r="O66" s="167">
        <f t="shared" si="68"/>
        <v>4.3620000000000001</v>
      </c>
      <c r="P66" s="168">
        <f t="shared" si="69"/>
        <v>0</v>
      </c>
      <c r="Q66" s="169">
        <f t="shared" si="70"/>
        <v>66</v>
      </c>
      <c r="R66" s="170">
        <f t="shared" si="71"/>
        <v>19.250992663002908</v>
      </c>
      <c r="S66" s="142">
        <f t="shared" si="72"/>
        <v>2</v>
      </c>
      <c r="T66" s="142">
        <f t="shared" si="73"/>
        <v>189</v>
      </c>
      <c r="U66" t="s">
        <v>118</v>
      </c>
      <c r="V66" t="s">
        <v>128</v>
      </c>
      <c r="W66" t="s">
        <v>118</v>
      </c>
      <c r="X66" s="4" t="s">
        <v>128</v>
      </c>
      <c r="Y66" s="4" t="s">
        <v>247</v>
      </c>
      <c r="Z66" s="4" t="s">
        <v>181</v>
      </c>
      <c r="AA66" s="4" t="s">
        <v>48</v>
      </c>
      <c r="AB66" s="4">
        <v>534</v>
      </c>
      <c r="AC66" s="4">
        <v>4332.4589999999998</v>
      </c>
      <c r="AD66" s="4">
        <v>2369.2399999999998</v>
      </c>
      <c r="AE66" s="4">
        <v>1.829</v>
      </c>
      <c r="AF66" s="4">
        <v>2.2999999999999998</v>
      </c>
      <c r="AG66" s="4">
        <v>11.317</v>
      </c>
      <c r="AH66" s="4">
        <v>444.84093100000001</v>
      </c>
      <c r="AI66" s="4">
        <v>10.490181</v>
      </c>
      <c r="AJ66" s="4">
        <v>209.29955000000001</v>
      </c>
      <c r="AK66" s="4">
        <v>716</v>
      </c>
      <c r="AL66" s="4">
        <v>2</v>
      </c>
      <c r="AM66" s="4">
        <v>189</v>
      </c>
      <c r="AN66" s="4">
        <v>66</v>
      </c>
      <c r="AO66" s="4">
        <v>9.7393439999999991</v>
      </c>
      <c r="AP66" s="4">
        <v>39.799999999999997</v>
      </c>
      <c r="AQ66" s="4">
        <v>0</v>
      </c>
      <c r="AR66" s="4">
        <v>315</v>
      </c>
      <c r="AS66" s="4">
        <v>95659</v>
      </c>
      <c r="AT66" s="4">
        <v>4.5999999999999999E-2</v>
      </c>
      <c r="AU66" s="4">
        <v>4.3620000000000001</v>
      </c>
      <c r="AV66" s="4">
        <v>33810</v>
      </c>
      <c r="AW66" s="4">
        <v>0</v>
      </c>
      <c r="AX66" s="4">
        <v>0.57999999999999996</v>
      </c>
      <c r="AY66">
        <v>0.79521739130434788</v>
      </c>
      <c r="AZ66" t="s">
        <v>70</v>
      </c>
      <c r="BA66" t="s">
        <v>388</v>
      </c>
      <c r="BB66">
        <v>1</v>
      </c>
      <c r="BC66" t="s">
        <v>392</v>
      </c>
      <c r="BD66">
        <v>8</v>
      </c>
      <c r="BE66">
        <v>31899.843000000001</v>
      </c>
      <c r="BF66">
        <v>0.13581443018387268</v>
      </c>
      <c r="BG66">
        <v>0.10800199687230572</v>
      </c>
      <c r="BH66">
        <v>281649.02399999998</v>
      </c>
      <c r="BI66">
        <v>1.5382474749850368E-2</v>
      </c>
      <c r="BJ66">
        <v>1.2232411442381011E-2</v>
      </c>
      <c r="BK66">
        <v>1</v>
      </c>
      <c r="BL66" t="s">
        <v>70</v>
      </c>
      <c r="BM66">
        <v>0</v>
      </c>
      <c r="BN66" t="s">
        <v>363</v>
      </c>
    </row>
    <row r="67" spans="1:66">
      <c r="A67" s="143" t="str">
        <f t="shared" si="55"/>
        <v>해성운수</v>
      </c>
      <c r="B67" s="143" t="str">
        <f t="shared" si="54"/>
        <v>593</v>
      </c>
      <c r="C67" s="144" t="str">
        <f t="shared" si="56"/>
        <v>71바5779</v>
      </c>
      <c r="D67" s="132" t="str">
        <f t="shared" si="57"/>
        <v>중형</v>
      </c>
      <c r="E67" s="128" t="str">
        <f t="shared" si="58"/>
        <v>D</v>
      </c>
      <c r="F67" s="151">
        <f t="shared" si="59"/>
        <v>0.80954545454545446</v>
      </c>
      <c r="G67" s="152">
        <f t="shared" si="60"/>
        <v>1.7809999999999999</v>
      </c>
      <c r="H67" s="153">
        <f t="shared" si="61"/>
        <v>2.2000000000000002</v>
      </c>
      <c r="I67" s="154">
        <f t="shared" si="62"/>
        <v>3835.567</v>
      </c>
      <c r="J67" s="155">
        <f t="shared" si="63"/>
        <v>8.1895353255978624E-3</v>
      </c>
      <c r="K67" s="155">
        <f t="shared" si="64"/>
        <v>0.48464589978006056</v>
      </c>
      <c r="L67" s="155">
        <f t="shared" si="65"/>
        <v>0.13687676424372197</v>
      </c>
      <c r="M67" s="156">
        <f t="shared" si="66"/>
        <v>9.9770000000000003</v>
      </c>
      <c r="N67" s="157">
        <f t="shared" si="67"/>
        <v>0</v>
      </c>
      <c r="O67" s="157">
        <f t="shared" si="68"/>
        <v>3.4409999999999998</v>
      </c>
      <c r="P67" s="158">
        <f t="shared" si="69"/>
        <v>0</v>
      </c>
      <c r="Q67" s="159">
        <f t="shared" si="70"/>
        <v>63</v>
      </c>
      <c r="R67" s="160">
        <f t="shared" si="71"/>
        <v>19.010300642293576</v>
      </c>
      <c r="S67" s="145">
        <f t="shared" si="72"/>
        <v>0</v>
      </c>
      <c r="T67" s="145">
        <f t="shared" si="73"/>
        <v>132</v>
      </c>
      <c r="U67" t="s">
        <v>118</v>
      </c>
      <c r="V67" t="s">
        <v>128</v>
      </c>
      <c r="W67" t="s">
        <v>118</v>
      </c>
      <c r="X67" s="4" t="s">
        <v>128</v>
      </c>
      <c r="Y67" s="4" t="s">
        <v>248</v>
      </c>
      <c r="Z67" s="4" t="s">
        <v>181</v>
      </c>
      <c r="AA67" s="4" t="s">
        <v>48</v>
      </c>
      <c r="AB67" s="4">
        <v>534</v>
      </c>
      <c r="AC67" s="4">
        <v>3835.567</v>
      </c>
      <c r="AD67" s="4">
        <v>2154.1959999999999</v>
      </c>
      <c r="AE67" s="4">
        <v>1.7809999999999999</v>
      </c>
      <c r="AF67" s="4">
        <v>2.2000000000000002</v>
      </c>
      <c r="AG67" s="4">
        <v>9.9770000000000003</v>
      </c>
      <c r="AH67" s="4">
        <v>397.82464700000003</v>
      </c>
      <c r="AI67" s="4">
        <v>3.2579989999999999</v>
      </c>
      <c r="AJ67" s="4">
        <v>192.80408399999999</v>
      </c>
      <c r="AK67" s="4">
        <v>525</v>
      </c>
      <c r="AL67" s="4">
        <v>0</v>
      </c>
      <c r="AM67" s="4">
        <v>132</v>
      </c>
      <c r="AN67" s="4">
        <v>63</v>
      </c>
      <c r="AO67" s="4">
        <v>9.6413499999999992</v>
      </c>
      <c r="AP67" s="4">
        <v>0</v>
      </c>
      <c r="AQ67" s="4">
        <v>0</v>
      </c>
      <c r="AR67" s="4">
        <v>313</v>
      </c>
      <c r="AS67" s="4">
        <v>90950</v>
      </c>
      <c r="AT67" s="4">
        <v>0</v>
      </c>
      <c r="AU67" s="4">
        <v>3.4409999999999998</v>
      </c>
      <c r="AV67" s="4">
        <v>30898</v>
      </c>
      <c r="AW67" s="4">
        <v>0</v>
      </c>
      <c r="AX67" s="4">
        <v>0.53</v>
      </c>
      <c r="AY67">
        <v>0.80954545454545446</v>
      </c>
      <c r="AZ67" t="s">
        <v>67</v>
      </c>
      <c r="BA67" t="s">
        <v>388</v>
      </c>
      <c r="BB67">
        <v>2</v>
      </c>
      <c r="BC67" t="s">
        <v>483</v>
      </c>
      <c r="BD67">
        <v>9</v>
      </c>
      <c r="BE67">
        <v>31899.843000000001</v>
      </c>
      <c r="BF67">
        <v>0.12023780179733173</v>
      </c>
      <c r="BG67">
        <v>9.7337965909567184E-2</v>
      </c>
      <c r="BH67">
        <v>281649.02399999998</v>
      </c>
      <c r="BI67">
        <v>1.3618250635230322E-2</v>
      </c>
      <c r="BJ67">
        <v>1.1024592900611455E-2</v>
      </c>
      <c r="BK67">
        <v>1</v>
      </c>
      <c r="BL67" t="s">
        <v>70</v>
      </c>
      <c r="BM67">
        <v>1</v>
      </c>
      <c r="BN67" t="s">
        <v>399</v>
      </c>
    </row>
    <row r="68" spans="1:66">
      <c r="A68" s="140" t="str">
        <f t="shared" si="55"/>
        <v>해성운수</v>
      </c>
      <c r="B68" s="140" t="str">
        <f t="shared" si="54"/>
        <v>593</v>
      </c>
      <c r="C68" s="141" t="str">
        <f t="shared" si="56"/>
        <v>71바5782</v>
      </c>
      <c r="D68" s="115" t="str">
        <f t="shared" si="57"/>
        <v>중형</v>
      </c>
      <c r="E68" s="111" t="str">
        <f t="shared" si="58"/>
        <v>D</v>
      </c>
      <c r="F68" s="161">
        <f t="shared" si="59"/>
        <v>0.82347826086956522</v>
      </c>
      <c r="G68" s="162">
        <f t="shared" si="60"/>
        <v>1.8939999999999999</v>
      </c>
      <c r="H68" s="163">
        <f t="shared" si="61"/>
        <v>2.2999999999999998</v>
      </c>
      <c r="I68" s="164">
        <f t="shared" si="62"/>
        <v>4726.4390000000003</v>
      </c>
      <c r="J68" s="165">
        <f t="shared" si="63"/>
        <v>9.7924845199924403E-3</v>
      </c>
      <c r="K68" s="165">
        <f t="shared" si="64"/>
        <v>0.48983009239174813</v>
      </c>
      <c r="L68" s="165">
        <f t="shared" si="65"/>
        <v>0.24077323329466432</v>
      </c>
      <c r="M68" s="166">
        <f t="shared" si="66"/>
        <v>12.356999999999999</v>
      </c>
      <c r="N68" s="167">
        <f t="shared" si="67"/>
        <v>0.127</v>
      </c>
      <c r="O68" s="167">
        <f t="shared" si="68"/>
        <v>5.734</v>
      </c>
      <c r="P68" s="168">
        <f t="shared" si="69"/>
        <v>0</v>
      </c>
      <c r="Q68" s="169">
        <f t="shared" si="70"/>
        <v>75</v>
      </c>
      <c r="R68" s="170">
        <f t="shared" si="71"/>
        <v>19.401966014911061</v>
      </c>
      <c r="S68" s="142">
        <f t="shared" si="72"/>
        <v>6</v>
      </c>
      <c r="T68" s="142">
        <f t="shared" si="73"/>
        <v>271</v>
      </c>
      <c r="U68" t="s">
        <v>118</v>
      </c>
      <c r="V68" t="s">
        <v>128</v>
      </c>
      <c r="W68" t="s">
        <v>118</v>
      </c>
      <c r="X68" s="4" t="s">
        <v>128</v>
      </c>
      <c r="Y68" s="4" t="s">
        <v>249</v>
      </c>
      <c r="Z68" s="4" t="s">
        <v>181</v>
      </c>
      <c r="AA68" s="4" t="s">
        <v>48</v>
      </c>
      <c r="AB68" s="4">
        <v>534</v>
      </c>
      <c r="AC68" s="4">
        <v>4726.4390000000003</v>
      </c>
      <c r="AD68" s="4">
        <v>2494.9009999999998</v>
      </c>
      <c r="AE68" s="4">
        <v>1.8939999999999999</v>
      </c>
      <c r="AF68" s="4">
        <v>2.2999999999999998</v>
      </c>
      <c r="AG68" s="4">
        <v>12.356999999999999</v>
      </c>
      <c r="AH68" s="4">
        <v>486.84488499999998</v>
      </c>
      <c r="AI68" s="4">
        <v>4.7674209999999997</v>
      </c>
      <c r="AJ68" s="4">
        <v>238.47127499999999</v>
      </c>
      <c r="AK68" s="4">
        <v>1138</v>
      </c>
      <c r="AL68" s="4">
        <v>6</v>
      </c>
      <c r="AM68" s="4">
        <v>271</v>
      </c>
      <c r="AN68" s="4">
        <v>75</v>
      </c>
      <c r="AO68" s="4">
        <v>9.7083049999999993</v>
      </c>
      <c r="AP68" s="4">
        <v>56.9</v>
      </c>
      <c r="AQ68" s="4">
        <v>0</v>
      </c>
      <c r="AR68" s="4">
        <v>393</v>
      </c>
      <c r="AS68" s="4">
        <v>129813</v>
      </c>
      <c r="AT68" s="4">
        <v>0.127</v>
      </c>
      <c r="AU68" s="4">
        <v>5.734</v>
      </c>
      <c r="AV68" s="4">
        <v>36323</v>
      </c>
      <c r="AW68" s="4">
        <v>0</v>
      </c>
      <c r="AX68" s="4">
        <v>0.63</v>
      </c>
      <c r="AY68">
        <v>0.82347826086956522</v>
      </c>
      <c r="AZ68" t="s">
        <v>67</v>
      </c>
      <c r="BA68" t="s">
        <v>388</v>
      </c>
      <c r="BB68">
        <v>1</v>
      </c>
      <c r="BC68" t="s">
        <v>390</v>
      </c>
      <c r="BD68">
        <v>9</v>
      </c>
      <c r="BE68">
        <v>31899.843000000001</v>
      </c>
      <c r="BF68">
        <v>0.1481649611880535</v>
      </c>
      <c r="BG68">
        <v>0.12201062456094493</v>
      </c>
      <c r="BH68">
        <v>281649.02399999998</v>
      </c>
      <c r="BI68">
        <v>1.6781307930255781E-2</v>
      </c>
      <c r="BJ68">
        <v>1.3819042269523673E-2</v>
      </c>
      <c r="BK68">
        <v>1</v>
      </c>
      <c r="BL68" t="s">
        <v>67</v>
      </c>
      <c r="BM68">
        <v>0</v>
      </c>
      <c r="BN68" t="s">
        <v>363</v>
      </c>
    </row>
    <row r="69" spans="1:66">
      <c r="A69" s="143" t="str">
        <f t="shared" si="55"/>
        <v>해성운수</v>
      </c>
      <c r="B69" s="143" t="str">
        <f t="shared" si="54"/>
        <v>593</v>
      </c>
      <c r="C69" s="144" t="str">
        <f t="shared" si="56"/>
        <v>71바5789</v>
      </c>
      <c r="D69" s="132" t="str">
        <f t="shared" si="57"/>
        <v>중형</v>
      </c>
      <c r="E69" s="128" t="str">
        <f t="shared" si="58"/>
        <v>C</v>
      </c>
      <c r="F69" s="151">
        <f t="shared" si="59"/>
        <v>0.88869565217391311</v>
      </c>
      <c r="G69" s="152">
        <f t="shared" si="60"/>
        <v>2.044</v>
      </c>
      <c r="H69" s="153">
        <f t="shared" si="61"/>
        <v>2.2999999999999998</v>
      </c>
      <c r="I69" s="154">
        <f t="shared" si="62"/>
        <v>3582.3319999999999</v>
      </c>
      <c r="J69" s="155">
        <f t="shared" si="63"/>
        <v>1.0430906819402388E-2</v>
      </c>
      <c r="K69" s="155">
        <f t="shared" si="64"/>
        <v>0.49538864405027755</v>
      </c>
      <c r="L69" s="155">
        <f t="shared" si="65"/>
        <v>0.17781713141048905</v>
      </c>
      <c r="M69" s="156">
        <f t="shared" si="66"/>
        <v>6.9729999999999999</v>
      </c>
      <c r="N69" s="157">
        <f t="shared" si="67"/>
        <v>1.4790000000000001</v>
      </c>
      <c r="O69" s="157">
        <f t="shared" si="68"/>
        <v>8.8490000000000002</v>
      </c>
      <c r="P69" s="158">
        <f t="shared" si="69"/>
        <v>0</v>
      </c>
      <c r="Q69" s="159">
        <f t="shared" si="70"/>
        <v>72</v>
      </c>
      <c r="R69" s="160">
        <f t="shared" si="71"/>
        <v>19.836359881788688</v>
      </c>
      <c r="S69" s="145">
        <f t="shared" si="72"/>
        <v>53</v>
      </c>
      <c r="T69" s="145">
        <f t="shared" si="73"/>
        <v>317</v>
      </c>
      <c r="U69" t="s">
        <v>118</v>
      </c>
      <c r="V69" t="s">
        <v>128</v>
      </c>
      <c r="W69" t="s">
        <v>118</v>
      </c>
      <c r="X69" s="4" t="s">
        <v>128</v>
      </c>
      <c r="Y69" s="4" t="s">
        <v>250</v>
      </c>
      <c r="Z69" s="4" t="s">
        <v>181</v>
      </c>
      <c r="AA69" s="4" t="s">
        <v>201</v>
      </c>
      <c r="AB69" s="4">
        <v>534</v>
      </c>
      <c r="AC69" s="4">
        <v>3582.3319999999999</v>
      </c>
      <c r="AD69" s="4">
        <v>1752.5609999999999</v>
      </c>
      <c r="AE69" s="4">
        <v>2.044</v>
      </c>
      <c r="AF69" s="4">
        <v>2.2999999999999998</v>
      </c>
      <c r="AG69" s="4">
        <v>6.9729999999999999</v>
      </c>
      <c r="AH69" s="4">
        <v>365.44186100000002</v>
      </c>
      <c r="AI69" s="4">
        <v>3.81189</v>
      </c>
      <c r="AJ69" s="4">
        <v>181.03574800000001</v>
      </c>
      <c r="AK69" s="4">
        <v>637</v>
      </c>
      <c r="AL69" s="4">
        <v>53</v>
      </c>
      <c r="AM69" s="4">
        <v>317</v>
      </c>
      <c r="AN69" s="4">
        <v>72</v>
      </c>
      <c r="AO69" s="4">
        <v>9.8027409999999993</v>
      </c>
      <c r="AP69" s="4">
        <v>192.8</v>
      </c>
      <c r="AQ69" s="4">
        <v>0</v>
      </c>
      <c r="AR69" s="4">
        <v>313</v>
      </c>
      <c r="AS69" s="4">
        <v>109761</v>
      </c>
      <c r="AT69" s="4">
        <v>1.4790000000000001</v>
      </c>
      <c r="AU69" s="4">
        <v>8.8490000000000002</v>
      </c>
      <c r="AV69" s="4">
        <v>26737</v>
      </c>
      <c r="AW69" s="4">
        <v>0</v>
      </c>
      <c r="AX69" s="4">
        <v>0.48</v>
      </c>
      <c r="AY69">
        <v>0.88869565217391311</v>
      </c>
      <c r="AZ69" t="s">
        <v>69</v>
      </c>
      <c r="BA69" t="s">
        <v>388</v>
      </c>
      <c r="BB69">
        <v>1</v>
      </c>
      <c r="BC69" t="s">
        <v>443</v>
      </c>
      <c r="BD69">
        <v>7</v>
      </c>
      <c r="BE69">
        <v>31899.843000000001</v>
      </c>
      <c r="BF69">
        <v>0.11229936147334643</v>
      </c>
      <c r="BG69">
        <v>9.9799954283269612E-2</v>
      </c>
      <c r="BH69">
        <v>281649.02399999998</v>
      </c>
      <c r="BI69">
        <v>1.2719135146017762E-2</v>
      </c>
      <c r="BJ69">
        <v>1.1303440103678394E-2</v>
      </c>
      <c r="BK69">
        <v>1</v>
      </c>
      <c r="BL69" t="s">
        <v>69</v>
      </c>
      <c r="BM69">
        <v>0</v>
      </c>
      <c r="BN69" t="s">
        <v>363</v>
      </c>
    </row>
    <row r="70" spans="1:66">
      <c r="A70" s="140" t="str">
        <f t="shared" si="55"/>
        <v>해성운수</v>
      </c>
      <c r="B70" s="140" t="str">
        <f t="shared" si="54"/>
        <v>593</v>
      </c>
      <c r="C70" s="141" t="str">
        <f t="shared" si="56"/>
        <v>71바5794</v>
      </c>
      <c r="D70" s="115" t="str">
        <f t="shared" si="57"/>
        <v>중형</v>
      </c>
      <c r="E70" s="111" t="str">
        <f t="shared" si="58"/>
        <v>F</v>
      </c>
      <c r="F70" s="161">
        <f t="shared" si="59"/>
        <v>0.78347826086956529</v>
      </c>
      <c r="G70" s="162">
        <f t="shared" si="60"/>
        <v>1.802</v>
      </c>
      <c r="H70" s="163">
        <f t="shared" si="61"/>
        <v>2.2999999999999998</v>
      </c>
      <c r="I70" s="164">
        <f t="shared" si="62"/>
        <v>2802.1680000000001</v>
      </c>
      <c r="J70" s="165">
        <f t="shared" si="63"/>
        <v>7.9511555609813583E-3</v>
      </c>
      <c r="K70" s="165">
        <f t="shared" si="64"/>
        <v>0.50093427109202837</v>
      </c>
      <c r="L70" s="165">
        <f t="shared" si="65"/>
        <v>0.14667214813672841</v>
      </c>
      <c r="M70" s="166">
        <f t="shared" si="66"/>
        <v>11.125999999999999</v>
      </c>
      <c r="N70" s="167">
        <f t="shared" si="67"/>
        <v>0.14299999999999999</v>
      </c>
      <c r="O70" s="167">
        <f t="shared" si="68"/>
        <v>7.1020000000000003</v>
      </c>
      <c r="P70" s="168">
        <f t="shared" si="69"/>
        <v>0</v>
      </c>
      <c r="Q70" s="169">
        <f t="shared" si="70"/>
        <v>70</v>
      </c>
      <c r="R70" s="170">
        <f t="shared" si="71"/>
        <v>19.797042740757572</v>
      </c>
      <c r="S70" s="142">
        <f t="shared" si="72"/>
        <v>4</v>
      </c>
      <c r="T70" s="142">
        <f t="shared" si="73"/>
        <v>199</v>
      </c>
      <c r="U70" t="s">
        <v>118</v>
      </c>
      <c r="V70" t="s">
        <v>128</v>
      </c>
      <c r="W70" t="s">
        <v>118</v>
      </c>
      <c r="X70" s="4" t="s">
        <v>128</v>
      </c>
      <c r="Y70" s="4" t="s">
        <v>251</v>
      </c>
      <c r="Z70" s="4" t="s">
        <v>181</v>
      </c>
      <c r="AA70" s="4" t="s">
        <v>48</v>
      </c>
      <c r="AB70" s="4">
        <v>534</v>
      </c>
      <c r="AC70" s="4">
        <v>2802.1680000000001</v>
      </c>
      <c r="AD70" s="4">
        <v>1554.893</v>
      </c>
      <c r="AE70" s="4">
        <v>1.802</v>
      </c>
      <c r="AF70" s="4">
        <v>2.2999999999999998</v>
      </c>
      <c r="AG70" s="4">
        <v>11.125999999999999</v>
      </c>
      <c r="AH70" s="4">
        <v>288.21131500000001</v>
      </c>
      <c r="AI70" s="4">
        <v>2.2916129999999999</v>
      </c>
      <c r="AJ70" s="4">
        <v>144.37492499999999</v>
      </c>
      <c r="AK70" s="4">
        <v>411</v>
      </c>
      <c r="AL70" s="4">
        <v>4</v>
      </c>
      <c r="AM70" s="4">
        <v>199</v>
      </c>
      <c r="AN70" s="4">
        <v>70</v>
      </c>
      <c r="AO70" s="4">
        <v>9.7226160000000004</v>
      </c>
      <c r="AP70" s="4">
        <v>89</v>
      </c>
      <c r="AQ70" s="4">
        <v>0</v>
      </c>
      <c r="AR70" s="4">
        <v>245</v>
      </c>
      <c r="AS70" s="4">
        <v>85978</v>
      </c>
      <c r="AT70" s="4">
        <v>0.14299999999999999</v>
      </c>
      <c r="AU70" s="4">
        <v>7.1020000000000003</v>
      </c>
      <c r="AV70" s="4">
        <v>10597</v>
      </c>
      <c r="AW70" s="4">
        <v>0</v>
      </c>
      <c r="AX70" s="4">
        <v>0.55000000000000004</v>
      </c>
      <c r="AY70">
        <v>0.78347826086956529</v>
      </c>
      <c r="AZ70" t="s">
        <v>70</v>
      </c>
      <c r="BA70" t="s">
        <v>388</v>
      </c>
      <c r="BB70">
        <v>2</v>
      </c>
      <c r="BC70" t="s">
        <v>391</v>
      </c>
      <c r="BD70">
        <v>7</v>
      </c>
      <c r="BE70">
        <v>31899.843000000001</v>
      </c>
      <c r="BF70">
        <v>8.7842689382515146E-2</v>
      </c>
      <c r="BG70">
        <v>6.88228375075184E-2</v>
      </c>
      <c r="BH70">
        <v>281649.02399999998</v>
      </c>
      <c r="BI70">
        <v>9.9491486254892902E-3</v>
      </c>
      <c r="BJ70">
        <v>7.794941662231175E-3</v>
      </c>
      <c r="BK70">
        <v>1</v>
      </c>
      <c r="BL70" t="s">
        <v>70</v>
      </c>
      <c r="BM70">
        <v>0</v>
      </c>
      <c r="BN70" t="s">
        <v>363</v>
      </c>
    </row>
    <row r="71" spans="1:66">
      <c r="A71" s="143" t="str">
        <f t="shared" si="55"/>
        <v>해성운수</v>
      </c>
      <c r="B71" s="143" t="str">
        <f t="shared" si="54"/>
        <v>593</v>
      </c>
      <c r="C71" s="144" t="str">
        <f t="shared" si="56"/>
        <v>71바6506</v>
      </c>
      <c r="D71" s="132" t="str">
        <f t="shared" si="57"/>
        <v>중형</v>
      </c>
      <c r="E71" s="128" t="str">
        <f t="shared" si="58"/>
        <v>C</v>
      </c>
      <c r="F71" s="151">
        <f t="shared" si="59"/>
        <v>0.88187499999999996</v>
      </c>
      <c r="G71" s="152">
        <f t="shared" si="60"/>
        <v>2.8220000000000001</v>
      </c>
      <c r="H71" s="153">
        <f t="shared" si="61"/>
        <v>3.2</v>
      </c>
      <c r="I71" s="154">
        <f t="shared" si="62"/>
        <v>3092.2240000000002</v>
      </c>
      <c r="J71" s="155">
        <f t="shared" si="63"/>
        <v>1.0794006996355906E-2</v>
      </c>
      <c r="K71" s="155">
        <f t="shared" si="64"/>
        <v>0.55065166638290386</v>
      </c>
      <c r="L71" s="155">
        <f t="shared" si="65"/>
        <v>0.5517064740458647</v>
      </c>
      <c r="M71" s="156">
        <f t="shared" si="66"/>
        <v>13.327</v>
      </c>
      <c r="N71" s="157">
        <f t="shared" si="67"/>
        <v>0.35599999999999998</v>
      </c>
      <c r="O71" s="157">
        <f t="shared" si="68"/>
        <v>6.5650000000000004</v>
      </c>
      <c r="P71" s="158">
        <f t="shared" si="69"/>
        <v>0</v>
      </c>
      <c r="Q71" s="159">
        <f t="shared" si="70"/>
        <v>71</v>
      </c>
      <c r="R71" s="160">
        <f t="shared" si="71"/>
        <v>20.337776927494026</v>
      </c>
      <c r="S71" s="145">
        <f t="shared" si="72"/>
        <v>11</v>
      </c>
      <c r="T71" s="145">
        <f t="shared" si="73"/>
        <v>203</v>
      </c>
      <c r="U71" t="s">
        <v>118</v>
      </c>
      <c r="V71" t="s">
        <v>128</v>
      </c>
      <c r="W71" t="s">
        <v>118</v>
      </c>
      <c r="X71" s="4" t="s">
        <v>128</v>
      </c>
      <c r="Y71" s="4" t="s">
        <v>252</v>
      </c>
      <c r="Z71" s="4" t="s">
        <v>181</v>
      </c>
      <c r="AA71" s="4" t="s">
        <v>180</v>
      </c>
      <c r="AB71" s="4">
        <v>534</v>
      </c>
      <c r="AC71" s="4">
        <v>3092.2240000000002</v>
      </c>
      <c r="AD71" s="4">
        <v>1095.8779999999999</v>
      </c>
      <c r="AE71" s="4">
        <v>2.8220000000000001</v>
      </c>
      <c r="AF71" s="4">
        <v>3.2</v>
      </c>
      <c r="AG71" s="4">
        <v>13.327</v>
      </c>
      <c r="AH71" s="4">
        <v>346.69219700000002</v>
      </c>
      <c r="AI71" s="4">
        <v>3.7421980000000001</v>
      </c>
      <c r="AJ71" s="4">
        <v>190.90663599999999</v>
      </c>
      <c r="AK71" s="4">
        <v>1706</v>
      </c>
      <c r="AL71" s="4">
        <v>11</v>
      </c>
      <c r="AM71" s="4">
        <v>203</v>
      </c>
      <c r="AN71" s="4">
        <v>71</v>
      </c>
      <c r="AO71" s="4">
        <v>8.9192199999999993</v>
      </c>
      <c r="AP71" s="4">
        <v>195.6</v>
      </c>
      <c r="AQ71" s="4">
        <v>0</v>
      </c>
      <c r="AR71" s="4">
        <v>387</v>
      </c>
      <c r="AS71" s="4">
        <v>166525</v>
      </c>
      <c r="AT71" s="4">
        <v>0.35599999999999998</v>
      </c>
      <c r="AU71" s="4">
        <v>6.5650000000000004</v>
      </c>
      <c r="AV71" s="4">
        <v>0</v>
      </c>
      <c r="AW71" s="4">
        <v>0</v>
      </c>
      <c r="AX71" s="4">
        <v>0.94</v>
      </c>
      <c r="AY71">
        <v>0.88187499999999996</v>
      </c>
      <c r="AZ71" t="s">
        <v>69</v>
      </c>
      <c r="BA71" t="s">
        <v>388</v>
      </c>
      <c r="BB71">
        <v>3</v>
      </c>
      <c r="BC71" t="s">
        <v>440</v>
      </c>
      <c r="BD71">
        <v>1</v>
      </c>
      <c r="BE71">
        <v>31899.843000000001</v>
      </c>
      <c r="BF71">
        <v>9.6935398710269516E-2</v>
      </c>
      <c r="BG71">
        <v>8.5484904737618925E-2</v>
      </c>
      <c r="BH71">
        <v>281649.02399999998</v>
      </c>
      <c r="BI71">
        <v>1.0978997747210374E-2</v>
      </c>
      <c r="BJ71">
        <v>9.6821036383211486E-3</v>
      </c>
      <c r="BK71">
        <v>1</v>
      </c>
      <c r="BL71" t="s">
        <v>69</v>
      </c>
      <c r="BM71">
        <v>0</v>
      </c>
      <c r="BN71" t="s">
        <v>363</v>
      </c>
    </row>
    <row r="72" spans="1:66">
      <c r="A72" s="140" t="str">
        <f t="shared" si="55"/>
        <v>해성운수</v>
      </c>
      <c r="B72" s="140" t="str">
        <f t="shared" si="54"/>
        <v>예비</v>
      </c>
      <c r="C72" s="141" t="str">
        <f t="shared" si="56"/>
        <v>71바5812</v>
      </c>
      <c r="D72" s="115" t="str">
        <f t="shared" si="57"/>
        <v>소형</v>
      </c>
      <c r="E72" s="111" t="str">
        <f t="shared" si="58"/>
        <v>D</v>
      </c>
      <c r="F72" s="161">
        <f t="shared" si="59"/>
        <v>0.80510638297872328</v>
      </c>
      <c r="G72" s="162">
        <f t="shared" si="60"/>
        <v>3.7839999999999998</v>
      </c>
      <c r="H72" s="163">
        <f t="shared" si="61"/>
        <v>4.7</v>
      </c>
      <c r="I72" s="164">
        <f t="shared" si="62"/>
        <v>3550.3220000000001</v>
      </c>
      <c r="J72" s="165">
        <f t="shared" si="63"/>
        <v>3.887949603822749E-2</v>
      </c>
      <c r="K72" s="165">
        <f t="shared" si="64"/>
        <v>0.42871800873028532</v>
      </c>
      <c r="L72" s="165">
        <f t="shared" si="65"/>
        <v>0.46136660280391467</v>
      </c>
      <c r="M72" s="166">
        <f t="shared" si="66"/>
        <v>4.633</v>
      </c>
      <c r="N72" s="167">
        <f t="shared" si="67"/>
        <v>1.4650000000000001</v>
      </c>
      <c r="O72" s="167">
        <f t="shared" si="68"/>
        <v>2.2250000000000001</v>
      </c>
      <c r="P72" s="168">
        <f t="shared" si="69"/>
        <v>1.0799999999999998</v>
      </c>
      <c r="Q72" s="169">
        <f t="shared" si="70"/>
        <v>97</v>
      </c>
      <c r="R72" s="170">
        <f t="shared" si="71"/>
        <v>18.016669713406714</v>
      </c>
      <c r="S72" s="142">
        <f t="shared" si="72"/>
        <v>52</v>
      </c>
      <c r="T72" s="142">
        <f t="shared" si="73"/>
        <v>79</v>
      </c>
      <c r="U72" t="s">
        <v>118</v>
      </c>
      <c r="V72" t="s">
        <v>91</v>
      </c>
      <c r="W72" t="s">
        <v>118</v>
      </c>
      <c r="X72" s="4" t="s">
        <v>91</v>
      </c>
      <c r="Y72" s="4" t="s">
        <v>253</v>
      </c>
      <c r="Z72" s="4" t="s">
        <v>179</v>
      </c>
      <c r="AA72" s="4" t="s">
        <v>180</v>
      </c>
      <c r="AB72" s="4">
        <v>534</v>
      </c>
      <c r="AC72" s="4">
        <v>3550.3220000000001</v>
      </c>
      <c r="AD72" s="4">
        <v>938.33399999999995</v>
      </c>
      <c r="AE72" s="4">
        <v>3.7839999999999998</v>
      </c>
      <c r="AF72" s="4">
        <v>4.7</v>
      </c>
      <c r="AG72" s="4">
        <v>4.633</v>
      </c>
      <c r="AH72" s="4">
        <v>370.12902600000001</v>
      </c>
      <c r="AI72" s="4">
        <v>14.39043</v>
      </c>
      <c r="AJ72" s="4">
        <v>158.68097900000001</v>
      </c>
      <c r="AK72" s="4">
        <v>1638</v>
      </c>
      <c r="AL72" s="4">
        <v>52</v>
      </c>
      <c r="AM72" s="4">
        <v>79</v>
      </c>
      <c r="AN72" s="4">
        <v>97</v>
      </c>
      <c r="AO72" s="4">
        <v>9.5921190000000003</v>
      </c>
      <c r="AP72" s="4">
        <v>417.3</v>
      </c>
      <c r="AQ72" s="4">
        <v>64.8</v>
      </c>
      <c r="AR72" s="4">
        <v>159</v>
      </c>
      <c r="AS72" s="4">
        <v>73997</v>
      </c>
      <c r="AT72" s="4">
        <v>1.4650000000000001</v>
      </c>
      <c r="AU72" s="4">
        <v>2.2250000000000001</v>
      </c>
      <c r="AV72" s="4">
        <v>17581</v>
      </c>
      <c r="AW72" s="4">
        <v>0</v>
      </c>
      <c r="AX72" s="4">
        <v>0.81</v>
      </c>
      <c r="AY72">
        <v>0.80510638297872328</v>
      </c>
      <c r="AZ72" t="s">
        <v>67</v>
      </c>
      <c r="BA72" t="s">
        <v>147</v>
      </c>
      <c r="BB72">
        <v>15</v>
      </c>
      <c r="BC72" t="s">
        <v>484</v>
      </c>
      <c r="BD72">
        <v>17</v>
      </c>
      <c r="BE72">
        <v>3550.3220000000001</v>
      </c>
      <c r="BF72">
        <v>1</v>
      </c>
      <c r="BG72">
        <v>0.80510638297872328</v>
      </c>
      <c r="BH72">
        <v>281649.02399999998</v>
      </c>
      <c r="BI72">
        <v>1.2605483056813293E-2</v>
      </c>
      <c r="BJ72">
        <v>1.014875486957053E-2</v>
      </c>
      <c r="BK72">
        <v>1</v>
      </c>
      <c r="BL72" t="s">
        <v>67</v>
      </c>
      <c r="BM72">
        <v>0</v>
      </c>
      <c r="BN72" t="s">
        <v>363</v>
      </c>
    </row>
  </sheetData>
  <sortState xmlns:xlrd2="http://schemas.microsoft.com/office/spreadsheetml/2017/richdata2" ref="U5:AX50">
    <sortCondition ref="Y5:Y50"/>
    <sortCondition ref="U5:U50"/>
  </sortState>
  <phoneticPr fontId="3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6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9"/>
      <c r="R1" s="219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0"/>
      <c r="R2" s="220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162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148</v>
      </c>
      <c r="D4" s="123" t="s">
        <v>163</v>
      </c>
      <c r="E4" s="124" t="s">
        <v>152</v>
      </c>
      <c r="F4" s="122" t="s">
        <v>156</v>
      </c>
      <c r="G4" s="124" t="s">
        <v>154</v>
      </c>
      <c r="H4" s="124" t="s">
        <v>158</v>
      </c>
      <c r="I4" s="125" t="s">
        <v>160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168</v>
      </c>
      <c r="Q4" s="222" t="s">
        <v>43</v>
      </c>
      <c r="R4" s="222" t="s">
        <v>44</v>
      </c>
      <c r="S4" s="13"/>
      <c r="T4" s="13" t="s">
        <v>42</v>
      </c>
      <c r="U4" s="13" t="s">
        <v>165</v>
      </c>
      <c r="V4" s="13" t="s">
        <v>166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679</v>
      </c>
      <c r="AN4" s="13"/>
      <c r="AO4" t="s">
        <v>182</v>
      </c>
      <c r="AP4" t="s">
        <v>680</v>
      </c>
      <c r="AQ4" t="s">
        <v>153</v>
      </c>
      <c r="AR4" t="s">
        <v>31</v>
      </c>
      <c r="AS4" t="s">
        <v>0</v>
      </c>
      <c r="AT4" t="s">
        <v>9</v>
      </c>
      <c r="AU4" t="s">
        <v>29</v>
      </c>
      <c r="AV4" t="s">
        <v>166</v>
      </c>
      <c r="AW4" t="s">
        <v>65</v>
      </c>
      <c r="AX4" t="s">
        <v>681</v>
      </c>
      <c r="AY4" t="s">
        <v>131</v>
      </c>
      <c r="AZ4" t="s">
        <v>682</v>
      </c>
      <c r="BA4" t="s">
        <v>683</v>
      </c>
      <c r="BB4" t="s">
        <v>684</v>
      </c>
      <c r="BC4" t="s">
        <v>685</v>
      </c>
      <c r="BD4">
        <v>24</v>
      </c>
      <c r="BE4" t="s">
        <v>143</v>
      </c>
      <c r="BF4" t="s">
        <v>144</v>
      </c>
      <c r="BG4" t="s">
        <v>145</v>
      </c>
      <c r="BI4" t="s">
        <v>0</v>
      </c>
      <c r="BJ4" t="s">
        <v>74</v>
      </c>
      <c r="BK4" t="s">
        <v>65</v>
      </c>
      <c r="BL4" t="s">
        <v>164</v>
      </c>
      <c r="BM4" t="s">
        <v>150</v>
      </c>
      <c r="BN4" t="s">
        <v>155</v>
      </c>
      <c r="BO4" t="s">
        <v>153</v>
      </c>
      <c r="BP4" t="s">
        <v>157</v>
      </c>
      <c r="BQ4" t="s">
        <v>159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167</v>
      </c>
      <c r="BY4" t="s">
        <v>169</v>
      </c>
      <c r="BZ4" t="s">
        <v>170</v>
      </c>
    </row>
    <row r="5" spans="1:78" ht="16.5">
      <c r="A5" s="126" t="str">
        <f>BI5</f>
        <v>해성운수</v>
      </c>
      <c r="B5" s="127">
        <f>IF(BJ5="NULL", E5, BJ5)</f>
        <v>502</v>
      </c>
      <c r="C5" s="128" t="str">
        <f>BK5</f>
        <v>B</v>
      </c>
      <c r="D5" s="129">
        <f>BL5</f>
        <v>0.92055691077121182</v>
      </c>
      <c r="E5" s="130">
        <f>U5</f>
        <v>502</v>
      </c>
      <c r="F5" s="131" t="str">
        <f t="shared" ref="F5:I6" si="0">BN5</f>
        <v>557</v>
      </c>
      <c r="G5" s="132" t="str">
        <f t="shared" si="0"/>
        <v>70바3892</v>
      </c>
      <c r="H5" s="133">
        <f t="shared" si="0"/>
        <v>5</v>
      </c>
      <c r="I5" s="134">
        <f t="shared" si="0"/>
        <v>1508.5050000000001</v>
      </c>
      <c r="J5" s="135">
        <f>AB5/AA5</f>
        <v>1.4093236625171266E-2</v>
      </c>
      <c r="K5" s="135">
        <f>AC5/AA5</f>
        <v>0.51677625890510004</v>
      </c>
      <c r="L5" s="135">
        <f>AD5/I5</f>
        <v>0.30361185412047026</v>
      </c>
      <c r="M5" s="136">
        <f>Z5</f>
        <v>8.1750000000000007</v>
      </c>
      <c r="N5" s="137">
        <f>BV5</f>
        <v>0.13258159568579486</v>
      </c>
      <c r="O5" s="137">
        <f>BW5</f>
        <v>0.53032638274317945</v>
      </c>
      <c r="P5" s="223">
        <f>AK5</f>
        <v>299</v>
      </c>
      <c r="Q5" s="224">
        <f>AE5</f>
        <v>2</v>
      </c>
      <c r="R5" s="224">
        <f>AF5</f>
        <v>8</v>
      </c>
      <c r="T5">
        <v>534</v>
      </c>
      <c r="U5">
        <v>502</v>
      </c>
      <c r="V5" t="s">
        <v>393</v>
      </c>
      <c r="W5">
        <v>1508.5050000000001</v>
      </c>
      <c r="X5">
        <v>400.298</v>
      </c>
      <c r="Y5">
        <v>3.7679999999999998</v>
      </c>
      <c r="Z5">
        <v>8.1750000000000007</v>
      </c>
      <c r="AA5">
        <v>188.17026000000001</v>
      </c>
      <c r="AB5">
        <v>2.6519279999999998</v>
      </c>
      <c r="AC5">
        <v>97.241923</v>
      </c>
      <c r="AD5" s="1">
        <v>458</v>
      </c>
      <c r="AE5">
        <v>2</v>
      </c>
      <c r="AF5">
        <v>8</v>
      </c>
      <c r="AG5">
        <v>68</v>
      </c>
      <c r="AH5">
        <v>8.0167020000000004</v>
      </c>
      <c r="AI5">
        <v>144.80000000000001</v>
      </c>
      <c r="AJ5">
        <v>0</v>
      </c>
      <c r="AK5">
        <v>299</v>
      </c>
      <c r="AL5">
        <v>88516</v>
      </c>
      <c r="AM5">
        <v>0.92055691077121182</v>
      </c>
      <c r="AN5" t="s">
        <v>68</v>
      </c>
      <c r="AO5">
        <v>660.41200000000003</v>
      </c>
      <c r="AP5" t="s">
        <v>485</v>
      </c>
      <c r="AQ5" t="s">
        <v>118</v>
      </c>
      <c r="AR5" t="s">
        <v>122</v>
      </c>
      <c r="AS5" t="s">
        <v>118</v>
      </c>
      <c r="AT5" t="s">
        <v>122</v>
      </c>
      <c r="AU5" t="s">
        <v>227</v>
      </c>
      <c r="AV5" t="s">
        <v>393</v>
      </c>
      <c r="AW5" t="s">
        <v>68</v>
      </c>
      <c r="AX5">
        <v>502</v>
      </c>
      <c r="AY5" t="s">
        <v>686</v>
      </c>
      <c r="AZ5">
        <v>2</v>
      </c>
      <c r="BA5" t="s">
        <v>474</v>
      </c>
      <c r="BB5">
        <v>5</v>
      </c>
      <c r="BC5">
        <v>1</v>
      </c>
      <c r="BE5" t="s">
        <v>68</v>
      </c>
      <c r="BF5">
        <v>0</v>
      </c>
      <c r="BG5" t="s">
        <v>363</v>
      </c>
      <c r="BI5" t="s">
        <v>118</v>
      </c>
      <c r="BJ5" t="s">
        <v>393</v>
      </c>
      <c r="BK5" t="s">
        <v>68</v>
      </c>
      <c r="BL5">
        <v>0.92055691077121182</v>
      </c>
      <c r="BM5">
        <v>502</v>
      </c>
      <c r="BN5" t="s">
        <v>122</v>
      </c>
      <c r="BO5" t="s">
        <v>227</v>
      </c>
      <c r="BP5">
        <v>5</v>
      </c>
      <c r="BQ5">
        <v>1508.5050000000001</v>
      </c>
      <c r="BR5">
        <v>1.4093236625171266E-2</v>
      </c>
      <c r="BS5">
        <v>0.51677625890510004</v>
      </c>
      <c r="BT5">
        <v>0.30361185412047026</v>
      </c>
      <c r="BU5">
        <v>8.1750000000000007</v>
      </c>
      <c r="BV5">
        <v>0.13258159568579486</v>
      </c>
      <c r="BW5">
        <v>0.53032638274317945</v>
      </c>
      <c r="BX5">
        <v>299</v>
      </c>
      <c r="BY5">
        <v>2</v>
      </c>
      <c r="BZ5">
        <v>8</v>
      </c>
    </row>
    <row r="6" spans="1:78" ht="16.5">
      <c r="A6" s="109" t="str">
        <f>BI6</f>
        <v>해성운수</v>
      </c>
      <c r="B6" s="110">
        <f>IF(BJ6="NULL", E6, BJ6)</f>
        <v>1987</v>
      </c>
      <c r="C6" s="111" t="str">
        <f>BK6</f>
        <v>F</v>
      </c>
      <c r="D6" s="112">
        <f>BL6</f>
        <v>0.79073315009254108</v>
      </c>
      <c r="E6" s="113">
        <f>U6</f>
        <v>1987</v>
      </c>
      <c r="F6" s="114" t="str">
        <f t="shared" si="0"/>
        <v>593</v>
      </c>
      <c r="G6" s="115" t="str">
        <f t="shared" si="0"/>
        <v>71바5782</v>
      </c>
      <c r="H6" s="116">
        <f t="shared" si="0"/>
        <v>6</v>
      </c>
      <c r="I6" s="117">
        <f t="shared" si="0"/>
        <v>1502.1970000000001</v>
      </c>
      <c r="J6" s="118">
        <f>AB6/AA6</f>
        <v>1.9074114714338165E-2</v>
      </c>
      <c r="K6" s="118">
        <f>AC6/AA6</f>
        <v>0.50678329723836746</v>
      </c>
      <c r="L6" s="118">
        <f>AD6/I6</f>
        <v>0.18106812888056625</v>
      </c>
      <c r="M6" s="119">
        <f>Z6</f>
        <v>11.448</v>
      </c>
      <c r="N6" s="120">
        <f>BV6</f>
        <v>0.26627666011847978</v>
      </c>
      <c r="O6" s="120">
        <f>BW6</f>
        <v>12.714710520657409</v>
      </c>
      <c r="P6" s="225">
        <f>AK6</f>
        <v>151</v>
      </c>
      <c r="Q6" s="226">
        <f>AE6</f>
        <v>4</v>
      </c>
      <c r="R6" s="226">
        <f>AF6</f>
        <v>191</v>
      </c>
      <c r="T6">
        <v>534</v>
      </c>
      <c r="U6">
        <v>1987</v>
      </c>
      <c r="V6" t="s">
        <v>393</v>
      </c>
      <c r="W6">
        <v>1502.1969999999999</v>
      </c>
      <c r="X6">
        <v>816.846</v>
      </c>
      <c r="Y6">
        <v>1.839</v>
      </c>
      <c r="Z6">
        <v>11.448</v>
      </c>
      <c r="AA6">
        <v>159.784978</v>
      </c>
      <c r="AB6">
        <v>3.0477569999999998</v>
      </c>
      <c r="AC6">
        <v>80.976358000000005</v>
      </c>
      <c r="AD6" s="1">
        <v>272</v>
      </c>
      <c r="AE6">
        <v>4</v>
      </c>
      <c r="AF6">
        <v>191</v>
      </c>
      <c r="AG6">
        <v>78</v>
      </c>
      <c r="AH6">
        <v>9.4013650000000002</v>
      </c>
      <c r="AI6">
        <v>103.9</v>
      </c>
      <c r="AJ6">
        <v>0</v>
      </c>
      <c r="AK6">
        <v>151</v>
      </c>
      <c r="AL6">
        <v>50106</v>
      </c>
      <c r="AM6">
        <v>0.79073315009254108</v>
      </c>
      <c r="AN6" t="s">
        <v>70</v>
      </c>
      <c r="AO6">
        <v>538.33799999999997</v>
      </c>
      <c r="AP6" t="s">
        <v>486</v>
      </c>
      <c r="AQ6" t="s">
        <v>118</v>
      </c>
      <c r="AR6" t="s">
        <v>128</v>
      </c>
      <c r="AS6" t="s">
        <v>118</v>
      </c>
      <c r="AT6" t="s">
        <v>128</v>
      </c>
      <c r="AU6" t="s">
        <v>249</v>
      </c>
      <c r="AV6" t="s">
        <v>393</v>
      </c>
      <c r="AW6" t="s">
        <v>70</v>
      </c>
      <c r="AX6">
        <v>1987</v>
      </c>
      <c r="AY6" t="s">
        <v>687</v>
      </c>
      <c r="AZ6">
        <v>3</v>
      </c>
      <c r="BA6" t="s">
        <v>688</v>
      </c>
      <c r="BB6">
        <v>6</v>
      </c>
      <c r="BC6">
        <v>1</v>
      </c>
      <c r="BE6" t="s">
        <v>70</v>
      </c>
      <c r="BF6">
        <v>0</v>
      </c>
      <c r="BG6" s="5" t="s">
        <v>363</v>
      </c>
      <c r="BI6" t="s">
        <v>118</v>
      </c>
      <c r="BJ6" t="s">
        <v>393</v>
      </c>
      <c r="BK6" t="s">
        <v>70</v>
      </c>
      <c r="BL6">
        <v>0.79073315009254108</v>
      </c>
      <c r="BM6">
        <v>1987</v>
      </c>
      <c r="BN6" t="s">
        <v>128</v>
      </c>
      <c r="BO6" t="s">
        <v>249</v>
      </c>
      <c r="BP6">
        <v>6</v>
      </c>
      <c r="BQ6">
        <v>1502.1970000000001</v>
      </c>
      <c r="BR6">
        <v>1.9074114714338165E-2</v>
      </c>
      <c r="BS6">
        <v>0.50678329723836746</v>
      </c>
      <c r="BT6">
        <v>0.18106812888056628</v>
      </c>
      <c r="BU6">
        <v>11.448</v>
      </c>
      <c r="BV6">
        <v>0.26627666011847978</v>
      </c>
      <c r="BW6">
        <v>12.714710520657409</v>
      </c>
      <c r="BX6">
        <v>151</v>
      </c>
      <c r="BY6">
        <v>4</v>
      </c>
      <c r="BZ6">
        <v>191</v>
      </c>
    </row>
    <row r="7" spans="1:78" ht="16.5">
      <c r="A7" s="126" t="str">
        <f t="shared" ref="A7:A70" si="1">BI7</f>
        <v>해성운수</v>
      </c>
      <c r="B7" s="127">
        <f t="shared" ref="B7:B70" si="2">IF(BJ7="NULL", E7, BJ7)</f>
        <v>2637</v>
      </c>
      <c r="C7" s="128" t="str">
        <f t="shared" ref="C7:C70" si="3">BK7</f>
        <v>C</v>
      </c>
      <c r="D7" s="129">
        <f t="shared" ref="D7:D70" si="4">BL7</f>
        <v>0.89629972863544749</v>
      </c>
      <c r="E7" s="130">
        <f t="shared" ref="E7:E70" si="5">U7</f>
        <v>2637</v>
      </c>
      <c r="F7" s="131" t="str">
        <f t="shared" ref="F7:F70" si="6">BN7</f>
        <v>557</v>
      </c>
      <c r="G7" s="132" t="str">
        <f t="shared" ref="G7:G70" si="7">BO7</f>
        <v>70바3892</v>
      </c>
      <c r="H7" s="133">
        <f t="shared" ref="H7:H70" si="8">BP7</f>
        <v>5</v>
      </c>
      <c r="I7" s="134">
        <f t="shared" ref="I7:I70" si="9">BQ7</f>
        <v>1689.6360000000002</v>
      </c>
      <c r="J7" s="135">
        <f t="shared" ref="J7:J70" si="10">AB7/AA7</f>
        <v>1.8444600687098706E-2</v>
      </c>
      <c r="K7" s="135">
        <f t="shared" ref="K7:K70" si="11">AC7/AA7</f>
        <v>0.5343014203176929</v>
      </c>
      <c r="L7" s="135">
        <f t="shared" ref="L7:L70" si="12">AD7/I7</f>
        <v>0.3651674088383533</v>
      </c>
      <c r="M7" s="136">
        <f t="shared" ref="M7:M70" si="13">Z7</f>
        <v>9.5519999999999996</v>
      </c>
      <c r="N7" s="137">
        <f t="shared" ref="N7:N70" si="14">BV7</f>
        <v>1.8347146959463456</v>
      </c>
      <c r="O7" s="137">
        <f t="shared" ref="O7:O70" si="15">BW7</f>
        <v>2.367373801221091</v>
      </c>
      <c r="P7" s="223">
        <f t="shared" ref="P7:P70" si="16">AK7</f>
        <v>337</v>
      </c>
      <c r="Q7" s="224">
        <f t="shared" ref="Q7:Q70" si="17">AE7</f>
        <v>31</v>
      </c>
      <c r="R7" s="224">
        <f t="shared" ref="R7:R70" si="18">AF7</f>
        <v>40</v>
      </c>
      <c r="T7">
        <v>534</v>
      </c>
      <c r="U7">
        <v>2637</v>
      </c>
      <c r="V7" t="s">
        <v>393</v>
      </c>
      <c r="W7">
        <v>1689.636</v>
      </c>
      <c r="X7">
        <v>460.79899999999998</v>
      </c>
      <c r="Y7">
        <v>3.6669999999999998</v>
      </c>
      <c r="Z7">
        <v>9.5519999999999996</v>
      </c>
      <c r="AA7">
        <v>208.988314</v>
      </c>
      <c r="AB7">
        <v>3.8547060000000002</v>
      </c>
      <c r="AC7">
        <v>111.662753</v>
      </c>
      <c r="AD7" s="1">
        <v>617</v>
      </c>
      <c r="AE7">
        <v>31</v>
      </c>
      <c r="AF7">
        <v>40</v>
      </c>
      <c r="AG7">
        <v>76</v>
      </c>
      <c r="AH7">
        <v>8.0848340000000007</v>
      </c>
      <c r="AI7">
        <v>319</v>
      </c>
      <c r="AJ7">
        <v>0</v>
      </c>
      <c r="AK7">
        <v>337</v>
      </c>
      <c r="AL7">
        <v>105577</v>
      </c>
      <c r="AM7">
        <v>0.89629972863544749</v>
      </c>
      <c r="AN7" t="s">
        <v>69</v>
      </c>
      <c r="AO7">
        <v>503.113</v>
      </c>
      <c r="AP7" t="s">
        <v>487</v>
      </c>
      <c r="AQ7" t="s">
        <v>118</v>
      </c>
      <c r="AR7" t="s">
        <v>122</v>
      </c>
      <c r="AS7" t="s">
        <v>118</v>
      </c>
      <c r="AT7" t="s">
        <v>122</v>
      </c>
      <c r="AU7" t="s">
        <v>227</v>
      </c>
      <c r="AV7" t="s">
        <v>393</v>
      </c>
      <c r="AW7" t="s">
        <v>69</v>
      </c>
      <c r="AX7">
        <v>2637</v>
      </c>
      <c r="AY7" t="s">
        <v>689</v>
      </c>
      <c r="AZ7">
        <v>1</v>
      </c>
      <c r="BA7" t="s">
        <v>427</v>
      </c>
      <c r="BB7">
        <v>5</v>
      </c>
      <c r="BC7">
        <v>1</v>
      </c>
      <c r="BE7" t="s">
        <v>69</v>
      </c>
      <c r="BF7">
        <v>0</v>
      </c>
      <c r="BG7" t="s">
        <v>363</v>
      </c>
      <c r="BI7" t="s">
        <v>118</v>
      </c>
      <c r="BJ7" t="s">
        <v>393</v>
      </c>
      <c r="BK7" t="s">
        <v>69</v>
      </c>
      <c r="BL7">
        <v>0.89629972863544749</v>
      </c>
      <c r="BM7">
        <v>2637</v>
      </c>
      <c r="BN7" t="s">
        <v>122</v>
      </c>
      <c r="BO7" t="s">
        <v>227</v>
      </c>
      <c r="BP7">
        <v>5</v>
      </c>
      <c r="BQ7">
        <v>1689.6360000000002</v>
      </c>
      <c r="BR7">
        <v>1.8444600687098706E-2</v>
      </c>
      <c r="BS7">
        <v>0.5343014203176929</v>
      </c>
      <c r="BT7">
        <v>0.36516740883835336</v>
      </c>
      <c r="BU7">
        <v>9.5519999999999996</v>
      </c>
      <c r="BV7">
        <v>1.8347146959463456</v>
      </c>
      <c r="BW7">
        <v>2.367373801221091</v>
      </c>
      <c r="BX7">
        <v>337</v>
      </c>
      <c r="BY7">
        <v>31</v>
      </c>
      <c r="BZ7">
        <v>40</v>
      </c>
    </row>
    <row r="8" spans="1:78" ht="16.5">
      <c r="A8" s="109" t="str">
        <f t="shared" si="1"/>
        <v>해성운수</v>
      </c>
      <c r="B8" s="110">
        <f t="shared" si="2"/>
        <v>2749</v>
      </c>
      <c r="C8" s="111" t="str">
        <f t="shared" si="3"/>
        <v>C</v>
      </c>
      <c r="D8" s="112">
        <f t="shared" si="4"/>
        <v>0.89247406369806703</v>
      </c>
      <c r="E8" s="113">
        <f t="shared" si="5"/>
        <v>2749</v>
      </c>
      <c r="F8" s="114" t="str">
        <f t="shared" si="6"/>
        <v>560</v>
      </c>
      <c r="G8" s="115" t="str">
        <f t="shared" si="7"/>
        <v>71바5817</v>
      </c>
      <c r="H8" s="116">
        <f t="shared" si="8"/>
        <v>3</v>
      </c>
      <c r="I8" s="117">
        <f t="shared" si="9"/>
        <v>1140.479</v>
      </c>
      <c r="J8" s="118">
        <f t="shared" si="10"/>
        <v>2.1404100705193434E-2</v>
      </c>
      <c r="K8" s="118">
        <f t="shared" si="11"/>
        <v>0.44171824278713884</v>
      </c>
      <c r="L8" s="118">
        <f t="shared" si="12"/>
        <v>0.16045889490293114</v>
      </c>
      <c r="M8" s="119">
        <f t="shared" si="13"/>
        <v>4.7249999999999996</v>
      </c>
      <c r="N8" s="120">
        <f t="shared" si="14"/>
        <v>0</v>
      </c>
      <c r="O8" s="120">
        <f t="shared" si="15"/>
        <v>1.0521894747733189</v>
      </c>
      <c r="P8" s="225">
        <f t="shared" si="16"/>
        <v>179</v>
      </c>
      <c r="Q8" s="226">
        <f t="shared" si="17"/>
        <v>0</v>
      </c>
      <c r="R8" s="226">
        <f t="shared" si="18"/>
        <v>12</v>
      </c>
      <c r="T8">
        <v>534</v>
      </c>
      <c r="U8">
        <v>2749</v>
      </c>
      <c r="V8" t="s">
        <v>393</v>
      </c>
      <c r="W8">
        <v>1140.479</v>
      </c>
      <c r="X8">
        <v>491.47199999999998</v>
      </c>
      <c r="Y8">
        <v>2.3210000000000002</v>
      </c>
      <c r="Z8">
        <v>4.7249999999999996</v>
      </c>
      <c r="AA8">
        <v>136.17526100000001</v>
      </c>
      <c r="AB8">
        <v>2.9147090000000002</v>
      </c>
      <c r="AC8">
        <v>60.151097</v>
      </c>
      <c r="AD8" s="1">
        <v>183</v>
      </c>
      <c r="AE8">
        <v>0</v>
      </c>
      <c r="AF8">
        <v>12</v>
      </c>
      <c r="AG8">
        <v>68</v>
      </c>
      <c r="AH8">
        <v>8.3750820000000008</v>
      </c>
      <c r="AI8">
        <v>2.4</v>
      </c>
      <c r="AJ8">
        <v>0</v>
      </c>
      <c r="AK8">
        <v>179</v>
      </c>
      <c r="AL8">
        <v>31617</v>
      </c>
      <c r="AM8">
        <v>0.89247406369806703</v>
      </c>
      <c r="AN8" t="s">
        <v>69</v>
      </c>
      <c r="AO8">
        <v>892.71600000000001</v>
      </c>
      <c r="AP8" t="s">
        <v>488</v>
      </c>
      <c r="AQ8" t="s">
        <v>118</v>
      </c>
      <c r="AR8" t="s">
        <v>123</v>
      </c>
      <c r="AS8" t="s">
        <v>118</v>
      </c>
      <c r="AT8" t="s">
        <v>123</v>
      </c>
      <c r="AU8" t="s">
        <v>230</v>
      </c>
      <c r="AV8" t="s">
        <v>393</v>
      </c>
      <c r="AW8" t="s">
        <v>69</v>
      </c>
      <c r="AX8">
        <v>2749</v>
      </c>
      <c r="AY8" t="s">
        <v>690</v>
      </c>
      <c r="AZ8">
        <v>1</v>
      </c>
      <c r="BA8" t="s">
        <v>476</v>
      </c>
      <c r="BB8">
        <v>3</v>
      </c>
      <c r="BC8">
        <v>1</v>
      </c>
      <c r="BE8" t="s">
        <v>185</v>
      </c>
      <c r="BF8" t="s">
        <v>186</v>
      </c>
      <c r="BG8" s="5" t="s">
        <v>185</v>
      </c>
      <c r="BI8" t="s">
        <v>118</v>
      </c>
      <c r="BJ8" t="s">
        <v>393</v>
      </c>
      <c r="BK8" t="s">
        <v>69</v>
      </c>
      <c r="BL8">
        <v>0.89247406369806703</v>
      </c>
      <c r="BM8">
        <v>2749</v>
      </c>
      <c r="BN8" t="s">
        <v>123</v>
      </c>
      <c r="BO8" t="s">
        <v>230</v>
      </c>
      <c r="BP8">
        <v>3</v>
      </c>
      <c r="BQ8">
        <v>1140.479</v>
      </c>
      <c r="BR8">
        <v>2.1404100705193434E-2</v>
      </c>
      <c r="BS8">
        <v>0.44171824278713884</v>
      </c>
      <c r="BT8">
        <v>0.16045889490293114</v>
      </c>
      <c r="BU8">
        <v>4.7249999999999996</v>
      </c>
      <c r="BV8">
        <v>0</v>
      </c>
      <c r="BW8">
        <v>1.0521894747733189</v>
      </c>
      <c r="BX8">
        <v>179</v>
      </c>
      <c r="BY8">
        <v>0</v>
      </c>
      <c r="BZ8">
        <v>12</v>
      </c>
    </row>
    <row r="9" spans="1:78" ht="16.5">
      <c r="A9" s="126" t="str">
        <f t="shared" si="1"/>
        <v>해성운수</v>
      </c>
      <c r="B9" s="127">
        <f t="shared" si="2"/>
        <v>2843</v>
      </c>
      <c r="C9" s="128" t="str">
        <f t="shared" si="3"/>
        <v>B</v>
      </c>
      <c r="D9" s="129">
        <f t="shared" si="4"/>
        <v>0.93189603743875493</v>
      </c>
      <c r="E9" s="130">
        <f t="shared" si="5"/>
        <v>2843</v>
      </c>
      <c r="F9" s="131" t="str">
        <f t="shared" si="6"/>
        <v>593</v>
      </c>
      <c r="G9" s="132" t="str">
        <f t="shared" si="7"/>
        <v>71바5782</v>
      </c>
      <c r="H9" s="133">
        <f t="shared" si="8"/>
        <v>6</v>
      </c>
      <c r="I9" s="134">
        <f t="shared" si="9"/>
        <v>962.22500000000002</v>
      </c>
      <c r="J9" s="135">
        <f t="shared" si="10"/>
        <v>1.7048410938867243E-3</v>
      </c>
      <c r="K9" s="135">
        <f t="shared" si="11"/>
        <v>0.49373769441480075</v>
      </c>
      <c r="L9" s="135">
        <f t="shared" si="12"/>
        <v>4.2609576762191792E-2</v>
      </c>
      <c r="M9" s="136">
        <f t="shared" si="13"/>
        <v>7.9329999999999998</v>
      </c>
      <c r="N9" s="137">
        <f t="shared" si="14"/>
        <v>0</v>
      </c>
      <c r="O9" s="137">
        <f t="shared" si="15"/>
        <v>3.9491802852763125</v>
      </c>
      <c r="P9" s="223">
        <f t="shared" si="16"/>
        <v>73</v>
      </c>
      <c r="Q9" s="224">
        <f t="shared" si="17"/>
        <v>0</v>
      </c>
      <c r="R9" s="224">
        <f t="shared" si="18"/>
        <v>38</v>
      </c>
      <c r="T9">
        <v>534</v>
      </c>
      <c r="U9">
        <v>2843</v>
      </c>
      <c r="V9" t="s">
        <v>393</v>
      </c>
      <c r="W9">
        <v>962.22500000000002</v>
      </c>
      <c r="X9">
        <v>447.66</v>
      </c>
      <c r="Y9">
        <v>2.149</v>
      </c>
      <c r="Z9">
        <v>7.9329999999999998</v>
      </c>
      <c r="AA9">
        <v>97.431368000000006</v>
      </c>
      <c r="AB9">
        <v>0.166105</v>
      </c>
      <c r="AC9">
        <v>48.105539</v>
      </c>
      <c r="AD9" s="1">
        <v>41</v>
      </c>
      <c r="AE9">
        <v>0</v>
      </c>
      <c r="AF9">
        <v>38</v>
      </c>
      <c r="AG9">
        <v>70</v>
      </c>
      <c r="AH9">
        <v>9.8759259999999998</v>
      </c>
      <c r="AI9">
        <v>46.4</v>
      </c>
      <c r="AJ9">
        <v>0</v>
      </c>
      <c r="AK9">
        <v>73</v>
      </c>
      <c r="AL9">
        <v>30771</v>
      </c>
      <c r="AM9">
        <v>0.93189603743875493</v>
      </c>
      <c r="AN9" t="s">
        <v>68</v>
      </c>
      <c r="AO9">
        <v>333.71199999999999</v>
      </c>
      <c r="AP9" t="s">
        <v>489</v>
      </c>
      <c r="AQ9" t="s">
        <v>118</v>
      </c>
      <c r="AR9" t="s">
        <v>128</v>
      </c>
      <c r="AS9" t="s">
        <v>118</v>
      </c>
      <c r="AT9" t="s">
        <v>128</v>
      </c>
      <c r="AU9" t="s">
        <v>249</v>
      </c>
      <c r="AV9" t="s">
        <v>393</v>
      </c>
      <c r="AW9" t="s">
        <v>68</v>
      </c>
      <c r="AX9">
        <v>2843</v>
      </c>
      <c r="AY9" t="s">
        <v>691</v>
      </c>
      <c r="AZ9">
        <v>1</v>
      </c>
      <c r="BA9" t="s">
        <v>692</v>
      </c>
      <c r="BB9">
        <v>6</v>
      </c>
      <c r="BC9">
        <v>1</v>
      </c>
      <c r="BE9" t="s">
        <v>68</v>
      </c>
      <c r="BF9">
        <v>0</v>
      </c>
      <c r="BG9" t="s">
        <v>363</v>
      </c>
      <c r="BI9" t="s">
        <v>118</v>
      </c>
      <c r="BJ9" t="s">
        <v>393</v>
      </c>
      <c r="BK9" t="s">
        <v>68</v>
      </c>
      <c r="BL9">
        <v>0.93189603743875493</v>
      </c>
      <c r="BM9">
        <v>2843</v>
      </c>
      <c r="BN9" t="s">
        <v>128</v>
      </c>
      <c r="BO9" t="s">
        <v>249</v>
      </c>
      <c r="BP9">
        <v>6</v>
      </c>
      <c r="BQ9">
        <v>962.22500000000002</v>
      </c>
      <c r="BR9">
        <v>1.7048410938867243E-3</v>
      </c>
      <c r="BS9">
        <v>0.49373769441480075</v>
      </c>
      <c r="BT9">
        <v>4.2609576762191792E-2</v>
      </c>
      <c r="BU9">
        <v>7.9329999999999998</v>
      </c>
      <c r="BV9">
        <v>0</v>
      </c>
      <c r="BW9">
        <v>3.9491802852763125</v>
      </c>
      <c r="BX9">
        <v>73</v>
      </c>
      <c r="BY9">
        <v>0</v>
      </c>
      <c r="BZ9">
        <v>38</v>
      </c>
    </row>
    <row r="10" spans="1:78" ht="16.5">
      <c r="A10" s="109" t="str">
        <f t="shared" si="1"/>
        <v>해성운수</v>
      </c>
      <c r="B10" s="110">
        <f t="shared" si="2"/>
        <v>3604</v>
      </c>
      <c r="C10" s="111" t="str">
        <f t="shared" si="3"/>
        <v>F</v>
      </c>
      <c r="D10" s="112">
        <f t="shared" si="4"/>
        <v>0.79580030581620909</v>
      </c>
      <c r="E10" s="113">
        <f t="shared" si="5"/>
        <v>3604</v>
      </c>
      <c r="F10" s="114" t="str">
        <f t="shared" si="6"/>
        <v>514-1</v>
      </c>
      <c r="G10" s="115" t="str">
        <f t="shared" si="7"/>
        <v>71바5768</v>
      </c>
      <c r="H10" s="116">
        <f t="shared" si="8"/>
        <v>2</v>
      </c>
      <c r="I10" s="117">
        <f t="shared" si="9"/>
        <v>832.88700000000006</v>
      </c>
      <c r="J10" s="118">
        <f t="shared" si="10"/>
        <v>1.7728896388650262E-2</v>
      </c>
      <c r="K10" s="118">
        <f t="shared" si="11"/>
        <v>0.40072962420002928</v>
      </c>
      <c r="L10" s="118">
        <f t="shared" si="12"/>
        <v>0.23892796982063591</v>
      </c>
      <c r="M10" s="119">
        <f t="shared" si="13"/>
        <v>11.141</v>
      </c>
      <c r="N10" s="120">
        <f t="shared" si="14"/>
        <v>0</v>
      </c>
      <c r="O10" s="120">
        <f t="shared" si="15"/>
        <v>5.282829483471347</v>
      </c>
      <c r="P10" s="225">
        <f t="shared" si="16"/>
        <v>1</v>
      </c>
      <c r="Q10" s="226">
        <f t="shared" si="17"/>
        <v>0</v>
      </c>
      <c r="R10" s="226">
        <f t="shared" si="18"/>
        <v>44</v>
      </c>
      <c r="T10">
        <v>534</v>
      </c>
      <c r="U10">
        <v>3604</v>
      </c>
      <c r="V10" t="s">
        <v>393</v>
      </c>
      <c r="W10">
        <v>832.88699999999994</v>
      </c>
      <c r="X10">
        <v>372.01400000000001</v>
      </c>
      <c r="Y10">
        <v>2.2389999999999999</v>
      </c>
      <c r="Z10">
        <v>11.141</v>
      </c>
      <c r="AA10">
        <v>68.953305</v>
      </c>
      <c r="AB10">
        <v>1.2224660000000001</v>
      </c>
      <c r="AC10">
        <v>27.631632</v>
      </c>
      <c r="AD10" s="1">
        <v>199</v>
      </c>
      <c r="AE10">
        <v>0</v>
      </c>
      <c r="AF10">
        <v>44</v>
      </c>
      <c r="AG10">
        <v>64</v>
      </c>
      <c r="AH10">
        <v>12.079000000000001</v>
      </c>
      <c r="AI10">
        <v>5.8</v>
      </c>
      <c r="AJ10">
        <v>0</v>
      </c>
      <c r="AK10">
        <v>1</v>
      </c>
      <c r="AL10">
        <v>134</v>
      </c>
      <c r="AM10">
        <v>0.79580030581620909</v>
      </c>
      <c r="AN10" t="s">
        <v>70</v>
      </c>
      <c r="AO10">
        <v>719.16600000000005</v>
      </c>
      <c r="AP10" t="s">
        <v>490</v>
      </c>
      <c r="AQ10" t="s">
        <v>118</v>
      </c>
      <c r="AR10" t="s">
        <v>120</v>
      </c>
      <c r="AS10" t="s">
        <v>118</v>
      </c>
      <c r="AT10" t="s">
        <v>120</v>
      </c>
      <c r="AU10" t="s">
        <v>219</v>
      </c>
      <c r="AV10" t="s">
        <v>393</v>
      </c>
      <c r="AW10" t="s">
        <v>70</v>
      </c>
      <c r="AX10">
        <v>3604</v>
      </c>
      <c r="AY10" t="s">
        <v>693</v>
      </c>
      <c r="AZ10">
        <v>1</v>
      </c>
      <c r="BA10" t="s">
        <v>373</v>
      </c>
      <c r="BB10">
        <v>2</v>
      </c>
      <c r="BC10">
        <v>1</v>
      </c>
      <c r="BE10" t="s">
        <v>67</v>
      </c>
      <c r="BF10">
        <v>-1</v>
      </c>
      <c r="BG10" t="s">
        <v>467</v>
      </c>
      <c r="BI10" t="s">
        <v>118</v>
      </c>
      <c r="BJ10" t="s">
        <v>393</v>
      </c>
      <c r="BK10" t="s">
        <v>70</v>
      </c>
      <c r="BL10">
        <v>0.79580030581620909</v>
      </c>
      <c r="BM10">
        <v>3604</v>
      </c>
      <c r="BN10" t="s">
        <v>120</v>
      </c>
      <c r="BO10" t="s">
        <v>219</v>
      </c>
      <c r="BP10">
        <v>2</v>
      </c>
      <c r="BQ10">
        <v>832.88700000000006</v>
      </c>
      <c r="BR10">
        <v>1.7728896388650262E-2</v>
      </c>
      <c r="BS10">
        <v>0.40072962420002928</v>
      </c>
      <c r="BT10">
        <v>0.23892796982063594</v>
      </c>
      <c r="BU10">
        <v>11.141</v>
      </c>
      <c r="BV10">
        <v>0</v>
      </c>
      <c r="BW10">
        <v>5.282829483471347</v>
      </c>
      <c r="BX10">
        <v>1</v>
      </c>
      <c r="BY10">
        <v>0</v>
      </c>
      <c r="BZ10">
        <v>44</v>
      </c>
    </row>
    <row r="11" spans="1:78" ht="16.5">
      <c r="A11" s="126" t="str">
        <f t="shared" si="1"/>
        <v>해성운수</v>
      </c>
      <c r="B11" s="127">
        <f t="shared" si="2"/>
        <v>4372</v>
      </c>
      <c r="C11" s="128" t="str">
        <f t="shared" si="3"/>
        <v>A</v>
      </c>
      <c r="D11" s="129">
        <f t="shared" si="4"/>
        <v>0.97255016282820606</v>
      </c>
      <c r="E11" s="130">
        <f t="shared" si="5"/>
        <v>4372</v>
      </c>
      <c r="F11" s="131" t="str">
        <f t="shared" si="6"/>
        <v>514-1</v>
      </c>
      <c r="G11" s="132" t="str">
        <f t="shared" si="7"/>
        <v>71바5819</v>
      </c>
      <c r="H11" s="133">
        <f t="shared" si="8"/>
        <v>2</v>
      </c>
      <c r="I11" s="134">
        <f t="shared" si="9"/>
        <v>1407.7939999999999</v>
      </c>
      <c r="J11" s="135">
        <f t="shared" si="10"/>
        <v>9.1742258963694954E-3</v>
      </c>
      <c r="K11" s="135">
        <f t="shared" si="11"/>
        <v>0.3325427152945637</v>
      </c>
      <c r="L11" s="135">
        <f t="shared" si="12"/>
        <v>0.14348690220302118</v>
      </c>
      <c r="M11" s="136">
        <f t="shared" si="13"/>
        <v>7.0030000000000001</v>
      </c>
      <c r="N11" s="137">
        <f t="shared" si="14"/>
        <v>0</v>
      </c>
      <c r="O11" s="137">
        <f t="shared" si="15"/>
        <v>1.7758279975621436</v>
      </c>
      <c r="P11" s="223">
        <f t="shared" si="16"/>
        <v>1</v>
      </c>
      <c r="Q11" s="224">
        <f t="shared" si="17"/>
        <v>0</v>
      </c>
      <c r="R11" s="224">
        <f t="shared" si="18"/>
        <v>25</v>
      </c>
      <c r="T11">
        <v>534</v>
      </c>
      <c r="U11">
        <v>4372</v>
      </c>
      <c r="V11" t="s">
        <v>393</v>
      </c>
      <c r="W11">
        <v>1407.7940000000001</v>
      </c>
      <c r="X11">
        <v>518.79499999999996</v>
      </c>
      <c r="Y11">
        <v>2.714</v>
      </c>
      <c r="Z11">
        <v>7.0030000000000001</v>
      </c>
      <c r="AA11">
        <v>108.02688000000001</v>
      </c>
      <c r="AB11">
        <v>0.99106300000000003</v>
      </c>
      <c r="AC11">
        <v>35.923552000000001</v>
      </c>
      <c r="AD11" s="1">
        <v>202</v>
      </c>
      <c r="AE11">
        <v>0</v>
      </c>
      <c r="AF11">
        <v>25</v>
      </c>
      <c r="AG11">
        <v>75</v>
      </c>
      <c r="AH11">
        <v>13.031886</v>
      </c>
      <c r="AI11">
        <v>135.9</v>
      </c>
      <c r="AJ11">
        <v>0</v>
      </c>
      <c r="AK11">
        <v>1</v>
      </c>
      <c r="AL11">
        <v>1476</v>
      </c>
      <c r="AM11">
        <v>0.97255016282820606</v>
      </c>
      <c r="AN11" t="s">
        <v>66</v>
      </c>
      <c r="AO11">
        <v>1163.8789999999999</v>
      </c>
      <c r="AP11" t="s">
        <v>491</v>
      </c>
      <c r="AQ11" t="s">
        <v>118</v>
      </c>
      <c r="AR11" t="s">
        <v>120</v>
      </c>
      <c r="AS11" t="s">
        <v>118</v>
      </c>
      <c r="AT11" t="s">
        <v>120</v>
      </c>
      <c r="AU11" t="s">
        <v>401</v>
      </c>
      <c r="AV11" t="s">
        <v>393</v>
      </c>
      <c r="AW11" t="s">
        <v>66</v>
      </c>
      <c r="AX11">
        <v>4372</v>
      </c>
      <c r="AY11" t="s">
        <v>694</v>
      </c>
      <c r="AZ11">
        <v>1</v>
      </c>
      <c r="BA11" t="s">
        <v>695</v>
      </c>
      <c r="BB11">
        <v>2</v>
      </c>
      <c r="BC11">
        <v>1</v>
      </c>
      <c r="BE11" t="s">
        <v>69</v>
      </c>
      <c r="BF11">
        <v>2</v>
      </c>
      <c r="BG11" t="s">
        <v>399</v>
      </c>
      <c r="BI11" t="s">
        <v>118</v>
      </c>
      <c r="BJ11" t="s">
        <v>393</v>
      </c>
      <c r="BK11" t="s">
        <v>66</v>
      </c>
      <c r="BL11">
        <v>0.97255016282820606</v>
      </c>
      <c r="BM11">
        <v>4372</v>
      </c>
      <c r="BN11" t="s">
        <v>120</v>
      </c>
      <c r="BO11" t="s">
        <v>401</v>
      </c>
      <c r="BP11">
        <v>2</v>
      </c>
      <c r="BQ11">
        <v>1407.7939999999999</v>
      </c>
      <c r="BR11">
        <v>9.1742258963694954E-3</v>
      </c>
      <c r="BS11">
        <v>0.3325427152945637</v>
      </c>
      <c r="BT11">
        <v>0.14348690220302118</v>
      </c>
      <c r="BU11">
        <v>7.0030000000000001</v>
      </c>
      <c r="BV11">
        <v>0</v>
      </c>
      <c r="BW11">
        <v>1.7758279975621436</v>
      </c>
      <c r="BX11">
        <v>1</v>
      </c>
      <c r="BY11">
        <v>0</v>
      </c>
      <c r="BZ11">
        <v>25</v>
      </c>
    </row>
    <row r="12" spans="1:78" ht="16.5">
      <c r="A12" s="109" t="str">
        <f t="shared" si="1"/>
        <v>해성운수</v>
      </c>
      <c r="B12" s="110">
        <f t="shared" si="2"/>
        <v>4709</v>
      </c>
      <c r="C12" s="111" t="str">
        <f t="shared" si="3"/>
        <v>F</v>
      </c>
      <c r="D12" s="112">
        <f t="shared" si="4"/>
        <v>0.74997457787295918</v>
      </c>
      <c r="E12" s="113">
        <f t="shared" si="5"/>
        <v>4709</v>
      </c>
      <c r="F12" s="114" t="str">
        <f t="shared" si="6"/>
        <v>560</v>
      </c>
      <c r="G12" s="115" t="str">
        <f t="shared" si="7"/>
        <v>71바5816</v>
      </c>
      <c r="H12" s="116">
        <f t="shared" si="8"/>
        <v>4</v>
      </c>
      <c r="I12" s="117">
        <f t="shared" si="9"/>
        <v>882.74099999999999</v>
      </c>
      <c r="J12" s="118">
        <f t="shared" si="10"/>
        <v>3.6879557788247738E-2</v>
      </c>
      <c r="K12" s="118">
        <f t="shared" si="11"/>
        <v>0.47514623355458152</v>
      </c>
      <c r="L12" s="118">
        <f t="shared" si="12"/>
        <v>0.20730882557851057</v>
      </c>
      <c r="M12" s="119">
        <f t="shared" si="13"/>
        <v>9.3469999999999995</v>
      </c>
      <c r="N12" s="120">
        <f t="shared" si="14"/>
        <v>0.22656702249017549</v>
      </c>
      <c r="O12" s="120">
        <f t="shared" si="15"/>
        <v>5.7774590734994753</v>
      </c>
      <c r="P12" s="225">
        <f t="shared" si="16"/>
        <v>150</v>
      </c>
      <c r="Q12" s="226">
        <f t="shared" si="17"/>
        <v>2</v>
      </c>
      <c r="R12" s="226">
        <f t="shared" si="18"/>
        <v>51</v>
      </c>
      <c r="T12">
        <v>534</v>
      </c>
      <c r="U12">
        <v>4709</v>
      </c>
      <c r="V12" t="s">
        <v>393</v>
      </c>
      <c r="W12">
        <v>882.74099999999999</v>
      </c>
      <c r="X12">
        <v>454.70299999999997</v>
      </c>
      <c r="Y12">
        <v>1.9410000000000001</v>
      </c>
      <c r="Z12">
        <v>9.3469999999999995</v>
      </c>
      <c r="AA12">
        <v>99.783869999999993</v>
      </c>
      <c r="AB12">
        <v>3.6799849999999998</v>
      </c>
      <c r="AC12">
        <v>47.411929999999998</v>
      </c>
      <c r="AD12" s="1">
        <v>183</v>
      </c>
      <c r="AE12">
        <v>2</v>
      </c>
      <c r="AF12">
        <v>51</v>
      </c>
      <c r="AG12">
        <v>76</v>
      </c>
      <c r="AH12">
        <v>8.8465299999999996</v>
      </c>
      <c r="AI12">
        <v>83.6</v>
      </c>
      <c r="AJ12">
        <v>0</v>
      </c>
      <c r="AK12">
        <v>150</v>
      </c>
      <c r="AL12">
        <v>32591</v>
      </c>
      <c r="AM12">
        <v>0.74997457787295918</v>
      </c>
      <c r="AN12" t="s">
        <v>70</v>
      </c>
      <c r="AO12">
        <v>281.887</v>
      </c>
      <c r="AP12" t="s">
        <v>492</v>
      </c>
      <c r="AQ12" t="s">
        <v>118</v>
      </c>
      <c r="AR12" t="s">
        <v>123</v>
      </c>
      <c r="AS12" t="s">
        <v>118</v>
      </c>
      <c r="AT12" t="s">
        <v>123</v>
      </c>
      <c r="AU12" t="s">
        <v>229</v>
      </c>
      <c r="AV12" t="s">
        <v>393</v>
      </c>
      <c r="AW12" t="s">
        <v>70</v>
      </c>
      <c r="AX12">
        <v>4709</v>
      </c>
      <c r="AY12" t="s">
        <v>696</v>
      </c>
      <c r="AZ12">
        <v>3</v>
      </c>
      <c r="BA12" t="s">
        <v>697</v>
      </c>
      <c r="BB12">
        <v>4</v>
      </c>
      <c r="BC12">
        <v>1</v>
      </c>
      <c r="BE12" t="s">
        <v>185</v>
      </c>
      <c r="BF12" t="s">
        <v>186</v>
      </c>
      <c r="BG12" t="s">
        <v>185</v>
      </c>
      <c r="BI12" t="s">
        <v>118</v>
      </c>
      <c r="BJ12" t="s">
        <v>393</v>
      </c>
      <c r="BK12" t="s">
        <v>70</v>
      </c>
      <c r="BL12">
        <v>0.74997457787295918</v>
      </c>
      <c r="BM12">
        <v>4709</v>
      </c>
      <c r="BN12" t="s">
        <v>123</v>
      </c>
      <c r="BO12" t="s">
        <v>229</v>
      </c>
      <c r="BP12">
        <v>4</v>
      </c>
      <c r="BQ12">
        <v>882.74099999999999</v>
      </c>
      <c r="BR12">
        <v>3.6879557788247738E-2</v>
      </c>
      <c r="BS12">
        <v>0.47514623355458152</v>
      </c>
      <c r="BT12">
        <v>0.20730882557851057</v>
      </c>
      <c r="BU12">
        <v>9.3469999999999995</v>
      </c>
      <c r="BV12">
        <v>0.22656702249017549</v>
      </c>
      <c r="BW12">
        <v>5.7774590734994753</v>
      </c>
      <c r="BX12">
        <v>150</v>
      </c>
      <c r="BY12">
        <v>2</v>
      </c>
      <c r="BZ12">
        <v>51</v>
      </c>
    </row>
    <row r="13" spans="1:78" ht="16.5">
      <c r="A13" s="126" t="str">
        <f t="shared" si="1"/>
        <v>해성운수</v>
      </c>
      <c r="B13" s="127">
        <f t="shared" si="2"/>
        <v>4774</v>
      </c>
      <c r="C13" s="128" t="str">
        <f t="shared" si="3"/>
        <v>F</v>
      </c>
      <c r="D13" s="129">
        <f t="shared" si="4"/>
        <v>0.73690699237086099</v>
      </c>
      <c r="E13" s="130">
        <f t="shared" si="5"/>
        <v>4774</v>
      </c>
      <c r="F13" s="131" t="str">
        <f t="shared" si="6"/>
        <v>560</v>
      </c>
      <c r="G13" s="132" t="str">
        <f t="shared" si="7"/>
        <v>71바5818</v>
      </c>
      <c r="H13" s="133">
        <f t="shared" si="8"/>
        <v>2</v>
      </c>
      <c r="I13" s="134">
        <f t="shared" si="9"/>
        <v>481.49399999999997</v>
      </c>
      <c r="J13" s="135">
        <f t="shared" si="10"/>
        <v>3.4465614597801154E-2</v>
      </c>
      <c r="K13" s="135">
        <f t="shared" si="11"/>
        <v>0.45927551990883453</v>
      </c>
      <c r="L13" s="135">
        <f t="shared" si="12"/>
        <v>0.10592032299467907</v>
      </c>
      <c r="M13" s="136">
        <f t="shared" si="13"/>
        <v>8.7750000000000004</v>
      </c>
      <c r="N13" s="137">
        <f t="shared" si="14"/>
        <v>0</v>
      </c>
      <c r="O13" s="137">
        <f t="shared" si="15"/>
        <v>1.0384345391635204</v>
      </c>
      <c r="P13" s="223">
        <f t="shared" si="16"/>
        <v>65</v>
      </c>
      <c r="Q13" s="224">
        <f t="shared" si="17"/>
        <v>0</v>
      </c>
      <c r="R13" s="224">
        <f t="shared" si="18"/>
        <v>5</v>
      </c>
      <c r="T13">
        <v>534</v>
      </c>
      <c r="U13">
        <v>4774</v>
      </c>
      <c r="V13" t="s">
        <v>393</v>
      </c>
      <c r="W13">
        <v>481.49400000000003</v>
      </c>
      <c r="X13">
        <v>251.38499999999999</v>
      </c>
      <c r="Y13">
        <v>1.915</v>
      </c>
      <c r="Z13">
        <v>8.7750000000000004</v>
      </c>
      <c r="AA13">
        <v>56.344157000000003</v>
      </c>
      <c r="AB13">
        <v>1.9419360000000001</v>
      </c>
      <c r="AC13">
        <v>25.877492</v>
      </c>
      <c r="AD13" s="1">
        <v>51</v>
      </c>
      <c r="AE13">
        <v>0</v>
      </c>
      <c r="AF13">
        <v>5</v>
      </c>
      <c r="AG13">
        <v>54</v>
      </c>
      <c r="AH13">
        <v>8.5455880000000004</v>
      </c>
      <c r="AI13">
        <v>0</v>
      </c>
      <c r="AJ13">
        <v>0</v>
      </c>
      <c r="AK13">
        <v>65</v>
      </c>
      <c r="AL13">
        <v>9513</v>
      </c>
      <c r="AM13">
        <v>0.73690699237086099</v>
      </c>
      <c r="AN13" t="s">
        <v>70</v>
      </c>
      <c r="AO13">
        <v>405.29199999999997</v>
      </c>
      <c r="AP13" t="s">
        <v>493</v>
      </c>
      <c r="AQ13" t="s">
        <v>118</v>
      </c>
      <c r="AR13" t="s">
        <v>123</v>
      </c>
      <c r="AS13" t="s">
        <v>118</v>
      </c>
      <c r="AT13" t="s">
        <v>123</v>
      </c>
      <c r="AU13" t="s">
        <v>231</v>
      </c>
      <c r="AV13" t="s">
        <v>393</v>
      </c>
      <c r="AW13" t="s">
        <v>70</v>
      </c>
      <c r="AX13">
        <v>4774</v>
      </c>
      <c r="AY13" t="s">
        <v>696</v>
      </c>
      <c r="AZ13">
        <v>4</v>
      </c>
      <c r="BA13" t="s">
        <v>698</v>
      </c>
      <c r="BB13">
        <v>2</v>
      </c>
      <c r="BC13">
        <v>1</v>
      </c>
      <c r="BE13" t="s">
        <v>70</v>
      </c>
      <c r="BF13">
        <v>0</v>
      </c>
      <c r="BG13" t="s">
        <v>363</v>
      </c>
      <c r="BI13" t="s">
        <v>118</v>
      </c>
      <c r="BJ13" t="s">
        <v>393</v>
      </c>
      <c r="BK13" t="s">
        <v>70</v>
      </c>
      <c r="BL13">
        <v>0.73690699237086099</v>
      </c>
      <c r="BM13">
        <v>4774</v>
      </c>
      <c r="BN13" t="s">
        <v>123</v>
      </c>
      <c r="BO13" t="s">
        <v>231</v>
      </c>
      <c r="BP13">
        <v>2</v>
      </c>
      <c r="BQ13">
        <v>481.49399999999997</v>
      </c>
      <c r="BR13">
        <v>3.4465614597801154E-2</v>
      </c>
      <c r="BS13">
        <v>0.45927551990883453</v>
      </c>
      <c r="BT13">
        <v>0.10592032299467906</v>
      </c>
      <c r="BU13">
        <v>8.7750000000000004</v>
      </c>
      <c r="BV13">
        <v>0</v>
      </c>
      <c r="BW13">
        <v>1.0384345391635204</v>
      </c>
      <c r="BX13">
        <v>65</v>
      </c>
      <c r="BY13">
        <v>0</v>
      </c>
      <c r="BZ13">
        <v>5</v>
      </c>
    </row>
    <row r="14" spans="1:78" ht="16.5">
      <c r="A14" s="109" t="str">
        <f t="shared" si="1"/>
        <v>해성운수</v>
      </c>
      <c r="B14" s="110">
        <f t="shared" si="2"/>
        <v>5507</v>
      </c>
      <c r="C14" s="111" t="str">
        <f t="shared" si="3"/>
        <v>F</v>
      </c>
      <c r="D14" s="112">
        <f t="shared" si="4"/>
        <v>0.79103676048164884</v>
      </c>
      <c r="E14" s="113">
        <f t="shared" si="5"/>
        <v>5507</v>
      </c>
      <c r="F14" s="114" t="str">
        <f t="shared" si="6"/>
        <v>514-1</v>
      </c>
      <c r="G14" s="115" t="str">
        <f t="shared" si="7"/>
        <v>71바5819</v>
      </c>
      <c r="H14" s="116">
        <f t="shared" si="8"/>
        <v>2</v>
      </c>
      <c r="I14" s="117">
        <f t="shared" si="9"/>
        <v>1478.3150000000001</v>
      </c>
      <c r="J14" s="118">
        <f t="shared" si="10"/>
        <v>1.2159029860883961E-2</v>
      </c>
      <c r="K14" s="118">
        <f t="shared" si="11"/>
        <v>0.40903734262387864</v>
      </c>
      <c r="L14" s="118">
        <f t="shared" si="12"/>
        <v>0.15287675495412006</v>
      </c>
      <c r="M14" s="119">
        <f t="shared" si="13"/>
        <v>10.842000000000001</v>
      </c>
      <c r="N14" s="120">
        <f t="shared" si="14"/>
        <v>0</v>
      </c>
      <c r="O14" s="120">
        <f t="shared" si="15"/>
        <v>7.3732594203535777</v>
      </c>
      <c r="P14" s="225">
        <f t="shared" si="16"/>
        <v>3</v>
      </c>
      <c r="Q14" s="226">
        <f t="shared" si="17"/>
        <v>0</v>
      </c>
      <c r="R14" s="226">
        <f t="shared" si="18"/>
        <v>112</v>
      </c>
      <c r="T14">
        <v>534</v>
      </c>
      <c r="U14">
        <v>5507</v>
      </c>
      <c r="V14" t="s">
        <v>393</v>
      </c>
      <c r="W14">
        <v>1521.047</v>
      </c>
      <c r="X14">
        <v>685.08299999999997</v>
      </c>
      <c r="Y14">
        <v>2.2200000000000002</v>
      </c>
      <c r="Z14">
        <v>10.842000000000001</v>
      </c>
      <c r="AA14">
        <v>121.82995</v>
      </c>
      <c r="AB14">
        <v>1.4813339999999999</v>
      </c>
      <c r="AC14">
        <v>49.832999000000001</v>
      </c>
      <c r="AD14" s="1">
        <v>226</v>
      </c>
      <c r="AE14">
        <v>0</v>
      </c>
      <c r="AF14">
        <v>112</v>
      </c>
      <c r="AG14">
        <v>69</v>
      </c>
      <c r="AH14">
        <v>12.484999999999999</v>
      </c>
      <c r="AI14">
        <v>9.9</v>
      </c>
      <c r="AJ14">
        <v>0</v>
      </c>
      <c r="AK14">
        <v>3</v>
      </c>
      <c r="AL14">
        <v>621</v>
      </c>
      <c r="AM14">
        <v>0.79103676048164884</v>
      </c>
      <c r="AN14" t="s">
        <v>70</v>
      </c>
      <c r="AO14">
        <v>1371.0930000000001</v>
      </c>
      <c r="AP14" t="s">
        <v>494</v>
      </c>
      <c r="AQ14" t="s">
        <v>118</v>
      </c>
      <c r="AR14" t="s">
        <v>120</v>
      </c>
      <c r="AS14" t="s">
        <v>118</v>
      </c>
      <c r="AT14" t="s">
        <v>120</v>
      </c>
      <c r="AU14" t="s">
        <v>401</v>
      </c>
      <c r="AV14" t="s">
        <v>393</v>
      </c>
      <c r="AW14" t="s">
        <v>70</v>
      </c>
      <c r="AX14">
        <v>5507</v>
      </c>
      <c r="AY14" t="s">
        <v>693</v>
      </c>
      <c r="AZ14">
        <v>2</v>
      </c>
      <c r="BA14" t="s">
        <v>699</v>
      </c>
      <c r="BB14">
        <v>2</v>
      </c>
      <c r="BC14">
        <v>1</v>
      </c>
      <c r="BE14" t="s">
        <v>70</v>
      </c>
      <c r="BF14">
        <v>0</v>
      </c>
      <c r="BG14" t="s">
        <v>363</v>
      </c>
      <c r="BI14" t="s">
        <v>118</v>
      </c>
      <c r="BJ14" t="s">
        <v>393</v>
      </c>
      <c r="BK14" t="s">
        <v>70</v>
      </c>
      <c r="BL14">
        <v>0.79103676048164884</v>
      </c>
      <c r="BM14">
        <v>5507</v>
      </c>
      <c r="BN14" t="s">
        <v>120</v>
      </c>
      <c r="BO14" t="s">
        <v>401</v>
      </c>
      <c r="BP14">
        <v>2</v>
      </c>
      <c r="BQ14">
        <v>1478.3150000000001</v>
      </c>
      <c r="BR14">
        <v>1.2159029860883961E-2</v>
      </c>
      <c r="BS14">
        <v>0.40903734262387864</v>
      </c>
      <c r="BT14">
        <v>0.14858186499168008</v>
      </c>
      <c r="BU14">
        <v>10.842000000000001</v>
      </c>
      <c r="BV14">
        <v>0</v>
      </c>
      <c r="BW14">
        <v>7.3732594203535777</v>
      </c>
      <c r="BX14">
        <v>3</v>
      </c>
      <c r="BY14">
        <v>0</v>
      </c>
      <c r="BZ14">
        <v>112</v>
      </c>
    </row>
    <row r="15" spans="1:78" ht="16.5">
      <c r="A15" s="126" t="str">
        <f t="shared" si="1"/>
        <v>해성운수</v>
      </c>
      <c r="B15" s="127">
        <f t="shared" si="2"/>
        <v>7915</v>
      </c>
      <c r="C15" s="128" t="str">
        <f t="shared" si="3"/>
        <v>F</v>
      </c>
      <c r="D15" s="129">
        <f t="shared" si="4"/>
        <v>0.78556928032384454</v>
      </c>
      <c r="E15" s="130">
        <f t="shared" si="5"/>
        <v>7915</v>
      </c>
      <c r="F15" s="131" t="str">
        <f t="shared" si="6"/>
        <v>560</v>
      </c>
      <c r="G15" s="132" t="str">
        <f t="shared" si="7"/>
        <v>71바5817</v>
      </c>
      <c r="H15" s="133">
        <f t="shared" si="8"/>
        <v>5</v>
      </c>
      <c r="I15" s="134">
        <f t="shared" si="9"/>
        <v>1683.923</v>
      </c>
      <c r="J15" s="135">
        <f t="shared" si="10"/>
        <v>1.9486929376890165E-2</v>
      </c>
      <c r="K15" s="135">
        <f t="shared" si="11"/>
        <v>0.49838488452124624</v>
      </c>
      <c r="L15" s="135">
        <f t="shared" si="12"/>
        <v>0.21438034874516235</v>
      </c>
      <c r="M15" s="136">
        <f t="shared" si="13"/>
        <v>8.2379999999999995</v>
      </c>
      <c r="N15" s="137">
        <f t="shared" si="14"/>
        <v>0</v>
      </c>
      <c r="O15" s="137">
        <f t="shared" si="15"/>
        <v>2.4347906644187414</v>
      </c>
      <c r="P15" s="223">
        <f t="shared" si="16"/>
        <v>289</v>
      </c>
      <c r="Q15" s="224">
        <f t="shared" si="17"/>
        <v>0</v>
      </c>
      <c r="R15" s="224">
        <f t="shared" si="18"/>
        <v>41</v>
      </c>
      <c r="T15">
        <v>534</v>
      </c>
      <c r="U15">
        <v>7915</v>
      </c>
      <c r="V15" t="s">
        <v>393</v>
      </c>
      <c r="W15">
        <v>1683.923</v>
      </c>
      <c r="X15">
        <v>826.95600000000002</v>
      </c>
      <c r="Y15">
        <v>2.036</v>
      </c>
      <c r="Z15">
        <v>8.2379999999999995</v>
      </c>
      <c r="AA15">
        <v>197.70970199999999</v>
      </c>
      <c r="AB15">
        <v>3.8527550000000002</v>
      </c>
      <c r="AC15">
        <v>98.535527000000002</v>
      </c>
      <c r="AD15" s="1">
        <v>361</v>
      </c>
      <c r="AE15">
        <v>0</v>
      </c>
      <c r="AF15">
        <v>41</v>
      </c>
      <c r="AG15">
        <v>84</v>
      </c>
      <c r="AH15">
        <v>8.5171489999999999</v>
      </c>
      <c r="AI15">
        <v>183.7</v>
      </c>
      <c r="AJ15">
        <v>9.1</v>
      </c>
      <c r="AK15">
        <v>289</v>
      </c>
      <c r="AL15">
        <v>81225</v>
      </c>
      <c r="AM15">
        <v>0.78556928032384454</v>
      </c>
      <c r="AN15" t="s">
        <v>70</v>
      </c>
      <c r="AO15">
        <v>487.875</v>
      </c>
      <c r="AP15" t="s">
        <v>495</v>
      </c>
      <c r="AQ15" t="s">
        <v>118</v>
      </c>
      <c r="AR15" t="s">
        <v>123</v>
      </c>
      <c r="AS15" t="s">
        <v>118</v>
      </c>
      <c r="AT15" t="s">
        <v>123</v>
      </c>
      <c r="AU15" t="s">
        <v>230</v>
      </c>
      <c r="AV15" t="s">
        <v>393</v>
      </c>
      <c r="AW15" t="s">
        <v>70</v>
      </c>
      <c r="AX15">
        <v>7915</v>
      </c>
      <c r="AY15" t="s">
        <v>696</v>
      </c>
      <c r="AZ15">
        <v>1</v>
      </c>
      <c r="BA15" t="s">
        <v>379</v>
      </c>
      <c r="BB15">
        <v>5</v>
      </c>
      <c r="BC15">
        <v>1</v>
      </c>
      <c r="BE15" t="s">
        <v>70</v>
      </c>
      <c r="BF15">
        <v>0</v>
      </c>
      <c r="BG15" s="5" t="s">
        <v>363</v>
      </c>
      <c r="BI15" t="s">
        <v>118</v>
      </c>
      <c r="BJ15" t="s">
        <v>393</v>
      </c>
      <c r="BK15" t="s">
        <v>70</v>
      </c>
      <c r="BL15">
        <v>0.78556928032384454</v>
      </c>
      <c r="BM15">
        <v>7915</v>
      </c>
      <c r="BN15" t="s">
        <v>123</v>
      </c>
      <c r="BO15" t="s">
        <v>230</v>
      </c>
      <c r="BP15">
        <v>5</v>
      </c>
      <c r="BQ15">
        <v>1683.923</v>
      </c>
      <c r="BR15">
        <v>1.9486929376890165E-2</v>
      </c>
      <c r="BS15">
        <v>0.49838488452124624</v>
      </c>
      <c r="BT15">
        <v>0.21438034874516235</v>
      </c>
      <c r="BU15">
        <v>8.2379999999999995</v>
      </c>
      <c r="BV15">
        <v>0</v>
      </c>
      <c r="BW15">
        <v>2.4347906644187414</v>
      </c>
      <c r="BX15">
        <v>289</v>
      </c>
      <c r="BY15">
        <v>0</v>
      </c>
      <c r="BZ15">
        <v>41</v>
      </c>
    </row>
    <row r="16" spans="1:78" ht="16.5">
      <c r="A16" s="109" t="str">
        <f t="shared" si="1"/>
        <v>해성운수</v>
      </c>
      <c r="B16" s="110">
        <f t="shared" si="2"/>
        <v>9228</v>
      </c>
      <c r="C16" s="111" t="str">
        <f t="shared" si="3"/>
        <v>B</v>
      </c>
      <c r="D16" s="112">
        <f t="shared" si="4"/>
        <v>0.94554576155389325</v>
      </c>
      <c r="E16" s="113">
        <f t="shared" si="5"/>
        <v>9228</v>
      </c>
      <c r="F16" s="114" t="str">
        <f t="shared" si="6"/>
        <v>564</v>
      </c>
      <c r="G16" s="115" t="str">
        <f t="shared" si="7"/>
        <v>71바5771</v>
      </c>
      <c r="H16" s="116">
        <f t="shared" si="8"/>
        <v>4</v>
      </c>
      <c r="I16" s="117">
        <f t="shared" si="9"/>
        <v>1086.5940000000001</v>
      </c>
      <c r="J16" s="118">
        <f t="shared" si="10"/>
        <v>5.3139023491837488E-2</v>
      </c>
      <c r="K16" s="118">
        <f t="shared" si="11"/>
        <v>0.40400835674074875</v>
      </c>
      <c r="L16" s="118">
        <f t="shared" si="12"/>
        <v>0.32210742926981006</v>
      </c>
      <c r="M16" s="119">
        <f t="shared" si="13"/>
        <v>5.0990000000000002</v>
      </c>
      <c r="N16" s="120">
        <f t="shared" si="14"/>
        <v>2.1167059637730374</v>
      </c>
      <c r="O16" s="120">
        <f t="shared" si="15"/>
        <v>1.6565524933875946</v>
      </c>
      <c r="P16" s="225">
        <f t="shared" si="16"/>
        <v>34</v>
      </c>
      <c r="Q16" s="226">
        <f t="shared" si="17"/>
        <v>26</v>
      </c>
      <c r="R16" s="226">
        <f t="shared" si="18"/>
        <v>21</v>
      </c>
      <c r="T16">
        <v>534</v>
      </c>
      <c r="U16">
        <v>9228</v>
      </c>
      <c r="V16" t="s">
        <v>393</v>
      </c>
      <c r="W16">
        <v>1128.789</v>
      </c>
      <c r="X16">
        <v>285.09199999999998</v>
      </c>
      <c r="Y16">
        <v>3.9590000000000001</v>
      </c>
      <c r="Z16">
        <v>5.0990000000000002</v>
      </c>
      <c r="AA16">
        <v>119.02104300000001</v>
      </c>
      <c r="AB16">
        <v>6.324662</v>
      </c>
      <c r="AC16">
        <v>48.085495999999999</v>
      </c>
      <c r="AD16" s="1">
        <v>350</v>
      </c>
      <c r="AE16">
        <v>26</v>
      </c>
      <c r="AF16">
        <v>21</v>
      </c>
      <c r="AG16">
        <v>78</v>
      </c>
      <c r="AH16">
        <v>9.4839439999999993</v>
      </c>
      <c r="AI16">
        <v>42.3</v>
      </c>
      <c r="AJ16">
        <v>0</v>
      </c>
      <c r="AK16">
        <v>34</v>
      </c>
      <c r="AL16">
        <v>11682</v>
      </c>
      <c r="AM16">
        <v>0.94554576155389325</v>
      </c>
      <c r="AN16" t="s">
        <v>68</v>
      </c>
      <c r="AO16">
        <v>452.28699999999998</v>
      </c>
      <c r="AP16" t="s">
        <v>496</v>
      </c>
      <c r="AQ16" t="s">
        <v>118</v>
      </c>
      <c r="AR16" t="s">
        <v>124</v>
      </c>
      <c r="AS16" t="s">
        <v>118</v>
      </c>
      <c r="AT16" t="s">
        <v>124</v>
      </c>
      <c r="AU16" t="s">
        <v>233</v>
      </c>
      <c r="AV16" t="s">
        <v>393</v>
      </c>
      <c r="AW16" t="s">
        <v>68</v>
      </c>
      <c r="AX16">
        <v>9228</v>
      </c>
      <c r="AY16" t="s">
        <v>700</v>
      </c>
      <c r="AZ16">
        <v>1</v>
      </c>
      <c r="BA16" t="s">
        <v>431</v>
      </c>
      <c r="BB16">
        <v>4</v>
      </c>
      <c r="BC16">
        <v>1</v>
      </c>
      <c r="BE16" t="s">
        <v>68</v>
      </c>
      <c r="BF16">
        <v>0</v>
      </c>
      <c r="BG16" t="s">
        <v>363</v>
      </c>
      <c r="BI16" t="s">
        <v>118</v>
      </c>
      <c r="BJ16" t="s">
        <v>393</v>
      </c>
      <c r="BK16" t="s">
        <v>68</v>
      </c>
      <c r="BL16">
        <v>0.94554576155389325</v>
      </c>
      <c r="BM16">
        <v>9228</v>
      </c>
      <c r="BN16" t="s">
        <v>124</v>
      </c>
      <c r="BO16" t="s">
        <v>233</v>
      </c>
      <c r="BP16">
        <v>4</v>
      </c>
      <c r="BQ16">
        <v>1086.5940000000001</v>
      </c>
      <c r="BR16">
        <v>5.3139023491837488E-2</v>
      </c>
      <c r="BS16">
        <v>0.40400835674074875</v>
      </c>
      <c r="BT16">
        <v>0.31006680610813891</v>
      </c>
      <c r="BU16">
        <v>5.0990000000000002</v>
      </c>
      <c r="BV16">
        <v>2.1167059637730374</v>
      </c>
      <c r="BW16">
        <v>1.6565524933875946</v>
      </c>
      <c r="BX16">
        <v>34</v>
      </c>
      <c r="BY16">
        <v>26</v>
      </c>
      <c r="BZ16">
        <v>21</v>
      </c>
    </row>
    <row r="17" spans="1:78" ht="16.5">
      <c r="A17" s="126" t="str">
        <f t="shared" si="1"/>
        <v>해성운수</v>
      </c>
      <c r="B17" s="127">
        <f t="shared" si="2"/>
        <v>9553</v>
      </c>
      <c r="C17" s="128" t="str">
        <f t="shared" si="3"/>
        <v>D</v>
      </c>
      <c r="D17" s="129">
        <f t="shared" si="4"/>
        <v>0.84803733915583401</v>
      </c>
      <c r="E17" s="130">
        <f t="shared" si="5"/>
        <v>9553</v>
      </c>
      <c r="F17" s="131" t="str">
        <f t="shared" si="6"/>
        <v>514-1</v>
      </c>
      <c r="G17" s="132" t="str">
        <f t="shared" si="7"/>
        <v>71바5788</v>
      </c>
      <c r="H17" s="133">
        <f t="shared" si="8"/>
        <v>2</v>
      </c>
      <c r="I17" s="134">
        <f t="shared" si="9"/>
        <v>1501.3969999999999</v>
      </c>
      <c r="J17" s="135">
        <f t="shared" si="10"/>
        <v>2.2538967213739131E-2</v>
      </c>
      <c r="K17" s="135">
        <f t="shared" si="11"/>
        <v>0.37179348353002406</v>
      </c>
      <c r="L17" s="135">
        <f t="shared" si="12"/>
        <v>0.2104706483361829</v>
      </c>
      <c r="M17" s="136">
        <f t="shared" si="13"/>
        <v>8.7360000000000007</v>
      </c>
      <c r="N17" s="137">
        <f t="shared" si="14"/>
        <v>0</v>
      </c>
      <c r="O17" s="137">
        <f t="shared" si="15"/>
        <v>2.464371515328724</v>
      </c>
      <c r="P17" s="223">
        <f t="shared" si="16"/>
        <v>3</v>
      </c>
      <c r="Q17" s="224">
        <f t="shared" si="17"/>
        <v>0</v>
      </c>
      <c r="R17" s="224">
        <f t="shared" si="18"/>
        <v>37</v>
      </c>
      <c r="T17">
        <v>534</v>
      </c>
      <c r="U17">
        <v>9553</v>
      </c>
      <c r="V17" t="s">
        <v>393</v>
      </c>
      <c r="W17">
        <v>1539.8810000000001</v>
      </c>
      <c r="X17">
        <v>627.65499999999997</v>
      </c>
      <c r="Y17">
        <v>2.4529999999999998</v>
      </c>
      <c r="Z17">
        <v>8.7360000000000007</v>
      </c>
      <c r="AA17">
        <v>116.12910100000001</v>
      </c>
      <c r="AB17">
        <v>2.6174300000000001</v>
      </c>
      <c r="AC17">
        <v>43.176043</v>
      </c>
      <c r="AD17" s="1">
        <v>316</v>
      </c>
      <c r="AE17">
        <v>0</v>
      </c>
      <c r="AF17">
        <v>37</v>
      </c>
      <c r="AG17">
        <v>66</v>
      </c>
      <c r="AH17">
        <v>13.260078</v>
      </c>
      <c r="AI17">
        <v>11.7</v>
      </c>
      <c r="AJ17">
        <v>0</v>
      </c>
      <c r="AK17">
        <v>3</v>
      </c>
      <c r="AL17">
        <v>1187</v>
      </c>
      <c r="AM17">
        <v>0.84803733915583401</v>
      </c>
      <c r="AN17" t="s">
        <v>67</v>
      </c>
      <c r="AO17">
        <v>1387.8219999999999</v>
      </c>
      <c r="AP17" t="s">
        <v>497</v>
      </c>
      <c r="AQ17" t="s">
        <v>118</v>
      </c>
      <c r="AR17" t="s">
        <v>120</v>
      </c>
      <c r="AS17" t="s">
        <v>118</v>
      </c>
      <c r="AT17" t="s">
        <v>120</v>
      </c>
      <c r="AU17" t="s">
        <v>365</v>
      </c>
      <c r="AV17" t="s">
        <v>393</v>
      </c>
      <c r="AW17" t="s">
        <v>67</v>
      </c>
      <c r="AX17">
        <v>9553</v>
      </c>
      <c r="AY17" t="s">
        <v>701</v>
      </c>
      <c r="AZ17">
        <v>1</v>
      </c>
      <c r="BA17" t="s">
        <v>374</v>
      </c>
      <c r="BB17">
        <v>2</v>
      </c>
      <c r="BC17">
        <v>1</v>
      </c>
      <c r="BE17" t="s">
        <v>68</v>
      </c>
      <c r="BF17">
        <v>-2</v>
      </c>
      <c r="BG17" t="s">
        <v>467</v>
      </c>
      <c r="BI17" t="s">
        <v>118</v>
      </c>
      <c r="BJ17" t="s">
        <v>393</v>
      </c>
      <c r="BK17" t="s">
        <v>67</v>
      </c>
      <c r="BL17">
        <v>0.84803733915583401</v>
      </c>
      <c r="BM17">
        <v>9553</v>
      </c>
      <c r="BN17" t="s">
        <v>120</v>
      </c>
      <c r="BO17" t="s">
        <v>365</v>
      </c>
      <c r="BP17">
        <v>2</v>
      </c>
      <c r="BQ17">
        <v>1501.3969999999999</v>
      </c>
      <c r="BR17">
        <v>2.2538967213739131E-2</v>
      </c>
      <c r="BS17">
        <v>0.37179348353002406</v>
      </c>
      <c r="BT17">
        <v>0.20521066238235292</v>
      </c>
      <c r="BU17">
        <v>8.7360000000000007</v>
      </c>
      <c r="BV17">
        <v>0</v>
      </c>
      <c r="BW17">
        <v>2.464371515328724</v>
      </c>
      <c r="BX17">
        <v>3</v>
      </c>
      <c r="BY17">
        <v>0</v>
      </c>
      <c r="BZ17">
        <v>37</v>
      </c>
    </row>
    <row r="18" spans="1:78" ht="16.5">
      <c r="A18" s="109" t="str">
        <f t="shared" si="1"/>
        <v>해성운수</v>
      </c>
      <c r="B18" s="110" t="str">
        <f t="shared" si="2"/>
        <v>강대호</v>
      </c>
      <c r="C18" s="111" t="str">
        <f t="shared" si="3"/>
        <v>D</v>
      </c>
      <c r="D18" s="112">
        <f t="shared" si="4"/>
        <v>0.83031294019525625</v>
      </c>
      <c r="E18" s="113">
        <f t="shared" si="5"/>
        <v>8190</v>
      </c>
      <c r="F18" s="114" t="str">
        <f t="shared" si="6"/>
        <v>514-1</v>
      </c>
      <c r="G18" s="115" t="str">
        <f t="shared" si="7"/>
        <v>71바5780</v>
      </c>
      <c r="H18" s="116">
        <f t="shared" si="8"/>
        <v>2</v>
      </c>
      <c r="I18" s="117">
        <f t="shared" si="9"/>
        <v>1097.175</v>
      </c>
      <c r="J18" s="118">
        <f t="shared" si="10"/>
        <v>1.0212325001621744E-3</v>
      </c>
      <c r="K18" s="118">
        <f t="shared" si="11"/>
        <v>0.36689443113162384</v>
      </c>
      <c r="L18" s="118">
        <f t="shared" si="12"/>
        <v>0.16496912525349192</v>
      </c>
      <c r="M18" s="119">
        <f t="shared" si="13"/>
        <v>8.2509999999999994</v>
      </c>
      <c r="N18" s="120">
        <f t="shared" si="14"/>
        <v>0</v>
      </c>
      <c r="O18" s="120">
        <f t="shared" si="15"/>
        <v>1.0025747943582382</v>
      </c>
      <c r="P18" s="225">
        <f t="shared" si="16"/>
        <v>0</v>
      </c>
      <c r="Q18" s="226">
        <f t="shared" si="17"/>
        <v>0</v>
      </c>
      <c r="R18" s="226">
        <f t="shared" si="18"/>
        <v>11</v>
      </c>
      <c r="T18">
        <v>534</v>
      </c>
      <c r="U18">
        <v>8190</v>
      </c>
      <c r="V18" t="s">
        <v>254</v>
      </c>
      <c r="W18">
        <v>1097.175</v>
      </c>
      <c r="X18">
        <v>473.60599999999999</v>
      </c>
      <c r="Y18">
        <v>2.3170000000000002</v>
      </c>
      <c r="Z18">
        <v>8.2509999999999994</v>
      </c>
      <c r="AA18">
        <v>86.188012999999998</v>
      </c>
      <c r="AB18">
        <v>8.8017999999999999E-2</v>
      </c>
      <c r="AC18">
        <v>31.621901999999999</v>
      </c>
      <c r="AD18" s="1">
        <v>181</v>
      </c>
      <c r="AE18">
        <v>0</v>
      </c>
      <c r="AF18">
        <v>11</v>
      </c>
      <c r="AG18">
        <v>55</v>
      </c>
      <c r="AH18">
        <v>12.730017999999999</v>
      </c>
      <c r="AI18">
        <v>0</v>
      </c>
      <c r="AJ18">
        <v>0</v>
      </c>
      <c r="AK18">
        <v>0</v>
      </c>
      <c r="AL18">
        <v>0</v>
      </c>
      <c r="AM18">
        <v>0.83031294019525625</v>
      </c>
      <c r="AN18" t="s">
        <v>67</v>
      </c>
      <c r="AO18">
        <v>1003.572</v>
      </c>
      <c r="AP18" t="s">
        <v>498</v>
      </c>
      <c r="AQ18" t="s">
        <v>118</v>
      </c>
      <c r="AR18" t="s">
        <v>120</v>
      </c>
      <c r="AS18" t="s">
        <v>118</v>
      </c>
      <c r="AT18" t="s">
        <v>120</v>
      </c>
      <c r="AU18" t="s">
        <v>220</v>
      </c>
      <c r="AV18" t="s">
        <v>254</v>
      </c>
      <c r="AW18" t="s">
        <v>67</v>
      </c>
      <c r="AX18">
        <v>8190</v>
      </c>
      <c r="AY18" t="s">
        <v>701</v>
      </c>
      <c r="AZ18">
        <v>5</v>
      </c>
      <c r="BA18" t="s">
        <v>469</v>
      </c>
      <c r="BB18">
        <v>2</v>
      </c>
      <c r="BC18">
        <v>1</v>
      </c>
      <c r="BE18" t="s">
        <v>67</v>
      </c>
      <c r="BF18">
        <v>0</v>
      </c>
      <c r="BG18" t="s">
        <v>363</v>
      </c>
      <c r="BI18" t="s">
        <v>118</v>
      </c>
      <c r="BJ18" t="s">
        <v>254</v>
      </c>
      <c r="BK18" t="s">
        <v>67</v>
      </c>
      <c r="BL18">
        <v>0.83031294019525625</v>
      </c>
      <c r="BM18">
        <v>8190</v>
      </c>
      <c r="BN18" t="s">
        <v>120</v>
      </c>
      <c r="BO18" t="s">
        <v>220</v>
      </c>
      <c r="BP18">
        <v>2</v>
      </c>
      <c r="BQ18">
        <v>1097.175</v>
      </c>
      <c r="BR18">
        <v>1.0212325001621744E-3</v>
      </c>
      <c r="BS18">
        <v>0.36689443113162384</v>
      </c>
      <c r="BT18">
        <v>0.16496912525349192</v>
      </c>
      <c r="BU18">
        <v>8.2509999999999994</v>
      </c>
      <c r="BV18">
        <v>0</v>
      </c>
      <c r="BW18">
        <v>1.0025747943582382</v>
      </c>
      <c r="BX18">
        <v>0</v>
      </c>
      <c r="BY18">
        <v>0</v>
      </c>
      <c r="BZ18">
        <v>11</v>
      </c>
    </row>
    <row r="19" spans="1:78" ht="16.5">
      <c r="A19" s="126" t="str">
        <f t="shared" si="1"/>
        <v>해성운수</v>
      </c>
      <c r="B19" s="127" t="str">
        <f t="shared" si="2"/>
        <v>강신모</v>
      </c>
      <c r="C19" s="128" t="str">
        <f t="shared" si="3"/>
        <v>C</v>
      </c>
      <c r="D19" s="129">
        <f t="shared" si="4"/>
        <v>0.8834573951762239</v>
      </c>
      <c r="E19" s="130">
        <f t="shared" si="5"/>
        <v>380</v>
      </c>
      <c r="F19" s="131" t="str">
        <f t="shared" si="6"/>
        <v>593</v>
      </c>
      <c r="G19" s="132" t="str">
        <f t="shared" si="7"/>
        <v>70바3804</v>
      </c>
      <c r="H19" s="133">
        <f t="shared" si="8"/>
        <v>2</v>
      </c>
      <c r="I19" s="134">
        <f t="shared" si="9"/>
        <v>1570.5840000000001</v>
      </c>
      <c r="J19" s="135">
        <f t="shared" si="10"/>
        <v>1.3103984483484448E-2</v>
      </c>
      <c r="K19" s="135">
        <f t="shared" si="11"/>
        <v>0.45093517475039158</v>
      </c>
      <c r="L19" s="135">
        <f t="shared" si="12"/>
        <v>0.29033786158524472</v>
      </c>
      <c r="M19" s="136">
        <f t="shared" si="13"/>
        <v>6.8419999999999996</v>
      </c>
      <c r="N19" s="137">
        <f t="shared" si="14"/>
        <v>6.3670583680974724E-2</v>
      </c>
      <c r="O19" s="137">
        <f t="shared" si="15"/>
        <v>1.1460705062575449</v>
      </c>
      <c r="P19" s="223">
        <f t="shared" si="16"/>
        <v>159</v>
      </c>
      <c r="Q19" s="224">
        <f t="shared" si="17"/>
        <v>1</v>
      </c>
      <c r="R19" s="224">
        <f t="shared" si="18"/>
        <v>18</v>
      </c>
      <c r="T19">
        <v>534</v>
      </c>
      <c r="U19">
        <v>380</v>
      </c>
      <c r="V19" t="s">
        <v>445</v>
      </c>
      <c r="W19">
        <v>1570.5840000000001</v>
      </c>
      <c r="X19">
        <v>745.01900000000001</v>
      </c>
      <c r="Y19">
        <v>2.1080000000000001</v>
      </c>
      <c r="Z19">
        <v>6.8419999999999996</v>
      </c>
      <c r="AA19">
        <v>162.48080899999999</v>
      </c>
      <c r="AB19">
        <v>2.129146</v>
      </c>
      <c r="AC19">
        <v>73.268311999999995</v>
      </c>
      <c r="AD19" s="1">
        <v>456</v>
      </c>
      <c r="AE19">
        <v>1</v>
      </c>
      <c r="AF19">
        <v>18</v>
      </c>
      <c r="AG19">
        <v>63</v>
      </c>
      <c r="AH19">
        <v>9.6662730000000003</v>
      </c>
      <c r="AI19">
        <v>0</v>
      </c>
      <c r="AJ19">
        <v>0</v>
      </c>
      <c r="AK19">
        <v>159</v>
      </c>
      <c r="AL19">
        <v>43259</v>
      </c>
      <c r="AM19">
        <v>0.8834573951762239</v>
      </c>
      <c r="AN19" t="s">
        <v>69</v>
      </c>
      <c r="AO19">
        <v>1486.69</v>
      </c>
      <c r="AP19" t="s">
        <v>499</v>
      </c>
      <c r="AQ19" t="s">
        <v>118</v>
      </c>
      <c r="AR19" t="s">
        <v>128</v>
      </c>
      <c r="AS19" t="s">
        <v>118</v>
      </c>
      <c r="AT19" t="s">
        <v>128</v>
      </c>
      <c r="AU19" t="s">
        <v>245</v>
      </c>
      <c r="AV19" t="s">
        <v>445</v>
      </c>
      <c r="AW19" t="s">
        <v>69</v>
      </c>
      <c r="AX19">
        <v>380</v>
      </c>
      <c r="AY19" t="s">
        <v>702</v>
      </c>
      <c r="AZ19">
        <v>2</v>
      </c>
      <c r="BA19" t="s">
        <v>444</v>
      </c>
      <c r="BB19">
        <v>2</v>
      </c>
      <c r="BC19">
        <v>1</v>
      </c>
      <c r="BE19" t="s">
        <v>69</v>
      </c>
      <c r="BF19">
        <v>0</v>
      </c>
      <c r="BG19" t="s">
        <v>363</v>
      </c>
      <c r="BI19" t="s">
        <v>118</v>
      </c>
      <c r="BJ19" t="s">
        <v>445</v>
      </c>
      <c r="BK19" t="s">
        <v>69</v>
      </c>
      <c r="BL19">
        <v>0.8834573951762239</v>
      </c>
      <c r="BM19">
        <v>380</v>
      </c>
      <c r="BN19" t="s">
        <v>128</v>
      </c>
      <c r="BO19" t="s">
        <v>245</v>
      </c>
      <c r="BP19">
        <v>2</v>
      </c>
      <c r="BQ19">
        <v>1570.5840000000001</v>
      </c>
      <c r="BR19">
        <v>1.3103984483484448E-2</v>
      </c>
      <c r="BS19">
        <v>0.45093517475039158</v>
      </c>
      <c r="BT19">
        <v>0.29033786158524472</v>
      </c>
      <c r="BU19">
        <v>6.8419999999999996</v>
      </c>
      <c r="BV19">
        <v>6.3670583680974724E-2</v>
      </c>
      <c r="BW19">
        <v>1.1460705062575449</v>
      </c>
      <c r="BX19">
        <v>159</v>
      </c>
      <c r="BY19">
        <v>1</v>
      </c>
      <c r="BZ19">
        <v>18</v>
      </c>
    </row>
    <row r="20" spans="1:78" ht="16.5">
      <c r="A20" s="109" t="str">
        <f t="shared" si="1"/>
        <v>해성운수</v>
      </c>
      <c r="B20" s="110" t="str">
        <f t="shared" si="2"/>
        <v>강필종</v>
      </c>
      <c r="C20" s="111" t="str">
        <f t="shared" si="3"/>
        <v>B</v>
      </c>
      <c r="D20" s="112">
        <f t="shared" si="4"/>
        <v>0.93179738242561339</v>
      </c>
      <c r="E20" s="113">
        <f t="shared" si="5"/>
        <v>7151</v>
      </c>
      <c r="F20" s="114" t="str">
        <f t="shared" si="6"/>
        <v>24</v>
      </c>
      <c r="G20" s="115" t="str">
        <f t="shared" si="7"/>
        <v>71바5764</v>
      </c>
      <c r="H20" s="116">
        <f t="shared" si="8"/>
        <v>3</v>
      </c>
      <c r="I20" s="117">
        <f t="shared" si="9"/>
        <v>1828.4190000000001</v>
      </c>
      <c r="J20" s="118">
        <f t="shared" si="10"/>
        <v>5.3225243385655339E-2</v>
      </c>
      <c r="K20" s="118">
        <f t="shared" si="11"/>
        <v>0.38909196753668779</v>
      </c>
      <c r="L20" s="118">
        <f t="shared" si="12"/>
        <v>0.17173306556101198</v>
      </c>
      <c r="M20" s="119">
        <f t="shared" si="13"/>
        <v>14.03</v>
      </c>
      <c r="N20" s="120">
        <f t="shared" si="14"/>
        <v>0.76568882734209165</v>
      </c>
      <c r="O20" s="120">
        <f t="shared" si="15"/>
        <v>7.602196214325053</v>
      </c>
      <c r="P20" s="225">
        <f t="shared" si="16"/>
        <v>18</v>
      </c>
      <c r="Q20" s="226">
        <f t="shared" si="17"/>
        <v>14</v>
      </c>
      <c r="R20" s="226">
        <f t="shared" si="18"/>
        <v>139</v>
      </c>
      <c r="T20">
        <v>534</v>
      </c>
      <c r="U20">
        <v>7151</v>
      </c>
      <c r="V20" t="s">
        <v>255</v>
      </c>
      <c r="W20">
        <v>1828.4190000000001</v>
      </c>
      <c r="X20">
        <v>767.48400000000004</v>
      </c>
      <c r="Y20">
        <v>2.3820000000000001</v>
      </c>
      <c r="Z20">
        <v>14.03</v>
      </c>
      <c r="AA20">
        <v>122.440248</v>
      </c>
      <c r="AB20">
        <v>6.5169119999999996</v>
      </c>
      <c r="AC20">
        <v>47.640517000000003</v>
      </c>
      <c r="AD20" s="1">
        <v>314</v>
      </c>
      <c r="AE20">
        <v>14</v>
      </c>
      <c r="AF20">
        <v>139</v>
      </c>
      <c r="AG20">
        <v>95</v>
      </c>
      <c r="AH20">
        <v>14.933153000000001</v>
      </c>
      <c r="AI20">
        <v>1298.5</v>
      </c>
      <c r="AJ20">
        <v>65.900000000000006</v>
      </c>
      <c r="AK20">
        <v>18</v>
      </c>
      <c r="AL20">
        <v>11043</v>
      </c>
      <c r="AM20">
        <v>0.93179738242561339</v>
      </c>
      <c r="AN20" t="s">
        <v>68</v>
      </c>
      <c r="AO20">
        <v>1543.325</v>
      </c>
      <c r="AP20" t="s">
        <v>500</v>
      </c>
      <c r="AQ20" t="s">
        <v>118</v>
      </c>
      <c r="AR20" t="s">
        <v>119</v>
      </c>
      <c r="AS20" t="s">
        <v>118</v>
      </c>
      <c r="AT20" t="s">
        <v>119</v>
      </c>
      <c r="AU20" t="s">
        <v>212</v>
      </c>
      <c r="AV20" t="s">
        <v>255</v>
      </c>
      <c r="AW20" t="s">
        <v>68</v>
      </c>
      <c r="AX20">
        <v>7151</v>
      </c>
      <c r="AY20" t="s">
        <v>703</v>
      </c>
      <c r="AZ20">
        <v>10</v>
      </c>
      <c r="BA20" t="s">
        <v>704</v>
      </c>
      <c r="BB20">
        <v>3</v>
      </c>
      <c r="BC20">
        <v>1</v>
      </c>
      <c r="BE20" t="s">
        <v>68</v>
      </c>
      <c r="BF20">
        <v>0</v>
      </c>
      <c r="BG20" s="5" t="s">
        <v>363</v>
      </c>
      <c r="BI20" t="s">
        <v>118</v>
      </c>
      <c r="BJ20" t="s">
        <v>255</v>
      </c>
      <c r="BK20" t="s">
        <v>68</v>
      </c>
      <c r="BL20">
        <v>0.93179738242561339</v>
      </c>
      <c r="BM20">
        <v>7151</v>
      </c>
      <c r="BN20" t="s">
        <v>119</v>
      </c>
      <c r="BO20" t="s">
        <v>212</v>
      </c>
      <c r="BP20">
        <v>3</v>
      </c>
      <c r="BQ20">
        <v>1828.4190000000001</v>
      </c>
      <c r="BR20">
        <v>5.3225243385655339E-2</v>
      </c>
      <c r="BS20">
        <v>0.38909196753668779</v>
      </c>
      <c r="BT20">
        <v>0.17173306556101198</v>
      </c>
      <c r="BU20">
        <v>14.03</v>
      </c>
      <c r="BV20">
        <v>0.76568882734209165</v>
      </c>
      <c r="BW20">
        <v>7.602196214325053</v>
      </c>
      <c r="BX20">
        <v>18</v>
      </c>
      <c r="BY20">
        <v>14</v>
      </c>
      <c r="BZ20">
        <v>139</v>
      </c>
    </row>
    <row r="21" spans="1:78" ht="16.5">
      <c r="A21" s="126" t="str">
        <f t="shared" si="1"/>
        <v>해성운수</v>
      </c>
      <c r="B21" s="127" t="str">
        <f t="shared" si="2"/>
        <v>강형택</v>
      </c>
      <c r="C21" s="128" t="str">
        <f t="shared" si="3"/>
        <v>D</v>
      </c>
      <c r="D21" s="129">
        <f t="shared" si="4"/>
        <v>0.82714285714285718</v>
      </c>
      <c r="E21" s="130">
        <f t="shared" si="5"/>
        <v>5980</v>
      </c>
      <c r="F21" s="131" t="str">
        <f t="shared" si="6"/>
        <v>514-1</v>
      </c>
      <c r="G21" s="132" t="str">
        <f t="shared" si="7"/>
        <v>71바5780</v>
      </c>
      <c r="H21" s="133">
        <f t="shared" si="8"/>
        <v>1</v>
      </c>
      <c r="I21" s="134">
        <f t="shared" si="9"/>
        <v>918.96400000000006</v>
      </c>
      <c r="J21" s="135">
        <f t="shared" si="10"/>
        <v>2.3814877417702423E-3</v>
      </c>
      <c r="K21" s="135">
        <f t="shared" si="11"/>
        <v>0.36721689966654331</v>
      </c>
      <c r="L21" s="135">
        <f t="shared" si="12"/>
        <v>4.7880004004509424E-2</v>
      </c>
      <c r="M21" s="136">
        <f t="shared" si="13"/>
        <v>8.4969999999999999</v>
      </c>
      <c r="N21" s="137">
        <f t="shared" si="14"/>
        <v>0</v>
      </c>
      <c r="O21" s="137">
        <f t="shared" si="15"/>
        <v>0.65290914551603763</v>
      </c>
      <c r="P21" s="223">
        <f t="shared" si="16"/>
        <v>0</v>
      </c>
      <c r="Q21" s="224">
        <f t="shared" si="17"/>
        <v>0</v>
      </c>
      <c r="R21" s="224">
        <f t="shared" si="18"/>
        <v>6</v>
      </c>
      <c r="T21">
        <v>534</v>
      </c>
      <c r="U21">
        <v>5980</v>
      </c>
      <c r="V21" t="s">
        <v>256</v>
      </c>
      <c r="W21">
        <v>918.96400000000006</v>
      </c>
      <c r="X21">
        <v>396.73700000000002</v>
      </c>
      <c r="Y21">
        <v>2.3159999999999998</v>
      </c>
      <c r="Z21">
        <v>8.4969999999999999</v>
      </c>
      <c r="AA21">
        <v>70.668850000000006</v>
      </c>
      <c r="AB21">
        <v>0.168297</v>
      </c>
      <c r="AC21">
        <v>25.950796</v>
      </c>
      <c r="AD21" s="1">
        <v>44</v>
      </c>
      <c r="AE21">
        <v>0</v>
      </c>
      <c r="AF21">
        <v>6</v>
      </c>
      <c r="AG21">
        <v>61</v>
      </c>
      <c r="AH21">
        <v>13.003805</v>
      </c>
      <c r="AI21">
        <v>0</v>
      </c>
      <c r="AJ21">
        <v>0</v>
      </c>
      <c r="AK21">
        <v>0</v>
      </c>
      <c r="AL21">
        <v>0</v>
      </c>
      <c r="AM21">
        <v>0.82714285714285718</v>
      </c>
      <c r="AN21" t="s">
        <v>67</v>
      </c>
      <c r="AO21">
        <v>918.96400000000006</v>
      </c>
      <c r="AP21" t="s">
        <v>501</v>
      </c>
      <c r="AQ21" t="s">
        <v>118</v>
      </c>
      <c r="AR21" t="s">
        <v>120</v>
      </c>
      <c r="AS21" t="s">
        <v>118</v>
      </c>
      <c r="AT21" t="s">
        <v>120</v>
      </c>
      <c r="AU21" t="s">
        <v>220</v>
      </c>
      <c r="AV21" t="s">
        <v>256</v>
      </c>
      <c r="AW21" t="s">
        <v>67</v>
      </c>
      <c r="AX21">
        <v>5980</v>
      </c>
      <c r="AY21" t="s">
        <v>701</v>
      </c>
      <c r="AZ21">
        <v>7</v>
      </c>
      <c r="BA21" t="s">
        <v>705</v>
      </c>
      <c r="BB21">
        <v>1</v>
      </c>
      <c r="BC21">
        <v>1</v>
      </c>
      <c r="BE21" t="s">
        <v>67</v>
      </c>
      <c r="BF21">
        <v>0</v>
      </c>
      <c r="BG21" t="s">
        <v>363</v>
      </c>
      <c r="BI21" t="s">
        <v>118</v>
      </c>
      <c r="BJ21" t="s">
        <v>256</v>
      </c>
      <c r="BK21" t="s">
        <v>67</v>
      </c>
      <c r="BL21">
        <v>0.82714285714285718</v>
      </c>
      <c r="BM21">
        <v>5980</v>
      </c>
      <c r="BN21" t="s">
        <v>120</v>
      </c>
      <c r="BO21" t="s">
        <v>220</v>
      </c>
      <c r="BP21">
        <v>1</v>
      </c>
      <c r="BQ21">
        <v>918.96400000000006</v>
      </c>
      <c r="BR21">
        <v>2.3814877417702423E-3</v>
      </c>
      <c r="BS21">
        <v>0.36721689966654331</v>
      </c>
      <c r="BT21">
        <v>4.7880004004509424E-2</v>
      </c>
      <c r="BU21">
        <v>8.4969999999999999</v>
      </c>
      <c r="BV21">
        <v>0</v>
      </c>
      <c r="BW21">
        <v>0.65290914551603763</v>
      </c>
      <c r="BX21">
        <v>0</v>
      </c>
      <c r="BY21">
        <v>0</v>
      </c>
      <c r="BZ21">
        <v>6</v>
      </c>
    </row>
    <row r="22" spans="1:78" ht="16.5">
      <c r="A22" s="109" t="str">
        <f t="shared" si="1"/>
        <v>해성운수</v>
      </c>
      <c r="B22" s="110" t="str">
        <f t="shared" si="2"/>
        <v>고재홍</v>
      </c>
      <c r="C22" s="111" t="str">
        <f t="shared" si="3"/>
        <v>C</v>
      </c>
      <c r="D22" s="112">
        <f t="shared" si="4"/>
        <v>0.86455998911408627</v>
      </c>
      <c r="E22" s="113">
        <f t="shared" si="5"/>
        <v>7939</v>
      </c>
      <c r="F22" s="114" t="str">
        <f t="shared" si="6"/>
        <v>593</v>
      </c>
      <c r="G22" s="115" t="str">
        <f t="shared" si="7"/>
        <v>70바3806</v>
      </c>
      <c r="H22" s="116">
        <f t="shared" si="8"/>
        <v>2</v>
      </c>
      <c r="I22" s="117">
        <f t="shared" si="9"/>
        <v>724.03099999999995</v>
      </c>
      <c r="J22" s="118">
        <f t="shared" si="10"/>
        <v>1.0216265115676139E-2</v>
      </c>
      <c r="K22" s="118">
        <f t="shared" si="11"/>
        <v>0.50160767449068022</v>
      </c>
      <c r="L22" s="118">
        <f t="shared" si="12"/>
        <v>0.11463597553143444</v>
      </c>
      <c r="M22" s="119">
        <f t="shared" si="13"/>
        <v>7.9729999999999999</v>
      </c>
      <c r="N22" s="120">
        <f t="shared" si="14"/>
        <v>0</v>
      </c>
      <c r="O22" s="120">
        <f t="shared" si="15"/>
        <v>8.4250536233945788</v>
      </c>
      <c r="P22" s="225">
        <f t="shared" si="16"/>
        <v>63</v>
      </c>
      <c r="Q22" s="226">
        <f t="shared" si="17"/>
        <v>0</v>
      </c>
      <c r="R22" s="226">
        <f t="shared" si="18"/>
        <v>61</v>
      </c>
      <c r="T22">
        <v>534</v>
      </c>
      <c r="U22">
        <v>7939</v>
      </c>
      <c r="V22" t="s">
        <v>394</v>
      </c>
      <c r="W22">
        <v>724.03099999999995</v>
      </c>
      <c r="X22">
        <v>364.38099999999997</v>
      </c>
      <c r="Y22">
        <v>1.9870000000000001</v>
      </c>
      <c r="Z22">
        <v>7.9729999999999999</v>
      </c>
      <c r="AA22">
        <v>73.601652999999999</v>
      </c>
      <c r="AB22">
        <v>0.75193399999999999</v>
      </c>
      <c r="AC22">
        <v>36.919153999999999</v>
      </c>
      <c r="AD22" s="1">
        <v>83</v>
      </c>
      <c r="AE22">
        <v>0</v>
      </c>
      <c r="AF22">
        <v>61</v>
      </c>
      <c r="AG22">
        <v>64</v>
      </c>
      <c r="AH22">
        <v>9.8371560000000002</v>
      </c>
      <c r="AI22">
        <v>19.5</v>
      </c>
      <c r="AJ22">
        <v>0</v>
      </c>
      <c r="AK22">
        <v>63</v>
      </c>
      <c r="AL22">
        <v>18125</v>
      </c>
      <c r="AM22">
        <v>0.86455998911408627</v>
      </c>
      <c r="AN22" t="s">
        <v>69</v>
      </c>
      <c r="AO22">
        <v>642.79899999999998</v>
      </c>
      <c r="AP22" t="s">
        <v>502</v>
      </c>
      <c r="AQ22" t="s">
        <v>118</v>
      </c>
      <c r="AR22" t="s">
        <v>128</v>
      </c>
      <c r="AS22" t="s">
        <v>118</v>
      </c>
      <c r="AT22" t="s">
        <v>128</v>
      </c>
      <c r="AU22" t="s">
        <v>389</v>
      </c>
      <c r="AV22" t="s">
        <v>394</v>
      </c>
      <c r="AW22" t="s">
        <v>69</v>
      </c>
      <c r="AX22">
        <v>7939</v>
      </c>
      <c r="AY22" t="s">
        <v>702</v>
      </c>
      <c r="AZ22">
        <v>5</v>
      </c>
      <c r="BA22" t="s">
        <v>441</v>
      </c>
      <c r="BB22">
        <v>2</v>
      </c>
      <c r="BC22">
        <v>1</v>
      </c>
      <c r="BE22" t="s">
        <v>69</v>
      </c>
      <c r="BF22">
        <v>0</v>
      </c>
      <c r="BG22" t="s">
        <v>363</v>
      </c>
      <c r="BI22" t="s">
        <v>118</v>
      </c>
      <c r="BJ22" t="s">
        <v>394</v>
      </c>
      <c r="BK22" t="s">
        <v>69</v>
      </c>
      <c r="BL22">
        <v>0.86455998911408627</v>
      </c>
      <c r="BM22">
        <v>7939</v>
      </c>
      <c r="BN22" t="s">
        <v>128</v>
      </c>
      <c r="BO22" t="s">
        <v>389</v>
      </c>
      <c r="BP22">
        <v>2</v>
      </c>
      <c r="BQ22">
        <v>724.03099999999995</v>
      </c>
      <c r="BR22">
        <v>1.0216265115676139E-2</v>
      </c>
      <c r="BS22">
        <v>0.50160767449068022</v>
      </c>
      <c r="BT22">
        <v>0.11463597553143444</v>
      </c>
      <c r="BU22">
        <v>7.9729999999999999</v>
      </c>
      <c r="BV22">
        <v>0</v>
      </c>
      <c r="BW22">
        <v>8.4250536233945788</v>
      </c>
      <c r="BX22">
        <v>63</v>
      </c>
      <c r="BY22">
        <v>0</v>
      </c>
      <c r="BZ22">
        <v>61</v>
      </c>
    </row>
    <row r="23" spans="1:78" ht="16.5">
      <c r="A23" s="126" t="str">
        <f t="shared" si="1"/>
        <v>해성운수</v>
      </c>
      <c r="B23" s="127" t="str">
        <f t="shared" si="2"/>
        <v>곽동일</v>
      </c>
      <c r="C23" s="128" t="str">
        <f t="shared" si="3"/>
        <v>S</v>
      </c>
      <c r="D23" s="129">
        <f t="shared" si="4"/>
        <v>1.0072019127755201</v>
      </c>
      <c r="E23" s="130">
        <f t="shared" si="5"/>
        <v>2555</v>
      </c>
      <c r="F23" s="131" t="str">
        <f t="shared" si="6"/>
        <v>514-1</v>
      </c>
      <c r="G23" s="132" t="str">
        <f t="shared" si="7"/>
        <v>74사1071</v>
      </c>
      <c r="H23" s="133">
        <f t="shared" si="8"/>
        <v>5</v>
      </c>
      <c r="I23" s="134">
        <f t="shared" si="9"/>
        <v>1588.6299999999999</v>
      </c>
      <c r="J23" s="135">
        <f t="shared" si="10"/>
        <v>8.2979881967657401E-3</v>
      </c>
      <c r="K23" s="135">
        <f t="shared" si="11"/>
        <v>0.39573883520454517</v>
      </c>
      <c r="L23" s="135">
        <f t="shared" si="12"/>
        <v>0.19387774371628386</v>
      </c>
      <c r="M23" s="136">
        <f t="shared" si="13"/>
        <v>8.8030000000000008</v>
      </c>
      <c r="N23" s="137">
        <f t="shared" si="14"/>
        <v>0</v>
      </c>
      <c r="O23" s="137">
        <f t="shared" si="15"/>
        <v>2.6437874143129618</v>
      </c>
      <c r="P23" s="223">
        <f t="shared" si="16"/>
        <v>3</v>
      </c>
      <c r="Q23" s="224">
        <f t="shared" si="17"/>
        <v>0</v>
      </c>
      <c r="R23" s="224">
        <f t="shared" si="18"/>
        <v>42</v>
      </c>
      <c r="T23">
        <v>534</v>
      </c>
      <c r="U23">
        <v>2555</v>
      </c>
      <c r="V23" t="s">
        <v>257</v>
      </c>
      <c r="W23">
        <v>1588.63</v>
      </c>
      <c r="X23">
        <v>568.80899999999997</v>
      </c>
      <c r="Y23">
        <v>2.7930000000000001</v>
      </c>
      <c r="Z23">
        <v>8.8030000000000008</v>
      </c>
      <c r="AA23">
        <v>124.688536</v>
      </c>
      <c r="AB23">
        <v>1.034664</v>
      </c>
      <c r="AC23">
        <v>49.344096</v>
      </c>
      <c r="AD23" s="1">
        <v>308</v>
      </c>
      <c r="AE23">
        <v>0</v>
      </c>
      <c r="AF23">
        <v>42</v>
      </c>
      <c r="AG23">
        <v>70</v>
      </c>
      <c r="AH23">
        <v>12.740786</v>
      </c>
      <c r="AI23">
        <v>24.7</v>
      </c>
      <c r="AJ23">
        <v>0</v>
      </c>
      <c r="AK23">
        <v>3</v>
      </c>
      <c r="AL23">
        <v>1801</v>
      </c>
      <c r="AM23">
        <v>1.0072019127755201</v>
      </c>
      <c r="AN23" t="s">
        <v>71</v>
      </c>
      <c r="AO23">
        <v>1150.58</v>
      </c>
      <c r="AP23" t="s">
        <v>503</v>
      </c>
      <c r="AQ23" t="s">
        <v>118</v>
      </c>
      <c r="AR23" t="s">
        <v>120</v>
      </c>
      <c r="AS23" t="s">
        <v>118</v>
      </c>
      <c r="AT23" t="s">
        <v>120</v>
      </c>
      <c r="AU23" t="s">
        <v>221</v>
      </c>
      <c r="AV23" t="s">
        <v>257</v>
      </c>
      <c r="AW23" t="s">
        <v>71</v>
      </c>
      <c r="AX23">
        <v>2555</v>
      </c>
      <c r="AY23" t="s">
        <v>706</v>
      </c>
      <c r="AZ23">
        <v>3</v>
      </c>
      <c r="BA23" t="s">
        <v>707</v>
      </c>
      <c r="BB23">
        <v>5</v>
      </c>
      <c r="BC23">
        <v>1</v>
      </c>
      <c r="BE23" t="s">
        <v>71</v>
      </c>
      <c r="BF23">
        <v>0</v>
      </c>
      <c r="BG23" t="s">
        <v>363</v>
      </c>
      <c r="BI23" t="s">
        <v>118</v>
      </c>
      <c r="BJ23" t="s">
        <v>257</v>
      </c>
      <c r="BK23" t="s">
        <v>71</v>
      </c>
      <c r="BL23">
        <v>1.0072019127755201</v>
      </c>
      <c r="BM23">
        <v>2555</v>
      </c>
      <c r="BN23" t="s">
        <v>120</v>
      </c>
      <c r="BO23" t="s">
        <v>221</v>
      </c>
      <c r="BP23">
        <v>5</v>
      </c>
      <c r="BQ23">
        <v>1588.6299999999999</v>
      </c>
      <c r="BR23">
        <v>8.2979881967657401E-3</v>
      </c>
      <c r="BS23">
        <v>0.39573883520454517</v>
      </c>
      <c r="BT23">
        <v>0.19387774371628383</v>
      </c>
      <c r="BU23">
        <v>8.8030000000000008</v>
      </c>
      <c r="BV23">
        <v>0</v>
      </c>
      <c r="BW23">
        <v>2.6437874143129618</v>
      </c>
      <c r="BX23">
        <v>3</v>
      </c>
      <c r="BY23">
        <v>0</v>
      </c>
      <c r="BZ23">
        <v>42</v>
      </c>
    </row>
    <row r="24" spans="1:78" ht="16.5">
      <c r="A24" s="109" t="str">
        <f t="shared" si="1"/>
        <v>해성운수</v>
      </c>
      <c r="B24" s="110" t="str">
        <f t="shared" si="2"/>
        <v>곽종호</v>
      </c>
      <c r="C24" s="111" t="str">
        <f t="shared" si="3"/>
        <v>B</v>
      </c>
      <c r="D24" s="112">
        <f t="shared" si="4"/>
        <v>0.92500000000000004</v>
      </c>
      <c r="E24" s="113">
        <f t="shared" si="5"/>
        <v>5470</v>
      </c>
      <c r="F24" s="114" t="str">
        <f t="shared" si="6"/>
        <v>579</v>
      </c>
      <c r="G24" s="115" t="str">
        <f t="shared" si="7"/>
        <v>71바5770</v>
      </c>
      <c r="H24" s="116">
        <f t="shared" si="8"/>
        <v>2</v>
      </c>
      <c r="I24" s="117">
        <f t="shared" si="9"/>
        <v>1513.7239999999999</v>
      </c>
      <c r="J24" s="118">
        <f t="shared" si="10"/>
        <v>4.0540643248623198E-3</v>
      </c>
      <c r="K24" s="118">
        <f t="shared" si="11"/>
        <v>0.46810930551451968</v>
      </c>
      <c r="L24" s="118">
        <f t="shared" si="12"/>
        <v>0.59852390528260113</v>
      </c>
      <c r="M24" s="119">
        <f t="shared" si="13"/>
        <v>4.6669999999999998</v>
      </c>
      <c r="N24" s="120">
        <f t="shared" si="14"/>
        <v>0.72668465321287112</v>
      </c>
      <c r="O24" s="120">
        <f t="shared" si="15"/>
        <v>1.5854937888280822</v>
      </c>
      <c r="P24" s="225">
        <f t="shared" si="16"/>
        <v>39</v>
      </c>
      <c r="Q24" s="226">
        <f t="shared" si="17"/>
        <v>11</v>
      </c>
      <c r="R24" s="226">
        <f t="shared" si="18"/>
        <v>26</v>
      </c>
      <c r="T24">
        <v>534</v>
      </c>
      <c r="U24">
        <v>5470</v>
      </c>
      <c r="V24" t="s">
        <v>258</v>
      </c>
      <c r="W24">
        <v>1521.693</v>
      </c>
      <c r="X24">
        <v>302.19499999999999</v>
      </c>
      <c r="Y24">
        <v>5.0350000000000001</v>
      </c>
      <c r="Z24">
        <v>4.6669999999999998</v>
      </c>
      <c r="AA24">
        <v>133.67720800000001</v>
      </c>
      <c r="AB24">
        <v>0.54193599999999997</v>
      </c>
      <c r="AC24">
        <v>62.575544999999998</v>
      </c>
      <c r="AD24" s="1">
        <v>906</v>
      </c>
      <c r="AE24">
        <v>11</v>
      </c>
      <c r="AF24">
        <v>26</v>
      </c>
      <c r="AG24">
        <v>130</v>
      </c>
      <c r="AH24">
        <v>11.383338999999999</v>
      </c>
      <c r="AI24">
        <v>64.3</v>
      </c>
      <c r="AJ24">
        <v>0</v>
      </c>
      <c r="AK24">
        <v>39</v>
      </c>
      <c r="AL24">
        <v>32347</v>
      </c>
      <c r="AM24">
        <v>0.92500000000000004</v>
      </c>
      <c r="AN24" t="s">
        <v>68</v>
      </c>
      <c r="AO24">
        <v>1463.3409999999999</v>
      </c>
      <c r="AP24" t="s">
        <v>504</v>
      </c>
      <c r="AQ24" t="s">
        <v>118</v>
      </c>
      <c r="AR24" t="s">
        <v>127</v>
      </c>
      <c r="AS24" t="s">
        <v>118</v>
      </c>
      <c r="AT24" t="s">
        <v>127</v>
      </c>
      <c r="AU24" t="s">
        <v>240</v>
      </c>
      <c r="AV24" t="s">
        <v>258</v>
      </c>
      <c r="AW24" t="s">
        <v>68</v>
      </c>
      <c r="AX24">
        <v>5470</v>
      </c>
      <c r="AY24" t="s">
        <v>708</v>
      </c>
      <c r="AZ24">
        <v>3</v>
      </c>
      <c r="BA24" t="s">
        <v>709</v>
      </c>
      <c r="BB24">
        <v>2</v>
      </c>
      <c r="BC24">
        <v>1</v>
      </c>
      <c r="BE24" t="s">
        <v>67</v>
      </c>
      <c r="BF24">
        <v>2</v>
      </c>
      <c r="BG24" s="5" t="s">
        <v>399</v>
      </c>
      <c r="BI24" t="s">
        <v>118</v>
      </c>
      <c r="BJ24" t="s">
        <v>258</v>
      </c>
      <c r="BK24" t="s">
        <v>68</v>
      </c>
      <c r="BL24">
        <v>0.92500000000000004</v>
      </c>
      <c r="BM24">
        <v>5470</v>
      </c>
      <c r="BN24" t="s">
        <v>127</v>
      </c>
      <c r="BO24" t="s">
        <v>240</v>
      </c>
      <c r="BP24">
        <v>2</v>
      </c>
      <c r="BQ24">
        <v>1513.7239999999999</v>
      </c>
      <c r="BR24">
        <v>4.0540643248623198E-3</v>
      </c>
      <c r="BS24">
        <v>0.46810930551451968</v>
      </c>
      <c r="BT24">
        <v>0.59538947737815706</v>
      </c>
      <c r="BU24">
        <v>4.6669999999999998</v>
      </c>
      <c r="BV24">
        <v>0.72668465321287112</v>
      </c>
      <c r="BW24">
        <v>1.5854937888280822</v>
      </c>
      <c r="BX24">
        <v>39</v>
      </c>
      <c r="BY24">
        <v>11</v>
      </c>
      <c r="BZ24">
        <v>26</v>
      </c>
    </row>
    <row r="25" spans="1:78" ht="16.5">
      <c r="A25" s="126" t="str">
        <f t="shared" si="1"/>
        <v>해성운수</v>
      </c>
      <c r="B25" s="127" t="str">
        <f t="shared" si="2"/>
        <v>구춘회</v>
      </c>
      <c r="C25" s="128" t="str">
        <f t="shared" si="3"/>
        <v>D</v>
      </c>
      <c r="D25" s="129">
        <f t="shared" si="4"/>
        <v>0.83906999877182598</v>
      </c>
      <c r="E25" s="130">
        <f t="shared" si="5"/>
        <v>8789</v>
      </c>
      <c r="F25" s="131" t="str">
        <f t="shared" si="6"/>
        <v>564-1</v>
      </c>
      <c r="G25" s="132" t="str">
        <f t="shared" si="7"/>
        <v>71바5800</v>
      </c>
      <c r="H25" s="133">
        <f t="shared" si="8"/>
        <v>2</v>
      </c>
      <c r="I25" s="134">
        <f t="shared" si="9"/>
        <v>1354.5140000000001</v>
      </c>
      <c r="J25" s="135">
        <f t="shared" si="10"/>
        <v>3.8578198667016811E-2</v>
      </c>
      <c r="K25" s="135">
        <f t="shared" si="11"/>
        <v>0.4393409709926413</v>
      </c>
      <c r="L25" s="135">
        <f t="shared" si="12"/>
        <v>0.5035016249370623</v>
      </c>
      <c r="M25" s="136">
        <f t="shared" si="13"/>
        <v>4.8140000000000001</v>
      </c>
      <c r="N25" s="137">
        <f t="shared" si="14"/>
        <v>0</v>
      </c>
      <c r="O25" s="137">
        <f t="shared" si="15"/>
        <v>0.73827217732707073</v>
      </c>
      <c r="P25" s="223">
        <f t="shared" si="16"/>
        <v>86</v>
      </c>
      <c r="Q25" s="224">
        <f t="shared" si="17"/>
        <v>0</v>
      </c>
      <c r="R25" s="224">
        <f t="shared" si="18"/>
        <v>10</v>
      </c>
      <c r="T25">
        <v>534</v>
      </c>
      <c r="U25">
        <v>8789</v>
      </c>
      <c r="V25" t="s">
        <v>446</v>
      </c>
      <c r="W25">
        <v>1354.5139999999999</v>
      </c>
      <c r="X25">
        <v>407.47699999999998</v>
      </c>
      <c r="Y25">
        <v>3.3239999999999998</v>
      </c>
      <c r="Z25">
        <v>4.8140000000000001</v>
      </c>
      <c r="AA25">
        <v>153.582132</v>
      </c>
      <c r="AB25">
        <v>5.9249219999999996</v>
      </c>
      <c r="AC25">
        <v>67.474923000000004</v>
      </c>
      <c r="AD25" s="1">
        <v>682</v>
      </c>
      <c r="AE25">
        <v>0</v>
      </c>
      <c r="AF25">
        <v>10</v>
      </c>
      <c r="AG25">
        <v>63</v>
      </c>
      <c r="AH25">
        <v>8.8194759999999999</v>
      </c>
      <c r="AI25">
        <v>0</v>
      </c>
      <c r="AJ25">
        <v>0</v>
      </c>
      <c r="AK25">
        <v>86</v>
      </c>
      <c r="AL25">
        <v>42313</v>
      </c>
      <c r="AM25">
        <v>0.83906999877182598</v>
      </c>
      <c r="AN25" t="s">
        <v>67</v>
      </c>
      <c r="AO25">
        <v>1221.49</v>
      </c>
      <c r="AP25" t="s">
        <v>505</v>
      </c>
      <c r="AQ25" t="s">
        <v>118</v>
      </c>
      <c r="AR25" t="s">
        <v>125</v>
      </c>
      <c r="AS25" t="s">
        <v>118</v>
      </c>
      <c r="AT25" t="s">
        <v>125</v>
      </c>
      <c r="AU25" t="s">
        <v>238</v>
      </c>
      <c r="AV25" t="s">
        <v>446</v>
      </c>
      <c r="AW25" t="s">
        <v>67</v>
      </c>
      <c r="AX25">
        <v>8789</v>
      </c>
      <c r="AY25" t="s">
        <v>710</v>
      </c>
      <c r="AZ25">
        <v>1</v>
      </c>
      <c r="BA25" t="s">
        <v>711</v>
      </c>
      <c r="BB25">
        <v>2</v>
      </c>
      <c r="BC25">
        <v>1</v>
      </c>
      <c r="BE25" t="s">
        <v>69</v>
      </c>
      <c r="BF25">
        <v>-1</v>
      </c>
      <c r="BG25" t="s">
        <v>467</v>
      </c>
      <c r="BI25" t="s">
        <v>118</v>
      </c>
      <c r="BJ25" t="s">
        <v>446</v>
      </c>
      <c r="BK25" t="s">
        <v>67</v>
      </c>
      <c r="BL25">
        <v>0.83906999877182598</v>
      </c>
      <c r="BM25">
        <v>8789</v>
      </c>
      <c r="BN25" t="s">
        <v>125</v>
      </c>
      <c r="BO25" t="s">
        <v>238</v>
      </c>
      <c r="BP25">
        <v>2</v>
      </c>
      <c r="BQ25">
        <v>1354.5140000000001</v>
      </c>
      <c r="BR25">
        <v>3.8578198667016811E-2</v>
      </c>
      <c r="BS25">
        <v>0.4393409709926413</v>
      </c>
      <c r="BT25">
        <v>0.5035016249370623</v>
      </c>
      <c r="BU25">
        <v>4.8140000000000001</v>
      </c>
      <c r="BV25">
        <v>0</v>
      </c>
      <c r="BW25">
        <v>0.73827217732707073</v>
      </c>
      <c r="BX25">
        <v>86</v>
      </c>
      <c r="BY25">
        <v>0</v>
      </c>
      <c r="BZ25">
        <v>10</v>
      </c>
    </row>
    <row r="26" spans="1:78" ht="16.5">
      <c r="A26" s="109" t="str">
        <f t="shared" si="1"/>
        <v>해성운수</v>
      </c>
      <c r="B26" s="110" t="str">
        <f t="shared" si="2"/>
        <v>권오중</v>
      </c>
      <c r="C26" s="111" t="str">
        <f t="shared" si="3"/>
        <v>S</v>
      </c>
      <c r="D26" s="112">
        <f t="shared" si="4"/>
        <v>1.0866666666666667</v>
      </c>
      <c r="E26" s="113">
        <f t="shared" si="5"/>
        <v>3502</v>
      </c>
      <c r="F26" s="114" t="str">
        <f t="shared" si="6"/>
        <v>24</v>
      </c>
      <c r="G26" s="115" t="str">
        <f t="shared" si="7"/>
        <v>70바3889</v>
      </c>
      <c r="H26" s="116">
        <f t="shared" si="8"/>
        <v>1</v>
      </c>
      <c r="I26" s="117">
        <f t="shared" si="9"/>
        <v>1959.588</v>
      </c>
      <c r="J26" s="118">
        <f t="shared" si="10"/>
        <v>2.9875302167441564E-2</v>
      </c>
      <c r="K26" s="118">
        <f t="shared" si="11"/>
        <v>0.37351585359387557</v>
      </c>
      <c r="L26" s="118">
        <f t="shared" si="12"/>
        <v>0.18218115236468074</v>
      </c>
      <c r="M26" s="119">
        <f t="shared" si="13"/>
        <v>10.236000000000001</v>
      </c>
      <c r="N26" s="120">
        <f t="shared" si="14"/>
        <v>0.56134248627772776</v>
      </c>
      <c r="O26" s="120">
        <f t="shared" si="15"/>
        <v>10.257258158347572</v>
      </c>
      <c r="P26" s="225">
        <f t="shared" si="16"/>
        <v>30</v>
      </c>
      <c r="Q26" s="226">
        <f t="shared" si="17"/>
        <v>11</v>
      </c>
      <c r="R26" s="226">
        <f t="shared" si="18"/>
        <v>201</v>
      </c>
      <c r="T26">
        <v>534</v>
      </c>
      <c r="U26">
        <v>3502</v>
      </c>
      <c r="V26" t="s">
        <v>259</v>
      </c>
      <c r="W26">
        <v>1959.588</v>
      </c>
      <c r="X26">
        <v>751.33600000000001</v>
      </c>
      <c r="Y26">
        <v>2.6080000000000001</v>
      </c>
      <c r="Z26">
        <v>10.236000000000001</v>
      </c>
      <c r="AA26">
        <v>129.323579</v>
      </c>
      <c r="AB26">
        <v>3.8635809999999999</v>
      </c>
      <c r="AC26">
        <v>48.304406999999998</v>
      </c>
      <c r="AD26" s="1">
        <v>357</v>
      </c>
      <c r="AE26">
        <v>11</v>
      </c>
      <c r="AF26">
        <v>201</v>
      </c>
      <c r="AG26">
        <v>83</v>
      </c>
      <c r="AH26">
        <v>15.152596000000001</v>
      </c>
      <c r="AI26">
        <v>919.7</v>
      </c>
      <c r="AJ26">
        <v>0</v>
      </c>
      <c r="AK26">
        <v>30</v>
      </c>
      <c r="AL26">
        <v>7259</v>
      </c>
      <c r="AM26">
        <v>1.0866666666666667</v>
      </c>
      <c r="AN26" t="s">
        <v>71</v>
      </c>
      <c r="AO26">
        <v>1959.588</v>
      </c>
      <c r="AP26" t="s">
        <v>506</v>
      </c>
      <c r="AQ26" t="s">
        <v>118</v>
      </c>
      <c r="AR26" t="s">
        <v>119</v>
      </c>
      <c r="AS26" t="s">
        <v>118</v>
      </c>
      <c r="AT26" t="s">
        <v>119</v>
      </c>
      <c r="AU26" t="s">
        <v>210</v>
      </c>
      <c r="AV26" t="s">
        <v>259</v>
      </c>
      <c r="AW26" t="s">
        <v>71</v>
      </c>
      <c r="AX26">
        <v>3502</v>
      </c>
      <c r="AY26" t="s">
        <v>712</v>
      </c>
      <c r="AZ26">
        <v>4</v>
      </c>
      <c r="BA26" t="s">
        <v>713</v>
      </c>
      <c r="BB26">
        <v>1</v>
      </c>
      <c r="BC26">
        <v>1</v>
      </c>
      <c r="BE26" t="s">
        <v>71</v>
      </c>
      <c r="BF26">
        <v>0</v>
      </c>
      <c r="BG26" t="s">
        <v>363</v>
      </c>
      <c r="BI26" t="s">
        <v>118</v>
      </c>
      <c r="BJ26" t="s">
        <v>259</v>
      </c>
      <c r="BK26" t="s">
        <v>71</v>
      </c>
      <c r="BL26">
        <v>1.0866666666666667</v>
      </c>
      <c r="BM26">
        <v>3502</v>
      </c>
      <c r="BN26" t="s">
        <v>119</v>
      </c>
      <c r="BO26" t="s">
        <v>210</v>
      </c>
      <c r="BP26">
        <v>1</v>
      </c>
      <c r="BQ26">
        <v>1959.588</v>
      </c>
      <c r="BR26">
        <v>2.9875302167441564E-2</v>
      </c>
      <c r="BS26">
        <v>0.37351585359387557</v>
      </c>
      <c r="BT26">
        <v>0.18218115236468074</v>
      </c>
      <c r="BU26">
        <v>10.236000000000001</v>
      </c>
      <c r="BV26">
        <v>0.56134248627772776</v>
      </c>
      <c r="BW26">
        <v>10.257258158347572</v>
      </c>
      <c r="BX26">
        <v>30</v>
      </c>
      <c r="BY26">
        <v>11</v>
      </c>
      <c r="BZ26">
        <v>201</v>
      </c>
    </row>
    <row r="27" spans="1:78" ht="16.5">
      <c r="A27" s="126" t="str">
        <f t="shared" si="1"/>
        <v>해성운수</v>
      </c>
      <c r="B27" s="127" t="str">
        <f t="shared" si="2"/>
        <v>권용환</v>
      </c>
      <c r="C27" s="128" t="str">
        <f t="shared" si="3"/>
        <v>D</v>
      </c>
      <c r="D27" s="129">
        <f t="shared" si="4"/>
        <v>0.83628287464192741</v>
      </c>
      <c r="E27" s="130">
        <f t="shared" si="5"/>
        <v>6808</v>
      </c>
      <c r="F27" s="131" t="str">
        <f t="shared" si="6"/>
        <v>24</v>
      </c>
      <c r="G27" s="132" t="str">
        <f t="shared" si="7"/>
        <v>70바3880</v>
      </c>
      <c r="H27" s="133">
        <f t="shared" si="8"/>
        <v>14</v>
      </c>
      <c r="I27" s="134">
        <f t="shared" si="9"/>
        <v>2420.5649999999996</v>
      </c>
      <c r="J27" s="135">
        <f t="shared" si="10"/>
        <v>1.7602891526941833E-2</v>
      </c>
      <c r="K27" s="135">
        <f t="shared" si="11"/>
        <v>0.47138150277057128</v>
      </c>
      <c r="L27" s="135">
        <f t="shared" si="12"/>
        <v>0.23217719829874434</v>
      </c>
      <c r="M27" s="136">
        <f t="shared" si="13"/>
        <v>18.001999999999999</v>
      </c>
      <c r="N27" s="137">
        <f t="shared" si="14"/>
        <v>0.57837736231003933</v>
      </c>
      <c r="O27" s="137">
        <f t="shared" si="15"/>
        <v>13.881056695440943</v>
      </c>
      <c r="P27" s="223">
        <f t="shared" si="16"/>
        <v>67</v>
      </c>
      <c r="Q27" s="224">
        <f t="shared" si="17"/>
        <v>14</v>
      </c>
      <c r="R27" s="224">
        <f t="shared" si="18"/>
        <v>336</v>
      </c>
      <c r="T27">
        <v>534</v>
      </c>
      <c r="U27">
        <v>6808</v>
      </c>
      <c r="V27" t="s">
        <v>260</v>
      </c>
      <c r="W27">
        <v>2420.5650000000001</v>
      </c>
      <c r="X27">
        <v>1205.9010000000001</v>
      </c>
      <c r="Y27">
        <v>2.0070000000000001</v>
      </c>
      <c r="Z27">
        <v>18.001999999999999</v>
      </c>
      <c r="AA27">
        <v>171.08745999999999</v>
      </c>
      <c r="AB27">
        <v>3.0116339999999999</v>
      </c>
      <c r="AC27">
        <v>80.647463999999999</v>
      </c>
      <c r="AD27" s="1">
        <v>562</v>
      </c>
      <c r="AE27">
        <v>14</v>
      </c>
      <c r="AF27">
        <v>336</v>
      </c>
      <c r="AG27">
        <v>80</v>
      </c>
      <c r="AH27">
        <v>14.148114</v>
      </c>
      <c r="AI27">
        <v>1106.4000000000001</v>
      </c>
      <c r="AJ27">
        <v>0</v>
      </c>
      <c r="AK27">
        <v>67</v>
      </c>
      <c r="AL27">
        <v>61421</v>
      </c>
      <c r="AM27">
        <v>0.83628287464192741</v>
      </c>
      <c r="AN27" t="s">
        <v>67</v>
      </c>
      <c r="AO27">
        <v>342.06299999999999</v>
      </c>
      <c r="AP27" t="s">
        <v>507</v>
      </c>
      <c r="AQ27" t="s">
        <v>118</v>
      </c>
      <c r="AR27" t="s">
        <v>119</v>
      </c>
      <c r="AS27" t="s">
        <v>118</v>
      </c>
      <c r="AT27" t="s">
        <v>119</v>
      </c>
      <c r="AU27" t="s">
        <v>208</v>
      </c>
      <c r="AV27" t="s">
        <v>260</v>
      </c>
      <c r="AW27" t="s">
        <v>67</v>
      </c>
      <c r="AX27">
        <v>6808</v>
      </c>
      <c r="AY27" t="s">
        <v>714</v>
      </c>
      <c r="AZ27">
        <v>1</v>
      </c>
      <c r="BA27" t="s">
        <v>370</v>
      </c>
      <c r="BB27">
        <v>14</v>
      </c>
      <c r="BC27">
        <v>1</v>
      </c>
      <c r="BE27" t="s">
        <v>67</v>
      </c>
      <c r="BF27">
        <v>0</v>
      </c>
      <c r="BG27" s="5" t="s">
        <v>363</v>
      </c>
      <c r="BI27" t="s">
        <v>118</v>
      </c>
      <c r="BJ27" t="s">
        <v>260</v>
      </c>
      <c r="BK27" t="s">
        <v>67</v>
      </c>
      <c r="BL27">
        <v>0.83628287464192741</v>
      </c>
      <c r="BM27">
        <v>6808</v>
      </c>
      <c r="BN27" t="s">
        <v>119</v>
      </c>
      <c r="BO27" t="s">
        <v>208</v>
      </c>
      <c r="BP27">
        <v>14</v>
      </c>
      <c r="BQ27">
        <v>2420.5649999999996</v>
      </c>
      <c r="BR27">
        <v>1.7602891526941833E-2</v>
      </c>
      <c r="BS27">
        <v>0.47138150277057128</v>
      </c>
      <c r="BT27">
        <v>0.23217719829874431</v>
      </c>
      <c r="BU27">
        <v>18.001999999999999</v>
      </c>
      <c r="BV27">
        <v>0.57837736231003933</v>
      </c>
      <c r="BW27">
        <v>13.881056695440943</v>
      </c>
      <c r="BX27">
        <v>67</v>
      </c>
      <c r="BY27">
        <v>14</v>
      </c>
      <c r="BZ27">
        <v>336</v>
      </c>
    </row>
    <row r="28" spans="1:78" ht="16.5">
      <c r="A28" s="109" t="str">
        <f t="shared" si="1"/>
        <v>해성운수</v>
      </c>
      <c r="B28" s="110" t="str">
        <f t="shared" si="2"/>
        <v>김   숙</v>
      </c>
      <c r="C28" s="111" t="str">
        <f t="shared" si="3"/>
        <v>A</v>
      </c>
      <c r="D28" s="112">
        <f t="shared" si="4"/>
        <v>0.97619071944784253</v>
      </c>
      <c r="E28" s="113">
        <f t="shared" si="5"/>
        <v>3777</v>
      </c>
      <c r="F28" s="114" t="str">
        <f t="shared" si="6"/>
        <v>24</v>
      </c>
      <c r="G28" s="115" t="str">
        <f t="shared" si="7"/>
        <v>70바3863</v>
      </c>
      <c r="H28" s="116">
        <f t="shared" si="8"/>
        <v>3</v>
      </c>
      <c r="I28" s="117">
        <f t="shared" si="9"/>
        <v>2299.3649999999998</v>
      </c>
      <c r="J28" s="118">
        <f t="shared" si="10"/>
        <v>3.2579696151836439E-3</v>
      </c>
      <c r="K28" s="118">
        <f t="shared" si="11"/>
        <v>0.37609673782318215</v>
      </c>
      <c r="L28" s="118">
        <f t="shared" si="12"/>
        <v>0.24528511132421343</v>
      </c>
      <c r="M28" s="119">
        <f t="shared" si="13"/>
        <v>14.677</v>
      </c>
      <c r="N28" s="120">
        <f t="shared" si="14"/>
        <v>0.34792214372228858</v>
      </c>
      <c r="O28" s="120">
        <f t="shared" si="15"/>
        <v>6.4800499268276246</v>
      </c>
      <c r="P28" s="225">
        <f t="shared" si="16"/>
        <v>3</v>
      </c>
      <c r="Q28" s="226">
        <f t="shared" si="17"/>
        <v>8</v>
      </c>
      <c r="R28" s="226">
        <f t="shared" si="18"/>
        <v>149</v>
      </c>
      <c r="T28">
        <v>534</v>
      </c>
      <c r="U28">
        <v>3777</v>
      </c>
      <c r="V28" t="s">
        <v>508</v>
      </c>
      <c r="W28">
        <v>2299.3649999999998</v>
      </c>
      <c r="X28">
        <v>1022.949</v>
      </c>
      <c r="Y28">
        <v>2.2480000000000002</v>
      </c>
      <c r="Z28">
        <v>14.677</v>
      </c>
      <c r="AA28">
        <v>142.96910500000001</v>
      </c>
      <c r="AB28">
        <v>0.46578900000000001</v>
      </c>
      <c r="AC28">
        <v>53.770214000000003</v>
      </c>
      <c r="AD28" s="1">
        <v>564</v>
      </c>
      <c r="AE28">
        <v>8</v>
      </c>
      <c r="AF28">
        <v>149</v>
      </c>
      <c r="AG28">
        <v>85</v>
      </c>
      <c r="AH28">
        <v>16.08295</v>
      </c>
      <c r="AI28">
        <v>119.2</v>
      </c>
      <c r="AJ28">
        <v>5.2</v>
      </c>
      <c r="AK28">
        <v>3</v>
      </c>
      <c r="AL28">
        <v>402</v>
      </c>
      <c r="AM28">
        <v>0.97619071944784253</v>
      </c>
      <c r="AN28" t="s">
        <v>66</v>
      </c>
      <c r="AO28">
        <v>2014.11</v>
      </c>
      <c r="AP28" t="s">
        <v>509</v>
      </c>
      <c r="AQ28" t="s">
        <v>118</v>
      </c>
      <c r="AR28" t="s">
        <v>119</v>
      </c>
      <c r="AS28" t="s">
        <v>118</v>
      </c>
      <c r="AT28" t="s">
        <v>119</v>
      </c>
      <c r="AU28" t="s">
        <v>195</v>
      </c>
      <c r="AV28" t="s">
        <v>508</v>
      </c>
      <c r="AW28" t="s">
        <v>66</v>
      </c>
      <c r="AX28">
        <v>3777</v>
      </c>
      <c r="AY28" t="s">
        <v>715</v>
      </c>
      <c r="AZ28">
        <v>2</v>
      </c>
      <c r="BA28" t="s">
        <v>400</v>
      </c>
      <c r="BB28">
        <v>3</v>
      </c>
      <c r="BC28">
        <v>1</v>
      </c>
      <c r="BE28" t="s">
        <v>185</v>
      </c>
      <c r="BF28" t="s">
        <v>186</v>
      </c>
      <c r="BG28" s="5" t="s">
        <v>185</v>
      </c>
      <c r="BI28" t="s">
        <v>118</v>
      </c>
      <c r="BJ28" t="s">
        <v>508</v>
      </c>
      <c r="BK28" t="s">
        <v>66</v>
      </c>
      <c r="BL28">
        <v>0.97619071944784253</v>
      </c>
      <c r="BM28">
        <v>3777</v>
      </c>
      <c r="BN28" t="s">
        <v>119</v>
      </c>
      <c r="BO28" t="s">
        <v>195</v>
      </c>
      <c r="BP28">
        <v>3</v>
      </c>
      <c r="BQ28">
        <v>2299.3649999999998</v>
      </c>
      <c r="BR28">
        <v>3.2579696151836439E-3</v>
      </c>
      <c r="BS28">
        <v>0.37609673782318215</v>
      </c>
      <c r="BT28">
        <v>0.24528511132421343</v>
      </c>
      <c r="BU28">
        <v>14.677</v>
      </c>
      <c r="BV28">
        <v>0.34792214372228858</v>
      </c>
      <c r="BW28">
        <v>6.4800499268276246</v>
      </c>
      <c r="BX28">
        <v>3</v>
      </c>
      <c r="BY28">
        <v>8</v>
      </c>
      <c r="BZ28">
        <v>149</v>
      </c>
    </row>
    <row r="29" spans="1:78" ht="16.5">
      <c r="A29" s="126" t="str">
        <f t="shared" si="1"/>
        <v>해성운수</v>
      </c>
      <c r="B29" s="127" t="str">
        <f t="shared" si="2"/>
        <v>김건훈</v>
      </c>
      <c r="C29" s="128" t="str">
        <f t="shared" si="3"/>
        <v>B</v>
      </c>
      <c r="D29" s="129">
        <f t="shared" si="4"/>
        <v>0.91975262744816288</v>
      </c>
      <c r="E29" s="130">
        <f t="shared" si="5"/>
        <v>8717</v>
      </c>
      <c r="F29" s="131" t="str">
        <f t="shared" si="6"/>
        <v>557</v>
      </c>
      <c r="G29" s="132" t="str">
        <f t="shared" si="7"/>
        <v>70바3891</v>
      </c>
      <c r="H29" s="133">
        <f t="shared" si="8"/>
        <v>2</v>
      </c>
      <c r="I29" s="134">
        <f t="shared" si="9"/>
        <v>1345.6369999999999</v>
      </c>
      <c r="J29" s="135">
        <f t="shared" si="10"/>
        <v>2.6127107218667314E-2</v>
      </c>
      <c r="K29" s="135">
        <f t="shared" si="11"/>
        <v>0.55197072988825191</v>
      </c>
      <c r="L29" s="135">
        <f t="shared" si="12"/>
        <v>0.32549640058946061</v>
      </c>
      <c r="M29" s="136">
        <f t="shared" si="13"/>
        <v>9.8249999999999993</v>
      </c>
      <c r="N29" s="137">
        <f t="shared" si="14"/>
        <v>0</v>
      </c>
      <c r="O29" s="137">
        <f t="shared" si="15"/>
        <v>0.59451397367938008</v>
      </c>
      <c r="P29" s="223">
        <f t="shared" si="16"/>
        <v>255</v>
      </c>
      <c r="Q29" s="224">
        <f t="shared" si="17"/>
        <v>0</v>
      </c>
      <c r="R29" s="224">
        <f t="shared" si="18"/>
        <v>8</v>
      </c>
      <c r="T29">
        <v>534</v>
      </c>
      <c r="U29">
        <v>8717</v>
      </c>
      <c r="V29" t="s">
        <v>261</v>
      </c>
      <c r="W29">
        <v>1345.6369999999999</v>
      </c>
      <c r="X29">
        <v>357.23500000000001</v>
      </c>
      <c r="Y29">
        <v>3.7669999999999999</v>
      </c>
      <c r="Z29">
        <v>9.8249999999999993</v>
      </c>
      <c r="AA29">
        <v>170.905258</v>
      </c>
      <c r="AB29">
        <v>4.4652599999999998</v>
      </c>
      <c r="AC29">
        <v>94.334699999999998</v>
      </c>
      <c r="AD29" s="1">
        <v>438</v>
      </c>
      <c r="AE29">
        <v>0</v>
      </c>
      <c r="AF29">
        <v>8</v>
      </c>
      <c r="AG29">
        <v>76</v>
      </c>
      <c r="AH29">
        <v>7.8735840000000001</v>
      </c>
      <c r="AI29">
        <v>37.9</v>
      </c>
      <c r="AJ29">
        <v>0</v>
      </c>
      <c r="AK29">
        <v>255</v>
      </c>
      <c r="AL29">
        <v>106206</v>
      </c>
      <c r="AM29">
        <v>0.91975262744816288</v>
      </c>
      <c r="AN29" t="s">
        <v>68</v>
      </c>
      <c r="AO29">
        <v>751.10199999999998</v>
      </c>
      <c r="AP29" t="s">
        <v>510</v>
      </c>
      <c r="AQ29" t="s">
        <v>118</v>
      </c>
      <c r="AR29" t="s">
        <v>122</v>
      </c>
      <c r="AS29" t="s">
        <v>118</v>
      </c>
      <c r="AT29" t="s">
        <v>122</v>
      </c>
      <c r="AU29" t="s">
        <v>226</v>
      </c>
      <c r="AV29" t="s">
        <v>261</v>
      </c>
      <c r="AW29" t="s">
        <v>68</v>
      </c>
      <c r="AX29">
        <v>8717</v>
      </c>
      <c r="AY29" t="s">
        <v>686</v>
      </c>
      <c r="AZ29">
        <v>3</v>
      </c>
      <c r="BA29" t="s">
        <v>473</v>
      </c>
      <c r="BB29">
        <v>2</v>
      </c>
      <c r="BC29">
        <v>1</v>
      </c>
      <c r="BE29" t="s">
        <v>69</v>
      </c>
      <c r="BF29">
        <v>1</v>
      </c>
      <c r="BG29" s="5" t="s">
        <v>399</v>
      </c>
      <c r="BI29" t="s">
        <v>118</v>
      </c>
      <c r="BJ29" t="s">
        <v>261</v>
      </c>
      <c r="BK29" t="s">
        <v>68</v>
      </c>
      <c r="BL29">
        <v>0.91975262744816288</v>
      </c>
      <c r="BM29">
        <v>8717</v>
      </c>
      <c r="BN29" t="s">
        <v>122</v>
      </c>
      <c r="BO29" t="s">
        <v>226</v>
      </c>
      <c r="BP29">
        <v>2</v>
      </c>
      <c r="BQ29">
        <v>1345.6369999999999</v>
      </c>
      <c r="BR29">
        <v>2.6127107218667314E-2</v>
      </c>
      <c r="BS29">
        <v>0.55197072988825191</v>
      </c>
      <c r="BT29">
        <v>0.32549640058946061</v>
      </c>
      <c r="BU29">
        <v>9.8249999999999993</v>
      </c>
      <c r="BV29">
        <v>0</v>
      </c>
      <c r="BW29">
        <v>0.59451397367938008</v>
      </c>
      <c r="BX29">
        <v>255</v>
      </c>
      <c r="BY29">
        <v>0</v>
      </c>
      <c r="BZ29">
        <v>8</v>
      </c>
    </row>
    <row r="30" spans="1:78" ht="16.5">
      <c r="A30" s="109" t="str">
        <f t="shared" si="1"/>
        <v>해성운수</v>
      </c>
      <c r="B30" s="110" t="str">
        <f t="shared" si="2"/>
        <v>김경문</v>
      </c>
      <c r="C30" s="111" t="str">
        <f t="shared" si="3"/>
        <v>B</v>
      </c>
      <c r="D30" s="112">
        <f t="shared" si="4"/>
        <v>0.93720229153492896</v>
      </c>
      <c r="E30" s="113">
        <f t="shared" si="5"/>
        <v>6741</v>
      </c>
      <c r="F30" s="114" t="str">
        <f t="shared" si="6"/>
        <v>557</v>
      </c>
      <c r="G30" s="115" t="str">
        <f t="shared" si="7"/>
        <v>70바3891</v>
      </c>
      <c r="H30" s="116">
        <f t="shared" si="8"/>
        <v>2</v>
      </c>
      <c r="I30" s="117">
        <f t="shared" si="9"/>
        <v>1342.7829999999999</v>
      </c>
      <c r="J30" s="118">
        <f t="shared" si="10"/>
        <v>1.5342083729972028E-2</v>
      </c>
      <c r="K30" s="118">
        <f t="shared" si="11"/>
        <v>0.54995380614437406</v>
      </c>
      <c r="L30" s="118">
        <f t="shared" si="12"/>
        <v>0.32618822251994556</v>
      </c>
      <c r="M30" s="119">
        <f t="shared" si="13"/>
        <v>9.3460000000000001</v>
      </c>
      <c r="N30" s="120">
        <f t="shared" si="14"/>
        <v>7.4472196922361997E-2</v>
      </c>
      <c r="O30" s="120">
        <f t="shared" si="15"/>
        <v>0.22341659076708598</v>
      </c>
      <c r="P30" s="225">
        <f t="shared" si="16"/>
        <v>257</v>
      </c>
      <c r="Q30" s="226">
        <f t="shared" si="17"/>
        <v>1</v>
      </c>
      <c r="R30" s="226">
        <f t="shared" si="18"/>
        <v>3</v>
      </c>
      <c r="T30">
        <v>534</v>
      </c>
      <c r="U30">
        <v>6741</v>
      </c>
      <c r="V30" t="s">
        <v>262</v>
      </c>
      <c r="W30">
        <v>1342.7829999999999</v>
      </c>
      <c r="X30">
        <v>349.45400000000001</v>
      </c>
      <c r="Y30">
        <v>3.843</v>
      </c>
      <c r="Z30">
        <v>9.3460000000000001</v>
      </c>
      <c r="AA30">
        <v>167.09581600000001</v>
      </c>
      <c r="AB30">
        <v>2.5635979999999998</v>
      </c>
      <c r="AC30">
        <v>91.894980000000004</v>
      </c>
      <c r="AD30" s="1">
        <v>438</v>
      </c>
      <c r="AE30">
        <v>1</v>
      </c>
      <c r="AF30">
        <v>3</v>
      </c>
      <c r="AG30">
        <v>64</v>
      </c>
      <c r="AH30">
        <v>8.0360060000000004</v>
      </c>
      <c r="AI30">
        <v>13.3</v>
      </c>
      <c r="AJ30">
        <v>0</v>
      </c>
      <c r="AK30">
        <v>257</v>
      </c>
      <c r="AL30">
        <v>91152</v>
      </c>
      <c r="AM30">
        <v>0.93720229153492896</v>
      </c>
      <c r="AN30" t="s">
        <v>68</v>
      </c>
      <c r="AO30">
        <v>1016.961</v>
      </c>
      <c r="AP30" t="s">
        <v>511</v>
      </c>
      <c r="AQ30" t="s">
        <v>118</v>
      </c>
      <c r="AR30" t="s">
        <v>122</v>
      </c>
      <c r="AS30" t="s">
        <v>118</v>
      </c>
      <c r="AT30" t="s">
        <v>122</v>
      </c>
      <c r="AU30" t="s">
        <v>226</v>
      </c>
      <c r="AV30" t="s">
        <v>262</v>
      </c>
      <c r="AW30" t="s">
        <v>68</v>
      </c>
      <c r="AX30">
        <v>6741</v>
      </c>
      <c r="AY30" t="s">
        <v>686</v>
      </c>
      <c r="AZ30">
        <v>1</v>
      </c>
      <c r="BA30" t="s">
        <v>475</v>
      </c>
      <c r="BB30">
        <v>2</v>
      </c>
      <c r="BC30">
        <v>1</v>
      </c>
      <c r="BE30" t="s">
        <v>69</v>
      </c>
      <c r="BF30">
        <v>1</v>
      </c>
      <c r="BG30" t="s">
        <v>399</v>
      </c>
      <c r="BI30" t="s">
        <v>118</v>
      </c>
      <c r="BJ30" t="s">
        <v>262</v>
      </c>
      <c r="BK30" t="s">
        <v>68</v>
      </c>
      <c r="BL30">
        <v>0.93720229153492896</v>
      </c>
      <c r="BM30">
        <v>6741</v>
      </c>
      <c r="BN30" t="s">
        <v>122</v>
      </c>
      <c r="BO30" t="s">
        <v>226</v>
      </c>
      <c r="BP30">
        <v>2</v>
      </c>
      <c r="BQ30">
        <v>1342.7829999999999</v>
      </c>
      <c r="BR30">
        <v>1.5342083729972028E-2</v>
      </c>
      <c r="BS30">
        <v>0.54995380614437406</v>
      </c>
      <c r="BT30">
        <v>0.32618822251994556</v>
      </c>
      <c r="BU30">
        <v>9.3460000000000001</v>
      </c>
      <c r="BV30">
        <v>7.4472196922361997E-2</v>
      </c>
      <c r="BW30">
        <v>0.22341659076708598</v>
      </c>
      <c r="BX30">
        <v>257</v>
      </c>
      <c r="BY30">
        <v>1</v>
      </c>
      <c r="BZ30">
        <v>3</v>
      </c>
    </row>
    <row r="31" spans="1:78" ht="16.5">
      <c r="A31" s="126" t="str">
        <f t="shared" si="1"/>
        <v>해성운수</v>
      </c>
      <c r="B31" s="127" t="str">
        <f t="shared" si="2"/>
        <v>김국신</v>
      </c>
      <c r="C31" s="128" t="str">
        <f t="shared" si="3"/>
        <v>D</v>
      </c>
      <c r="D31" s="129">
        <f t="shared" si="4"/>
        <v>0.81892857142857156</v>
      </c>
      <c r="E31" s="130">
        <f t="shared" si="5"/>
        <v>9130</v>
      </c>
      <c r="F31" s="131" t="str">
        <f t="shared" si="6"/>
        <v>530</v>
      </c>
      <c r="G31" s="132" t="str">
        <f t="shared" si="7"/>
        <v>71바7074</v>
      </c>
      <c r="H31" s="133">
        <f t="shared" si="8"/>
        <v>1</v>
      </c>
      <c r="I31" s="134">
        <f t="shared" si="9"/>
        <v>2398.989</v>
      </c>
      <c r="J31" s="135">
        <f t="shared" si="10"/>
        <v>4.2716806340551604E-2</v>
      </c>
      <c r="K31" s="135">
        <f t="shared" si="11"/>
        <v>0.50298751562397803</v>
      </c>
      <c r="L31" s="135">
        <f t="shared" si="12"/>
        <v>0.25677483306509535</v>
      </c>
      <c r="M31" s="136">
        <f t="shared" si="13"/>
        <v>9.8629999999999995</v>
      </c>
      <c r="N31" s="137">
        <f t="shared" si="14"/>
        <v>0.79200029679169015</v>
      </c>
      <c r="O31" s="137">
        <f t="shared" si="15"/>
        <v>2.2926324380812084</v>
      </c>
      <c r="P31" s="223">
        <f t="shared" si="16"/>
        <v>173</v>
      </c>
      <c r="Q31" s="224">
        <f t="shared" si="17"/>
        <v>19</v>
      </c>
      <c r="R31" s="224">
        <f t="shared" si="18"/>
        <v>55</v>
      </c>
      <c r="T31">
        <v>534</v>
      </c>
      <c r="U31">
        <v>9130</v>
      </c>
      <c r="V31" t="s">
        <v>263</v>
      </c>
      <c r="W31">
        <v>2398.989</v>
      </c>
      <c r="X31">
        <v>1046.0930000000001</v>
      </c>
      <c r="Y31">
        <v>2.2930000000000001</v>
      </c>
      <c r="Z31">
        <v>9.8629999999999995</v>
      </c>
      <c r="AA31">
        <v>274.47555199999999</v>
      </c>
      <c r="AB31">
        <v>11.724719</v>
      </c>
      <c r="AC31">
        <v>138.05777599999999</v>
      </c>
      <c r="AD31" s="1">
        <v>616</v>
      </c>
      <c r="AE31">
        <v>19</v>
      </c>
      <c r="AF31">
        <v>55</v>
      </c>
      <c r="AG31">
        <v>66</v>
      </c>
      <c r="AH31">
        <v>8.7402639999999998</v>
      </c>
      <c r="AI31">
        <v>1.2</v>
      </c>
      <c r="AJ31">
        <v>0</v>
      </c>
      <c r="AK31">
        <v>173</v>
      </c>
      <c r="AL31">
        <v>49829</v>
      </c>
      <c r="AM31">
        <v>0.81892857142857156</v>
      </c>
      <c r="AN31" t="s">
        <v>67</v>
      </c>
      <c r="AO31">
        <v>2398.989</v>
      </c>
      <c r="AP31" t="s">
        <v>512</v>
      </c>
      <c r="AQ31" t="s">
        <v>118</v>
      </c>
      <c r="AR31" t="s">
        <v>121</v>
      </c>
      <c r="AS31" t="s">
        <v>118</v>
      </c>
      <c r="AT31" t="s">
        <v>121</v>
      </c>
      <c r="AU31" t="s">
        <v>222</v>
      </c>
      <c r="AV31" t="s">
        <v>263</v>
      </c>
      <c r="AW31" t="s">
        <v>67</v>
      </c>
      <c r="AX31">
        <v>9130</v>
      </c>
      <c r="AY31" t="s">
        <v>716</v>
      </c>
      <c r="AZ31">
        <v>1</v>
      </c>
      <c r="BA31" t="s">
        <v>425</v>
      </c>
      <c r="BB31">
        <v>1</v>
      </c>
      <c r="BC31">
        <v>1</v>
      </c>
      <c r="BE31" t="s">
        <v>67</v>
      </c>
      <c r="BF31">
        <v>0</v>
      </c>
      <c r="BG31" s="5" t="s">
        <v>363</v>
      </c>
      <c r="BI31" t="s">
        <v>118</v>
      </c>
      <c r="BJ31" t="s">
        <v>263</v>
      </c>
      <c r="BK31" t="s">
        <v>67</v>
      </c>
      <c r="BL31">
        <v>0.81892857142857156</v>
      </c>
      <c r="BM31">
        <v>9130</v>
      </c>
      <c r="BN31" t="s">
        <v>121</v>
      </c>
      <c r="BO31" t="s">
        <v>222</v>
      </c>
      <c r="BP31">
        <v>1</v>
      </c>
      <c r="BQ31">
        <v>2398.989</v>
      </c>
      <c r="BR31">
        <v>4.2716806340551604E-2</v>
      </c>
      <c r="BS31">
        <v>0.50298751562397803</v>
      </c>
      <c r="BT31">
        <v>0.25677483306509535</v>
      </c>
      <c r="BU31">
        <v>9.8629999999999995</v>
      </c>
      <c r="BV31">
        <v>0.79200029679169015</v>
      </c>
      <c r="BW31">
        <v>2.2926324380812084</v>
      </c>
      <c r="BX31">
        <v>173</v>
      </c>
      <c r="BY31">
        <v>19</v>
      </c>
      <c r="BZ31">
        <v>55</v>
      </c>
    </row>
    <row r="32" spans="1:78" ht="16.5">
      <c r="A32" s="109" t="str">
        <f t="shared" si="1"/>
        <v>해성운수</v>
      </c>
      <c r="B32" s="110" t="str">
        <f t="shared" si="2"/>
        <v>김기모</v>
      </c>
      <c r="C32" s="111" t="str">
        <f t="shared" si="3"/>
        <v>B</v>
      </c>
      <c r="D32" s="112">
        <f t="shared" si="4"/>
        <v>0.92714285714285727</v>
      </c>
      <c r="E32" s="113">
        <f t="shared" si="5"/>
        <v>3144</v>
      </c>
      <c r="F32" s="114" t="str">
        <f t="shared" si="6"/>
        <v>514-1</v>
      </c>
      <c r="G32" s="115" t="str">
        <f t="shared" si="7"/>
        <v>71바5819</v>
      </c>
      <c r="H32" s="116">
        <f t="shared" si="8"/>
        <v>1</v>
      </c>
      <c r="I32" s="117">
        <f t="shared" si="9"/>
        <v>1497.44</v>
      </c>
      <c r="J32" s="118">
        <f t="shared" si="10"/>
        <v>7.4314686994095347E-3</v>
      </c>
      <c r="K32" s="118">
        <f t="shared" si="11"/>
        <v>0.33235718825075555</v>
      </c>
      <c r="L32" s="118">
        <f t="shared" si="12"/>
        <v>0.15693450154931082</v>
      </c>
      <c r="M32" s="119">
        <f t="shared" si="13"/>
        <v>7.5439999999999996</v>
      </c>
      <c r="N32" s="120">
        <f t="shared" si="14"/>
        <v>0</v>
      </c>
      <c r="O32" s="120">
        <f t="shared" si="15"/>
        <v>4.7414253659579009</v>
      </c>
      <c r="P32" s="225">
        <f t="shared" si="16"/>
        <v>3</v>
      </c>
      <c r="Q32" s="226">
        <f t="shared" si="17"/>
        <v>0</v>
      </c>
      <c r="R32" s="226">
        <f t="shared" si="18"/>
        <v>76</v>
      </c>
      <c r="T32">
        <v>534</v>
      </c>
      <c r="U32">
        <v>3144</v>
      </c>
      <c r="V32" t="s">
        <v>404</v>
      </c>
      <c r="W32">
        <v>1535.46</v>
      </c>
      <c r="X32">
        <v>592.78599999999994</v>
      </c>
      <c r="Y32">
        <v>2.59</v>
      </c>
      <c r="Z32">
        <v>7.5439999999999996</v>
      </c>
      <c r="AA32">
        <v>114.929637</v>
      </c>
      <c r="AB32">
        <v>0.85409599999999997</v>
      </c>
      <c r="AC32">
        <v>38.197690999999999</v>
      </c>
      <c r="AD32" s="1">
        <v>235</v>
      </c>
      <c r="AE32">
        <v>0</v>
      </c>
      <c r="AF32">
        <v>76</v>
      </c>
      <c r="AG32">
        <v>78</v>
      </c>
      <c r="AH32">
        <v>13.36</v>
      </c>
      <c r="AI32">
        <v>97.4</v>
      </c>
      <c r="AJ32">
        <v>0</v>
      </c>
      <c r="AK32">
        <v>3</v>
      </c>
      <c r="AL32">
        <v>130</v>
      </c>
      <c r="AM32">
        <v>0.92714285714285727</v>
      </c>
      <c r="AN32" t="s">
        <v>68</v>
      </c>
      <c r="AO32">
        <v>1497.44</v>
      </c>
      <c r="AP32" t="s">
        <v>513</v>
      </c>
      <c r="AQ32" t="s">
        <v>118</v>
      </c>
      <c r="AR32" t="s">
        <v>120</v>
      </c>
      <c r="AS32" t="s">
        <v>118</v>
      </c>
      <c r="AT32" t="s">
        <v>120</v>
      </c>
      <c r="AU32" t="s">
        <v>401</v>
      </c>
      <c r="AV32" t="s">
        <v>404</v>
      </c>
      <c r="AW32" t="s">
        <v>68</v>
      </c>
      <c r="AX32">
        <v>3144</v>
      </c>
      <c r="AY32" t="s">
        <v>717</v>
      </c>
      <c r="AZ32">
        <v>2</v>
      </c>
      <c r="BA32" t="s">
        <v>718</v>
      </c>
      <c r="BB32">
        <v>1</v>
      </c>
      <c r="BC32">
        <v>1</v>
      </c>
      <c r="BE32" t="s">
        <v>68</v>
      </c>
      <c r="BF32">
        <v>0</v>
      </c>
      <c r="BG32" t="s">
        <v>363</v>
      </c>
      <c r="BI32" t="s">
        <v>118</v>
      </c>
      <c r="BJ32" t="s">
        <v>404</v>
      </c>
      <c r="BK32" t="s">
        <v>68</v>
      </c>
      <c r="BL32">
        <v>0.92714285714285727</v>
      </c>
      <c r="BM32">
        <v>3144</v>
      </c>
      <c r="BN32" t="s">
        <v>120</v>
      </c>
      <c r="BO32" t="s">
        <v>401</v>
      </c>
      <c r="BP32">
        <v>1</v>
      </c>
      <c r="BQ32">
        <v>1497.44</v>
      </c>
      <c r="BR32">
        <v>7.4314686994095347E-3</v>
      </c>
      <c r="BS32">
        <v>0.33235718825075555</v>
      </c>
      <c r="BT32">
        <v>0.15304859781433577</v>
      </c>
      <c r="BU32">
        <v>7.5439999999999996</v>
      </c>
      <c r="BV32">
        <v>0</v>
      </c>
      <c r="BW32">
        <v>4.7414253659579009</v>
      </c>
      <c r="BX32">
        <v>3</v>
      </c>
      <c r="BY32">
        <v>0</v>
      </c>
      <c r="BZ32">
        <v>76</v>
      </c>
    </row>
    <row r="33" spans="1:78" ht="16.5">
      <c r="A33" s="126" t="str">
        <f t="shared" si="1"/>
        <v>해성운수</v>
      </c>
      <c r="B33" s="127" t="str">
        <f t="shared" si="2"/>
        <v>김대철</v>
      </c>
      <c r="C33" s="128" t="str">
        <f t="shared" si="3"/>
        <v>A</v>
      </c>
      <c r="D33" s="129">
        <f t="shared" si="4"/>
        <v>0.96016261251380164</v>
      </c>
      <c r="E33" s="130">
        <f t="shared" si="5"/>
        <v>3208</v>
      </c>
      <c r="F33" s="131" t="str">
        <f t="shared" si="6"/>
        <v>24</v>
      </c>
      <c r="G33" s="132" t="str">
        <f t="shared" si="7"/>
        <v>70바3859</v>
      </c>
      <c r="H33" s="133">
        <f t="shared" si="8"/>
        <v>13</v>
      </c>
      <c r="I33" s="134">
        <f t="shared" si="9"/>
        <v>2314.3819999999996</v>
      </c>
      <c r="J33" s="135">
        <f t="shared" si="10"/>
        <v>1.7073366295278072E-2</v>
      </c>
      <c r="K33" s="135">
        <f t="shared" si="11"/>
        <v>0.3862239735915528</v>
      </c>
      <c r="L33" s="135">
        <f t="shared" si="12"/>
        <v>0.21301582884761464</v>
      </c>
      <c r="M33" s="136">
        <f t="shared" si="13"/>
        <v>12.217000000000001</v>
      </c>
      <c r="N33" s="137">
        <f t="shared" si="14"/>
        <v>0.43208078873755507</v>
      </c>
      <c r="O33" s="137">
        <f t="shared" si="15"/>
        <v>14.172249870591806</v>
      </c>
      <c r="P33" s="223">
        <f t="shared" si="16"/>
        <v>27</v>
      </c>
      <c r="Q33" s="224">
        <f t="shared" si="17"/>
        <v>10</v>
      </c>
      <c r="R33" s="224">
        <f t="shared" si="18"/>
        <v>328</v>
      </c>
      <c r="T33">
        <v>534</v>
      </c>
      <c r="U33">
        <v>3208</v>
      </c>
      <c r="V33" t="s">
        <v>264</v>
      </c>
      <c r="W33">
        <v>2314.3820000000001</v>
      </c>
      <c r="X33">
        <v>996.29499999999996</v>
      </c>
      <c r="Y33">
        <v>2.323</v>
      </c>
      <c r="Z33">
        <v>12.217000000000001</v>
      </c>
      <c r="AA33">
        <v>154.413017</v>
      </c>
      <c r="AB33">
        <v>2.6363500000000002</v>
      </c>
      <c r="AC33">
        <v>59.638008999999997</v>
      </c>
      <c r="AD33" s="1">
        <v>493</v>
      </c>
      <c r="AE33">
        <v>10</v>
      </c>
      <c r="AF33">
        <v>328</v>
      </c>
      <c r="AG33">
        <v>79</v>
      </c>
      <c r="AH33">
        <v>14.988257000000001</v>
      </c>
      <c r="AI33">
        <v>836.2</v>
      </c>
      <c r="AJ33">
        <v>0</v>
      </c>
      <c r="AK33">
        <v>27</v>
      </c>
      <c r="AL33">
        <v>13178</v>
      </c>
      <c r="AM33">
        <v>0.96016261251380164</v>
      </c>
      <c r="AN33" t="s">
        <v>66</v>
      </c>
      <c r="AO33">
        <v>264.81200000000001</v>
      </c>
      <c r="AP33" t="s">
        <v>514</v>
      </c>
      <c r="AQ33" t="s">
        <v>118</v>
      </c>
      <c r="AR33" t="s">
        <v>119</v>
      </c>
      <c r="AS33" t="s">
        <v>118</v>
      </c>
      <c r="AT33" t="s">
        <v>119</v>
      </c>
      <c r="AU33" t="s">
        <v>190</v>
      </c>
      <c r="AV33" t="s">
        <v>264</v>
      </c>
      <c r="AW33" t="s">
        <v>66</v>
      </c>
      <c r="AX33">
        <v>3208</v>
      </c>
      <c r="AY33" t="s">
        <v>715</v>
      </c>
      <c r="AZ33">
        <v>6</v>
      </c>
      <c r="BA33" t="s">
        <v>420</v>
      </c>
      <c r="BB33">
        <v>13</v>
      </c>
      <c r="BC33">
        <v>1</v>
      </c>
      <c r="BE33" t="s">
        <v>66</v>
      </c>
      <c r="BF33">
        <v>0</v>
      </c>
      <c r="BG33" s="5" t="s">
        <v>363</v>
      </c>
      <c r="BI33" t="s">
        <v>118</v>
      </c>
      <c r="BJ33" t="s">
        <v>264</v>
      </c>
      <c r="BK33" t="s">
        <v>66</v>
      </c>
      <c r="BL33">
        <v>0.96016261251380164</v>
      </c>
      <c r="BM33">
        <v>3208</v>
      </c>
      <c r="BN33" t="s">
        <v>119</v>
      </c>
      <c r="BO33" t="s">
        <v>190</v>
      </c>
      <c r="BP33">
        <v>13</v>
      </c>
      <c r="BQ33">
        <v>2314.3819999999996</v>
      </c>
      <c r="BR33">
        <v>1.7073366295278072E-2</v>
      </c>
      <c r="BS33">
        <v>0.3862239735915528</v>
      </c>
      <c r="BT33">
        <v>0.21301582884761461</v>
      </c>
      <c r="BU33">
        <v>12.217000000000001</v>
      </c>
      <c r="BV33">
        <v>0.43208078873755507</v>
      </c>
      <c r="BW33">
        <v>14.172249870591806</v>
      </c>
      <c r="BX33">
        <v>27</v>
      </c>
      <c r="BY33">
        <v>10</v>
      </c>
      <c r="BZ33">
        <v>328</v>
      </c>
    </row>
    <row r="34" spans="1:78" ht="16.5">
      <c r="A34" s="109" t="str">
        <f t="shared" si="1"/>
        <v>해성운수</v>
      </c>
      <c r="B34" s="110" t="str">
        <f t="shared" si="2"/>
        <v>김명자</v>
      </c>
      <c r="C34" s="111" t="str">
        <f t="shared" si="3"/>
        <v>F</v>
      </c>
      <c r="D34" s="112">
        <f t="shared" si="4"/>
        <v>0.76228504978608347</v>
      </c>
      <c r="E34" s="113">
        <f t="shared" si="5"/>
        <v>4009</v>
      </c>
      <c r="F34" s="114" t="str">
        <f t="shared" si="6"/>
        <v>579</v>
      </c>
      <c r="G34" s="115" t="str">
        <f t="shared" si="7"/>
        <v>71바5799</v>
      </c>
      <c r="H34" s="116">
        <f t="shared" si="8"/>
        <v>2</v>
      </c>
      <c r="I34" s="117">
        <f t="shared" si="9"/>
        <v>3209.357</v>
      </c>
      <c r="J34" s="118">
        <f t="shared" si="10"/>
        <v>1.6173894087847938E-2</v>
      </c>
      <c r="K34" s="118">
        <f t="shared" si="11"/>
        <v>0.4662948526768691</v>
      </c>
      <c r="L34" s="118">
        <f t="shared" si="12"/>
        <v>0.52658523187043382</v>
      </c>
      <c r="M34" s="119">
        <f t="shared" si="13"/>
        <v>5.069</v>
      </c>
      <c r="N34" s="120">
        <f t="shared" si="14"/>
        <v>0.74781334703493563</v>
      </c>
      <c r="O34" s="120">
        <f t="shared" si="15"/>
        <v>2.9600944986799536</v>
      </c>
      <c r="P34" s="225">
        <f t="shared" si="16"/>
        <v>113</v>
      </c>
      <c r="Q34" s="226">
        <f t="shared" si="17"/>
        <v>24</v>
      </c>
      <c r="R34" s="226">
        <f t="shared" si="18"/>
        <v>95</v>
      </c>
      <c r="T34">
        <v>534</v>
      </c>
      <c r="U34">
        <v>4009</v>
      </c>
      <c r="V34" t="s">
        <v>405</v>
      </c>
      <c r="W34">
        <v>3209.357</v>
      </c>
      <c r="X34">
        <v>739.06899999999996</v>
      </c>
      <c r="Y34">
        <v>4.3419999999999996</v>
      </c>
      <c r="Z34">
        <v>5.069</v>
      </c>
      <c r="AA34">
        <v>311.02379999999999</v>
      </c>
      <c r="AB34">
        <v>5.0304659999999997</v>
      </c>
      <c r="AC34">
        <v>145.028797</v>
      </c>
      <c r="AD34" s="1">
        <v>1690</v>
      </c>
      <c r="AE34">
        <v>24</v>
      </c>
      <c r="AF34">
        <v>95</v>
      </c>
      <c r="AG34">
        <v>82</v>
      </c>
      <c r="AH34">
        <v>10.318686</v>
      </c>
      <c r="AI34">
        <v>111.7</v>
      </c>
      <c r="AJ34">
        <v>0</v>
      </c>
      <c r="AK34">
        <v>113</v>
      </c>
      <c r="AL34">
        <v>81157</v>
      </c>
      <c r="AM34">
        <v>0.76228504978608347</v>
      </c>
      <c r="AN34" t="s">
        <v>70</v>
      </c>
      <c r="AO34">
        <v>3002.8139999999999</v>
      </c>
      <c r="AP34" t="s">
        <v>515</v>
      </c>
      <c r="AQ34" t="s">
        <v>118</v>
      </c>
      <c r="AR34" t="s">
        <v>127</v>
      </c>
      <c r="AS34" t="s">
        <v>118</v>
      </c>
      <c r="AT34" t="s">
        <v>127</v>
      </c>
      <c r="AU34" t="s">
        <v>386</v>
      </c>
      <c r="AV34" t="s">
        <v>405</v>
      </c>
      <c r="AW34" t="s">
        <v>70</v>
      </c>
      <c r="AX34">
        <v>4009</v>
      </c>
      <c r="AY34" t="s">
        <v>719</v>
      </c>
      <c r="AZ34">
        <v>5</v>
      </c>
      <c r="BA34" t="s">
        <v>720</v>
      </c>
      <c r="BB34">
        <v>2</v>
      </c>
      <c r="BC34">
        <v>1</v>
      </c>
      <c r="BE34" t="s">
        <v>70</v>
      </c>
      <c r="BF34">
        <v>0</v>
      </c>
      <c r="BG34" s="5" t="s">
        <v>363</v>
      </c>
      <c r="BI34" t="s">
        <v>118</v>
      </c>
      <c r="BJ34" t="s">
        <v>405</v>
      </c>
      <c r="BK34" t="s">
        <v>70</v>
      </c>
      <c r="BL34">
        <v>0.76228504978608347</v>
      </c>
      <c r="BM34">
        <v>4009</v>
      </c>
      <c r="BN34" t="s">
        <v>127</v>
      </c>
      <c r="BO34" t="s">
        <v>386</v>
      </c>
      <c r="BP34">
        <v>2</v>
      </c>
      <c r="BQ34">
        <v>3209.357</v>
      </c>
      <c r="BR34">
        <v>1.6173894087847938E-2</v>
      </c>
      <c r="BS34">
        <v>0.4662948526768691</v>
      </c>
      <c r="BT34">
        <v>0.52658523187043382</v>
      </c>
      <c r="BU34">
        <v>5.069</v>
      </c>
      <c r="BV34">
        <v>0.74781334703493563</v>
      </c>
      <c r="BW34">
        <v>2.9600944986799536</v>
      </c>
      <c r="BX34">
        <v>113</v>
      </c>
      <c r="BY34">
        <v>24</v>
      </c>
      <c r="BZ34">
        <v>95</v>
      </c>
    </row>
    <row r="35" spans="1:78" ht="16.5">
      <c r="A35" s="126" t="str">
        <f t="shared" si="1"/>
        <v>해성운수</v>
      </c>
      <c r="B35" s="127" t="str">
        <f t="shared" si="2"/>
        <v>김문배</v>
      </c>
      <c r="C35" s="128" t="str">
        <f t="shared" si="3"/>
        <v>S</v>
      </c>
      <c r="D35" s="129">
        <f t="shared" si="4"/>
        <v>1.0946550334374769</v>
      </c>
      <c r="E35" s="130">
        <f t="shared" si="5"/>
        <v>564</v>
      </c>
      <c r="F35" s="131" t="str">
        <f t="shared" si="6"/>
        <v>24</v>
      </c>
      <c r="G35" s="132" t="str">
        <f t="shared" si="7"/>
        <v>70바3860</v>
      </c>
      <c r="H35" s="133">
        <f t="shared" si="8"/>
        <v>3</v>
      </c>
      <c r="I35" s="134">
        <f t="shared" si="9"/>
        <v>2301.31</v>
      </c>
      <c r="J35" s="135">
        <f t="shared" si="10"/>
        <v>1.2609143527773487E-3</v>
      </c>
      <c r="K35" s="135">
        <f t="shared" si="11"/>
        <v>0.36100079891338011</v>
      </c>
      <c r="L35" s="135">
        <f t="shared" si="12"/>
        <v>9.950854078763835E-2</v>
      </c>
      <c r="M35" s="136">
        <f t="shared" si="13"/>
        <v>10.340999999999999</v>
      </c>
      <c r="N35" s="137">
        <f t="shared" si="14"/>
        <v>0.65180266891466165</v>
      </c>
      <c r="O35" s="137">
        <f t="shared" si="15"/>
        <v>6.3442126441027069</v>
      </c>
      <c r="P35" s="223">
        <f t="shared" si="16"/>
        <v>0</v>
      </c>
      <c r="Q35" s="224">
        <f t="shared" si="17"/>
        <v>15</v>
      </c>
      <c r="R35" s="224">
        <f t="shared" si="18"/>
        <v>146</v>
      </c>
      <c r="T35">
        <v>534</v>
      </c>
      <c r="U35">
        <v>564</v>
      </c>
      <c r="V35" t="s">
        <v>265</v>
      </c>
      <c r="W35">
        <v>2301.31</v>
      </c>
      <c r="X35">
        <v>877.06299999999999</v>
      </c>
      <c r="Y35">
        <v>2.6240000000000001</v>
      </c>
      <c r="Z35">
        <v>10.340999999999999</v>
      </c>
      <c r="AA35">
        <v>142.49104199999999</v>
      </c>
      <c r="AB35">
        <v>0.179669</v>
      </c>
      <c r="AC35">
        <v>51.43938</v>
      </c>
      <c r="AD35" s="1">
        <v>229</v>
      </c>
      <c r="AE35">
        <v>15</v>
      </c>
      <c r="AF35">
        <v>146</v>
      </c>
      <c r="AG35">
        <v>82</v>
      </c>
      <c r="AH35">
        <v>16.150559000000001</v>
      </c>
      <c r="AI35">
        <v>197.2</v>
      </c>
      <c r="AJ35">
        <v>0</v>
      </c>
      <c r="AK35">
        <v>0</v>
      </c>
      <c r="AL35">
        <v>0</v>
      </c>
      <c r="AM35">
        <v>1.0946550334374769</v>
      </c>
      <c r="AN35" t="s">
        <v>71</v>
      </c>
      <c r="AO35">
        <v>1827.5319999999999</v>
      </c>
      <c r="AP35" t="s">
        <v>516</v>
      </c>
      <c r="AQ35" t="s">
        <v>118</v>
      </c>
      <c r="AR35" t="s">
        <v>119</v>
      </c>
      <c r="AS35" t="s">
        <v>118</v>
      </c>
      <c r="AT35" t="s">
        <v>119</v>
      </c>
      <c r="AU35" t="s">
        <v>191</v>
      </c>
      <c r="AV35" t="s">
        <v>265</v>
      </c>
      <c r="AW35" t="s">
        <v>71</v>
      </c>
      <c r="AX35">
        <v>564</v>
      </c>
      <c r="AY35" t="s">
        <v>712</v>
      </c>
      <c r="AZ35">
        <v>3</v>
      </c>
      <c r="BA35" t="s">
        <v>466</v>
      </c>
      <c r="BB35">
        <v>3</v>
      </c>
      <c r="BC35">
        <v>1</v>
      </c>
      <c r="BE35" t="s">
        <v>66</v>
      </c>
      <c r="BF35">
        <v>1</v>
      </c>
      <c r="BG35" t="s">
        <v>399</v>
      </c>
      <c r="BI35" t="s">
        <v>118</v>
      </c>
      <c r="BJ35" t="s">
        <v>265</v>
      </c>
      <c r="BK35" t="s">
        <v>71</v>
      </c>
      <c r="BL35">
        <v>1.0946550334374769</v>
      </c>
      <c r="BM35">
        <v>564</v>
      </c>
      <c r="BN35" t="s">
        <v>119</v>
      </c>
      <c r="BO35" t="s">
        <v>191</v>
      </c>
      <c r="BP35">
        <v>3</v>
      </c>
      <c r="BQ35">
        <v>2301.31</v>
      </c>
      <c r="BR35">
        <v>1.2609143527773487E-3</v>
      </c>
      <c r="BS35">
        <v>0.36100079891338011</v>
      </c>
      <c r="BT35">
        <v>9.950854078763835E-2</v>
      </c>
      <c r="BU35">
        <v>10.340999999999999</v>
      </c>
      <c r="BV35">
        <v>0.65180266891466165</v>
      </c>
      <c r="BW35">
        <v>6.3442126441027069</v>
      </c>
      <c r="BX35">
        <v>0</v>
      </c>
      <c r="BY35">
        <v>15</v>
      </c>
      <c r="BZ35">
        <v>146</v>
      </c>
    </row>
    <row r="36" spans="1:78" ht="16.5">
      <c r="A36" s="109" t="str">
        <f t="shared" si="1"/>
        <v>해성운수</v>
      </c>
      <c r="B36" s="110" t="str">
        <f t="shared" si="2"/>
        <v>김민호</v>
      </c>
      <c r="C36" s="111" t="str">
        <f t="shared" si="3"/>
        <v>S</v>
      </c>
      <c r="D36" s="112">
        <f t="shared" si="4"/>
        <v>1.024946747557957</v>
      </c>
      <c r="E36" s="113">
        <f t="shared" si="5"/>
        <v>3081</v>
      </c>
      <c r="F36" s="114" t="str">
        <f t="shared" si="6"/>
        <v>24</v>
      </c>
      <c r="G36" s="115" t="str">
        <f t="shared" si="7"/>
        <v>70바3860</v>
      </c>
      <c r="H36" s="116">
        <f t="shared" si="8"/>
        <v>10</v>
      </c>
      <c r="I36" s="117">
        <f t="shared" si="9"/>
        <v>2014.2470000000001</v>
      </c>
      <c r="J36" s="118">
        <f t="shared" si="10"/>
        <v>4.2579691413569966E-2</v>
      </c>
      <c r="K36" s="118">
        <f t="shared" si="11"/>
        <v>0.40887503203567283</v>
      </c>
      <c r="L36" s="118">
        <f t="shared" si="12"/>
        <v>0.15787537476784128</v>
      </c>
      <c r="M36" s="119">
        <f t="shared" si="13"/>
        <v>12.451000000000001</v>
      </c>
      <c r="N36" s="120">
        <f t="shared" si="14"/>
        <v>0.69504881973263455</v>
      </c>
      <c r="O36" s="120">
        <f t="shared" si="15"/>
        <v>10.525024984522751</v>
      </c>
      <c r="P36" s="225">
        <f t="shared" si="16"/>
        <v>46</v>
      </c>
      <c r="Q36" s="226">
        <f t="shared" si="17"/>
        <v>14</v>
      </c>
      <c r="R36" s="226">
        <f t="shared" si="18"/>
        <v>212</v>
      </c>
      <c r="T36">
        <v>534</v>
      </c>
      <c r="U36">
        <v>3081</v>
      </c>
      <c r="V36" t="s">
        <v>266</v>
      </c>
      <c r="W36">
        <v>2014.2470000000001</v>
      </c>
      <c r="X36">
        <v>821.59900000000005</v>
      </c>
      <c r="Y36">
        <v>2.452</v>
      </c>
      <c r="Z36">
        <v>12.451000000000001</v>
      </c>
      <c r="AA36">
        <v>139.35246599999999</v>
      </c>
      <c r="AB36">
        <v>5.9335849999999999</v>
      </c>
      <c r="AC36">
        <v>56.977744000000001</v>
      </c>
      <c r="AD36" s="1">
        <v>318</v>
      </c>
      <c r="AE36">
        <v>14</v>
      </c>
      <c r="AF36">
        <v>212</v>
      </c>
      <c r="AG36">
        <v>75</v>
      </c>
      <c r="AH36">
        <v>14.454333</v>
      </c>
      <c r="AI36">
        <v>228.4</v>
      </c>
      <c r="AJ36">
        <v>0</v>
      </c>
      <c r="AK36">
        <v>46</v>
      </c>
      <c r="AL36">
        <v>17402</v>
      </c>
      <c r="AM36">
        <v>1.024946747557957</v>
      </c>
      <c r="AN36" t="s">
        <v>71</v>
      </c>
      <c r="AO36">
        <v>476.85599999999999</v>
      </c>
      <c r="AP36" t="s">
        <v>517</v>
      </c>
      <c r="AQ36" t="s">
        <v>118</v>
      </c>
      <c r="AR36" t="s">
        <v>119</v>
      </c>
      <c r="AS36" t="s">
        <v>118</v>
      </c>
      <c r="AT36" t="s">
        <v>119</v>
      </c>
      <c r="AU36" t="s">
        <v>191</v>
      </c>
      <c r="AV36" t="s">
        <v>266</v>
      </c>
      <c r="AW36" t="s">
        <v>71</v>
      </c>
      <c r="AX36">
        <v>3081</v>
      </c>
      <c r="AY36" t="s">
        <v>712</v>
      </c>
      <c r="AZ36">
        <v>10</v>
      </c>
      <c r="BA36" t="s">
        <v>721</v>
      </c>
      <c r="BB36">
        <v>10</v>
      </c>
      <c r="BC36">
        <v>1</v>
      </c>
      <c r="BE36" t="s">
        <v>66</v>
      </c>
      <c r="BF36">
        <v>1</v>
      </c>
      <c r="BG36" s="5" t="s">
        <v>399</v>
      </c>
      <c r="BI36" t="s">
        <v>118</v>
      </c>
      <c r="BJ36" t="s">
        <v>266</v>
      </c>
      <c r="BK36" t="s">
        <v>71</v>
      </c>
      <c r="BL36">
        <v>1.024946747557957</v>
      </c>
      <c r="BM36">
        <v>3081</v>
      </c>
      <c r="BN36" t="s">
        <v>119</v>
      </c>
      <c r="BO36" t="s">
        <v>191</v>
      </c>
      <c r="BP36">
        <v>10</v>
      </c>
      <c r="BQ36">
        <v>2014.2470000000001</v>
      </c>
      <c r="BR36">
        <v>4.2579691413569966E-2</v>
      </c>
      <c r="BS36">
        <v>0.40887503203567283</v>
      </c>
      <c r="BT36">
        <v>0.15787537476784128</v>
      </c>
      <c r="BU36">
        <v>12.451000000000001</v>
      </c>
      <c r="BV36">
        <v>0.69504881973263455</v>
      </c>
      <c r="BW36">
        <v>10.525024984522751</v>
      </c>
      <c r="BX36">
        <v>46</v>
      </c>
      <c r="BY36">
        <v>14</v>
      </c>
      <c r="BZ36">
        <v>212</v>
      </c>
    </row>
    <row r="37" spans="1:78" ht="16.5">
      <c r="A37" s="126" t="str">
        <f t="shared" si="1"/>
        <v>해성운수</v>
      </c>
      <c r="B37" s="127" t="str">
        <f t="shared" si="2"/>
        <v>김병래</v>
      </c>
      <c r="C37" s="128" t="str">
        <f t="shared" si="3"/>
        <v>B</v>
      </c>
      <c r="D37" s="129">
        <f t="shared" si="4"/>
        <v>0.93916666666666671</v>
      </c>
      <c r="E37" s="130">
        <f t="shared" si="5"/>
        <v>3272</v>
      </c>
      <c r="F37" s="131" t="str">
        <f t="shared" si="6"/>
        <v>24</v>
      </c>
      <c r="G37" s="132" t="str">
        <f t="shared" si="7"/>
        <v>70바3858</v>
      </c>
      <c r="H37" s="133">
        <f t="shared" si="8"/>
        <v>1</v>
      </c>
      <c r="I37" s="134">
        <f t="shared" si="9"/>
        <v>570.97299999999996</v>
      </c>
      <c r="J37" s="135">
        <f t="shared" si="10"/>
        <v>6.6504559847142732E-3</v>
      </c>
      <c r="K37" s="135">
        <f t="shared" si="11"/>
        <v>0.37299525148834345</v>
      </c>
      <c r="L37" s="135">
        <f t="shared" si="12"/>
        <v>0.2854775970142196</v>
      </c>
      <c r="M37" s="136">
        <f t="shared" si="13"/>
        <v>13.614000000000001</v>
      </c>
      <c r="N37" s="137">
        <f t="shared" si="14"/>
        <v>0.17513963007007338</v>
      </c>
      <c r="O37" s="137">
        <f t="shared" si="15"/>
        <v>12.084634474835063</v>
      </c>
      <c r="P37" s="223">
        <f t="shared" si="16"/>
        <v>0</v>
      </c>
      <c r="Q37" s="224">
        <f t="shared" si="17"/>
        <v>1</v>
      </c>
      <c r="R37" s="224">
        <f t="shared" si="18"/>
        <v>69</v>
      </c>
      <c r="T37">
        <v>534</v>
      </c>
      <c r="U37">
        <v>3272</v>
      </c>
      <c r="V37" t="s">
        <v>447</v>
      </c>
      <c r="W37">
        <v>570.97299999999996</v>
      </c>
      <c r="X37">
        <v>253.27600000000001</v>
      </c>
      <c r="Y37">
        <v>2.254</v>
      </c>
      <c r="Z37">
        <v>13.614000000000001</v>
      </c>
      <c r="AA37">
        <v>39.217762</v>
      </c>
      <c r="AB37">
        <v>0.26081599999999999</v>
      </c>
      <c r="AC37">
        <v>14.628038999999999</v>
      </c>
      <c r="AD37" s="1">
        <v>163</v>
      </c>
      <c r="AE37">
        <v>1</v>
      </c>
      <c r="AF37">
        <v>69</v>
      </c>
      <c r="AG37">
        <v>81</v>
      </c>
      <c r="AH37">
        <v>14.55904</v>
      </c>
      <c r="AI37">
        <v>29.5</v>
      </c>
      <c r="AJ37">
        <v>0</v>
      </c>
      <c r="AK37">
        <v>0</v>
      </c>
      <c r="AL37">
        <v>0</v>
      </c>
      <c r="AM37">
        <v>0.93916666666666671</v>
      </c>
      <c r="AN37" t="s">
        <v>68</v>
      </c>
      <c r="AO37">
        <v>570.97299999999996</v>
      </c>
      <c r="AP37" t="s">
        <v>518</v>
      </c>
      <c r="AQ37" t="s">
        <v>118</v>
      </c>
      <c r="AR37" t="s">
        <v>119</v>
      </c>
      <c r="AS37" t="s">
        <v>118</v>
      </c>
      <c r="AT37" t="s">
        <v>119</v>
      </c>
      <c r="AU37" t="s">
        <v>416</v>
      </c>
      <c r="AV37" t="s">
        <v>447</v>
      </c>
      <c r="AW37" t="s">
        <v>68</v>
      </c>
      <c r="AX37">
        <v>3272</v>
      </c>
      <c r="AY37" t="s">
        <v>703</v>
      </c>
      <c r="AZ37">
        <v>3</v>
      </c>
      <c r="BA37" t="s">
        <v>368</v>
      </c>
      <c r="BB37">
        <v>1</v>
      </c>
      <c r="BC37">
        <v>2</v>
      </c>
      <c r="BE37" t="s">
        <v>68</v>
      </c>
      <c r="BF37">
        <v>0</v>
      </c>
      <c r="BG37" t="s">
        <v>363</v>
      </c>
      <c r="BI37" t="s">
        <v>118</v>
      </c>
      <c r="BJ37" t="s">
        <v>447</v>
      </c>
      <c r="BK37" t="s">
        <v>68</v>
      </c>
      <c r="BL37">
        <v>0.93916666666666671</v>
      </c>
      <c r="BM37">
        <v>3272</v>
      </c>
      <c r="BN37" t="s">
        <v>119</v>
      </c>
      <c r="BO37" t="s">
        <v>416</v>
      </c>
      <c r="BP37">
        <v>1</v>
      </c>
      <c r="BQ37">
        <v>570.97299999999996</v>
      </c>
      <c r="BR37">
        <v>6.6504559847142732E-3</v>
      </c>
      <c r="BS37">
        <v>0.37299525148834345</v>
      </c>
      <c r="BT37">
        <v>0.2854775970142196</v>
      </c>
      <c r="BU37">
        <v>13.614000000000001</v>
      </c>
      <c r="BV37">
        <v>0.17513963007007338</v>
      </c>
      <c r="BW37">
        <v>12.084634474835063</v>
      </c>
      <c r="BX37">
        <v>0</v>
      </c>
      <c r="BY37">
        <v>1</v>
      </c>
      <c r="BZ37">
        <v>69</v>
      </c>
    </row>
    <row r="38" spans="1:78" ht="16.5">
      <c r="A38" s="109" t="str">
        <f t="shared" si="1"/>
        <v>해성운수</v>
      </c>
      <c r="B38" s="110" t="str">
        <f t="shared" si="2"/>
        <v>김상문</v>
      </c>
      <c r="C38" s="111" t="str">
        <f t="shared" si="3"/>
        <v>C</v>
      </c>
      <c r="D38" s="112">
        <f t="shared" si="4"/>
        <v>0.85991056959288159</v>
      </c>
      <c r="E38" s="113">
        <f t="shared" si="5"/>
        <v>1042</v>
      </c>
      <c r="F38" s="114" t="str">
        <f t="shared" si="6"/>
        <v>564</v>
      </c>
      <c r="G38" s="115" t="str">
        <f t="shared" si="7"/>
        <v>71바7078</v>
      </c>
      <c r="H38" s="116">
        <f t="shared" si="8"/>
        <v>8</v>
      </c>
      <c r="I38" s="117">
        <f t="shared" si="9"/>
        <v>1727.6849999999999</v>
      </c>
      <c r="J38" s="118">
        <f t="shared" si="10"/>
        <v>5.6595530170427975E-2</v>
      </c>
      <c r="K38" s="118">
        <f t="shared" si="11"/>
        <v>0.42352152393745784</v>
      </c>
      <c r="L38" s="118">
        <f t="shared" si="12"/>
        <v>0.44626190538205751</v>
      </c>
      <c r="M38" s="119">
        <f t="shared" si="13"/>
        <v>4.7</v>
      </c>
      <c r="N38" s="120">
        <f t="shared" si="14"/>
        <v>7.6402816485644083</v>
      </c>
      <c r="O38" s="120">
        <f t="shared" si="15"/>
        <v>3.9937835890223043</v>
      </c>
      <c r="P38" s="225">
        <f t="shared" si="16"/>
        <v>78</v>
      </c>
      <c r="Q38" s="226">
        <f t="shared" si="17"/>
        <v>132</v>
      </c>
      <c r="R38" s="226">
        <f t="shared" si="18"/>
        <v>69</v>
      </c>
      <c r="T38">
        <v>534</v>
      </c>
      <c r="U38">
        <v>1042</v>
      </c>
      <c r="V38" t="s">
        <v>406</v>
      </c>
      <c r="W38">
        <v>1727.6849999999999</v>
      </c>
      <c r="X38">
        <v>469.077</v>
      </c>
      <c r="Y38">
        <v>3.6829999999999998</v>
      </c>
      <c r="Z38">
        <v>4.7</v>
      </c>
      <c r="AA38">
        <v>180.92658499999999</v>
      </c>
      <c r="AB38">
        <v>10.239636000000001</v>
      </c>
      <c r="AC38">
        <v>76.626302999999993</v>
      </c>
      <c r="AD38" s="1">
        <v>771</v>
      </c>
      <c r="AE38">
        <v>132</v>
      </c>
      <c r="AF38">
        <v>69</v>
      </c>
      <c r="AG38">
        <v>98</v>
      </c>
      <c r="AH38">
        <v>9.5490940000000002</v>
      </c>
      <c r="AI38">
        <v>175.8</v>
      </c>
      <c r="AJ38">
        <v>3.7</v>
      </c>
      <c r="AK38">
        <v>78</v>
      </c>
      <c r="AL38">
        <v>34682</v>
      </c>
      <c r="AM38">
        <v>0.85991056959288159</v>
      </c>
      <c r="AN38" t="s">
        <v>69</v>
      </c>
      <c r="AO38">
        <v>819.24300000000005</v>
      </c>
      <c r="AP38" t="s">
        <v>519</v>
      </c>
      <c r="AQ38" t="s">
        <v>118</v>
      </c>
      <c r="AR38" t="s">
        <v>124</v>
      </c>
      <c r="AS38" t="s">
        <v>118</v>
      </c>
      <c r="AT38" t="s">
        <v>124</v>
      </c>
      <c r="AU38" t="s">
        <v>237</v>
      </c>
      <c r="AV38" t="s">
        <v>406</v>
      </c>
      <c r="AW38" t="s">
        <v>69</v>
      </c>
      <c r="AX38">
        <v>1042</v>
      </c>
      <c r="AY38" t="s">
        <v>722</v>
      </c>
      <c r="AZ38">
        <v>1</v>
      </c>
      <c r="BA38" t="s">
        <v>432</v>
      </c>
      <c r="BB38">
        <v>8</v>
      </c>
      <c r="BC38">
        <v>1</v>
      </c>
      <c r="BE38" t="s">
        <v>67</v>
      </c>
      <c r="BF38">
        <v>1</v>
      </c>
      <c r="BG38" s="5" t="s">
        <v>399</v>
      </c>
      <c r="BI38" t="s">
        <v>118</v>
      </c>
      <c r="BJ38" t="s">
        <v>406</v>
      </c>
      <c r="BK38" t="s">
        <v>69</v>
      </c>
      <c r="BL38">
        <v>0.85991056959288159</v>
      </c>
      <c r="BM38">
        <v>1042</v>
      </c>
      <c r="BN38" t="s">
        <v>124</v>
      </c>
      <c r="BO38" t="s">
        <v>237</v>
      </c>
      <c r="BP38">
        <v>8</v>
      </c>
      <c r="BQ38">
        <v>1727.6849999999999</v>
      </c>
      <c r="BR38">
        <v>5.6595530170427975E-2</v>
      </c>
      <c r="BS38">
        <v>0.42352152393745784</v>
      </c>
      <c r="BT38">
        <v>0.44626190538205751</v>
      </c>
      <c r="BU38">
        <v>4.7</v>
      </c>
      <c r="BV38">
        <v>7.6402816485644083</v>
      </c>
      <c r="BW38">
        <v>3.9937835890223043</v>
      </c>
      <c r="BX38">
        <v>78</v>
      </c>
      <c r="BY38">
        <v>132</v>
      </c>
      <c r="BZ38">
        <v>69</v>
      </c>
    </row>
    <row r="39" spans="1:78" ht="16.5">
      <c r="A39" s="126" t="str">
        <f t="shared" si="1"/>
        <v>해성운수</v>
      </c>
      <c r="B39" s="127" t="str">
        <f t="shared" si="2"/>
        <v>김석곤</v>
      </c>
      <c r="C39" s="128" t="str">
        <f t="shared" si="3"/>
        <v>D</v>
      </c>
      <c r="D39" s="129">
        <f t="shared" si="4"/>
        <v>0.8454360466054458</v>
      </c>
      <c r="E39" s="130">
        <f t="shared" si="5"/>
        <v>3983</v>
      </c>
      <c r="F39" s="131" t="str">
        <f t="shared" si="6"/>
        <v>560</v>
      </c>
      <c r="G39" s="132" t="str">
        <f t="shared" si="7"/>
        <v>71바6854</v>
      </c>
      <c r="H39" s="133">
        <f t="shared" si="8"/>
        <v>3</v>
      </c>
      <c r="I39" s="134">
        <f t="shared" si="9"/>
        <v>1620.768</v>
      </c>
      <c r="J39" s="135">
        <f t="shared" si="10"/>
        <v>8.919809663245468E-3</v>
      </c>
      <c r="K39" s="135">
        <f t="shared" si="11"/>
        <v>0.47372397591408871</v>
      </c>
      <c r="L39" s="135">
        <f t="shared" si="12"/>
        <v>0.16967264901577522</v>
      </c>
      <c r="M39" s="136">
        <f t="shared" si="13"/>
        <v>6.1769999999999996</v>
      </c>
      <c r="N39" s="137">
        <f t="shared" si="14"/>
        <v>0</v>
      </c>
      <c r="O39" s="137">
        <f t="shared" si="15"/>
        <v>1.7275760627060752</v>
      </c>
      <c r="P39" s="223">
        <f t="shared" si="16"/>
        <v>273</v>
      </c>
      <c r="Q39" s="224">
        <f t="shared" si="17"/>
        <v>0</v>
      </c>
      <c r="R39" s="224">
        <f t="shared" si="18"/>
        <v>28</v>
      </c>
      <c r="T39">
        <v>534</v>
      </c>
      <c r="U39">
        <v>3983</v>
      </c>
      <c r="V39" t="s">
        <v>448</v>
      </c>
      <c r="W39">
        <v>1620.768</v>
      </c>
      <c r="X39">
        <v>737.63499999999999</v>
      </c>
      <c r="Y39">
        <v>2.1970000000000001</v>
      </c>
      <c r="Z39">
        <v>6.1769999999999996</v>
      </c>
      <c r="AA39">
        <v>188.311081</v>
      </c>
      <c r="AB39">
        <v>1.6796990000000001</v>
      </c>
      <c r="AC39">
        <v>89.207474000000005</v>
      </c>
      <c r="AD39" s="1">
        <v>275</v>
      </c>
      <c r="AE39">
        <v>0</v>
      </c>
      <c r="AF39">
        <v>28</v>
      </c>
      <c r="AG39">
        <v>69</v>
      </c>
      <c r="AH39">
        <v>8.6068639999999998</v>
      </c>
      <c r="AI39">
        <v>3.8</v>
      </c>
      <c r="AJ39">
        <v>0</v>
      </c>
      <c r="AK39">
        <v>273</v>
      </c>
      <c r="AL39">
        <v>60046</v>
      </c>
      <c r="AM39">
        <v>0.8454360466054458</v>
      </c>
      <c r="AN39" t="s">
        <v>67</v>
      </c>
      <c r="AO39">
        <v>1307.8589999999999</v>
      </c>
      <c r="AP39" t="s">
        <v>520</v>
      </c>
      <c r="AQ39" t="s">
        <v>118</v>
      </c>
      <c r="AR39" t="s">
        <v>123</v>
      </c>
      <c r="AS39" t="s">
        <v>118</v>
      </c>
      <c r="AT39" t="s">
        <v>123</v>
      </c>
      <c r="AU39" t="s">
        <v>232</v>
      </c>
      <c r="AV39" t="s">
        <v>448</v>
      </c>
      <c r="AW39" t="s">
        <v>67</v>
      </c>
      <c r="AX39">
        <v>3983</v>
      </c>
      <c r="AY39" t="s">
        <v>723</v>
      </c>
      <c r="AZ39">
        <v>1</v>
      </c>
      <c r="BA39" t="s">
        <v>430</v>
      </c>
      <c r="BB39">
        <v>3</v>
      </c>
      <c r="BC39">
        <v>1</v>
      </c>
      <c r="BE39" t="s">
        <v>69</v>
      </c>
      <c r="BF39">
        <v>-1</v>
      </c>
      <c r="BG39" t="s">
        <v>467</v>
      </c>
      <c r="BI39" t="s">
        <v>118</v>
      </c>
      <c r="BJ39" t="s">
        <v>448</v>
      </c>
      <c r="BK39" t="s">
        <v>67</v>
      </c>
      <c r="BL39">
        <v>0.8454360466054458</v>
      </c>
      <c r="BM39">
        <v>3983</v>
      </c>
      <c r="BN39" t="s">
        <v>123</v>
      </c>
      <c r="BO39" t="s">
        <v>232</v>
      </c>
      <c r="BP39">
        <v>3</v>
      </c>
      <c r="BQ39">
        <v>1620.768</v>
      </c>
      <c r="BR39">
        <v>8.919809663245468E-3</v>
      </c>
      <c r="BS39">
        <v>0.47372397591408871</v>
      </c>
      <c r="BT39">
        <v>0.16967264901577522</v>
      </c>
      <c r="BU39">
        <v>6.1769999999999996</v>
      </c>
      <c r="BV39">
        <v>0</v>
      </c>
      <c r="BW39">
        <v>1.7275760627060752</v>
      </c>
      <c r="BX39">
        <v>273</v>
      </c>
      <c r="BY39">
        <v>0</v>
      </c>
      <c r="BZ39">
        <v>28</v>
      </c>
    </row>
    <row r="40" spans="1:78" ht="16.5">
      <c r="A40" s="109" t="str">
        <f t="shared" si="1"/>
        <v>해성운수</v>
      </c>
      <c r="B40" s="110" t="str">
        <f t="shared" si="2"/>
        <v>김성태</v>
      </c>
      <c r="C40" s="111" t="str">
        <f t="shared" si="3"/>
        <v>C</v>
      </c>
      <c r="D40" s="112">
        <f t="shared" si="4"/>
        <v>0.89681156834537878</v>
      </c>
      <c r="E40" s="113">
        <f t="shared" si="5"/>
        <v>4074</v>
      </c>
      <c r="F40" s="114" t="str">
        <f t="shared" si="6"/>
        <v>24</v>
      </c>
      <c r="G40" s="115" t="str">
        <f t="shared" si="7"/>
        <v>70바3893</v>
      </c>
      <c r="H40" s="116">
        <f t="shared" si="8"/>
        <v>13</v>
      </c>
      <c r="I40" s="117">
        <f t="shared" si="9"/>
        <v>2926.7559999999999</v>
      </c>
      <c r="J40" s="118">
        <f t="shared" si="10"/>
        <v>3.1617779602381692E-2</v>
      </c>
      <c r="K40" s="118">
        <f t="shared" si="11"/>
        <v>0.44424451398320974</v>
      </c>
      <c r="L40" s="118">
        <f t="shared" si="12"/>
        <v>0.14726201979256215</v>
      </c>
      <c r="M40" s="119">
        <f t="shared" si="13"/>
        <v>14.334</v>
      </c>
      <c r="N40" s="120">
        <f t="shared" si="14"/>
        <v>0.5808478738917765</v>
      </c>
      <c r="O40" s="120">
        <f t="shared" si="15"/>
        <v>26.992342374970789</v>
      </c>
      <c r="P40" s="225">
        <f t="shared" si="16"/>
        <v>86</v>
      </c>
      <c r="Q40" s="226">
        <f t="shared" si="17"/>
        <v>17</v>
      </c>
      <c r="R40" s="226">
        <f t="shared" si="18"/>
        <v>790</v>
      </c>
      <c r="T40">
        <v>534</v>
      </c>
      <c r="U40">
        <v>4074</v>
      </c>
      <c r="V40" t="s">
        <v>267</v>
      </c>
      <c r="W40">
        <v>2926.7559999999999</v>
      </c>
      <c r="X40">
        <v>1363.4469999999999</v>
      </c>
      <c r="Y40">
        <v>2.1469999999999998</v>
      </c>
      <c r="Z40">
        <v>14.334</v>
      </c>
      <c r="AA40">
        <v>211.60635199999999</v>
      </c>
      <c r="AB40">
        <v>6.6905229999999998</v>
      </c>
      <c r="AC40">
        <v>94.004960999999994</v>
      </c>
      <c r="AD40" s="1">
        <v>431</v>
      </c>
      <c r="AE40">
        <v>17</v>
      </c>
      <c r="AF40">
        <v>790</v>
      </c>
      <c r="AG40">
        <v>85</v>
      </c>
      <c r="AH40">
        <v>13.831134</v>
      </c>
      <c r="AI40">
        <v>1525.2</v>
      </c>
      <c r="AJ40">
        <v>0</v>
      </c>
      <c r="AK40">
        <v>86</v>
      </c>
      <c r="AL40">
        <v>51478</v>
      </c>
      <c r="AM40">
        <v>0.89681156834537878</v>
      </c>
      <c r="AN40" t="s">
        <v>69</v>
      </c>
      <c r="AO40">
        <v>1001.396</v>
      </c>
      <c r="AP40" t="s">
        <v>521</v>
      </c>
      <c r="AQ40" t="s">
        <v>118</v>
      </c>
      <c r="AR40" t="s">
        <v>119</v>
      </c>
      <c r="AS40" t="s">
        <v>118</v>
      </c>
      <c r="AT40" t="s">
        <v>119</v>
      </c>
      <c r="AU40" t="s">
        <v>211</v>
      </c>
      <c r="AV40" t="s">
        <v>267</v>
      </c>
      <c r="AW40" t="s">
        <v>69</v>
      </c>
      <c r="AX40">
        <v>4074</v>
      </c>
      <c r="AY40" t="s">
        <v>724</v>
      </c>
      <c r="AZ40">
        <v>1</v>
      </c>
      <c r="BA40" t="s">
        <v>213</v>
      </c>
      <c r="BB40">
        <v>13</v>
      </c>
      <c r="BC40">
        <v>1</v>
      </c>
      <c r="BE40" t="s">
        <v>67</v>
      </c>
      <c r="BF40">
        <v>1</v>
      </c>
      <c r="BG40" t="s">
        <v>399</v>
      </c>
      <c r="BI40" t="s">
        <v>118</v>
      </c>
      <c r="BJ40" t="s">
        <v>267</v>
      </c>
      <c r="BK40" t="s">
        <v>69</v>
      </c>
      <c r="BL40">
        <v>0.89681156834537878</v>
      </c>
      <c r="BM40">
        <v>4074</v>
      </c>
      <c r="BN40" t="s">
        <v>119</v>
      </c>
      <c r="BO40" t="s">
        <v>211</v>
      </c>
      <c r="BP40">
        <v>13</v>
      </c>
      <c r="BQ40">
        <v>2926.7559999999999</v>
      </c>
      <c r="BR40">
        <v>3.1617779602381692E-2</v>
      </c>
      <c r="BS40">
        <v>0.44424451398320974</v>
      </c>
      <c r="BT40">
        <v>0.14726201979256215</v>
      </c>
      <c r="BU40">
        <v>14.334</v>
      </c>
      <c r="BV40">
        <v>0.5808478738917765</v>
      </c>
      <c r="BW40">
        <v>26.992342374970789</v>
      </c>
      <c r="BX40">
        <v>86</v>
      </c>
      <c r="BY40">
        <v>17</v>
      </c>
      <c r="BZ40">
        <v>790</v>
      </c>
    </row>
    <row r="41" spans="1:78" ht="16.5">
      <c r="A41" s="126" t="str">
        <f t="shared" si="1"/>
        <v>해성운수</v>
      </c>
      <c r="B41" s="127" t="str">
        <f t="shared" si="2"/>
        <v>김성호</v>
      </c>
      <c r="C41" s="128" t="str">
        <f t="shared" si="3"/>
        <v>B</v>
      </c>
      <c r="D41" s="129">
        <f t="shared" si="4"/>
        <v>0.9142909687671974</v>
      </c>
      <c r="E41" s="130">
        <f t="shared" si="5"/>
        <v>1474</v>
      </c>
      <c r="F41" s="131" t="str">
        <f t="shared" si="6"/>
        <v>593</v>
      </c>
      <c r="G41" s="132" t="str">
        <f t="shared" si="7"/>
        <v>71바5789</v>
      </c>
      <c r="H41" s="133">
        <f t="shared" si="8"/>
        <v>2</v>
      </c>
      <c r="I41" s="134">
        <f t="shared" si="9"/>
        <v>1677.4560000000001</v>
      </c>
      <c r="J41" s="135">
        <f t="shared" si="10"/>
        <v>1.2749427884180599E-2</v>
      </c>
      <c r="K41" s="135">
        <f t="shared" si="11"/>
        <v>0.48525126323381401</v>
      </c>
      <c r="L41" s="135">
        <f t="shared" si="12"/>
        <v>0.19493804904569775</v>
      </c>
      <c r="M41" s="136">
        <f t="shared" si="13"/>
        <v>6.0380000000000003</v>
      </c>
      <c r="N41" s="137">
        <f t="shared" si="14"/>
        <v>1.1326675632624641</v>
      </c>
      <c r="O41" s="137">
        <f t="shared" si="15"/>
        <v>1.1326675632624641</v>
      </c>
      <c r="P41" s="223">
        <f t="shared" si="16"/>
        <v>147</v>
      </c>
      <c r="Q41" s="224">
        <f t="shared" si="17"/>
        <v>19</v>
      </c>
      <c r="R41" s="224">
        <f t="shared" si="18"/>
        <v>19</v>
      </c>
      <c r="T41">
        <v>534</v>
      </c>
      <c r="U41">
        <v>1474</v>
      </c>
      <c r="V41" t="s">
        <v>268</v>
      </c>
      <c r="W41">
        <v>1677.4559999999999</v>
      </c>
      <c r="X41">
        <v>797.98800000000006</v>
      </c>
      <c r="Y41">
        <v>2.1019999999999999</v>
      </c>
      <c r="Z41">
        <v>6.0380000000000003</v>
      </c>
      <c r="AA41">
        <v>175.56191699999999</v>
      </c>
      <c r="AB41">
        <v>2.2383139999999999</v>
      </c>
      <c r="AC41">
        <v>85.191642000000002</v>
      </c>
      <c r="AD41" s="1">
        <v>327</v>
      </c>
      <c r="AE41">
        <v>19</v>
      </c>
      <c r="AF41">
        <v>19</v>
      </c>
      <c r="AG41">
        <v>62</v>
      </c>
      <c r="AH41">
        <v>9.5547819999999994</v>
      </c>
      <c r="AI41">
        <v>0</v>
      </c>
      <c r="AJ41">
        <v>0</v>
      </c>
      <c r="AK41">
        <v>147</v>
      </c>
      <c r="AL41">
        <v>50673</v>
      </c>
      <c r="AM41">
        <v>0.9142909687671974</v>
      </c>
      <c r="AN41" t="s">
        <v>68</v>
      </c>
      <c r="AO41">
        <v>1619.3030000000001</v>
      </c>
      <c r="AP41" t="s">
        <v>522</v>
      </c>
      <c r="AQ41" t="s">
        <v>118</v>
      </c>
      <c r="AR41" t="s">
        <v>128</v>
      </c>
      <c r="AS41" t="s">
        <v>118</v>
      </c>
      <c r="AT41" t="s">
        <v>128</v>
      </c>
      <c r="AU41" t="s">
        <v>250</v>
      </c>
      <c r="AV41" t="s">
        <v>268</v>
      </c>
      <c r="AW41" t="s">
        <v>68</v>
      </c>
      <c r="AX41">
        <v>1474</v>
      </c>
      <c r="AY41" t="s">
        <v>691</v>
      </c>
      <c r="AZ41">
        <v>2</v>
      </c>
      <c r="BA41" t="s">
        <v>725</v>
      </c>
      <c r="BB41">
        <v>2</v>
      </c>
      <c r="BC41">
        <v>1</v>
      </c>
      <c r="BE41" t="s">
        <v>68</v>
      </c>
      <c r="BF41">
        <v>0</v>
      </c>
      <c r="BG41" t="s">
        <v>363</v>
      </c>
      <c r="BI41" t="s">
        <v>118</v>
      </c>
      <c r="BJ41" t="s">
        <v>268</v>
      </c>
      <c r="BK41" t="s">
        <v>68</v>
      </c>
      <c r="BL41">
        <v>0.9142909687671974</v>
      </c>
      <c r="BM41">
        <v>1474</v>
      </c>
      <c r="BN41" t="s">
        <v>128</v>
      </c>
      <c r="BO41" t="s">
        <v>250</v>
      </c>
      <c r="BP41">
        <v>2</v>
      </c>
      <c r="BQ41">
        <v>1677.4560000000001</v>
      </c>
      <c r="BR41">
        <v>1.2749427884180599E-2</v>
      </c>
      <c r="BS41">
        <v>0.48525126323381401</v>
      </c>
      <c r="BT41">
        <v>0.19493804904569778</v>
      </c>
      <c r="BU41">
        <v>6.0380000000000003</v>
      </c>
      <c r="BV41">
        <v>1.1326675632624641</v>
      </c>
      <c r="BW41">
        <v>1.1326675632624641</v>
      </c>
      <c r="BX41">
        <v>147</v>
      </c>
      <c r="BY41">
        <v>19</v>
      </c>
      <c r="BZ41">
        <v>19</v>
      </c>
    </row>
    <row r="42" spans="1:78" ht="16.5">
      <c r="A42" s="109" t="str">
        <f t="shared" si="1"/>
        <v>해성운수</v>
      </c>
      <c r="B42" s="110" t="str">
        <f t="shared" si="2"/>
        <v>김세현</v>
      </c>
      <c r="C42" s="111" t="str">
        <f t="shared" si="3"/>
        <v>S</v>
      </c>
      <c r="D42" s="112">
        <f t="shared" si="4"/>
        <v>1.1067959441089179</v>
      </c>
      <c r="E42" s="113">
        <f t="shared" si="5"/>
        <v>5522</v>
      </c>
      <c r="F42" s="114" t="str">
        <f t="shared" si="6"/>
        <v>24</v>
      </c>
      <c r="G42" s="115" t="str">
        <f t="shared" si="7"/>
        <v>70바3858</v>
      </c>
      <c r="H42" s="116">
        <f t="shared" si="8"/>
        <v>14</v>
      </c>
      <c r="I42" s="117">
        <f t="shared" si="9"/>
        <v>1583.4760000000001</v>
      </c>
      <c r="J42" s="118">
        <f t="shared" si="10"/>
        <v>4.4747654836122738E-3</v>
      </c>
      <c r="K42" s="118">
        <f t="shared" si="11"/>
        <v>0.33158746564232927</v>
      </c>
      <c r="L42" s="118">
        <f t="shared" si="12"/>
        <v>0.15472290075757383</v>
      </c>
      <c r="M42" s="119">
        <f t="shared" si="13"/>
        <v>10.052</v>
      </c>
      <c r="N42" s="120">
        <f t="shared" si="14"/>
        <v>0.82097865708100404</v>
      </c>
      <c r="O42" s="120">
        <f t="shared" si="15"/>
        <v>9.3465262498452759</v>
      </c>
      <c r="P42" s="225">
        <f t="shared" si="16"/>
        <v>1</v>
      </c>
      <c r="Q42" s="226">
        <f t="shared" si="17"/>
        <v>13</v>
      </c>
      <c r="R42" s="226">
        <f t="shared" si="18"/>
        <v>148</v>
      </c>
      <c r="T42">
        <v>534</v>
      </c>
      <c r="U42">
        <v>5522</v>
      </c>
      <c r="V42" t="s">
        <v>269</v>
      </c>
      <c r="W42">
        <v>1583.4760000000001</v>
      </c>
      <c r="X42">
        <v>594.45799999999997</v>
      </c>
      <c r="Y42">
        <v>2.6640000000000001</v>
      </c>
      <c r="Z42">
        <v>10.052</v>
      </c>
      <c r="AA42">
        <v>93.731616000000002</v>
      </c>
      <c r="AB42">
        <v>0.41942699999999999</v>
      </c>
      <c r="AC42">
        <v>31.080228999999999</v>
      </c>
      <c r="AD42" s="1">
        <v>245</v>
      </c>
      <c r="AE42">
        <v>13</v>
      </c>
      <c r="AF42">
        <v>148</v>
      </c>
      <c r="AG42">
        <v>80</v>
      </c>
      <c r="AH42">
        <v>16.893723000000001</v>
      </c>
      <c r="AI42">
        <v>212.2</v>
      </c>
      <c r="AJ42">
        <v>0</v>
      </c>
      <c r="AK42">
        <v>1</v>
      </c>
      <c r="AL42">
        <v>648</v>
      </c>
      <c r="AM42">
        <v>1.1067959441089179</v>
      </c>
      <c r="AN42" t="s">
        <v>71</v>
      </c>
      <c r="AO42">
        <v>279.64600000000002</v>
      </c>
      <c r="AP42" t="s">
        <v>523</v>
      </c>
      <c r="AQ42" t="s">
        <v>118</v>
      </c>
      <c r="AR42" t="s">
        <v>119</v>
      </c>
      <c r="AS42" t="s">
        <v>118</v>
      </c>
      <c r="AT42" t="s">
        <v>119</v>
      </c>
      <c r="AU42" t="s">
        <v>416</v>
      </c>
      <c r="AV42" t="s">
        <v>269</v>
      </c>
      <c r="AW42" t="s">
        <v>71</v>
      </c>
      <c r="AX42">
        <v>5522</v>
      </c>
      <c r="AY42" t="s">
        <v>712</v>
      </c>
      <c r="AZ42">
        <v>2</v>
      </c>
      <c r="BA42" t="s">
        <v>422</v>
      </c>
      <c r="BB42">
        <v>14</v>
      </c>
      <c r="BC42">
        <v>1</v>
      </c>
      <c r="BE42" t="s">
        <v>71</v>
      </c>
      <c r="BF42">
        <v>0</v>
      </c>
      <c r="BG42" t="s">
        <v>363</v>
      </c>
      <c r="BI42" t="s">
        <v>118</v>
      </c>
      <c r="BJ42" t="s">
        <v>269</v>
      </c>
      <c r="BK42" t="s">
        <v>71</v>
      </c>
      <c r="BL42">
        <v>1.1067959441089179</v>
      </c>
      <c r="BM42">
        <v>5522</v>
      </c>
      <c r="BN42" t="s">
        <v>119</v>
      </c>
      <c r="BO42" t="s">
        <v>416</v>
      </c>
      <c r="BP42">
        <v>14</v>
      </c>
      <c r="BQ42">
        <v>1583.4760000000001</v>
      </c>
      <c r="BR42">
        <v>4.4747654836122738E-3</v>
      </c>
      <c r="BS42">
        <v>0.33158746564232927</v>
      </c>
      <c r="BT42">
        <v>0.15472290075757383</v>
      </c>
      <c r="BU42">
        <v>10.052</v>
      </c>
      <c r="BV42">
        <v>0.82097865708100404</v>
      </c>
      <c r="BW42">
        <v>9.3465262498452759</v>
      </c>
      <c r="BX42">
        <v>1</v>
      </c>
      <c r="BY42">
        <v>13</v>
      </c>
      <c r="BZ42">
        <v>148</v>
      </c>
    </row>
    <row r="43" spans="1:78" ht="16.5">
      <c r="A43" s="126" t="str">
        <f t="shared" si="1"/>
        <v>해성운수</v>
      </c>
      <c r="B43" s="127" t="str">
        <f t="shared" si="2"/>
        <v>김숙자</v>
      </c>
      <c r="C43" s="128" t="str">
        <f t="shared" si="3"/>
        <v>A</v>
      </c>
      <c r="D43" s="129">
        <f t="shared" si="4"/>
        <v>0.95437042248733339</v>
      </c>
      <c r="E43" s="130">
        <f t="shared" si="5"/>
        <v>4559</v>
      </c>
      <c r="F43" s="131" t="str">
        <f t="shared" si="6"/>
        <v>564</v>
      </c>
      <c r="G43" s="132" t="str">
        <f t="shared" si="7"/>
        <v>71바7080</v>
      </c>
      <c r="H43" s="133">
        <f t="shared" si="8"/>
        <v>3</v>
      </c>
      <c r="I43" s="134">
        <f t="shared" si="9"/>
        <v>1268.2950000000001</v>
      </c>
      <c r="J43" s="135">
        <f t="shared" si="10"/>
        <v>5.9459362567241729E-3</v>
      </c>
      <c r="K43" s="135">
        <f t="shared" si="11"/>
        <v>0.38328257208459821</v>
      </c>
      <c r="L43" s="135">
        <f t="shared" si="12"/>
        <v>0.44232611498113605</v>
      </c>
      <c r="M43" s="136">
        <f t="shared" si="13"/>
        <v>2.1150000000000002</v>
      </c>
      <c r="N43" s="137">
        <f t="shared" si="14"/>
        <v>2.9173023626206835</v>
      </c>
      <c r="O43" s="137">
        <f t="shared" si="15"/>
        <v>1.1038441372078263</v>
      </c>
      <c r="P43" s="223">
        <f t="shared" si="16"/>
        <v>11</v>
      </c>
      <c r="Q43" s="224">
        <f t="shared" si="17"/>
        <v>37</v>
      </c>
      <c r="R43" s="224">
        <f t="shared" si="18"/>
        <v>14</v>
      </c>
      <c r="T43">
        <v>534</v>
      </c>
      <c r="U43">
        <v>4559</v>
      </c>
      <c r="V43" t="s">
        <v>449</v>
      </c>
      <c r="W43">
        <v>1296.673</v>
      </c>
      <c r="X43">
        <v>315.755</v>
      </c>
      <c r="Y43">
        <v>4.1070000000000002</v>
      </c>
      <c r="Z43">
        <v>2.1150000000000002</v>
      </c>
      <c r="AA43">
        <v>119.21856699999999</v>
      </c>
      <c r="AB43">
        <v>0.708866</v>
      </c>
      <c r="AC43">
        <v>45.694398999999997</v>
      </c>
      <c r="AD43" s="1">
        <v>561</v>
      </c>
      <c r="AE43">
        <v>37</v>
      </c>
      <c r="AF43">
        <v>14</v>
      </c>
      <c r="AG43">
        <v>84</v>
      </c>
      <c r="AH43">
        <v>10.876435000000001</v>
      </c>
      <c r="AI43">
        <v>98</v>
      </c>
      <c r="AJ43">
        <v>0</v>
      </c>
      <c r="AK43">
        <v>11</v>
      </c>
      <c r="AL43">
        <v>2649</v>
      </c>
      <c r="AM43">
        <v>0.95437042248733339</v>
      </c>
      <c r="AN43" t="s">
        <v>66</v>
      </c>
      <c r="AO43">
        <v>928.98800000000006</v>
      </c>
      <c r="AP43" t="s">
        <v>524</v>
      </c>
      <c r="AQ43" t="s">
        <v>118</v>
      </c>
      <c r="AR43" t="s">
        <v>124</v>
      </c>
      <c r="AS43" t="s">
        <v>118</v>
      </c>
      <c r="AT43" t="s">
        <v>124</v>
      </c>
      <c r="AU43" t="s">
        <v>433</v>
      </c>
      <c r="AV43" t="s">
        <v>449</v>
      </c>
      <c r="AW43" t="s">
        <v>66</v>
      </c>
      <c r="AX43">
        <v>4559</v>
      </c>
      <c r="AY43" t="s">
        <v>726</v>
      </c>
      <c r="AZ43">
        <v>5</v>
      </c>
      <c r="BA43" t="s">
        <v>727</v>
      </c>
      <c r="BB43">
        <v>3</v>
      </c>
      <c r="BC43">
        <v>1</v>
      </c>
      <c r="BE43" t="s">
        <v>68</v>
      </c>
      <c r="BF43">
        <v>1</v>
      </c>
      <c r="BG43" s="5" t="s">
        <v>399</v>
      </c>
      <c r="BI43" t="s">
        <v>118</v>
      </c>
      <c r="BJ43" t="s">
        <v>449</v>
      </c>
      <c r="BK43" t="s">
        <v>66</v>
      </c>
      <c r="BL43">
        <v>0.95437042248733339</v>
      </c>
      <c r="BM43">
        <v>4559</v>
      </c>
      <c r="BN43" t="s">
        <v>124</v>
      </c>
      <c r="BO43" t="s">
        <v>433</v>
      </c>
      <c r="BP43">
        <v>3</v>
      </c>
      <c r="BQ43">
        <v>1268.2950000000001</v>
      </c>
      <c r="BR43">
        <v>5.9459362567241729E-3</v>
      </c>
      <c r="BS43">
        <v>0.38328257208459821</v>
      </c>
      <c r="BT43">
        <v>0.43264570173050571</v>
      </c>
      <c r="BU43">
        <v>2.1150000000000002</v>
      </c>
      <c r="BV43">
        <v>2.9173023626206835</v>
      </c>
      <c r="BW43">
        <v>1.1038441372078263</v>
      </c>
      <c r="BX43">
        <v>11</v>
      </c>
      <c r="BY43">
        <v>37</v>
      </c>
      <c r="BZ43">
        <v>14</v>
      </c>
    </row>
    <row r="44" spans="1:78" ht="16.5">
      <c r="A44" s="109" t="str">
        <f t="shared" si="1"/>
        <v>해성운수</v>
      </c>
      <c r="B44" s="110" t="str">
        <f t="shared" si="2"/>
        <v>김승열</v>
      </c>
      <c r="C44" s="111" t="str">
        <f t="shared" si="3"/>
        <v>F</v>
      </c>
      <c r="D44" s="112">
        <f t="shared" si="4"/>
        <v>0.78824873562519326</v>
      </c>
      <c r="E44" s="113">
        <f t="shared" si="5"/>
        <v>4906</v>
      </c>
      <c r="F44" s="114" t="str">
        <f t="shared" si="6"/>
        <v>593</v>
      </c>
      <c r="G44" s="115" t="str">
        <f t="shared" si="7"/>
        <v>71바5794</v>
      </c>
      <c r="H44" s="116">
        <f t="shared" si="8"/>
        <v>3</v>
      </c>
      <c r="I44" s="117">
        <f t="shared" si="9"/>
        <v>626.94100000000003</v>
      </c>
      <c r="J44" s="118">
        <f t="shared" si="10"/>
        <v>1.2673159626914144E-2</v>
      </c>
      <c r="K44" s="118">
        <f t="shared" si="11"/>
        <v>0.50468166202181453</v>
      </c>
      <c r="L44" s="118">
        <f t="shared" si="12"/>
        <v>8.6132506886612933E-2</v>
      </c>
      <c r="M44" s="119">
        <f t="shared" si="13"/>
        <v>10.801</v>
      </c>
      <c r="N44" s="120">
        <f t="shared" si="14"/>
        <v>0</v>
      </c>
      <c r="O44" s="120">
        <f t="shared" si="15"/>
        <v>6.0611764105394288</v>
      </c>
      <c r="P44" s="225">
        <f t="shared" si="16"/>
        <v>67</v>
      </c>
      <c r="Q44" s="226">
        <f t="shared" si="17"/>
        <v>0</v>
      </c>
      <c r="R44" s="226">
        <f t="shared" si="18"/>
        <v>38</v>
      </c>
      <c r="T44">
        <v>534</v>
      </c>
      <c r="U44">
        <v>4906</v>
      </c>
      <c r="V44" t="s">
        <v>270</v>
      </c>
      <c r="W44">
        <v>626.94100000000003</v>
      </c>
      <c r="X44">
        <v>344.24299999999999</v>
      </c>
      <c r="Y44">
        <v>1.821</v>
      </c>
      <c r="Z44">
        <v>10.801</v>
      </c>
      <c r="AA44">
        <v>67.223883000000001</v>
      </c>
      <c r="AB44">
        <v>0.851939</v>
      </c>
      <c r="AC44">
        <v>33.926661000000003</v>
      </c>
      <c r="AD44" s="1">
        <v>54</v>
      </c>
      <c r="AE44">
        <v>0</v>
      </c>
      <c r="AF44">
        <v>38</v>
      </c>
      <c r="AG44">
        <v>66</v>
      </c>
      <c r="AH44">
        <v>9.3261640000000003</v>
      </c>
      <c r="AI44">
        <v>0</v>
      </c>
      <c r="AJ44">
        <v>0</v>
      </c>
      <c r="AK44">
        <v>67</v>
      </c>
      <c r="AL44">
        <v>23581</v>
      </c>
      <c r="AM44">
        <v>0.78824873562519326</v>
      </c>
      <c r="AN44" t="s">
        <v>70</v>
      </c>
      <c r="AO44">
        <v>450.17700000000002</v>
      </c>
      <c r="AP44" t="s">
        <v>525</v>
      </c>
      <c r="AQ44" t="s">
        <v>118</v>
      </c>
      <c r="AR44" t="s">
        <v>128</v>
      </c>
      <c r="AS44" t="s">
        <v>118</v>
      </c>
      <c r="AT44" t="s">
        <v>128</v>
      </c>
      <c r="AU44" t="s">
        <v>251</v>
      </c>
      <c r="AV44" t="s">
        <v>270</v>
      </c>
      <c r="AW44" t="s">
        <v>70</v>
      </c>
      <c r="AX44">
        <v>4906</v>
      </c>
      <c r="AY44" t="s">
        <v>687</v>
      </c>
      <c r="AZ44">
        <v>5</v>
      </c>
      <c r="BA44" t="s">
        <v>728</v>
      </c>
      <c r="BB44">
        <v>3</v>
      </c>
      <c r="BC44">
        <v>1</v>
      </c>
      <c r="BE44" t="s">
        <v>70</v>
      </c>
      <c r="BF44">
        <v>0</v>
      </c>
      <c r="BG44" s="5" t="s">
        <v>363</v>
      </c>
      <c r="BI44" t="s">
        <v>118</v>
      </c>
      <c r="BJ44" t="s">
        <v>270</v>
      </c>
      <c r="BK44" t="s">
        <v>70</v>
      </c>
      <c r="BL44">
        <v>0.78824873562519326</v>
      </c>
      <c r="BM44">
        <v>4906</v>
      </c>
      <c r="BN44" t="s">
        <v>128</v>
      </c>
      <c r="BO44" t="s">
        <v>251</v>
      </c>
      <c r="BP44">
        <v>3</v>
      </c>
      <c r="BQ44">
        <v>626.94100000000003</v>
      </c>
      <c r="BR44">
        <v>1.2673159626914144E-2</v>
      </c>
      <c r="BS44">
        <v>0.50468166202181453</v>
      </c>
      <c r="BT44">
        <v>8.6132506886612933E-2</v>
      </c>
      <c r="BU44">
        <v>10.801</v>
      </c>
      <c r="BV44">
        <v>0</v>
      </c>
      <c r="BW44">
        <v>6.0611764105394288</v>
      </c>
      <c r="BX44">
        <v>67</v>
      </c>
      <c r="BY44">
        <v>0</v>
      </c>
      <c r="BZ44">
        <v>38</v>
      </c>
    </row>
    <row r="45" spans="1:78" ht="16.5">
      <c r="A45" s="126" t="str">
        <f t="shared" si="1"/>
        <v>해성운수</v>
      </c>
      <c r="B45" s="127" t="str">
        <f t="shared" si="2"/>
        <v>김신애</v>
      </c>
      <c r="C45" s="128" t="str">
        <f t="shared" si="3"/>
        <v>D</v>
      </c>
      <c r="D45" s="129">
        <f t="shared" si="4"/>
        <v>0.83414634146341471</v>
      </c>
      <c r="E45" s="130">
        <f t="shared" si="5"/>
        <v>8920</v>
      </c>
      <c r="F45" s="131" t="str">
        <f t="shared" si="6"/>
        <v>557</v>
      </c>
      <c r="G45" s="132" t="str">
        <f t="shared" si="7"/>
        <v>70바3892</v>
      </c>
      <c r="H45" s="133">
        <f t="shared" si="8"/>
        <v>1</v>
      </c>
      <c r="I45" s="134">
        <f t="shared" si="9"/>
        <v>747.27300000000002</v>
      </c>
      <c r="J45" s="135">
        <f t="shared" si="10"/>
        <v>1.316655602736579E-2</v>
      </c>
      <c r="K45" s="135">
        <f t="shared" si="11"/>
        <v>0.53412956156872793</v>
      </c>
      <c r="L45" s="135">
        <f t="shared" si="12"/>
        <v>0.31447677087222475</v>
      </c>
      <c r="M45" s="136">
        <f t="shared" si="13"/>
        <v>10.242000000000001</v>
      </c>
      <c r="N45" s="137">
        <f t="shared" si="14"/>
        <v>0.66909951249409516</v>
      </c>
      <c r="O45" s="137">
        <f t="shared" si="15"/>
        <v>0.66909951249409516</v>
      </c>
      <c r="P45" s="223">
        <f t="shared" si="16"/>
        <v>144</v>
      </c>
      <c r="Q45" s="224">
        <f t="shared" si="17"/>
        <v>5</v>
      </c>
      <c r="R45" s="224">
        <f t="shared" si="18"/>
        <v>5</v>
      </c>
      <c r="T45">
        <v>534</v>
      </c>
      <c r="U45">
        <v>8920</v>
      </c>
      <c r="V45" t="s">
        <v>271</v>
      </c>
      <c r="W45">
        <v>747.27300000000002</v>
      </c>
      <c r="X45">
        <v>218.476</v>
      </c>
      <c r="Y45">
        <v>3.42</v>
      </c>
      <c r="Z45">
        <v>10.242000000000001</v>
      </c>
      <c r="AA45">
        <v>92.510828000000004</v>
      </c>
      <c r="AB45">
        <v>1.2180489999999999</v>
      </c>
      <c r="AC45">
        <v>49.412768</v>
      </c>
      <c r="AD45" s="1">
        <v>235</v>
      </c>
      <c r="AE45">
        <v>5</v>
      </c>
      <c r="AF45">
        <v>5</v>
      </c>
      <c r="AG45">
        <v>66</v>
      </c>
      <c r="AH45">
        <v>8.0776810000000001</v>
      </c>
      <c r="AI45">
        <v>2.9</v>
      </c>
      <c r="AJ45">
        <v>0</v>
      </c>
      <c r="AK45">
        <v>144</v>
      </c>
      <c r="AL45">
        <v>50144</v>
      </c>
      <c r="AM45">
        <v>0.83414634146341471</v>
      </c>
      <c r="AN45" t="s">
        <v>67</v>
      </c>
      <c r="AO45">
        <v>747.27300000000002</v>
      </c>
      <c r="AP45" t="s">
        <v>526</v>
      </c>
      <c r="AQ45" t="s">
        <v>118</v>
      </c>
      <c r="AR45" t="s">
        <v>122</v>
      </c>
      <c r="AS45" t="s">
        <v>118</v>
      </c>
      <c r="AT45" t="s">
        <v>122</v>
      </c>
      <c r="AU45" t="s">
        <v>227</v>
      </c>
      <c r="AV45" t="s">
        <v>271</v>
      </c>
      <c r="AW45" t="s">
        <v>67</v>
      </c>
      <c r="AX45">
        <v>8920</v>
      </c>
      <c r="AY45" t="s">
        <v>729</v>
      </c>
      <c r="AZ45">
        <v>1</v>
      </c>
      <c r="BA45" t="s">
        <v>730</v>
      </c>
      <c r="BB45">
        <v>1</v>
      </c>
      <c r="BC45">
        <v>1</v>
      </c>
      <c r="BE45" t="s">
        <v>67</v>
      </c>
      <c r="BF45">
        <v>0</v>
      </c>
      <c r="BG45" t="s">
        <v>363</v>
      </c>
      <c r="BI45" t="s">
        <v>118</v>
      </c>
      <c r="BJ45" t="s">
        <v>271</v>
      </c>
      <c r="BK45" t="s">
        <v>67</v>
      </c>
      <c r="BL45">
        <v>0.83414634146341471</v>
      </c>
      <c r="BM45">
        <v>8920</v>
      </c>
      <c r="BN45" t="s">
        <v>122</v>
      </c>
      <c r="BO45" t="s">
        <v>227</v>
      </c>
      <c r="BP45">
        <v>1</v>
      </c>
      <c r="BQ45">
        <v>747.27300000000002</v>
      </c>
      <c r="BR45">
        <v>1.316655602736579E-2</v>
      </c>
      <c r="BS45">
        <v>0.53412956156872793</v>
      </c>
      <c r="BT45">
        <v>0.31447677087222475</v>
      </c>
      <c r="BU45">
        <v>10.242000000000001</v>
      </c>
      <c r="BV45">
        <v>0.66909951249409516</v>
      </c>
      <c r="BW45">
        <v>0.66909951249409516</v>
      </c>
      <c r="BX45">
        <v>144</v>
      </c>
      <c r="BY45">
        <v>5</v>
      </c>
      <c r="BZ45">
        <v>5</v>
      </c>
    </row>
    <row r="46" spans="1:78" ht="16.5">
      <c r="A46" s="109" t="str">
        <f t="shared" si="1"/>
        <v>해성운수</v>
      </c>
      <c r="B46" s="110" t="str">
        <f t="shared" si="2"/>
        <v>김영배</v>
      </c>
      <c r="C46" s="111" t="str">
        <f t="shared" si="3"/>
        <v>B</v>
      </c>
      <c r="D46" s="112">
        <f t="shared" si="4"/>
        <v>0.90249999999999997</v>
      </c>
      <c r="E46" s="113">
        <f t="shared" si="5"/>
        <v>9573</v>
      </c>
      <c r="F46" s="114" t="str">
        <f t="shared" si="6"/>
        <v>24</v>
      </c>
      <c r="G46" s="115" t="str">
        <f t="shared" si="7"/>
        <v>70바3861</v>
      </c>
      <c r="H46" s="116">
        <f t="shared" si="8"/>
        <v>1</v>
      </c>
      <c r="I46" s="117">
        <f t="shared" si="9"/>
        <v>1819.502</v>
      </c>
      <c r="J46" s="118">
        <f t="shared" si="10"/>
        <v>1.0156585961097843E-2</v>
      </c>
      <c r="K46" s="118">
        <f t="shared" si="11"/>
        <v>0.40703266218312129</v>
      </c>
      <c r="L46" s="118">
        <f t="shared" si="12"/>
        <v>0.27864767392396383</v>
      </c>
      <c r="M46" s="119">
        <f t="shared" si="13"/>
        <v>14.446</v>
      </c>
      <c r="N46" s="120">
        <f t="shared" si="14"/>
        <v>0.16488028042838096</v>
      </c>
      <c r="O46" s="120">
        <f t="shared" si="15"/>
        <v>16.213227575457459</v>
      </c>
      <c r="P46" s="225">
        <f t="shared" si="16"/>
        <v>20</v>
      </c>
      <c r="Q46" s="226">
        <f t="shared" si="17"/>
        <v>3</v>
      </c>
      <c r="R46" s="226">
        <f t="shared" si="18"/>
        <v>295</v>
      </c>
      <c r="T46">
        <v>534</v>
      </c>
      <c r="U46">
        <v>9573</v>
      </c>
      <c r="V46" t="s">
        <v>272</v>
      </c>
      <c r="W46">
        <v>1819.502</v>
      </c>
      <c r="X46">
        <v>840.18600000000004</v>
      </c>
      <c r="Y46">
        <v>2.1659999999999999</v>
      </c>
      <c r="Z46">
        <v>14.446</v>
      </c>
      <c r="AA46">
        <v>121.019406</v>
      </c>
      <c r="AB46">
        <v>1.229144</v>
      </c>
      <c r="AC46">
        <v>49.258851</v>
      </c>
      <c r="AD46" s="1">
        <v>507</v>
      </c>
      <c r="AE46">
        <v>3</v>
      </c>
      <c r="AF46">
        <v>295</v>
      </c>
      <c r="AG46">
        <v>72</v>
      </c>
      <c r="AH46">
        <v>15.034795000000001</v>
      </c>
      <c r="AI46">
        <v>75.7</v>
      </c>
      <c r="AJ46">
        <v>0</v>
      </c>
      <c r="AK46">
        <v>20</v>
      </c>
      <c r="AL46">
        <v>13724</v>
      </c>
      <c r="AM46">
        <v>0.90249999999999997</v>
      </c>
      <c r="AN46" t="s">
        <v>68</v>
      </c>
      <c r="AO46">
        <v>1819.502</v>
      </c>
      <c r="AP46" t="s">
        <v>527</v>
      </c>
      <c r="AQ46" t="s">
        <v>118</v>
      </c>
      <c r="AR46" t="s">
        <v>119</v>
      </c>
      <c r="AS46" t="s">
        <v>118</v>
      </c>
      <c r="AT46" t="s">
        <v>119</v>
      </c>
      <c r="AU46" t="s">
        <v>193</v>
      </c>
      <c r="AV46" t="s">
        <v>272</v>
      </c>
      <c r="AW46" t="s">
        <v>68</v>
      </c>
      <c r="AX46">
        <v>9573</v>
      </c>
      <c r="AY46" t="s">
        <v>703</v>
      </c>
      <c r="AZ46">
        <v>13</v>
      </c>
      <c r="BA46" t="s">
        <v>731</v>
      </c>
      <c r="BB46">
        <v>1</v>
      </c>
      <c r="BC46">
        <v>1</v>
      </c>
      <c r="BE46" t="s">
        <v>68</v>
      </c>
      <c r="BF46">
        <v>0</v>
      </c>
      <c r="BG46" s="5" t="s">
        <v>363</v>
      </c>
      <c r="BI46" t="s">
        <v>118</v>
      </c>
      <c r="BJ46" t="s">
        <v>272</v>
      </c>
      <c r="BK46" t="s">
        <v>68</v>
      </c>
      <c r="BL46">
        <v>0.90249999999999997</v>
      </c>
      <c r="BM46">
        <v>9573</v>
      </c>
      <c r="BN46" t="s">
        <v>119</v>
      </c>
      <c r="BO46" t="s">
        <v>193</v>
      </c>
      <c r="BP46">
        <v>1</v>
      </c>
      <c r="BQ46">
        <v>1819.502</v>
      </c>
      <c r="BR46">
        <v>1.0156585961097843E-2</v>
      </c>
      <c r="BS46">
        <v>0.40703266218312129</v>
      </c>
      <c r="BT46">
        <v>0.27864767392396383</v>
      </c>
      <c r="BU46">
        <v>14.446</v>
      </c>
      <c r="BV46">
        <v>0.16488028042838096</v>
      </c>
      <c r="BW46">
        <v>16.213227575457459</v>
      </c>
      <c r="BX46">
        <v>20</v>
      </c>
      <c r="BY46">
        <v>3</v>
      </c>
      <c r="BZ46">
        <v>295</v>
      </c>
    </row>
    <row r="47" spans="1:78" ht="16.5">
      <c r="A47" s="126" t="str">
        <f t="shared" si="1"/>
        <v>해성운수</v>
      </c>
      <c r="B47" s="127" t="str">
        <f t="shared" si="2"/>
        <v>김용복</v>
      </c>
      <c r="C47" s="128" t="str">
        <f t="shared" si="3"/>
        <v>D</v>
      </c>
      <c r="D47" s="129">
        <f t="shared" si="4"/>
        <v>0.81695652173913047</v>
      </c>
      <c r="E47" s="130">
        <f t="shared" si="5"/>
        <v>4546</v>
      </c>
      <c r="F47" s="131" t="str">
        <f t="shared" si="6"/>
        <v>593</v>
      </c>
      <c r="G47" s="132" t="str">
        <f t="shared" si="7"/>
        <v>71바5782</v>
      </c>
      <c r="H47" s="133">
        <f t="shared" si="8"/>
        <v>1</v>
      </c>
      <c r="I47" s="134">
        <f t="shared" si="9"/>
        <v>1423.12</v>
      </c>
      <c r="J47" s="135">
        <f t="shared" si="10"/>
        <v>1.120993810949648E-2</v>
      </c>
      <c r="K47" s="135">
        <f t="shared" si="11"/>
        <v>0.48716237928794964</v>
      </c>
      <c r="L47" s="135">
        <f t="shared" si="12"/>
        <v>0.17777840238349543</v>
      </c>
      <c r="M47" s="136">
        <f t="shared" si="13"/>
        <v>11.321999999999999</v>
      </c>
      <c r="N47" s="137">
        <f t="shared" si="14"/>
        <v>0.14053628646916635</v>
      </c>
      <c r="O47" s="137">
        <f t="shared" si="15"/>
        <v>8.3619090449153983</v>
      </c>
      <c r="P47" s="223">
        <f t="shared" si="16"/>
        <v>126</v>
      </c>
      <c r="Q47" s="224">
        <f t="shared" si="17"/>
        <v>2</v>
      </c>
      <c r="R47" s="224">
        <f t="shared" si="18"/>
        <v>119</v>
      </c>
      <c r="T47">
        <v>534</v>
      </c>
      <c r="U47">
        <v>4546</v>
      </c>
      <c r="V47" t="s">
        <v>273</v>
      </c>
      <c r="W47">
        <v>1423.12</v>
      </c>
      <c r="X47">
        <v>757.38599999999997</v>
      </c>
      <c r="Y47">
        <v>1.879</v>
      </c>
      <c r="Z47">
        <v>11.321999999999999</v>
      </c>
      <c r="AA47">
        <v>155.73859400000001</v>
      </c>
      <c r="AB47">
        <v>1.7458199999999999</v>
      </c>
      <c r="AC47">
        <v>75.869984000000002</v>
      </c>
      <c r="AD47" s="1">
        <v>253</v>
      </c>
      <c r="AE47">
        <v>2</v>
      </c>
      <c r="AF47">
        <v>119</v>
      </c>
      <c r="AG47">
        <v>66</v>
      </c>
      <c r="AH47">
        <v>9.1378760000000003</v>
      </c>
      <c r="AI47">
        <v>4.4000000000000004</v>
      </c>
      <c r="AJ47">
        <v>0</v>
      </c>
      <c r="AK47">
        <v>126</v>
      </c>
      <c r="AL47">
        <v>48015</v>
      </c>
      <c r="AM47">
        <v>0.81695652173913047</v>
      </c>
      <c r="AN47" t="s">
        <v>67</v>
      </c>
      <c r="AO47">
        <v>1423.12</v>
      </c>
      <c r="AP47" t="s">
        <v>528</v>
      </c>
      <c r="AQ47" t="s">
        <v>118</v>
      </c>
      <c r="AR47" t="s">
        <v>128</v>
      </c>
      <c r="AS47" t="s">
        <v>118</v>
      </c>
      <c r="AT47" t="s">
        <v>128</v>
      </c>
      <c r="AU47" t="s">
        <v>249</v>
      </c>
      <c r="AV47" t="s">
        <v>273</v>
      </c>
      <c r="AW47" t="s">
        <v>67</v>
      </c>
      <c r="AX47">
        <v>4546</v>
      </c>
      <c r="AY47" t="s">
        <v>732</v>
      </c>
      <c r="AZ47">
        <v>3</v>
      </c>
      <c r="BA47" t="s">
        <v>733</v>
      </c>
      <c r="BB47">
        <v>1</v>
      </c>
      <c r="BC47">
        <v>1</v>
      </c>
      <c r="BE47" t="s">
        <v>67</v>
      </c>
      <c r="BF47">
        <v>0</v>
      </c>
      <c r="BG47" s="5" t="s">
        <v>363</v>
      </c>
      <c r="BI47" t="s">
        <v>118</v>
      </c>
      <c r="BJ47" t="s">
        <v>273</v>
      </c>
      <c r="BK47" t="s">
        <v>67</v>
      </c>
      <c r="BL47">
        <v>0.81695652173913047</v>
      </c>
      <c r="BM47">
        <v>4546</v>
      </c>
      <c r="BN47" t="s">
        <v>128</v>
      </c>
      <c r="BO47" t="s">
        <v>249</v>
      </c>
      <c r="BP47">
        <v>1</v>
      </c>
      <c r="BQ47">
        <v>1423.12</v>
      </c>
      <c r="BR47">
        <v>1.120993810949648E-2</v>
      </c>
      <c r="BS47">
        <v>0.48716237928794964</v>
      </c>
      <c r="BT47">
        <v>0.17777840238349543</v>
      </c>
      <c r="BU47">
        <v>11.321999999999999</v>
      </c>
      <c r="BV47">
        <v>0.14053628646916635</v>
      </c>
      <c r="BW47">
        <v>8.3619090449153983</v>
      </c>
      <c r="BX47">
        <v>126</v>
      </c>
      <c r="BY47">
        <v>2</v>
      </c>
      <c r="BZ47">
        <v>119</v>
      </c>
    </row>
    <row r="48" spans="1:78" ht="16.5">
      <c r="A48" s="109" t="str">
        <f t="shared" si="1"/>
        <v>해성운수</v>
      </c>
      <c r="B48" s="110" t="str">
        <f t="shared" si="2"/>
        <v>김용호</v>
      </c>
      <c r="C48" s="111" t="str">
        <f t="shared" si="3"/>
        <v>D</v>
      </c>
      <c r="D48" s="112">
        <f t="shared" si="4"/>
        <v>0.83069538623513384</v>
      </c>
      <c r="E48" s="113">
        <f t="shared" si="5"/>
        <v>690</v>
      </c>
      <c r="F48" s="114" t="str">
        <f t="shared" si="6"/>
        <v>560</v>
      </c>
      <c r="G48" s="115" t="str">
        <f t="shared" si="7"/>
        <v>71바5818</v>
      </c>
      <c r="H48" s="116">
        <f t="shared" si="8"/>
        <v>2</v>
      </c>
      <c r="I48" s="117">
        <f t="shared" si="9"/>
        <v>1660.2759999999998</v>
      </c>
      <c r="J48" s="118">
        <f t="shared" si="10"/>
        <v>2.5219681886856114E-2</v>
      </c>
      <c r="K48" s="118">
        <f t="shared" si="11"/>
        <v>0.44880535503013985</v>
      </c>
      <c r="L48" s="118">
        <f t="shared" si="12"/>
        <v>0.1614189448019486</v>
      </c>
      <c r="M48" s="119">
        <f t="shared" si="13"/>
        <v>6.6369999999999996</v>
      </c>
      <c r="N48" s="120">
        <f t="shared" si="14"/>
        <v>0</v>
      </c>
      <c r="O48" s="120">
        <f t="shared" si="15"/>
        <v>0.60230949552965896</v>
      </c>
      <c r="P48" s="225">
        <f t="shared" si="16"/>
        <v>263</v>
      </c>
      <c r="Q48" s="226">
        <f t="shared" si="17"/>
        <v>0</v>
      </c>
      <c r="R48" s="226">
        <f t="shared" si="18"/>
        <v>10</v>
      </c>
      <c r="T48">
        <v>534</v>
      </c>
      <c r="U48">
        <v>690</v>
      </c>
      <c r="V48" t="s">
        <v>274</v>
      </c>
      <c r="W48">
        <v>1660.277</v>
      </c>
      <c r="X48">
        <v>768.92600000000004</v>
      </c>
      <c r="Y48">
        <v>2.1589999999999998</v>
      </c>
      <c r="Z48">
        <v>6.6369999999999996</v>
      </c>
      <c r="AA48">
        <v>191.13080099999999</v>
      </c>
      <c r="AB48">
        <v>4.8202579999999999</v>
      </c>
      <c r="AC48">
        <v>85.780527000000006</v>
      </c>
      <c r="AD48" s="1">
        <v>268</v>
      </c>
      <c r="AE48">
        <v>0</v>
      </c>
      <c r="AF48">
        <v>10</v>
      </c>
      <c r="AG48">
        <v>58</v>
      </c>
      <c r="AH48">
        <v>8.6866000000000003</v>
      </c>
      <c r="AI48">
        <v>0</v>
      </c>
      <c r="AJ48">
        <v>0</v>
      </c>
      <c r="AK48">
        <v>263</v>
      </c>
      <c r="AL48">
        <v>52404</v>
      </c>
      <c r="AM48">
        <v>0.83069538623513384</v>
      </c>
      <c r="AN48" t="s">
        <v>67</v>
      </c>
      <c r="AO48">
        <v>1189.53</v>
      </c>
      <c r="AP48" t="s">
        <v>529</v>
      </c>
      <c r="AQ48" t="s">
        <v>118</v>
      </c>
      <c r="AR48" t="s">
        <v>123</v>
      </c>
      <c r="AS48" t="s">
        <v>118</v>
      </c>
      <c r="AT48" t="s">
        <v>123</v>
      </c>
      <c r="AU48" t="s">
        <v>231</v>
      </c>
      <c r="AV48" t="s">
        <v>274</v>
      </c>
      <c r="AW48" t="s">
        <v>67</v>
      </c>
      <c r="AX48">
        <v>690</v>
      </c>
      <c r="AY48" t="s">
        <v>723</v>
      </c>
      <c r="AZ48">
        <v>3</v>
      </c>
      <c r="BA48" t="s">
        <v>428</v>
      </c>
      <c r="BB48">
        <v>2</v>
      </c>
      <c r="BC48">
        <v>1</v>
      </c>
      <c r="BE48" t="s">
        <v>67</v>
      </c>
      <c r="BF48">
        <v>0</v>
      </c>
      <c r="BG48" s="5" t="s">
        <v>363</v>
      </c>
      <c r="BI48" t="s">
        <v>118</v>
      </c>
      <c r="BJ48" t="s">
        <v>274</v>
      </c>
      <c r="BK48" t="s">
        <v>67</v>
      </c>
      <c r="BL48">
        <v>0.83069538623513384</v>
      </c>
      <c r="BM48">
        <v>690</v>
      </c>
      <c r="BN48" t="s">
        <v>123</v>
      </c>
      <c r="BO48" t="s">
        <v>231</v>
      </c>
      <c r="BP48">
        <v>2</v>
      </c>
      <c r="BQ48">
        <v>1660.2759999999998</v>
      </c>
      <c r="BR48">
        <v>2.5219681886856114E-2</v>
      </c>
      <c r="BS48">
        <v>0.44880535503013985</v>
      </c>
      <c r="BT48">
        <v>0.16141884757784394</v>
      </c>
      <c r="BU48">
        <v>6.6369999999999996</v>
      </c>
      <c r="BV48">
        <v>0</v>
      </c>
      <c r="BW48">
        <v>0.60230949552965896</v>
      </c>
      <c r="BX48">
        <v>263</v>
      </c>
      <c r="BY48">
        <v>0</v>
      </c>
      <c r="BZ48">
        <v>10</v>
      </c>
    </row>
    <row r="49" spans="1:78" ht="16.5">
      <c r="A49" s="126" t="str">
        <f t="shared" si="1"/>
        <v>해성운수</v>
      </c>
      <c r="B49" s="127" t="str">
        <f t="shared" si="2"/>
        <v>김원민</v>
      </c>
      <c r="C49" s="128" t="str">
        <f t="shared" si="3"/>
        <v>F</v>
      </c>
      <c r="D49" s="129">
        <f t="shared" si="4"/>
        <v>0.77582626552576095</v>
      </c>
      <c r="E49" s="130">
        <f t="shared" si="5"/>
        <v>7820</v>
      </c>
      <c r="F49" s="131" t="str">
        <f t="shared" si="6"/>
        <v>579</v>
      </c>
      <c r="G49" s="132" t="str">
        <f t="shared" si="7"/>
        <v>71바5814</v>
      </c>
      <c r="H49" s="133">
        <f t="shared" si="8"/>
        <v>6</v>
      </c>
      <c r="I49" s="134">
        <f t="shared" si="9"/>
        <v>1528.9470000000001</v>
      </c>
      <c r="J49" s="135">
        <f t="shared" si="10"/>
        <v>8.6520370288684038E-3</v>
      </c>
      <c r="K49" s="135">
        <f t="shared" si="11"/>
        <v>0.47716309707314247</v>
      </c>
      <c r="L49" s="135">
        <f t="shared" si="12"/>
        <v>0.4558693008979382</v>
      </c>
      <c r="M49" s="136">
        <f t="shared" si="13"/>
        <v>5.8090000000000002</v>
      </c>
      <c r="N49" s="137">
        <f t="shared" si="14"/>
        <v>0.39242694481888513</v>
      </c>
      <c r="O49" s="137">
        <f t="shared" si="15"/>
        <v>2.027539214897573</v>
      </c>
      <c r="P49" s="223">
        <f t="shared" si="16"/>
        <v>50</v>
      </c>
      <c r="Q49" s="224">
        <f t="shared" si="17"/>
        <v>6</v>
      </c>
      <c r="R49" s="224">
        <f t="shared" si="18"/>
        <v>31</v>
      </c>
      <c r="T49">
        <v>534</v>
      </c>
      <c r="U49">
        <v>7820</v>
      </c>
      <c r="V49" t="s">
        <v>530</v>
      </c>
      <c r="W49">
        <v>1528.9469999999999</v>
      </c>
      <c r="X49">
        <v>355.072</v>
      </c>
      <c r="Y49">
        <v>4.306</v>
      </c>
      <c r="Z49">
        <v>5.8090000000000002</v>
      </c>
      <c r="AA49">
        <v>148.03693000000001</v>
      </c>
      <c r="AB49">
        <v>1.280821</v>
      </c>
      <c r="AC49">
        <v>70.63776</v>
      </c>
      <c r="AD49" s="1">
        <v>697</v>
      </c>
      <c r="AE49">
        <v>6</v>
      </c>
      <c r="AF49">
        <v>31</v>
      </c>
      <c r="AG49">
        <v>83</v>
      </c>
      <c r="AH49">
        <v>10.328144999999999</v>
      </c>
      <c r="AI49">
        <v>694.1</v>
      </c>
      <c r="AJ49">
        <v>3</v>
      </c>
      <c r="AK49">
        <v>50</v>
      </c>
      <c r="AL49">
        <v>40641</v>
      </c>
      <c r="AM49">
        <v>0.77582626552576095</v>
      </c>
      <c r="AN49" t="s">
        <v>70</v>
      </c>
      <c r="AO49">
        <v>467.755</v>
      </c>
      <c r="AP49" t="s">
        <v>531</v>
      </c>
      <c r="AQ49" t="s">
        <v>118</v>
      </c>
      <c r="AR49" t="s">
        <v>127</v>
      </c>
      <c r="AS49" t="s">
        <v>118</v>
      </c>
      <c r="AT49" t="s">
        <v>127</v>
      </c>
      <c r="AU49" t="s">
        <v>244</v>
      </c>
      <c r="AV49" t="s">
        <v>530</v>
      </c>
      <c r="AW49" t="s">
        <v>70</v>
      </c>
      <c r="AX49">
        <v>7820</v>
      </c>
      <c r="AY49" t="s">
        <v>719</v>
      </c>
      <c r="AZ49">
        <v>3</v>
      </c>
      <c r="BA49" t="s">
        <v>403</v>
      </c>
      <c r="BB49">
        <v>6</v>
      </c>
      <c r="BC49">
        <v>1</v>
      </c>
      <c r="BE49" t="s">
        <v>70</v>
      </c>
      <c r="BF49">
        <v>0</v>
      </c>
      <c r="BG49" t="s">
        <v>363</v>
      </c>
      <c r="BI49" t="s">
        <v>118</v>
      </c>
      <c r="BJ49" t="s">
        <v>530</v>
      </c>
      <c r="BK49" t="s">
        <v>70</v>
      </c>
      <c r="BL49">
        <v>0.77582626552576095</v>
      </c>
      <c r="BM49">
        <v>7820</v>
      </c>
      <c r="BN49" t="s">
        <v>127</v>
      </c>
      <c r="BO49" t="s">
        <v>244</v>
      </c>
      <c r="BP49">
        <v>6</v>
      </c>
      <c r="BQ49">
        <v>1528.9470000000001</v>
      </c>
      <c r="BR49">
        <v>8.6520370288684038E-3</v>
      </c>
      <c r="BS49">
        <v>0.47716309707314247</v>
      </c>
      <c r="BT49">
        <v>0.45586930089793831</v>
      </c>
      <c r="BU49">
        <v>5.8090000000000002</v>
      </c>
      <c r="BV49">
        <v>0.39242694481888513</v>
      </c>
      <c r="BW49">
        <v>2.027539214897573</v>
      </c>
      <c r="BX49">
        <v>50</v>
      </c>
      <c r="BY49">
        <v>6</v>
      </c>
      <c r="BZ49">
        <v>31</v>
      </c>
    </row>
    <row r="50" spans="1:78" ht="16.5">
      <c r="A50" s="109" t="str">
        <f t="shared" si="1"/>
        <v>해성운수</v>
      </c>
      <c r="B50" s="110" t="str">
        <f t="shared" si="2"/>
        <v>김종환</v>
      </c>
      <c r="C50" s="111" t="str">
        <f t="shared" si="3"/>
        <v>D</v>
      </c>
      <c r="D50" s="112">
        <f t="shared" si="4"/>
        <v>0.83227272727272716</v>
      </c>
      <c r="E50" s="113">
        <f t="shared" si="5"/>
        <v>3142</v>
      </c>
      <c r="F50" s="114" t="str">
        <f t="shared" si="6"/>
        <v>593</v>
      </c>
      <c r="G50" s="115" t="str">
        <f t="shared" si="7"/>
        <v>71바5779</v>
      </c>
      <c r="H50" s="116">
        <f t="shared" si="8"/>
        <v>1</v>
      </c>
      <c r="I50" s="117">
        <f t="shared" si="9"/>
        <v>1480.115</v>
      </c>
      <c r="J50" s="118">
        <f t="shared" si="10"/>
        <v>1.0960968185386613E-3</v>
      </c>
      <c r="K50" s="118">
        <f t="shared" si="11"/>
        <v>0.47788867172920274</v>
      </c>
      <c r="L50" s="118">
        <f t="shared" si="12"/>
        <v>3.7159274786080811E-2</v>
      </c>
      <c r="M50" s="119">
        <f t="shared" si="13"/>
        <v>9.01</v>
      </c>
      <c r="N50" s="120">
        <f t="shared" si="14"/>
        <v>0</v>
      </c>
      <c r="O50" s="120">
        <f t="shared" si="15"/>
        <v>4.6617999277083202</v>
      </c>
      <c r="P50" s="225">
        <f t="shared" si="16"/>
        <v>103</v>
      </c>
      <c r="Q50" s="226">
        <f t="shared" si="17"/>
        <v>0</v>
      </c>
      <c r="R50" s="226">
        <f t="shared" si="18"/>
        <v>69</v>
      </c>
      <c r="T50">
        <v>534</v>
      </c>
      <c r="U50">
        <v>3142</v>
      </c>
      <c r="V50" t="s">
        <v>275</v>
      </c>
      <c r="W50">
        <v>1480.115</v>
      </c>
      <c r="X50">
        <v>808.18</v>
      </c>
      <c r="Y50">
        <v>1.831</v>
      </c>
      <c r="Z50">
        <v>9.01</v>
      </c>
      <c r="AA50">
        <v>154.06941900000001</v>
      </c>
      <c r="AB50">
        <v>0.168875</v>
      </c>
      <c r="AC50">
        <v>73.628029999999995</v>
      </c>
      <c r="AD50" s="1">
        <v>55</v>
      </c>
      <c r="AE50">
        <v>0</v>
      </c>
      <c r="AF50">
        <v>69</v>
      </c>
      <c r="AG50">
        <v>63</v>
      </c>
      <c r="AH50">
        <v>9.6068049999999996</v>
      </c>
      <c r="AI50">
        <v>0</v>
      </c>
      <c r="AJ50">
        <v>0</v>
      </c>
      <c r="AK50">
        <v>103</v>
      </c>
      <c r="AL50">
        <v>29068</v>
      </c>
      <c r="AM50">
        <v>0.83227272727272716</v>
      </c>
      <c r="AN50" t="s">
        <v>67</v>
      </c>
      <c r="AO50">
        <v>1480.115</v>
      </c>
      <c r="AP50" t="s">
        <v>532</v>
      </c>
      <c r="AQ50" t="s">
        <v>118</v>
      </c>
      <c r="AR50" t="s">
        <v>128</v>
      </c>
      <c r="AS50" t="s">
        <v>118</v>
      </c>
      <c r="AT50" t="s">
        <v>128</v>
      </c>
      <c r="AU50" t="s">
        <v>248</v>
      </c>
      <c r="AV50" t="s">
        <v>275</v>
      </c>
      <c r="AW50" t="s">
        <v>67</v>
      </c>
      <c r="AX50">
        <v>3142</v>
      </c>
      <c r="AY50" t="s">
        <v>732</v>
      </c>
      <c r="AZ50">
        <v>1</v>
      </c>
      <c r="BA50" t="s">
        <v>390</v>
      </c>
      <c r="BB50">
        <v>1</v>
      </c>
      <c r="BC50">
        <v>1</v>
      </c>
      <c r="BE50" t="s">
        <v>67</v>
      </c>
      <c r="BF50">
        <v>0</v>
      </c>
      <c r="BG50" s="5" t="s">
        <v>363</v>
      </c>
      <c r="BI50" t="s">
        <v>118</v>
      </c>
      <c r="BJ50" t="s">
        <v>275</v>
      </c>
      <c r="BK50" t="s">
        <v>67</v>
      </c>
      <c r="BL50">
        <v>0.83227272727272716</v>
      </c>
      <c r="BM50">
        <v>3142</v>
      </c>
      <c r="BN50" t="s">
        <v>128</v>
      </c>
      <c r="BO50" t="s">
        <v>248</v>
      </c>
      <c r="BP50">
        <v>1</v>
      </c>
      <c r="BQ50">
        <v>1480.115</v>
      </c>
      <c r="BR50">
        <v>1.0960968185386613E-3</v>
      </c>
      <c r="BS50">
        <v>0.47788867172920274</v>
      </c>
      <c r="BT50">
        <v>3.7159274786080811E-2</v>
      </c>
      <c r="BU50">
        <v>9.01</v>
      </c>
      <c r="BV50">
        <v>0</v>
      </c>
      <c r="BW50">
        <v>4.6617999277083202</v>
      </c>
      <c r="BX50">
        <v>103</v>
      </c>
      <c r="BY50">
        <v>0</v>
      </c>
      <c r="BZ50">
        <v>69</v>
      </c>
    </row>
    <row r="51" spans="1:78" ht="16.5">
      <c r="A51" s="126" t="str">
        <f t="shared" si="1"/>
        <v>해성운수</v>
      </c>
      <c r="B51" s="127" t="str">
        <f t="shared" si="2"/>
        <v>김진우</v>
      </c>
      <c r="C51" s="128" t="str">
        <f t="shared" si="3"/>
        <v>B</v>
      </c>
      <c r="D51" s="129">
        <f t="shared" si="4"/>
        <v>0.9476955067052496</v>
      </c>
      <c r="E51" s="130">
        <f t="shared" si="5"/>
        <v>2195</v>
      </c>
      <c r="F51" s="131" t="str">
        <f t="shared" si="6"/>
        <v>24</v>
      </c>
      <c r="G51" s="132" t="str">
        <f t="shared" si="7"/>
        <v>70바3857</v>
      </c>
      <c r="H51" s="133">
        <f t="shared" si="8"/>
        <v>13</v>
      </c>
      <c r="I51" s="134">
        <f t="shared" si="9"/>
        <v>2365.1229999999996</v>
      </c>
      <c r="J51" s="135">
        <f t="shared" si="10"/>
        <v>1.6258489265667735E-2</v>
      </c>
      <c r="K51" s="135">
        <f t="shared" si="11"/>
        <v>0.35462493374834869</v>
      </c>
      <c r="L51" s="135">
        <f t="shared" si="12"/>
        <v>0.22113014841088607</v>
      </c>
      <c r="M51" s="136">
        <f t="shared" si="13"/>
        <v>13.304</v>
      </c>
      <c r="N51" s="137">
        <f t="shared" si="14"/>
        <v>0.7610597842057264</v>
      </c>
      <c r="O51" s="137">
        <f t="shared" si="15"/>
        <v>19.872116587593968</v>
      </c>
      <c r="P51" s="223">
        <f t="shared" si="16"/>
        <v>4</v>
      </c>
      <c r="Q51" s="224">
        <f t="shared" si="17"/>
        <v>18</v>
      </c>
      <c r="R51" s="224">
        <f t="shared" si="18"/>
        <v>470</v>
      </c>
      <c r="T51">
        <v>534</v>
      </c>
      <c r="U51">
        <v>2195</v>
      </c>
      <c r="V51" t="s">
        <v>276</v>
      </c>
      <c r="W51">
        <v>2365.123</v>
      </c>
      <c r="X51">
        <v>1015.664</v>
      </c>
      <c r="Y51">
        <v>2.3290000000000002</v>
      </c>
      <c r="Z51">
        <v>13.304</v>
      </c>
      <c r="AA51">
        <v>145.86994899999999</v>
      </c>
      <c r="AB51">
        <v>2.3716249999999999</v>
      </c>
      <c r="AC51">
        <v>51.729120999999999</v>
      </c>
      <c r="AD51" s="1">
        <v>523</v>
      </c>
      <c r="AE51">
        <v>18</v>
      </c>
      <c r="AF51">
        <v>470</v>
      </c>
      <c r="AG51">
        <v>84</v>
      </c>
      <c r="AH51">
        <v>16.213915</v>
      </c>
      <c r="AI51">
        <v>553.5</v>
      </c>
      <c r="AJ51">
        <v>0</v>
      </c>
      <c r="AK51">
        <v>4</v>
      </c>
      <c r="AL51">
        <v>286</v>
      </c>
      <c r="AM51">
        <v>0.9476955067052496</v>
      </c>
      <c r="AN51" t="s">
        <v>68</v>
      </c>
      <c r="AO51">
        <v>565.05399999999997</v>
      </c>
      <c r="AP51" t="s">
        <v>533</v>
      </c>
      <c r="AQ51" t="s">
        <v>118</v>
      </c>
      <c r="AR51" t="s">
        <v>119</v>
      </c>
      <c r="AS51" t="s">
        <v>118</v>
      </c>
      <c r="AT51" t="s">
        <v>119</v>
      </c>
      <c r="AU51" t="s">
        <v>189</v>
      </c>
      <c r="AV51" t="s">
        <v>276</v>
      </c>
      <c r="AW51" t="s">
        <v>68</v>
      </c>
      <c r="AX51">
        <v>2195</v>
      </c>
      <c r="AY51" t="s">
        <v>703</v>
      </c>
      <c r="AZ51">
        <v>1</v>
      </c>
      <c r="BA51" t="s">
        <v>369</v>
      </c>
      <c r="BB51">
        <v>13</v>
      </c>
      <c r="BC51">
        <v>1</v>
      </c>
      <c r="BE51" t="s">
        <v>68</v>
      </c>
      <c r="BF51">
        <v>0</v>
      </c>
      <c r="BG51" t="s">
        <v>363</v>
      </c>
      <c r="BI51" t="s">
        <v>118</v>
      </c>
      <c r="BJ51" t="s">
        <v>276</v>
      </c>
      <c r="BK51" t="s">
        <v>68</v>
      </c>
      <c r="BL51">
        <v>0.9476955067052496</v>
      </c>
      <c r="BM51">
        <v>2195</v>
      </c>
      <c r="BN51" t="s">
        <v>119</v>
      </c>
      <c r="BO51" t="s">
        <v>189</v>
      </c>
      <c r="BP51">
        <v>13</v>
      </c>
      <c r="BQ51">
        <v>2365.1229999999996</v>
      </c>
      <c r="BR51">
        <v>1.6258489265667735E-2</v>
      </c>
      <c r="BS51">
        <v>0.35462493374834869</v>
      </c>
      <c r="BT51">
        <v>0.22113014841088602</v>
      </c>
      <c r="BU51">
        <v>13.304</v>
      </c>
      <c r="BV51">
        <v>0.7610597842057264</v>
      </c>
      <c r="BW51">
        <v>19.872116587593968</v>
      </c>
      <c r="BX51">
        <v>4</v>
      </c>
      <c r="BY51">
        <v>18</v>
      </c>
      <c r="BZ51">
        <v>470</v>
      </c>
    </row>
    <row r="52" spans="1:78" ht="16.5">
      <c r="A52" s="109" t="str">
        <f t="shared" si="1"/>
        <v>해성운수</v>
      </c>
      <c r="B52" s="110" t="str">
        <f t="shared" si="2"/>
        <v>김태균</v>
      </c>
      <c r="C52" s="111" t="str">
        <f t="shared" si="3"/>
        <v>S</v>
      </c>
      <c r="D52" s="112">
        <f t="shared" si="4"/>
        <v>1.0108740488287868</v>
      </c>
      <c r="E52" s="113">
        <f t="shared" si="5"/>
        <v>8283</v>
      </c>
      <c r="F52" s="114" t="str">
        <f t="shared" si="6"/>
        <v>579</v>
      </c>
      <c r="G52" s="115" t="str">
        <f t="shared" si="7"/>
        <v>71바5777</v>
      </c>
      <c r="H52" s="116">
        <f t="shared" si="8"/>
        <v>2</v>
      </c>
      <c r="I52" s="117">
        <f t="shared" si="9"/>
        <v>1710.087</v>
      </c>
      <c r="J52" s="118">
        <f t="shared" si="10"/>
        <v>8.9397557621549925E-2</v>
      </c>
      <c r="K52" s="118">
        <f t="shared" si="11"/>
        <v>0.36273933966681388</v>
      </c>
      <c r="L52" s="118">
        <f t="shared" si="12"/>
        <v>0.62043627020145764</v>
      </c>
      <c r="M52" s="119">
        <f t="shared" si="13"/>
        <v>2.512</v>
      </c>
      <c r="N52" s="120">
        <f t="shared" si="14"/>
        <v>0.8186717985693126</v>
      </c>
      <c r="O52" s="120">
        <f t="shared" si="15"/>
        <v>4.0933589928465626</v>
      </c>
      <c r="P52" s="225">
        <f t="shared" si="16"/>
        <v>12</v>
      </c>
      <c r="Q52" s="226">
        <f t="shared" si="17"/>
        <v>14</v>
      </c>
      <c r="R52" s="226">
        <f t="shared" si="18"/>
        <v>70</v>
      </c>
      <c r="T52">
        <v>534</v>
      </c>
      <c r="U52">
        <v>8283</v>
      </c>
      <c r="V52" t="s">
        <v>407</v>
      </c>
      <c r="W52">
        <v>1710.087</v>
      </c>
      <c r="X52">
        <v>297.69299999999998</v>
      </c>
      <c r="Y52">
        <v>5.7439999999999998</v>
      </c>
      <c r="Z52">
        <v>2.512</v>
      </c>
      <c r="AA52">
        <v>161.675927</v>
      </c>
      <c r="AB52">
        <v>14.453433</v>
      </c>
      <c r="AC52">
        <v>58.646219000000002</v>
      </c>
      <c r="AD52" s="1">
        <v>1061</v>
      </c>
      <c r="AE52">
        <v>14</v>
      </c>
      <c r="AF52">
        <v>70</v>
      </c>
      <c r="AG52">
        <v>90</v>
      </c>
      <c r="AH52">
        <v>10.577251</v>
      </c>
      <c r="AI52">
        <v>115.4</v>
      </c>
      <c r="AJ52">
        <v>0</v>
      </c>
      <c r="AK52">
        <v>12</v>
      </c>
      <c r="AL52">
        <v>11168</v>
      </c>
      <c r="AM52">
        <v>1.0108740488287868</v>
      </c>
      <c r="AN52" t="s">
        <v>71</v>
      </c>
      <c r="AO52">
        <v>1511.94</v>
      </c>
      <c r="AP52" t="s">
        <v>534</v>
      </c>
      <c r="AQ52" t="s">
        <v>118</v>
      </c>
      <c r="AR52" t="s">
        <v>127</v>
      </c>
      <c r="AS52" t="s">
        <v>118</v>
      </c>
      <c r="AT52" t="s">
        <v>127</v>
      </c>
      <c r="AU52" t="s">
        <v>241</v>
      </c>
      <c r="AV52" t="s">
        <v>407</v>
      </c>
      <c r="AW52" t="s">
        <v>71</v>
      </c>
      <c r="AX52">
        <v>8283</v>
      </c>
      <c r="AY52" t="s">
        <v>734</v>
      </c>
      <c r="AZ52">
        <v>1</v>
      </c>
      <c r="BA52" t="s">
        <v>735</v>
      </c>
      <c r="BB52">
        <v>2</v>
      </c>
      <c r="BC52">
        <v>1</v>
      </c>
      <c r="BE52" t="s">
        <v>66</v>
      </c>
      <c r="BF52">
        <v>1</v>
      </c>
      <c r="BG52" t="s">
        <v>399</v>
      </c>
      <c r="BI52" t="s">
        <v>118</v>
      </c>
      <c r="BJ52" t="s">
        <v>407</v>
      </c>
      <c r="BK52" t="s">
        <v>71</v>
      </c>
      <c r="BL52">
        <v>1.0108740488287868</v>
      </c>
      <c r="BM52">
        <v>8283</v>
      </c>
      <c r="BN52" t="s">
        <v>127</v>
      </c>
      <c r="BO52" t="s">
        <v>241</v>
      </c>
      <c r="BP52">
        <v>2</v>
      </c>
      <c r="BQ52">
        <v>1710.087</v>
      </c>
      <c r="BR52">
        <v>8.9397557621549925E-2</v>
      </c>
      <c r="BS52">
        <v>0.36273933966681388</v>
      </c>
      <c r="BT52">
        <v>0.62043627020145764</v>
      </c>
      <c r="BU52">
        <v>2.512</v>
      </c>
      <c r="BV52">
        <v>0.8186717985693126</v>
      </c>
      <c r="BW52">
        <v>4.0933589928465626</v>
      </c>
      <c r="BX52">
        <v>12</v>
      </c>
      <c r="BY52">
        <v>14</v>
      </c>
      <c r="BZ52">
        <v>70</v>
      </c>
    </row>
    <row r="53" spans="1:78" ht="16.5">
      <c r="A53" s="126" t="str">
        <f t="shared" si="1"/>
        <v>해성운수</v>
      </c>
      <c r="B53" s="127" t="str">
        <f t="shared" si="2"/>
        <v>김학상</v>
      </c>
      <c r="C53" s="128" t="str">
        <f t="shared" si="3"/>
        <v>B</v>
      </c>
      <c r="D53" s="129">
        <f t="shared" si="4"/>
        <v>0.93916666666666671</v>
      </c>
      <c r="E53" s="130">
        <f t="shared" si="5"/>
        <v>3231</v>
      </c>
      <c r="F53" s="131" t="str">
        <f t="shared" si="6"/>
        <v>24</v>
      </c>
      <c r="G53" s="132" t="str">
        <f t="shared" si="7"/>
        <v>70바3881</v>
      </c>
      <c r="H53" s="133">
        <f t="shared" si="8"/>
        <v>1</v>
      </c>
      <c r="I53" s="134">
        <f t="shared" si="9"/>
        <v>1528.182</v>
      </c>
      <c r="J53" s="135">
        <f t="shared" si="10"/>
        <v>1.9769850832089039E-3</v>
      </c>
      <c r="K53" s="135">
        <f t="shared" si="11"/>
        <v>0.38360896738943018</v>
      </c>
      <c r="L53" s="135">
        <f t="shared" si="12"/>
        <v>0.30166563930212503</v>
      </c>
      <c r="M53" s="136">
        <f t="shared" si="13"/>
        <v>14.196</v>
      </c>
      <c r="N53" s="137">
        <f t="shared" si="14"/>
        <v>0.52349785562190887</v>
      </c>
      <c r="O53" s="137">
        <f t="shared" si="15"/>
        <v>9.9464592568162686</v>
      </c>
      <c r="P53" s="223">
        <f t="shared" si="16"/>
        <v>3</v>
      </c>
      <c r="Q53" s="224">
        <f t="shared" si="17"/>
        <v>8</v>
      </c>
      <c r="R53" s="224">
        <f t="shared" si="18"/>
        <v>152</v>
      </c>
      <c r="T53">
        <v>534</v>
      </c>
      <c r="U53">
        <v>3231</v>
      </c>
      <c r="V53" t="s">
        <v>277</v>
      </c>
      <c r="W53">
        <v>1528.182</v>
      </c>
      <c r="X53">
        <v>677.83699999999999</v>
      </c>
      <c r="Y53">
        <v>2.254</v>
      </c>
      <c r="Z53">
        <v>14.196</v>
      </c>
      <c r="AA53">
        <v>95.259697000000003</v>
      </c>
      <c r="AB53">
        <v>0.18832699999999999</v>
      </c>
      <c r="AC53">
        <v>36.542473999999999</v>
      </c>
      <c r="AD53" s="1">
        <v>461</v>
      </c>
      <c r="AE53">
        <v>8</v>
      </c>
      <c r="AF53">
        <v>152</v>
      </c>
      <c r="AG53">
        <v>87</v>
      </c>
      <c r="AH53">
        <v>16.042272000000001</v>
      </c>
      <c r="AI53">
        <v>1352.4</v>
      </c>
      <c r="AJ53">
        <v>5.7</v>
      </c>
      <c r="AK53">
        <v>3</v>
      </c>
      <c r="AL53">
        <v>181</v>
      </c>
      <c r="AM53">
        <v>0.93916666666666671</v>
      </c>
      <c r="AN53" t="s">
        <v>68</v>
      </c>
      <c r="AO53">
        <v>1528.182</v>
      </c>
      <c r="AP53" t="s">
        <v>535</v>
      </c>
      <c r="AQ53" t="s">
        <v>118</v>
      </c>
      <c r="AR53" t="s">
        <v>119</v>
      </c>
      <c r="AS53" t="s">
        <v>118</v>
      </c>
      <c r="AT53" t="s">
        <v>119</v>
      </c>
      <c r="AU53" t="s">
        <v>209</v>
      </c>
      <c r="AV53" t="s">
        <v>277</v>
      </c>
      <c r="AW53" t="s">
        <v>68</v>
      </c>
      <c r="AX53">
        <v>3231</v>
      </c>
      <c r="AY53" t="s">
        <v>703</v>
      </c>
      <c r="AZ53">
        <v>3</v>
      </c>
      <c r="BA53" t="s">
        <v>368</v>
      </c>
      <c r="BB53">
        <v>1</v>
      </c>
      <c r="BC53">
        <v>2</v>
      </c>
      <c r="BE53" t="s">
        <v>68</v>
      </c>
      <c r="BF53">
        <v>0</v>
      </c>
      <c r="BG53" t="s">
        <v>363</v>
      </c>
      <c r="BI53" t="s">
        <v>118</v>
      </c>
      <c r="BJ53" t="s">
        <v>277</v>
      </c>
      <c r="BK53" t="s">
        <v>68</v>
      </c>
      <c r="BL53">
        <v>0.93916666666666671</v>
      </c>
      <c r="BM53">
        <v>3231</v>
      </c>
      <c r="BN53" t="s">
        <v>119</v>
      </c>
      <c r="BO53" t="s">
        <v>209</v>
      </c>
      <c r="BP53">
        <v>1</v>
      </c>
      <c r="BQ53">
        <v>1528.182</v>
      </c>
      <c r="BR53">
        <v>1.9769850832089039E-3</v>
      </c>
      <c r="BS53">
        <v>0.38360896738943018</v>
      </c>
      <c r="BT53">
        <v>0.30166563930212503</v>
      </c>
      <c r="BU53">
        <v>14.196</v>
      </c>
      <c r="BV53">
        <v>0.52349785562190887</v>
      </c>
      <c r="BW53">
        <v>9.9464592568162686</v>
      </c>
      <c r="BX53">
        <v>3</v>
      </c>
      <c r="BY53">
        <v>8</v>
      </c>
      <c r="BZ53">
        <v>152</v>
      </c>
    </row>
    <row r="54" spans="1:78" ht="16.5">
      <c r="A54" s="109" t="str">
        <f t="shared" si="1"/>
        <v>해성운수</v>
      </c>
      <c r="B54" s="110" t="str">
        <f t="shared" si="2"/>
        <v>김형재</v>
      </c>
      <c r="C54" s="111" t="str">
        <f t="shared" si="3"/>
        <v>F</v>
      </c>
      <c r="D54" s="112">
        <f t="shared" si="4"/>
        <v>0.7740215200611984</v>
      </c>
      <c r="E54" s="113">
        <f t="shared" si="5"/>
        <v>6521</v>
      </c>
      <c r="F54" s="114" t="str">
        <f t="shared" si="6"/>
        <v>579</v>
      </c>
      <c r="G54" s="115" t="str">
        <f t="shared" si="7"/>
        <v>71바5798</v>
      </c>
      <c r="H54" s="116">
        <f t="shared" si="8"/>
        <v>2</v>
      </c>
      <c r="I54" s="117">
        <f t="shared" si="9"/>
        <v>1537.0659999999998</v>
      </c>
      <c r="J54" s="118">
        <f t="shared" si="10"/>
        <v>6.7406807087416276E-3</v>
      </c>
      <c r="K54" s="118">
        <f t="shared" si="11"/>
        <v>0.53528225739163138</v>
      </c>
      <c r="L54" s="118">
        <f t="shared" si="12"/>
        <v>0.47167785898588616</v>
      </c>
      <c r="M54" s="119">
        <f t="shared" si="13"/>
        <v>5.556</v>
      </c>
      <c r="N54" s="120">
        <f t="shared" si="14"/>
        <v>5.0095441575052737</v>
      </c>
      <c r="O54" s="120">
        <f t="shared" si="15"/>
        <v>3.5782458267894812</v>
      </c>
      <c r="P54" s="225">
        <f t="shared" si="16"/>
        <v>182</v>
      </c>
      <c r="Q54" s="226">
        <f t="shared" si="17"/>
        <v>77</v>
      </c>
      <c r="R54" s="226">
        <f t="shared" si="18"/>
        <v>55</v>
      </c>
      <c r="T54">
        <v>534</v>
      </c>
      <c r="U54">
        <v>6521</v>
      </c>
      <c r="V54" t="s">
        <v>450</v>
      </c>
      <c r="W54">
        <v>1537.066</v>
      </c>
      <c r="X54">
        <v>349.29899999999998</v>
      </c>
      <c r="Y54">
        <v>4.4000000000000004</v>
      </c>
      <c r="Z54">
        <v>5.556</v>
      </c>
      <c r="AA54">
        <v>164.79359400000001</v>
      </c>
      <c r="AB54">
        <v>1.1108210000000001</v>
      </c>
      <c r="AC54">
        <v>88.211087000000006</v>
      </c>
      <c r="AD54" s="1">
        <v>725</v>
      </c>
      <c r="AE54">
        <v>77</v>
      </c>
      <c r="AF54">
        <v>55</v>
      </c>
      <c r="AG54">
        <v>83</v>
      </c>
      <c r="AH54">
        <v>9.3272189999999995</v>
      </c>
      <c r="AI54">
        <v>937.2</v>
      </c>
      <c r="AJ54">
        <v>3.2</v>
      </c>
      <c r="AK54">
        <v>182</v>
      </c>
      <c r="AL54">
        <v>51675</v>
      </c>
      <c r="AM54">
        <v>0.7740215200611984</v>
      </c>
      <c r="AN54" t="s">
        <v>70</v>
      </c>
      <c r="AO54">
        <v>1439.2739999999999</v>
      </c>
      <c r="AP54" t="s">
        <v>536</v>
      </c>
      <c r="AQ54" t="s">
        <v>118</v>
      </c>
      <c r="AR54" t="s">
        <v>127</v>
      </c>
      <c r="AS54" t="s">
        <v>118</v>
      </c>
      <c r="AT54" t="s">
        <v>127</v>
      </c>
      <c r="AU54" t="s">
        <v>242</v>
      </c>
      <c r="AV54" t="s">
        <v>450</v>
      </c>
      <c r="AW54" t="s">
        <v>70</v>
      </c>
      <c r="AX54">
        <v>6521</v>
      </c>
      <c r="AY54" t="s">
        <v>719</v>
      </c>
      <c r="AZ54">
        <v>4</v>
      </c>
      <c r="BA54" t="s">
        <v>736</v>
      </c>
      <c r="BB54">
        <v>2</v>
      </c>
      <c r="BC54">
        <v>1</v>
      </c>
      <c r="BE54" t="s">
        <v>70</v>
      </c>
      <c r="BF54">
        <v>0</v>
      </c>
      <c r="BG54" t="s">
        <v>363</v>
      </c>
      <c r="BI54" t="s">
        <v>118</v>
      </c>
      <c r="BJ54" t="s">
        <v>450</v>
      </c>
      <c r="BK54" t="s">
        <v>70</v>
      </c>
      <c r="BL54">
        <v>0.7740215200611984</v>
      </c>
      <c r="BM54">
        <v>6521</v>
      </c>
      <c r="BN54" t="s">
        <v>127</v>
      </c>
      <c r="BO54" t="s">
        <v>242</v>
      </c>
      <c r="BP54">
        <v>2</v>
      </c>
      <c r="BQ54">
        <v>1537.0659999999998</v>
      </c>
      <c r="BR54">
        <v>6.7406807087416276E-3</v>
      </c>
      <c r="BS54">
        <v>0.53528225739163138</v>
      </c>
      <c r="BT54">
        <v>0.4716778589858861</v>
      </c>
      <c r="BU54">
        <v>5.556</v>
      </c>
      <c r="BV54">
        <v>5.0095441575052737</v>
      </c>
      <c r="BW54">
        <v>3.5782458267894812</v>
      </c>
      <c r="BX54">
        <v>182</v>
      </c>
      <c r="BY54">
        <v>77</v>
      </c>
      <c r="BZ54">
        <v>55</v>
      </c>
    </row>
    <row r="55" spans="1:78" ht="16.5">
      <c r="A55" s="126" t="str">
        <f t="shared" si="1"/>
        <v>해성운수</v>
      </c>
      <c r="B55" s="127" t="str">
        <f t="shared" si="2"/>
        <v>김환선</v>
      </c>
      <c r="C55" s="128" t="str">
        <f t="shared" si="3"/>
        <v>F</v>
      </c>
      <c r="D55" s="129">
        <f t="shared" si="4"/>
        <v>0.79521739130434788</v>
      </c>
      <c r="E55" s="130">
        <f t="shared" si="5"/>
        <v>5288</v>
      </c>
      <c r="F55" s="131" t="str">
        <f t="shared" si="6"/>
        <v>593</v>
      </c>
      <c r="G55" s="132" t="str">
        <f t="shared" si="7"/>
        <v>71바5782</v>
      </c>
      <c r="H55" s="133">
        <f t="shared" si="8"/>
        <v>1</v>
      </c>
      <c r="I55" s="134">
        <f t="shared" si="9"/>
        <v>1739.7070000000001</v>
      </c>
      <c r="J55" s="135">
        <f t="shared" si="10"/>
        <v>2.8297106914151457E-3</v>
      </c>
      <c r="K55" s="135">
        <f t="shared" si="11"/>
        <v>0.49765022093283134</v>
      </c>
      <c r="L55" s="135">
        <f t="shared" si="12"/>
        <v>0.37132689585085304</v>
      </c>
      <c r="M55" s="136">
        <f t="shared" si="13"/>
        <v>13.955</v>
      </c>
      <c r="N55" s="137">
        <f t="shared" si="14"/>
        <v>0.17244283089048901</v>
      </c>
      <c r="O55" s="137">
        <f t="shared" si="15"/>
        <v>1.4370235907540752</v>
      </c>
      <c r="P55" s="223">
        <f t="shared" si="16"/>
        <v>147</v>
      </c>
      <c r="Q55" s="224">
        <f t="shared" si="17"/>
        <v>3</v>
      </c>
      <c r="R55" s="224">
        <f t="shared" si="18"/>
        <v>25</v>
      </c>
      <c r="T55">
        <v>534</v>
      </c>
      <c r="U55">
        <v>5288</v>
      </c>
      <c r="V55" t="s">
        <v>278</v>
      </c>
      <c r="W55">
        <v>1739.7070000000001</v>
      </c>
      <c r="X55">
        <v>951.28399999999999</v>
      </c>
      <c r="Y55">
        <v>1.829</v>
      </c>
      <c r="Z55">
        <v>13.955</v>
      </c>
      <c r="AA55">
        <v>171.77551099999999</v>
      </c>
      <c r="AB55">
        <v>0.48607499999999998</v>
      </c>
      <c r="AC55">
        <v>85.484121000000002</v>
      </c>
      <c r="AD55" s="1">
        <v>646</v>
      </c>
      <c r="AE55">
        <v>3</v>
      </c>
      <c r="AF55">
        <v>25</v>
      </c>
      <c r="AG55">
        <v>62</v>
      </c>
      <c r="AH55">
        <v>10.127794</v>
      </c>
      <c r="AI55">
        <v>9.1</v>
      </c>
      <c r="AJ55">
        <v>0</v>
      </c>
      <c r="AK55">
        <v>147</v>
      </c>
      <c r="AL55">
        <v>38153</v>
      </c>
      <c r="AM55">
        <v>0.79521739130434788</v>
      </c>
      <c r="AN55" t="s">
        <v>70</v>
      </c>
      <c r="AO55">
        <v>1739.7070000000001</v>
      </c>
      <c r="AP55" t="s">
        <v>537</v>
      </c>
      <c r="AQ55" t="s">
        <v>118</v>
      </c>
      <c r="AR55" t="s">
        <v>128</v>
      </c>
      <c r="AS55" t="s">
        <v>118</v>
      </c>
      <c r="AT55" t="s">
        <v>128</v>
      </c>
      <c r="AU55" t="s">
        <v>249</v>
      </c>
      <c r="AV55" t="s">
        <v>278</v>
      </c>
      <c r="AW55" t="s">
        <v>70</v>
      </c>
      <c r="AX55">
        <v>5288</v>
      </c>
      <c r="AY55" t="s">
        <v>687</v>
      </c>
      <c r="AZ55">
        <v>1</v>
      </c>
      <c r="BA55" t="s">
        <v>392</v>
      </c>
      <c r="BB55">
        <v>1</v>
      </c>
      <c r="BC55">
        <v>1</v>
      </c>
      <c r="BE55" t="s">
        <v>70</v>
      </c>
      <c r="BF55">
        <v>0</v>
      </c>
      <c r="BG55" t="s">
        <v>363</v>
      </c>
      <c r="BI55" t="s">
        <v>118</v>
      </c>
      <c r="BJ55" t="s">
        <v>278</v>
      </c>
      <c r="BK55" t="s">
        <v>70</v>
      </c>
      <c r="BL55">
        <v>0.79521739130434788</v>
      </c>
      <c r="BM55">
        <v>5288</v>
      </c>
      <c r="BN55" t="s">
        <v>128</v>
      </c>
      <c r="BO55" t="s">
        <v>249</v>
      </c>
      <c r="BP55">
        <v>1</v>
      </c>
      <c r="BQ55">
        <v>1739.7070000000001</v>
      </c>
      <c r="BR55">
        <v>2.8297106914151457E-3</v>
      </c>
      <c r="BS55">
        <v>0.49765022093283134</v>
      </c>
      <c r="BT55">
        <v>0.37132689585085304</v>
      </c>
      <c r="BU55">
        <v>13.955</v>
      </c>
      <c r="BV55">
        <v>0.17244283089048901</v>
      </c>
      <c r="BW55">
        <v>1.4370235907540752</v>
      </c>
      <c r="BX55">
        <v>147</v>
      </c>
      <c r="BY55">
        <v>3</v>
      </c>
      <c r="BZ55">
        <v>25</v>
      </c>
    </row>
    <row r="56" spans="1:78" ht="16.5">
      <c r="A56" s="109" t="str">
        <f t="shared" si="1"/>
        <v>해성운수</v>
      </c>
      <c r="B56" s="110" t="str">
        <f t="shared" si="2"/>
        <v>김효덕</v>
      </c>
      <c r="C56" s="111" t="str">
        <f t="shared" si="3"/>
        <v>B</v>
      </c>
      <c r="D56" s="112">
        <f t="shared" si="4"/>
        <v>0.93557473702669613</v>
      </c>
      <c r="E56" s="113">
        <f t="shared" si="5"/>
        <v>6158</v>
      </c>
      <c r="F56" s="114" t="str">
        <f t="shared" si="6"/>
        <v>24</v>
      </c>
      <c r="G56" s="115" t="str">
        <f t="shared" si="7"/>
        <v>70바3859</v>
      </c>
      <c r="H56" s="116">
        <f t="shared" si="8"/>
        <v>2</v>
      </c>
      <c r="I56" s="117">
        <f t="shared" si="9"/>
        <v>2428.3200000000002</v>
      </c>
      <c r="J56" s="118">
        <f t="shared" si="10"/>
        <v>3.7682795366009603E-2</v>
      </c>
      <c r="K56" s="118">
        <f t="shared" si="11"/>
        <v>0.36785583021030754</v>
      </c>
      <c r="L56" s="118">
        <f t="shared" si="12"/>
        <v>0.22814126638993212</v>
      </c>
      <c r="M56" s="119">
        <f t="shared" si="13"/>
        <v>13.115</v>
      </c>
      <c r="N56" s="120">
        <f t="shared" si="14"/>
        <v>0.45298807405943198</v>
      </c>
      <c r="O56" s="120">
        <f t="shared" si="15"/>
        <v>4.7357844106213349</v>
      </c>
      <c r="P56" s="225">
        <f t="shared" si="16"/>
        <v>11</v>
      </c>
      <c r="Q56" s="226">
        <f t="shared" si="17"/>
        <v>11</v>
      </c>
      <c r="R56" s="226">
        <f t="shared" si="18"/>
        <v>115</v>
      </c>
      <c r="T56">
        <v>534</v>
      </c>
      <c r="U56">
        <v>6158</v>
      </c>
      <c r="V56" t="s">
        <v>279</v>
      </c>
      <c r="W56">
        <v>2428.3200000000002</v>
      </c>
      <c r="X56">
        <v>1002.259</v>
      </c>
      <c r="Y56">
        <v>2.423</v>
      </c>
      <c r="Z56">
        <v>13.115</v>
      </c>
      <c r="AA56">
        <v>160.814662</v>
      </c>
      <c r="AB56">
        <v>6.0599460000000001</v>
      </c>
      <c r="AC56">
        <v>59.156610999999998</v>
      </c>
      <c r="AD56" s="1">
        <v>554</v>
      </c>
      <c r="AE56">
        <v>11</v>
      </c>
      <c r="AF56">
        <v>115</v>
      </c>
      <c r="AG56">
        <v>83</v>
      </c>
      <c r="AH56">
        <v>15.100115000000001</v>
      </c>
      <c r="AI56">
        <v>259.2</v>
      </c>
      <c r="AJ56">
        <v>2.6</v>
      </c>
      <c r="AK56">
        <v>11</v>
      </c>
      <c r="AL56">
        <v>4230</v>
      </c>
      <c r="AM56">
        <v>0.93557473702669613</v>
      </c>
      <c r="AN56" t="s">
        <v>68</v>
      </c>
      <c r="AO56">
        <v>2317.5230000000001</v>
      </c>
      <c r="AP56" t="s">
        <v>538</v>
      </c>
      <c r="AQ56" t="s">
        <v>118</v>
      </c>
      <c r="AR56" t="s">
        <v>119</v>
      </c>
      <c r="AS56" t="s">
        <v>118</v>
      </c>
      <c r="AT56" t="s">
        <v>119</v>
      </c>
      <c r="AU56" t="s">
        <v>190</v>
      </c>
      <c r="AV56" t="s">
        <v>279</v>
      </c>
      <c r="AW56" t="s">
        <v>68</v>
      </c>
      <c r="AX56">
        <v>6158</v>
      </c>
      <c r="AY56" t="s">
        <v>703</v>
      </c>
      <c r="AZ56">
        <v>6</v>
      </c>
      <c r="BA56" t="s">
        <v>397</v>
      </c>
      <c r="BB56">
        <v>2</v>
      </c>
      <c r="BC56">
        <v>1</v>
      </c>
      <c r="BE56" t="s">
        <v>68</v>
      </c>
      <c r="BF56">
        <v>0</v>
      </c>
      <c r="BG56" s="5" t="s">
        <v>363</v>
      </c>
      <c r="BI56" t="s">
        <v>118</v>
      </c>
      <c r="BJ56" t="s">
        <v>279</v>
      </c>
      <c r="BK56" t="s">
        <v>68</v>
      </c>
      <c r="BL56">
        <v>0.93557473702669613</v>
      </c>
      <c r="BM56">
        <v>6158</v>
      </c>
      <c r="BN56" t="s">
        <v>119</v>
      </c>
      <c r="BO56" t="s">
        <v>190</v>
      </c>
      <c r="BP56">
        <v>2</v>
      </c>
      <c r="BQ56">
        <v>2428.3200000000002</v>
      </c>
      <c r="BR56">
        <v>3.7682795366009603E-2</v>
      </c>
      <c r="BS56">
        <v>0.36785583021030754</v>
      </c>
      <c r="BT56">
        <v>0.22814126638993212</v>
      </c>
      <c r="BU56">
        <v>13.115</v>
      </c>
      <c r="BV56">
        <v>0.45298807405943198</v>
      </c>
      <c r="BW56">
        <v>4.7357844106213349</v>
      </c>
      <c r="BX56">
        <v>11</v>
      </c>
      <c r="BY56">
        <v>11</v>
      </c>
      <c r="BZ56">
        <v>115</v>
      </c>
    </row>
    <row r="57" spans="1:78" ht="16.5">
      <c r="A57" s="126" t="str">
        <f t="shared" si="1"/>
        <v>해성운수</v>
      </c>
      <c r="B57" s="127" t="str">
        <f t="shared" si="2"/>
        <v>남형욱</v>
      </c>
      <c r="C57" s="128" t="str">
        <f t="shared" si="3"/>
        <v>C</v>
      </c>
      <c r="D57" s="129">
        <f t="shared" si="4"/>
        <v>0.85227692045163017</v>
      </c>
      <c r="E57" s="130">
        <f t="shared" si="5"/>
        <v>8610</v>
      </c>
      <c r="F57" s="131" t="str">
        <f t="shared" si="6"/>
        <v>568</v>
      </c>
      <c r="G57" s="132" t="str">
        <f t="shared" si="7"/>
        <v>71바7075</v>
      </c>
      <c r="H57" s="133">
        <f t="shared" si="8"/>
        <v>2</v>
      </c>
      <c r="I57" s="134">
        <f t="shared" si="9"/>
        <v>1689.1849999999999</v>
      </c>
      <c r="J57" s="135">
        <f t="shared" si="10"/>
        <v>1.1198526561015448E-2</v>
      </c>
      <c r="K57" s="135">
        <f t="shared" si="11"/>
        <v>0.37999814547357508</v>
      </c>
      <c r="L57" s="135">
        <f t="shared" si="12"/>
        <v>0.43097706882313069</v>
      </c>
      <c r="M57" s="136">
        <f t="shared" si="13"/>
        <v>4.1449999999999996</v>
      </c>
      <c r="N57" s="137">
        <f t="shared" si="14"/>
        <v>0</v>
      </c>
      <c r="O57" s="137">
        <f t="shared" si="15"/>
        <v>0.65120161498000517</v>
      </c>
      <c r="P57" s="223">
        <f t="shared" si="16"/>
        <v>56</v>
      </c>
      <c r="Q57" s="224">
        <f t="shared" si="17"/>
        <v>0</v>
      </c>
      <c r="R57" s="224">
        <f t="shared" si="18"/>
        <v>11</v>
      </c>
      <c r="T57">
        <v>534</v>
      </c>
      <c r="U57">
        <v>8610</v>
      </c>
      <c r="V57" t="s">
        <v>451</v>
      </c>
      <c r="W57">
        <v>1689.1849999999999</v>
      </c>
      <c r="X57">
        <v>352.36</v>
      </c>
      <c r="Y57">
        <v>4.7939999999999996</v>
      </c>
      <c r="Z57">
        <v>4.1449999999999996</v>
      </c>
      <c r="AA57">
        <v>142.052438</v>
      </c>
      <c r="AB57">
        <v>1.590778</v>
      </c>
      <c r="AC57">
        <v>53.979663000000002</v>
      </c>
      <c r="AD57" s="1">
        <v>728</v>
      </c>
      <c r="AE57">
        <v>0</v>
      </c>
      <c r="AF57">
        <v>11</v>
      </c>
      <c r="AG57">
        <v>69</v>
      </c>
      <c r="AH57">
        <v>11.891277000000001</v>
      </c>
      <c r="AI57">
        <v>18.2</v>
      </c>
      <c r="AJ57">
        <v>0</v>
      </c>
      <c r="AK57">
        <v>56</v>
      </c>
      <c r="AL57">
        <v>30862</v>
      </c>
      <c r="AM57">
        <v>0.85227692045163017</v>
      </c>
      <c r="AN57" t="s">
        <v>69</v>
      </c>
      <c r="AO57">
        <v>1589.1189999999999</v>
      </c>
      <c r="AP57" t="s">
        <v>539</v>
      </c>
      <c r="AQ57" t="s">
        <v>118</v>
      </c>
      <c r="AR57" t="s">
        <v>126</v>
      </c>
      <c r="AS57" t="s">
        <v>118</v>
      </c>
      <c r="AT57" t="s">
        <v>126</v>
      </c>
      <c r="AU57" t="s">
        <v>435</v>
      </c>
      <c r="AV57" t="s">
        <v>451</v>
      </c>
      <c r="AW57" t="s">
        <v>69</v>
      </c>
      <c r="AX57">
        <v>8610</v>
      </c>
      <c r="AY57" t="s">
        <v>737</v>
      </c>
      <c r="AZ57">
        <v>1</v>
      </c>
      <c r="BA57" t="s">
        <v>738</v>
      </c>
      <c r="BB57">
        <v>2</v>
      </c>
      <c r="BC57">
        <v>1</v>
      </c>
      <c r="BE57" t="s">
        <v>67</v>
      </c>
      <c r="BF57">
        <v>1</v>
      </c>
      <c r="BG57" t="s">
        <v>399</v>
      </c>
      <c r="BI57" t="s">
        <v>118</v>
      </c>
      <c r="BJ57" t="s">
        <v>451</v>
      </c>
      <c r="BK57" t="s">
        <v>69</v>
      </c>
      <c r="BL57">
        <v>0.85227692045163017</v>
      </c>
      <c r="BM57">
        <v>8610</v>
      </c>
      <c r="BN57" t="s">
        <v>126</v>
      </c>
      <c r="BO57" t="s">
        <v>435</v>
      </c>
      <c r="BP57">
        <v>2</v>
      </c>
      <c r="BQ57">
        <v>1689.1849999999999</v>
      </c>
      <c r="BR57">
        <v>1.1198526561015448E-2</v>
      </c>
      <c r="BS57">
        <v>0.37999814547357508</v>
      </c>
      <c r="BT57">
        <v>0.43097706882313069</v>
      </c>
      <c r="BU57">
        <v>4.1449999999999996</v>
      </c>
      <c r="BV57">
        <v>0</v>
      </c>
      <c r="BW57">
        <v>0.65120161498000517</v>
      </c>
      <c r="BX57">
        <v>56</v>
      </c>
      <c r="BY57">
        <v>0</v>
      </c>
      <c r="BZ57">
        <v>11</v>
      </c>
    </row>
    <row r="58" spans="1:78" ht="16.5">
      <c r="A58" s="109" t="str">
        <f t="shared" si="1"/>
        <v>해성운수</v>
      </c>
      <c r="B58" s="110" t="str">
        <f t="shared" si="2"/>
        <v>노동수</v>
      </c>
      <c r="C58" s="111" t="str">
        <f t="shared" si="3"/>
        <v>C</v>
      </c>
      <c r="D58" s="112">
        <f t="shared" si="4"/>
        <v>0.89587989082021346</v>
      </c>
      <c r="E58" s="113">
        <f t="shared" si="5"/>
        <v>2400</v>
      </c>
      <c r="F58" s="114" t="str">
        <f t="shared" si="6"/>
        <v>514-1</v>
      </c>
      <c r="G58" s="115" t="str">
        <f t="shared" si="7"/>
        <v>71바5760</v>
      </c>
      <c r="H58" s="116">
        <f t="shared" si="8"/>
        <v>2</v>
      </c>
      <c r="I58" s="117">
        <f t="shared" si="9"/>
        <v>785.22199999999998</v>
      </c>
      <c r="J58" s="118">
        <f t="shared" si="10"/>
        <v>2.1734670645321485E-2</v>
      </c>
      <c r="K58" s="118">
        <f t="shared" si="11"/>
        <v>0.38416574156372224</v>
      </c>
      <c r="L58" s="118">
        <f t="shared" si="12"/>
        <v>6.1129209319147962E-2</v>
      </c>
      <c r="M58" s="119">
        <f t="shared" si="13"/>
        <v>10.097</v>
      </c>
      <c r="N58" s="120">
        <f t="shared" si="14"/>
        <v>0</v>
      </c>
      <c r="O58" s="120">
        <f t="shared" si="15"/>
        <v>6.2402734513296876</v>
      </c>
      <c r="P58" s="225">
        <f t="shared" si="16"/>
        <v>10</v>
      </c>
      <c r="Q58" s="226">
        <f t="shared" si="17"/>
        <v>0</v>
      </c>
      <c r="R58" s="226">
        <f t="shared" si="18"/>
        <v>49</v>
      </c>
      <c r="T58">
        <v>534</v>
      </c>
      <c r="U58">
        <v>2400</v>
      </c>
      <c r="V58" t="s">
        <v>280</v>
      </c>
      <c r="W58">
        <v>785.22199999999998</v>
      </c>
      <c r="X58">
        <v>325.33499999999998</v>
      </c>
      <c r="Y58">
        <v>2.4140000000000001</v>
      </c>
      <c r="Z58">
        <v>10.097</v>
      </c>
      <c r="AA58">
        <v>60.731079000000001</v>
      </c>
      <c r="AB58">
        <v>1.3199700000000001</v>
      </c>
      <c r="AC58">
        <v>23.3308</v>
      </c>
      <c r="AD58" s="1">
        <v>48</v>
      </c>
      <c r="AE58">
        <v>0</v>
      </c>
      <c r="AF58">
        <v>49</v>
      </c>
      <c r="AG58">
        <v>78</v>
      </c>
      <c r="AH58">
        <v>12.929491000000001</v>
      </c>
      <c r="AI58">
        <v>89.4</v>
      </c>
      <c r="AJ58">
        <v>0</v>
      </c>
      <c r="AK58">
        <v>10</v>
      </c>
      <c r="AL58">
        <v>1194</v>
      </c>
      <c r="AM58">
        <v>0.89587989082021346</v>
      </c>
      <c r="AN58" t="s">
        <v>69</v>
      </c>
      <c r="AO58">
        <v>694.06100000000004</v>
      </c>
      <c r="AP58" t="s">
        <v>540</v>
      </c>
      <c r="AQ58" t="s">
        <v>118</v>
      </c>
      <c r="AR58" t="s">
        <v>120</v>
      </c>
      <c r="AS58" t="s">
        <v>118</v>
      </c>
      <c r="AT58" t="s">
        <v>120</v>
      </c>
      <c r="AU58" t="s">
        <v>217</v>
      </c>
      <c r="AV58" t="s">
        <v>280</v>
      </c>
      <c r="AW58" t="s">
        <v>69</v>
      </c>
      <c r="AX58">
        <v>2400</v>
      </c>
      <c r="AY58" t="s">
        <v>739</v>
      </c>
      <c r="AZ58">
        <v>1</v>
      </c>
      <c r="BA58" t="s">
        <v>423</v>
      </c>
      <c r="BB58">
        <v>2</v>
      </c>
      <c r="BC58">
        <v>1</v>
      </c>
      <c r="BE58" t="s">
        <v>69</v>
      </c>
      <c r="BF58">
        <v>0</v>
      </c>
      <c r="BG58" t="s">
        <v>363</v>
      </c>
      <c r="BI58" t="s">
        <v>118</v>
      </c>
      <c r="BJ58" t="s">
        <v>280</v>
      </c>
      <c r="BK58" t="s">
        <v>69</v>
      </c>
      <c r="BL58">
        <v>0.89587989082021346</v>
      </c>
      <c r="BM58">
        <v>2400</v>
      </c>
      <c r="BN58" t="s">
        <v>120</v>
      </c>
      <c r="BO58" t="s">
        <v>217</v>
      </c>
      <c r="BP58">
        <v>2</v>
      </c>
      <c r="BQ58">
        <v>785.22199999999998</v>
      </c>
      <c r="BR58">
        <v>2.1734670645321485E-2</v>
      </c>
      <c r="BS58">
        <v>0.38416574156372224</v>
      </c>
      <c r="BT58">
        <v>6.1129209319147962E-2</v>
      </c>
      <c r="BU58">
        <v>10.097</v>
      </c>
      <c r="BV58">
        <v>0</v>
      </c>
      <c r="BW58">
        <v>6.2402734513296876</v>
      </c>
      <c r="BX58">
        <v>10</v>
      </c>
      <c r="BY58">
        <v>0</v>
      </c>
      <c r="BZ58">
        <v>49</v>
      </c>
    </row>
    <row r="59" spans="1:78" ht="16.5">
      <c r="A59" s="126" t="str">
        <f t="shared" si="1"/>
        <v>해성운수</v>
      </c>
      <c r="B59" s="127" t="str">
        <f t="shared" si="2"/>
        <v>노희국</v>
      </c>
      <c r="C59" s="128" t="str">
        <f t="shared" si="3"/>
        <v>D</v>
      </c>
      <c r="D59" s="129">
        <f t="shared" si="4"/>
        <v>0.82223145095797712</v>
      </c>
      <c r="E59" s="130">
        <f t="shared" si="5"/>
        <v>711</v>
      </c>
      <c r="F59" s="131" t="str">
        <f t="shared" si="6"/>
        <v>24</v>
      </c>
      <c r="G59" s="132" t="str">
        <f t="shared" si="7"/>
        <v>70바3866</v>
      </c>
      <c r="H59" s="133">
        <f t="shared" si="8"/>
        <v>4</v>
      </c>
      <c r="I59" s="134">
        <f t="shared" si="9"/>
        <v>2042.973</v>
      </c>
      <c r="J59" s="135">
        <f t="shared" si="10"/>
        <v>4.5965893764284334E-3</v>
      </c>
      <c r="K59" s="135">
        <f t="shared" si="11"/>
        <v>0.40579880716375527</v>
      </c>
      <c r="L59" s="135">
        <f t="shared" si="12"/>
        <v>0.20411429813316181</v>
      </c>
      <c r="M59" s="136">
        <f t="shared" si="13"/>
        <v>14.664999999999999</v>
      </c>
      <c r="N59" s="137">
        <f t="shared" si="14"/>
        <v>1.2237068233402988</v>
      </c>
      <c r="O59" s="137">
        <f t="shared" si="15"/>
        <v>37.543325340080365</v>
      </c>
      <c r="P59" s="223">
        <f t="shared" si="16"/>
        <v>17</v>
      </c>
      <c r="Q59" s="224">
        <f t="shared" si="17"/>
        <v>25</v>
      </c>
      <c r="R59" s="224">
        <f t="shared" si="18"/>
        <v>767</v>
      </c>
      <c r="T59">
        <v>534</v>
      </c>
      <c r="U59">
        <v>711</v>
      </c>
      <c r="V59" t="s">
        <v>281</v>
      </c>
      <c r="W59">
        <v>2042.973</v>
      </c>
      <c r="X59">
        <v>1075.4570000000001</v>
      </c>
      <c r="Y59">
        <v>1.9</v>
      </c>
      <c r="Z59">
        <v>14.664999999999999</v>
      </c>
      <c r="AA59">
        <v>128.23051000000001</v>
      </c>
      <c r="AB59">
        <v>0.58942300000000003</v>
      </c>
      <c r="AC59">
        <v>52.035787999999997</v>
      </c>
      <c r="AD59" s="1">
        <v>417</v>
      </c>
      <c r="AE59">
        <v>25</v>
      </c>
      <c r="AF59">
        <v>767</v>
      </c>
      <c r="AG59">
        <v>81</v>
      </c>
      <c r="AH59">
        <v>15.932035000000001</v>
      </c>
      <c r="AI59">
        <v>584.70000000000005</v>
      </c>
      <c r="AJ59">
        <v>0</v>
      </c>
      <c r="AK59">
        <v>17</v>
      </c>
      <c r="AL59">
        <v>9013</v>
      </c>
      <c r="AM59">
        <v>0.82223145095797712</v>
      </c>
      <c r="AN59" t="s">
        <v>67</v>
      </c>
      <c r="AO59">
        <v>1727.6759999999999</v>
      </c>
      <c r="AP59" t="s">
        <v>541</v>
      </c>
      <c r="AQ59" t="s">
        <v>118</v>
      </c>
      <c r="AR59" t="s">
        <v>119</v>
      </c>
      <c r="AS59" t="s">
        <v>118</v>
      </c>
      <c r="AT59" t="s">
        <v>119</v>
      </c>
      <c r="AU59" t="s">
        <v>198</v>
      </c>
      <c r="AV59" t="s">
        <v>281</v>
      </c>
      <c r="AW59" t="s">
        <v>67</v>
      </c>
      <c r="AX59">
        <v>711</v>
      </c>
      <c r="AY59" t="s">
        <v>714</v>
      </c>
      <c r="AZ59">
        <v>3</v>
      </c>
      <c r="BA59" t="s">
        <v>740</v>
      </c>
      <c r="BB59">
        <v>4</v>
      </c>
      <c r="BC59">
        <v>1</v>
      </c>
      <c r="BE59" t="s">
        <v>67</v>
      </c>
      <c r="BF59">
        <v>0</v>
      </c>
      <c r="BG59" t="s">
        <v>363</v>
      </c>
      <c r="BI59" t="s">
        <v>118</v>
      </c>
      <c r="BJ59" t="s">
        <v>281</v>
      </c>
      <c r="BK59" t="s">
        <v>67</v>
      </c>
      <c r="BL59">
        <v>0.82223145095797712</v>
      </c>
      <c r="BM59">
        <v>711</v>
      </c>
      <c r="BN59" t="s">
        <v>119</v>
      </c>
      <c r="BO59" t="s">
        <v>198</v>
      </c>
      <c r="BP59">
        <v>4</v>
      </c>
      <c r="BQ59">
        <v>2042.973</v>
      </c>
      <c r="BR59">
        <v>4.5965893764284334E-3</v>
      </c>
      <c r="BS59">
        <v>0.40579880716375527</v>
      </c>
      <c r="BT59">
        <v>0.20411429813316181</v>
      </c>
      <c r="BU59">
        <v>14.664999999999999</v>
      </c>
      <c r="BV59">
        <v>1.2237068233402988</v>
      </c>
      <c r="BW59">
        <v>37.543325340080365</v>
      </c>
      <c r="BX59">
        <v>17</v>
      </c>
      <c r="BY59">
        <v>25</v>
      </c>
      <c r="BZ59">
        <v>767</v>
      </c>
    </row>
    <row r="60" spans="1:78" ht="16.5">
      <c r="A60" s="109" t="str">
        <f t="shared" si="1"/>
        <v>해성운수</v>
      </c>
      <c r="B60" s="110" t="str">
        <f t="shared" si="2"/>
        <v>문순례</v>
      </c>
      <c r="C60" s="111" t="str">
        <f t="shared" si="3"/>
        <v>B</v>
      </c>
      <c r="D60" s="112">
        <f t="shared" si="4"/>
        <v>0.92241679225368778</v>
      </c>
      <c r="E60" s="113">
        <f t="shared" si="5"/>
        <v>3674</v>
      </c>
      <c r="F60" s="114" t="str">
        <f t="shared" si="6"/>
        <v>560</v>
      </c>
      <c r="G60" s="115" t="str">
        <f t="shared" si="7"/>
        <v>71바5817</v>
      </c>
      <c r="H60" s="116">
        <f t="shared" si="8"/>
        <v>3</v>
      </c>
      <c r="I60" s="117">
        <f t="shared" si="9"/>
        <v>1586.192</v>
      </c>
      <c r="J60" s="118">
        <f t="shared" si="10"/>
        <v>1.3805830207503004E-2</v>
      </c>
      <c r="K60" s="118">
        <f t="shared" si="11"/>
        <v>0.42993694518890729</v>
      </c>
      <c r="L60" s="118">
        <f t="shared" si="12"/>
        <v>0.26793729888941564</v>
      </c>
      <c r="M60" s="119">
        <f t="shared" si="13"/>
        <v>4.91</v>
      </c>
      <c r="N60" s="120">
        <f t="shared" si="14"/>
        <v>0</v>
      </c>
      <c r="O60" s="120">
        <f t="shared" si="15"/>
        <v>0.37826442196152799</v>
      </c>
      <c r="P60" s="225">
        <f t="shared" si="16"/>
        <v>225</v>
      </c>
      <c r="Q60" s="226">
        <f t="shared" si="17"/>
        <v>0</v>
      </c>
      <c r="R60" s="226">
        <f t="shared" si="18"/>
        <v>6</v>
      </c>
      <c r="T60">
        <v>534</v>
      </c>
      <c r="U60">
        <v>3674</v>
      </c>
      <c r="V60" t="s">
        <v>282</v>
      </c>
      <c r="W60">
        <v>1586.192</v>
      </c>
      <c r="X60">
        <v>661.76</v>
      </c>
      <c r="Y60">
        <v>2.3969999999999998</v>
      </c>
      <c r="Z60">
        <v>4.91</v>
      </c>
      <c r="AA60">
        <v>173.998301</v>
      </c>
      <c r="AB60">
        <v>2.4021910000000002</v>
      </c>
      <c r="AC60">
        <v>74.808297999999994</v>
      </c>
      <c r="AD60" s="1">
        <v>425</v>
      </c>
      <c r="AE60">
        <v>0</v>
      </c>
      <c r="AF60">
        <v>6</v>
      </c>
      <c r="AG60">
        <v>59</v>
      </c>
      <c r="AH60">
        <v>9.1161340000000006</v>
      </c>
      <c r="AI60">
        <v>0</v>
      </c>
      <c r="AJ60">
        <v>0</v>
      </c>
      <c r="AK60">
        <v>225</v>
      </c>
      <c r="AL60">
        <v>43895</v>
      </c>
      <c r="AM60">
        <v>0.92241679225368778</v>
      </c>
      <c r="AN60" t="s">
        <v>68</v>
      </c>
      <c r="AO60">
        <v>1338.2570000000001</v>
      </c>
      <c r="AP60" t="s">
        <v>542</v>
      </c>
      <c r="AQ60" t="s">
        <v>118</v>
      </c>
      <c r="AR60" t="s">
        <v>123</v>
      </c>
      <c r="AS60" t="s">
        <v>118</v>
      </c>
      <c r="AT60" t="s">
        <v>123</v>
      </c>
      <c r="AU60" t="s">
        <v>230</v>
      </c>
      <c r="AV60" t="s">
        <v>282</v>
      </c>
      <c r="AW60" t="s">
        <v>68</v>
      </c>
      <c r="AX60">
        <v>3674</v>
      </c>
      <c r="AY60" t="s">
        <v>741</v>
      </c>
      <c r="AZ60">
        <v>1</v>
      </c>
      <c r="BA60" t="s">
        <v>742</v>
      </c>
      <c r="BB60">
        <v>3</v>
      </c>
      <c r="BC60">
        <v>1</v>
      </c>
      <c r="BE60" t="s">
        <v>67</v>
      </c>
      <c r="BF60">
        <v>2</v>
      </c>
      <c r="BG60" t="s">
        <v>399</v>
      </c>
      <c r="BI60" t="s">
        <v>118</v>
      </c>
      <c r="BJ60" t="s">
        <v>282</v>
      </c>
      <c r="BK60" t="s">
        <v>68</v>
      </c>
      <c r="BL60">
        <v>0.92241679225368778</v>
      </c>
      <c r="BM60">
        <v>3674</v>
      </c>
      <c r="BN60" t="s">
        <v>123</v>
      </c>
      <c r="BO60" t="s">
        <v>230</v>
      </c>
      <c r="BP60">
        <v>3</v>
      </c>
      <c r="BQ60">
        <v>1586.192</v>
      </c>
      <c r="BR60">
        <v>1.3805830207503004E-2</v>
      </c>
      <c r="BS60">
        <v>0.42993694518890729</v>
      </c>
      <c r="BT60">
        <v>0.26793729888941564</v>
      </c>
      <c r="BU60">
        <v>4.91</v>
      </c>
      <c r="BV60">
        <v>0</v>
      </c>
      <c r="BW60">
        <v>0.37826442196152799</v>
      </c>
      <c r="BX60">
        <v>225</v>
      </c>
      <c r="BY60">
        <v>0</v>
      </c>
      <c r="BZ60">
        <v>6</v>
      </c>
    </row>
    <row r="61" spans="1:78" ht="16.5">
      <c r="A61" s="126" t="str">
        <f t="shared" si="1"/>
        <v>해성운수</v>
      </c>
      <c r="B61" s="127" t="str">
        <f t="shared" si="2"/>
        <v>문연균</v>
      </c>
      <c r="C61" s="128" t="str">
        <f t="shared" si="3"/>
        <v>C</v>
      </c>
      <c r="D61" s="129">
        <f t="shared" si="4"/>
        <v>0.87592271875995709</v>
      </c>
      <c r="E61" s="130">
        <f t="shared" si="5"/>
        <v>9118</v>
      </c>
      <c r="F61" s="131" t="str">
        <f t="shared" si="6"/>
        <v>514-1</v>
      </c>
      <c r="G61" s="132" t="str">
        <f t="shared" si="7"/>
        <v>71바5788</v>
      </c>
      <c r="H61" s="133">
        <f t="shared" si="8"/>
        <v>3</v>
      </c>
      <c r="I61" s="134">
        <f t="shared" si="9"/>
        <v>1373.115</v>
      </c>
      <c r="J61" s="135">
        <f t="shared" si="10"/>
        <v>2.0302485883732506E-2</v>
      </c>
      <c r="K61" s="135">
        <f t="shared" si="11"/>
        <v>0.36989119258654957</v>
      </c>
      <c r="L61" s="135">
        <f t="shared" si="12"/>
        <v>0.23887292761349194</v>
      </c>
      <c r="M61" s="136">
        <f t="shared" si="13"/>
        <v>8.0980000000000008</v>
      </c>
      <c r="N61" s="137">
        <f t="shared" si="14"/>
        <v>0</v>
      </c>
      <c r="O61" s="137">
        <f t="shared" si="15"/>
        <v>11.28820237197904</v>
      </c>
      <c r="P61" s="223">
        <f t="shared" si="16"/>
        <v>11</v>
      </c>
      <c r="Q61" s="224">
        <f t="shared" si="17"/>
        <v>0</v>
      </c>
      <c r="R61" s="224">
        <f t="shared" si="18"/>
        <v>155</v>
      </c>
      <c r="T61">
        <v>534</v>
      </c>
      <c r="U61">
        <v>9118</v>
      </c>
      <c r="V61" t="s">
        <v>366</v>
      </c>
      <c r="W61">
        <v>1373.115</v>
      </c>
      <c r="X61">
        <v>545.59400000000005</v>
      </c>
      <c r="Y61">
        <v>2.5169999999999999</v>
      </c>
      <c r="Z61">
        <v>8.0980000000000008</v>
      </c>
      <c r="AA61">
        <v>105.937175</v>
      </c>
      <c r="AB61">
        <v>2.1507879999999999</v>
      </c>
      <c r="AC61">
        <v>39.185228000000002</v>
      </c>
      <c r="AD61" s="1">
        <v>328</v>
      </c>
      <c r="AE61">
        <v>0</v>
      </c>
      <c r="AF61">
        <v>155</v>
      </c>
      <c r="AG61">
        <v>68</v>
      </c>
      <c r="AH61">
        <v>12.961596999999999</v>
      </c>
      <c r="AI61">
        <v>25.5</v>
      </c>
      <c r="AJ61">
        <v>0</v>
      </c>
      <c r="AK61">
        <v>11</v>
      </c>
      <c r="AL61">
        <v>1678</v>
      </c>
      <c r="AM61">
        <v>0.87592271875995709</v>
      </c>
      <c r="AN61" t="s">
        <v>69</v>
      </c>
      <c r="AO61">
        <v>1166.8699999999999</v>
      </c>
      <c r="AP61" t="s">
        <v>543</v>
      </c>
      <c r="AQ61" t="s">
        <v>118</v>
      </c>
      <c r="AR61" t="s">
        <v>120</v>
      </c>
      <c r="AS61" t="s">
        <v>118</v>
      </c>
      <c r="AT61" t="s">
        <v>120</v>
      </c>
      <c r="AU61" t="s">
        <v>365</v>
      </c>
      <c r="AV61" t="s">
        <v>366</v>
      </c>
      <c r="AW61" t="s">
        <v>69</v>
      </c>
      <c r="AX61">
        <v>9118</v>
      </c>
      <c r="AY61" t="s">
        <v>739</v>
      </c>
      <c r="AZ61">
        <v>2</v>
      </c>
      <c r="BA61" t="s">
        <v>743</v>
      </c>
      <c r="BB61">
        <v>3</v>
      </c>
      <c r="BC61">
        <v>1</v>
      </c>
      <c r="BE61" t="s">
        <v>69</v>
      </c>
      <c r="BF61">
        <v>0</v>
      </c>
      <c r="BG61" s="5" t="s">
        <v>363</v>
      </c>
      <c r="BI61" t="s">
        <v>118</v>
      </c>
      <c r="BJ61" t="s">
        <v>366</v>
      </c>
      <c r="BK61" t="s">
        <v>69</v>
      </c>
      <c r="BL61">
        <v>0.87592271875995709</v>
      </c>
      <c r="BM61">
        <v>9118</v>
      </c>
      <c r="BN61" t="s">
        <v>120</v>
      </c>
      <c r="BO61" t="s">
        <v>365</v>
      </c>
      <c r="BP61">
        <v>3</v>
      </c>
      <c r="BQ61">
        <v>1373.115</v>
      </c>
      <c r="BR61">
        <v>2.0302485883732506E-2</v>
      </c>
      <c r="BS61">
        <v>0.36989119258654957</v>
      </c>
      <c r="BT61">
        <v>0.23887292761349194</v>
      </c>
      <c r="BU61">
        <v>8.0980000000000008</v>
      </c>
      <c r="BV61">
        <v>0</v>
      </c>
      <c r="BW61">
        <v>11.28820237197904</v>
      </c>
      <c r="BX61">
        <v>11</v>
      </c>
      <c r="BY61">
        <v>0</v>
      </c>
      <c r="BZ61">
        <v>155</v>
      </c>
    </row>
    <row r="62" spans="1:78" ht="16.5">
      <c r="A62" s="109" t="str">
        <f t="shared" si="1"/>
        <v>해성운수</v>
      </c>
      <c r="B62" s="110" t="str">
        <f t="shared" si="2"/>
        <v>문희선</v>
      </c>
      <c r="C62" s="111" t="str">
        <f t="shared" si="3"/>
        <v>A</v>
      </c>
      <c r="D62" s="112">
        <f t="shared" si="4"/>
        <v>0.97306285312976171</v>
      </c>
      <c r="E62" s="113">
        <f t="shared" si="5"/>
        <v>3137</v>
      </c>
      <c r="F62" s="114" t="str">
        <f t="shared" si="6"/>
        <v>568</v>
      </c>
      <c r="G62" s="115" t="str">
        <f t="shared" si="7"/>
        <v>71바7075</v>
      </c>
      <c r="H62" s="116">
        <f t="shared" si="8"/>
        <v>6</v>
      </c>
      <c r="I62" s="117">
        <f t="shared" si="9"/>
        <v>891.75900000000001</v>
      </c>
      <c r="J62" s="118">
        <f t="shared" si="10"/>
        <v>3.0319325076616572E-2</v>
      </c>
      <c r="K62" s="118">
        <f t="shared" si="11"/>
        <v>0.40740255483336379</v>
      </c>
      <c r="L62" s="118">
        <f t="shared" si="12"/>
        <v>0.49116409254069765</v>
      </c>
      <c r="M62" s="119">
        <f t="shared" si="13"/>
        <v>2.7450000000000001</v>
      </c>
      <c r="N62" s="120">
        <f t="shared" si="14"/>
        <v>0.33641376201417644</v>
      </c>
      <c r="O62" s="120">
        <f t="shared" si="15"/>
        <v>2.1306204927564512</v>
      </c>
      <c r="P62" s="225">
        <f t="shared" si="16"/>
        <v>35</v>
      </c>
      <c r="Q62" s="226">
        <f t="shared" si="17"/>
        <v>3</v>
      </c>
      <c r="R62" s="226">
        <f t="shared" si="18"/>
        <v>19</v>
      </c>
      <c r="T62">
        <v>534</v>
      </c>
      <c r="U62">
        <v>3137</v>
      </c>
      <c r="V62" t="s">
        <v>544</v>
      </c>
      <c r="W62">
        <v>892.51400000000001</v>
      </c>
      <c r="X62">
        <v>187.52799999999999</v>
      </c>
      <c r="Y62">
        <v>4.7590000000000003</v>
      </c>
      <c r="Z62">
        <v>2.7450000000000001</v>
      </c>
      <c r="AA62">
        <v>87.475528999999995</v>
      </c>
      <c r="AB62">
        <v>2.652199</v>
      </c>
      <c r="AC62">
        <v>35.637754000000001</v>
      </c>
      <c r="AD62" s="1">
        <v>438</v>
      </c>
      <c r="AE62">
        <v>3</v>
      </c>
      <c r="AF62">
        <v>19</v>
      </c>
      <c r="AG62">
        <v>71</v>
      </c>
      <c r="AH62">
        <v>10.203013</v>
      </c>
      <c r="AI62">
        <v>10.199999999999999</v>
      </c>
      <c r="AJ62">
        <v>0</v>
      </c>
      <c r="AK62">
        <v>35</v>
      </c>
      <c r="AL62">
        <v>12630</v>
      </c>
      <c r="AM62">
        <v>0.97306285312976171</v>
      </c>
      <c r="AN62" t="s">
        <v>66</v>
      </c>
      <c r="AO62">
        <v>453.81400000000002</v>
      </c>
      <c r="AP62" t="s">
        <v>545</v>
      </c>
      <c r="AQ62" t="s">
        <v>118</v>
      </c>
      <c r="AR62" t="s">
        <v>126</v>
      </c>
      <c r="AS62" t="s">
        <v>118</v>
      </c>
      <c r="AT62" t="s">
        <v>126</v>
      </c>
      <c r="AU62" t="s">
        <v>435</v>
      </c>
      <c r="AV62" t="s">
        <v>544</v>
      </c>
      <c r="AW62" t="s">
        <v>66</v>
      </c>
      <c r="AX62">
        <v>3137</v>
      </c>
      <c r="AY62" t="s">
        <v>744</v>
      </c>
      <c r="AZ62">
        <v>2</v>
      </c>
      <c r="BA62" t="s">
        <v>745</v>
      </c>
      <c r="BB62">
        <v>6</v>
      </c>
      <c r="BC62">
        <v>1</v>
      </c>
      <c r="BE62" t="s">
        <v>69</v>
      </c>
      <c r="BF62">
        <v>2</v>
      </c>
      <c r="BG62" t="s">
        <v>399</v>
      </c>
      <c r="BI62" t="s">
        <v>118</v>
      </c>
      <c r="BJ62" t="s">
        <v>544</v>
      </c>
      <c r="BK62" t="s">
        <v>66</v>
      </c>
      <c r="BL62">
        <v>0.97306285312976171</v>
      </c>
      <c r="BM62">
        <v>3137</v>
      </c>
      <c r="BN62" t="s">
        <v>126</v>
      </c>
      <c r="BO62" t="s">
        <v>435</v>
      </c>
      <c r="BP62">
        <v>6</v>
      </c>
      <c r="BQ62">
        <v>891.75900000000001</v>
      </c>
      <c r="BR62">
        <v>3.0319325076616572E-2</v>
      </c>
      <c r="BS62">
        <v>0.40740255483336379</v>
      </c>
      <c r="BT62">
        <v>0.49074860450368285</v>
      </c>
      <c r="BU62">
        <v>2.7450000000000001</v>
      </c>
      <c r="BV62">
        <v>0.33641376201417644</v>
      </c>
      <c r="BW62">
        <v>2.1306204927564512</v>
      </c>
      <c r="BX62">
        <v>35</v>
      </c>
      <c r="BY62">
        <v>3</v>
      </c>
      <c r="BZ62">
        <v>19</v>
      </c>
    </row>
    <row r="63" spans="1:78" ht="16.5">
      <c r="A63" s="126" t="str">
        <f t="shared" si="1"/>
        <v>해성운수</v>
      </c>
      <c r="B63" s="127" t="str">
        <f t="shared" si="2"/>
        <v>박금수</v>
      </c>
      <c r="C63" s="128" t="str">
        <f t="shared" si="3"/>
        <v>D</v>
      </c>
      <c r="D63" s="129">
        <f t="shared" si="4"/>
        <v>0.81279393161294489</v>
      </c>
      <c r="E63" s="130">
        <f t="shared" si="5"/>
        <v>7991</v>
      </c>
      <c r="F63" s="131" t="str">
        <f t="shared" si="6"/>
        <v>579</v>
      </c>
      <c r="G63" s="132" t="str">
        <f t="shared" si="7"/>
        <v>71바5777</v>
      </c>
      <c r="H63" s="133">
        <f t="shared" si="8"/>
        <v>2</v>
      </c>
      <c r="I63" s="134">
        <f t="shared" si="9"/>
        <v>1585.8009999999999</v>
      </c>
      <c r="J63" s="135">
        <f t="shared" si="10"/>
        <v>1.0291823992983768E-2</v>
      </c>
      <c r="K63" s="135">
        <f t="shared" si="11"/>
        <v>0.46877411565658861</v>
      </c>
      <c r="L63" s="135">
        <f t="shared" si="12"/>
        <v>0.45907399478244748</v>
      </c>
      <c r="M63" s="136">
        <f t="shared" si="13"/>
        <v>4.3120000000000003</v>
      </c>
      <c r="N63" s="137">
        <f t="shared" si="14"/>
        <v>0.75671537601502337</v>
      </c>
      <c r="O63" s="137">
        <f t="shared" si="15"/>
        <v>1.1981326786904536</v>
      </c>
      <c r="P63" s="223">
        <f t="shared" si="16"/>
        <v>37</v>
      </c>
      <c r="Q63" s="224">
        <f t="shared" si="17"/>
        <v>12</v>
      </c>
      <c r="R63" s="224">
        <f t="shared" si="18"/>
        <v>19</v>
      </c>
      <c r="T63">
        <v>534</v>
      </c>
      <c r="U63">
        <v>7991</v>
      </c>
      <c r="V63" t="s">
        <v>408</v>
      </c>
      <c r="W63">
        <v>1585.8009999999999</v>
      </c>
      <c r="X63">
        <v>343.09</v>
      </c>
      <c r="Y63">
        <v>4.6219999999999999</v>
      </c>
      <c r="Z63">
        <v>4.3120000000000003</v>
      </c>
      <c r="AA63">
        <v>150.03608700000001</v>
      </c>
      <c r="AB63">
        <v>1.5441450000000001</v>
      </c>
      <c r="AC63">
        <v>70.333033999999998</v>
      </c>
      <c r="AD63" s="1">
        <v>728</v>
      </c>
      <c r="AE63">
        <v>12</v>
      </c>
      <c r="AF63">
        <v>19</v>
      </c>
      <c r="AG63">
        <v>79</v>
      </c>
      <c r="AH63">
        <v>10.569463000000001</v>
      </c>
      <c r="AI63">
        <v>4.8</v>
      </c>
      <c r="AJ63">
        <v>0</v>
      </c>
      <c r="AK63">
        <v>37</v>
      </c>
      <c r="AL63">
        <v>40909</v>
      </c>
      <c r="AM63">
        <v>0.81279393161294489</v>
      </c>
      <c r="AN63" t="s">
        <v>67</v>
      </c>
      <c r="AO63">
        <v>1399.316</v>
      </c>
      <c r="AP63" t="s">
        <v>546</v>
      </c>
      <c r="AQ63" t="s">
        <v>118</v>
      </c>
      <c r="AR63" t="s">
        <v>127</v>
      </c>
      <c r="AS63" t="s">
        <v>118</v>
      </c>
      <c r="AT63" t="s">
        <v>127</v>
      </c>
      <c r="AU63" t="s">
        <v>241</v>
      </c>
      <c r="AV63" t="s">
        <v>408</v>
      </c>
      <c r="AW63" t="s">
        <v>67</v>
      </c>
      <c r="AX63">
        <v>7991</v>
      </c>
      <c r="AY63" t="s">
        <v>746</v>
      </c>
      <c r="AZ63">
        <v>3</v>
      </c>
      <c r="BA63" t="s">
        <v>747</v>
      </c>
      <c r="BB63">
        <v>2</v>
      </c>
      <c r="BC63">
        <v>1</v>
      </c>
      <c r="BE63" t="s">
        <v>67</v>
      </c>
      <c r="BF63">
        <v>0</v>
      </c>
      <c r="BG63" t="s">
        <v>363</v>
      </c>
      <c r="BI63" t="s">
        <v>118</v>
      </c>
      <c r="BJ63" t="s">
        <v>408</v>
      </c>
      <c r="BK63" t="s">
        <v>67</v>
      </c>
      <c r="BL63">
        <v>0.81279393161294489</v>
      </c>
      <c r="BM63">
        <v>7991</v>
      </c>
      <c r="BN63" t="s">
        <v>127</v>
      </c>
      <c r="BO63" t="s">
        <v>241</v>
      </c>
      <c r="BP63">
        <v>2</v>
      </c>
      <c r="BQ63">
        <v>1585.8009999999999</v>
      </c>
      <c r="BR63">
        <v>1.0291823992983768E-2</v>
      </c>
      <c r="BS63">
        <v>0.46877411565658861</v>
      </c>
      <c r="BT63">
        <v>0.45907399478244748</v>
      </c>
      <c r="BU63">
        <v>4.3120000000000003</v>
      </c>
      <c r="BV63">
        <v>0.75671537601502337</v>
      </c>
      <c r="BW63">
        <v>1.1981326786904536</v>
      </c>
      <c r="BX63">
        <v>37</v>
      </c>
      <c r="BY63">
        <v>12</v>
      </c>
      <c r="BZ63">
        <v>19</v>
      </c>
    </row>
    <row r="64" spans="1:78" ht="16.5">
      <c r="A64" s="109" t="str">
        <f t="shared" si="1"/>
        <v>해성운수</v>
      </c>
      <c r="B64" s="110" t="str">
        <f t="shared" si="2"/>
        <v>박승욱</v>
      </c>
      <c r="C64" s="111" t="str">
        <f t="shared" si="3"/>
        <v>S</v>
      </c>
      <c r="D64" s="112">
        <f t="shared" si="4"/>
        <v>1.0235110508598815</v>
      </c>
      <c r="E64" s="113">
        <f t="shared" si="5"/>
        <v>6667</v>
      </c>
      <c r="F64" s="114" t="str">
        <f t="shared" si="6"/>
        <v>24</v>
      </c>
      <c r="G64" s="115" t="str">
        <f t="shared" si="7"/>
        <v>70바3879</v>
      </c>
      <c r="H64" s="116">
        <f t="shared" si="8"/>
        <v>2</v>
      </c>
      <c r="I64" s="117">
        <f t="shared" si="9"/>
        <v>1912.8119999999999</v>
      </c>
      <c r="J64" s="118">
        <f t="shared" si="10"/>
        <v>1.091044447280879E-2</v>
      </c>
      <c r="K64" s="118">
        <f t="shared" si="11"/>
        <v>0.37345683784015299</v>
      </c>
      <c r="L64" s="118">
        <f t="shared" si="12"/>
        <v>0.25407619776538415</v>
      </c>
      <c r="M64" s="119">
        <f t="shared" si="13"/>
        <v>11.061</v>
      </c>
      <c r="N64" s="120">
        <f t="shared" si="14"/>
        <v>0.41823242430515911</v>
      </c>
      <c r="O64" s="120">
        <f t="shared" si="15"/>
        <v>3.1890222353268385</v>
      </c>
      <c r="P64" s="225">
        <f t="shared" si="16"/>
        <v>13</v>
      </c>
      <c r="Q64" s="226">
        <f t="shared" si="17"/>
        <v>8</v>
      </c>
      <c r="R64" s="226">
        <f t="shared" si="18"/>
        <v>61</v>
      </c>
      <c r="T64">
        <v>534</v>
      </c>
      <c r="U64">
        <v>6667</v>
      </c>
      <c r="V64" t="s">
        <v>283</v>
      </c>
      <c r="W64">
        <v>1912.8119999999999</v>
      </c>
      <c r="X64">
        <v>780.673</v>
      </c>
      <c r="Y64">
        <v>2.4500000000000002</v>
      </c>
      <c r="Z64">
        <v>11.061</v>
      </c>
      <c r="AA64">
        <v>126.58301899999999</v>
      </c>
      <c r="AB64">
        <v>1.3810770000000001</v>
      </c>
      <c r="AC64">
        <v>47.273294</v>
      </c>
      <c r="AD64" s="1">
        <v>486</v>
      </c>
      <c r="AE64">
        <v>8</v>
      </c>
      <c r="AF64">
        <v>61</v>
      </c>
      <c r="AG64">
        <v>66</v>
      </c>
      <c r="AH64">
        <v>15.111126000000001</v>
      </c>
      <c r="AI64">
        <v>44.5</v>
      </c>
      <c r="AJ64">
        <v>0</v>
      </c>
      <c r="AK64">
        <v>13</v>
      </c>
      <c r="AL64">
        <v>6967</v>
      </c>
      <c r="AM64">
        <v>1.0235110508598815</v>
      </c>
      <c r="AN64" t="s">
        <v>71</v>
      </c>
      <c r="AO64">
        <v>1805.876</v>
      </c>
      <c r="AP64" t="s">
        <v>547</v>
      </c>
      <c r="AQ64" t="s">
        <v>118</v>
      </c>
      <c r="AR64" t="s">
        <v>119</v>
      </c>
      <c r="AS64" t="s">
        <v>118</v>
      </c>
      <c r="AT64" t="s">
        <v>119</v>
      </c>
      <c r="AU64" t="s">
        <v>207</v>
      </c>
      <c r="AV64" t="s">
        <v>283</v>
      </c>
      <c r="AW64" t="s">
        <v>71</v>
      </c>
      <c r="AX64">
        <v>6667</v>
      </c>
      <c r="AY64" t="s">
        <v>712</v>
      </c>
      <c r="AZ64">
        <v>11</v>
      </c>
      <c r="BA64" t="s">
        <v>748</v>
      </c>
      <c r="BB64">
        <v>2</v>
      </c>
      <c r="BC64">
        <v>1</v>
      </c>
      <c r="BE64" t="s">
        <v>71</v>
      </c>
      <c r="BF64">
        <v>0</v>
      </c>
      <c r="BG64" s="5" t="s">
        <v>363</v>
      </c>
      <c r="BI64" t="s">
        <v>118</v>
      </c>
      <c r="BJ64" t="s">
        <v>283</v>
      </c>
      <c r="BK64" t="s">
        <v>71</v>
      </c>
      <c r="BL64">
        <v>1.0235110508598815</v>
      </c>
      <c r="BM64">
        <v>6667</v>
      </c>
      <c r="BN64" t="s">
        <v>119</v>
      </c>
      <c r="BO64" t="s">
        <v>207</v>
      </c>
      <c r="BP64">
        <v>2</v>
      </c>
      <c r="BQ64">
        <v>1912.8119999999999</v>
      </c>
      <c r="BR64">
        <v>1.091044447280879E-2</v>
      </c>
      <c r="BS64">
        <v>0.37345683784015299</v>
      </c>
      <c r="BT64">
        <v>0.25407619776538415</v>
      </c>
      <c r="BU64">
        <v>11.061</v>
      </c>
      <c r="BV64">
        <v>0.41823242430515911</v>
      </c>
      <c r="BW64">
        <v>3.1890222353268385</v>
      </c>
      <c r="BX64">
        <v>13</v>
      </c>
      <c r="BY64">
        <v>8</v>
      </c>
      <c r="BZ64">
        <v>61</v>
      </c>
    </row>
    <row r="65" spans="1:78" ht="16.5">
      <c r="A65" s="126" t="str">
        <f t="shared" si="1"/>
        <v>해성운수</v>
      </c>
      <c r="B65" s="127" t="str">
        <f t="shared" si="2"/>
        <v>박승철</v>
      </c>
      <c r="C65" s="128" t="str">
        <f t="shared" si="3"/>
        <v>B</v>
      </c>
      <c r="D65" s="129">
        <f t="shared" si="4"/>
        <v>0.92071240828314715</v>
      </c>
      <c r="E65" s="130">
        <f t="shared" si="5"/>
        <v>3283</v>
      </c>
      <c r="F65" s="131" t="str">
        <f t="shared" si="6"/>
        <v>24</v>
      </c>
      <c r="G65" s="132" t="str">
        <f t="shared" si="7"/>
        <v>70바3862</v>
      </c>
      <c r="H65" s="133">
        <f t="shared" si="8"/>
        <v>12</v>
      </c>
      <c r="I65" s="134">
        <f t="shared" si="9"/>
        <v>4102.2599999999993</v>
      </c>
      <c r="J65" s="135">
        <f t="shared" si="10"/>
        <v>2.6212830894963294E-2</v>
      </c>
      <c r="K65" s="135">
        <f t="shared" si="11"/>
        <v>0.39264851559684794</v>
      </c>
      <c r="L65" s="135">
        <f t="shared" si="12"/>
        <v>0.16819996782261487</v>
      </c>
      <c r="M65" s="136">
        <f t="shared" si="13"/>
        <v>13.45</v>
      </c>
      <c r="N65" s="137">
        <f t="shared" si="14"/>
        <v>1.1213331188174325</v>
      </c>
      <c r="O65" s="137">
        <f t="shared" si="15"/>
        <v>12.919707673331288</v>
      </c>
      <c r="P65" s="223">
        <f t="shared" si="16"/>
        <v>60</v>
      </c>
      <c r="Q65" s="224">
        <f t="shared" si="17"/>
        <v>46</v>
      </c>
      <c r="R65" s="224">
        <f t="shared" si="18"/>
        <v>530</v>
      </c>
      <c r="T65">
        <v>534</v>
      </c>
      <c r="U65">
        <v>3283</v>
      </c>
      <c r="V65" t="s">
        <v>284</v>
      </c>
      <c r="W65">
        <v>4102.26</v>
      </c>
      <c r="X65">
        <v>1911.88</v>
      </c>
      <c r="Y65">
        <v>2.1459999999999999</v>
      </c>
      <c r="Z65">
        <v>13.45</v>
      </c>
      <c r="AA65">
        <v>280.21437400000002</v>
      </c>
      <c r="AB65">
        <v>7.3452120000000001</v>
      </c>
      <c r="AC65">
        <v>110.025758</v>
      </c>
      <c r="AD65" s="1">
        <v>690</v>
      </c>
      <c r="AE65">
        <v>46</v>
      </c>
      <c r="AF65">
        <v>530</v>
      </c>
      <c r="AG65">
        <v>87</v>
      </c>
      <c r="AH65">
        <v>14.639720000000001</v>
      </c>
      <c r="AI65">
        <v>723.4</v>
      </c>
      <c r="AJ65">
        <v>6.1</v>
      </c>
      <c r="AK65">
        <v>60</v>
      </c>
      <c r="AL65">
        <v>48191</v>
      </c>
      <c r="AM65">
        <v>0.92071240828314715</v>
      </c>
      <c r="AN65" t="s">
        <v>68</v>
      </c>
      <c r="AO65">
        <v>2287.2199999999998</v>
      </c>
      <c r="AP65" t="s">
        <v>548</v>
      </c>
      <c r="AQ65" t="s">
        <v>118</v>
      </c>
      <c r="AR65" t="s">
        <v>119</v>
      </c>
      <c r="AS65" t="s">
        <v>118</v>
      </c>
      <c r="AT65" t="s">
        <v>119</v>
      </c>
      <c r="AU65" t="s">
        <v>194</v>
      </c>
      <c r="AV65" t="s">
        <v>284</v>
      </c>
      <c r="AW65" t="s">
        <v>68</v>
      </c>
      <c r="AX65">
        <v>3283</v>
      </c>
      <c r="AY65" t="s">
        <v>703</v>
      </c>
      <c r="AZ65">
        <v>11</v>
      </c>
      <c r="BA65" t="s">
        <v>749</v>
      </c>
      <c r="BB65">
        <v>12</v>
      </c>
      <c r="BC65">
        <v>1</v>
      </c>
      <c r="BE65" t="s">
        <v>69</v>
      </c>
      <c r="BF65">
        <v>1</v>
      </c>
      <c r="BG65" s="5" t="s">
        <v>399</v>
      </c>
      <c r="BI65" t="s">
        <v>118</v>
      </c>
      <c r="BJ65" t="s">
        <v>284</v>
      </c>
      <c r="BK65" t="s">
        <v>68</v>
      </c>
      <c r="BL65">
        <v>0.92071240828314715</v>
      </c>
      <c r="BM65">
        <v>3283</v>
      </c>
      <c r="BN65" t="s">
        <v>119</v>
      </c>
      <c r="BO65" t="s">
        <v>194</v>
      </c>
      <c r="BP65">
        <v>12</v>
      </c>
      <c r="BQ65">
        <v>4102.2599999999993</v>
      </c>
      <c r="BR65">
        <v>2.6212830894963294E-2</v>
      </c>
      <c r="BS65">
        <v>0.39264851559684794</v>
      </c>
      <c r="BT65">
        <v>0.16819996782261484</v>
      </c>
      <c r="BU65">
        <v>13.45</v>
      </c>
      <c r="BV65">
        <v>1.1213331188174325</v>
      </c>
      <c r="BW65">
        <v>12.919707673331288</v>
      </c>
      <c r="BX65">
        <v>60</v>
      </c>
      <c r="BY65">
        <v>46</v>
      </c>
      <c r="BZ65">
        <v>530</v>
      </c>
    </row>
    <row r="66" spans="1:78" ht="16.5">
      <c r="A66" s="109" t="str">
        <f t="shared" si="1"/>
        <v>해성운수</v>
      </c>
      <c r="B66" s="110" t="str">
        <f t="shared" si="2"/>
        <v>박연태</v>
      </c>
      <c r="C66" s="111" t="str">
        <f t="shared" si="3"/>
        <v>C</v>
      </c>
      <c r="D66" s="112">
        <f t="shared" si="4"/>
        <v>0.86107637647024615</v>
      </c>
      <c r="E66" s="113">
        <f t="shared" si="5"/>
        <v>7788</v>
      </c>
      <c r="F66" s="114" t="str">
        <f t="shared" si="6"/>
        <v>24</v>
      </c>
      <c r="G66" s="115" t="str">
        <f t="shared" si="7"/>
        <v>70바3875</v>
      </c>
      <c r="H66" s="116">
        <f t="shared" si="8"/>
        <v>3</v>
      </c>
      <c r="I66" s="117">
        <f t="shared" si="9"/>
        <v>2292.6999999999998</v>
      </c>
      <c r="J66" s="118">
        <f t="shared" si="10"/>
        <v>1.1201953131905185E-2</v>
      </c>
      <c r="K66" s="118">
        <f t="shared" si="11"/>
        <v>0.47230313202905833</v>
      </c>
      <c r="L66" s="118">
        <f t="shared" si="12"/>
        <v>0.15789244122650151</v>
      </c>
      <c r="M66" s="119">
        <f t="shared" si="13"/>
        <v>14.711</v>
      </c>
      <c r="N66" s="120">
        <f t="shared" si="14"/>
        <v>1.0904174117852314</v>
      </c>
      <c r="O66" s="120">
        <f t="shared" si="15"/>
        <v>17.490295285035113</v>
      </c>
      <c r="P66" s="225">
        <f t="shared" si="16"/>
        <v>88</v>
      </c>
      <c r="Q66" s="226">
        <f t="shared" si="17"/>
        <v>25</v>
      </c>
      <c r="R66" s="226">
        <f t="shared" si="18"/>
        <v>404</v>
      </c>
      <c r="T66">
        <v>534</v>
      </c>
      <c r="U66">
        <v>7788</v>
      </c>
      <c r="V66" t="s">
        <v>285</v>
      </c>
      <c r="W66">
        <v>2327.7739999999999</v>
      </c>
      <c r="X66">
        <v>1122.6089999999999</v>
      </c>
      <c r="Y66">
        <v>2.0739999999999998</v>
      </c>
      <c r="Z66">
        <v>14.711</v>
      </c>
      <c r="AA66">
        <v>167.10719800000001</v>
      </c>
      <c r="AB66">
        <v>1.8719269999999999</v>
      </c>
      <c r="AC66">
        <v>78.925252999999998</v>
      </c>
      <c r="AD66" s="1">
        <v>362</v>
      </c>
      <c r="AE66">
        <v>25</v>
      </c>
      <c r="AF66">
        <v>404</v>
      </c>
      <c r="AG66">
        <v>83</v>
      </c>
      <c r="AH66">
        <v>13.929824</v>
      </c>
      <c r="AI66">
        <v>1582.9</v>
      </c>
      <c r="AJ66">
        <v>6.3</v>
      </c>
      <c r="AK66">
        <v>88</v>
      </c>
      <c r="AL66">
        <v>78046</v>
      </c>
      <c r="AM66">
        <v>0.86107637647024615</v>
      </c>
      <c r="AN66" t="s">
        <v>69</v>
      </c>
      <c r="AO66">
        <v>2013.8679999999999</v>
      </c>
      <c r="AP66" t="s">
        <v>549</v>
      </c>
      <c r="AQ66" t="s">
        <v>118</v>
      </c>
      <c r="AR66" t="s">
        <v>119</v>
      </c>
      <c r="AS66" t="s">
        <v>118</v>
      </c>
      <c r="AT66" t="s">
        <v>119</v>
      </c>
      <c r="AU66" t="s">
        <v>203</v>
      </c>
      <c r="AV66" t="s">
        <v>285</v>
      </c>
      <c r="AW66" t="s">
        <v>69</v>
      </c>
      <c r="AX66">
        <v>7788</v>
      </c>
      <c r="AY66" t="s">
        <v>724</v>
      </c>
      <c r="AZ66">
        <v>6</v>
      </c>
      <c r="BA66" t="s">
        <v>750</v>
      </c>
      <c r="BB66">
        <v>3</v>
      </c>
      <c r="BC66">
        <v>1</v>
      </c>
      <c r="BE66" t="s">
        <v>69</v>
      </c>
      <c r="BF66">
        <v>0</v>
      </c>
      <c r="BG66" s="5" t="s">
        <v>363</v>
      </c>
      <c r="BI66" t="s">
        <v>118</v>
      </c>
      <c r="BJ66" t="s">
        <v>285</v>
      </c>
      <c r="BK66" t="s">
        <v>69</v>
      </c>
      <c r="BL66">
        <v>0.86107637647024615</v>
      </c>
      <c r="BM66">
        <v>7788</v>
      </c>
      <c r="BN66" t="s">
        <v>119</v>
      </c>
      <c r="BO66" t="s">
        <v>203</v>
      </c>
      <c r="BP66">
        <v>3</v>
      </c>
      <c r="BQ66">
        <v>2292.6999999999998</v>
      </c>
      <c r="BR66">
        <v>1.1201953131905185E-2</v>
      </c>
      <c r="BS66">
        <v>0.47230313202905833</v>
      </c>
      <c r="BT66">
        <v>0.15551337887612801</v>
      </c>
      <c r="BU66">
        <v>14.711</v>
      </c>
      <c r="BV66">
        <v>1.0904174117852314</v>
      </c>
      <c r="BW66">
        <v>17.490295285035113</v>
      </c>
      <c r="BX66">
        <v>88</v>
      </c>
      <c r="BY66">
        <v>25</v>
      </c>
      <c r="BZ66">
        <v>404</v>
      </c>
    </row>
    <row r="67" spans="1:78" ht="16.5">
      <c r="A67" s="126" t="str">
        <f t="shared" si="1"/>
        <v>해성운수</v>
      </c>
      <c r="B67" s="127" t="str">
        <f t="shared" si="2"/>
        <v>박용출</v>
      </c>
      <c r="C67" s="128" t="str">
        <f t="shared" si="3"/>
        <v>D</v>
      </c>
      <c r="D67" s="129">
        <f t="shared" si="4"/>
        <v>0.80407407407407394</v>
      </c>
      <c r="E67" s="130">
        <f t="shared" si="5"/>
        <v>5447</v>
      </c>
      <c r="F67" s="131" t="str">
        <f t="shared" si="6"/>
        <v>514-1</v>
      </c>
      <c r="G67" s="132" t="str">
        <f t="shared" si="7"/>
        <v>71바5763</v>
      </c>
      <c r="H67" s="133">
        <f t="shared" si="8"/>
        <v>1</v>
      </c>
      <c r="I67" s="134">
        <f t="shared" si="9"/>
        <v>802.37900000000002</v>
      </c>
      <c r="J67" s="135">
        <f t="shared" si="10"/>
        <v>1.2236171917777705E-2</v>
      </c>
      <c r="K67" s="135">
        <f t="shared" si="11"/>
        <v>0.36522532229572741</v>
      </c>
      <c r="L67" s="135">
        <f t="shared" si="12"/>
        <v>9.3472037528399915E-2</v>
      </c>
      <c r="M67" s="136">
        <f t="shared" si="13"/>
        <v>8.8559999999999999</v>
      </c>
      <c r="N67" s="137">
        <f t="shared" si="14"/>
        <v>0</v>
      </c>
      <c r="O67" s="137">
        <f t="shared" si="15"/>
        <v>1.3709232170831989</v>
      </c>
      <c r="P67" s="223">
        <f t="shared" si="16"/>
        <v>6</v>
      </c>
      <c r="Q67" s="224">
        <f t="shared" si="17"/>
        <v>1</v>
      </c>
      <c r="R67" s="224">
        <f t="shared" si="18"/>
        <v>13</v>
      </c>
      <c r="T67">
        <v>534</v>
      </c>
      <c r="U67">
        <v>5447</v>
      </c>
      <c r="V67" t="s">
        <v>286</v>
      </c>
      <c r="W67">
        <v>843.89599999999996</v>
      </c>
      <c r="X67">
        <v>386.87400000000002</v>
      </c>
      <c r="Y67">
        <v>2.181</v>
      </c>
      <c r="Z67">
        <v>8.8559999999999999</v>
      </c>
      <c r="AA67">
        <v>68.305513000000005</v>
      </c>
      <c r="AB67">
        <v>0.83579800000000004</v>
      </c>
      <c r="AC67">
        <v>24.946902999999999</v>
      </c>
      <c r="AD67" s="1">
        <v>75</v>
      </c>
      <c r="AE67">
        <v>1</v>
      </c>
      <c r="AF67">
        <v>13</v>
      </c>
      <c r="AG67">
        <v>62</v>
      </c>
      <c r="AH67">
        <v>12.354727</v>
      </c>
      <c r="AI67">
        <v>0</v>
      </c>
      <c r="AJ67">
        <v>0</v>
      </c>
      <c r="AK67">
        <v>6</v>
      </c>
      <c r="AL67">
        <v>733</v>
      </c>
      <c r="AM67">
        <v>0.80407407407407394</v>
      </c>
      <c r="AN67" t="s">
        <v>67</v>
      </c>
      <c r="AO67">
        <v>802.37900000000002</v>
      </c>
      <c r="AP67" t="s">
        <v>550</v>
      </c>
      <c r="AQ67" t="s">
        <v>118</v>
      </c>
      <c r="AR67" t="s">
        <v>120</v>
      </c>
      <c r="AS67" t="s">
        <v>118</v>
      </c>
      <c r="AT67" t="s">
        <v>120</v>
      </c>
      <c r="AU67" t="s">
        <v>218</v>
      </c>
      <c r="AV67" t="s">
        <v>286</v>
      </c>
      <c r="AW67" t="s">
        <v>67</v>
      </c>
      <c r="AX67">
        <v>5447</v>
      </c>
      <c r="AY67" t="s">
        <v>701</v>
      </c>
      <c r="AZ67">
        <v>9</v>
      </c>
      <c r="BA67" t="s">
        <v>751</v>
      </c>
      <c r="BB67">
        <v>1</v>
      </c>
      <c r="BC67">
        <v>1</v>
      </c>
      <c r="BE67" t="s">
        <v>67</v>
      </c>
      <c r="BF67">
        <v>0</v>
      </c>
      <c r="BG67" s="5" t="s">
        <v>363</v>
      </c>
      <c r="BI67" t="s">
        <v>118</v>
      </c>
      <c r="BJ67" t="s">
        <v>286</v>
      </c>
      <c r="BK67" t="s">
        <v>67</v>
      </c>
      <c r="BL67">
        <v>0.80407407407407394</v>
      </c>
      <c r="BM67">
        <v>5447</v>
      </c>
      <c r="BN67" t="s">
        <v>120</v>
      </c>
      <c r="BO67" t="s">
        <v>218</v>
      </c>
      <c r="BP67">
        <v>1</v>
      </c>
      <c r="BQ67">
        <v>802.37900000000002</v>
      </c>
      <c r="BR67">
        <v>1.2236171917777705E-2</v>
      </c>
      <c r="BS67">
        <v>0.36522532229572741</v>
      </c>
      <c r="BT67">
        <v>8.8873510479964363E-2</v>
      </c>
      <c r="BU67">
        <v>8.8559999999999999</v>
      </c>
      <c r="BV67">
        <v>0</v>
      </c>
      <c r="BW67">
        <v>1.3709232170831989</v>
      </c>
      <c r="BX67">
        <v>6</v>
      </c>
      <c r="BY67">
        <v>1</v>
      </c>
      <c r="BZ67">
        <v>13</v>
      </c>
    </row>
    <row r="68" spans="1:78" ht="16.5">
      <c r="A68" s="109" t="str">
        <f t="shared" si="1"/>
        <v>해성운수</v>
      </c>
      <c r="B68" s="110" t="str">
        <f t="shared" si="2"/>
        <v>박용호</v>
      </c>
      <c r="C68" s="111" t="str">
        <f t="shared" si="3"/>
        <v>C</v>
      </c>
      <c r="D68" s="112">
        <f t="shared" si="4"/>
        <v>0.89507497115632062</v>
      </c>
      <c r="E68" s="113">
        <f t="shared" si="5"/>
        <v>4475</v>
      </c>
      <c r="F68" s="114" t="str">
        <f t="shared" si="6"/>
        <v>593</v>
      </c>
      <c r="G68" s="115" t="str">
        <f t="shared" si="7"/>
        <v>70바3808</v>
      </c>
      <c r="H68" s="116">
        <f t="shared" si="8"/>
        <v>2</v>
      </c>
      <c r="I68" s="117">
        <f t="shared" si="9"/>
        <v>1804.2910000000002</v>
      </c>
      <c r="J68" s="118">
        <f t="shared" si="10"/>
        <v>5.8188734534319721E-3</v>
      </c>
      <c r="K68" s="118">
        <f t="shared" si="11"/>
        <v>0.41177196241369268</v>
      </c>
      <c r="L68" s="118">
        <f t="shared" si="12"/>
        <v>6.4845415733936485E-2</v>
      </c>
      <c r="M68" s="119">
        <f t="shared" si="13"/>
        <v>6.0049999999999999</v>
      </c>
      <c r="N68" s="120">
        <f t="shared" si="14"/>
        <v>5.5423432251227762E-2</v>
      </c>
      <c r="O68" s="120">
        <f t="shared" si="15"/>
        <v>0.99762178052209971</v>
      </c>
      <c r="P68" s="225">
        <f t="shared" si="16"/>
        <v>13</v>
      </c>
      <c r="Q68" s="226">
        <f t="shared" si="17"/>
        <v>1</v>
      </c>
      <c r="R68" s="226">
        <f t="shared" si="18"/>
        <v>18</v>
      </c>
      <c r="T68">
        <v>534</v>
      </c>
      <c r="U68">
        <v>4475</v>
      </c>
      <c r="V68" t="s">
        <v>287</v>
      </c>
      <c r="W68">
        <v>1804.2909999999999</v>
      </c>
      <c r="X68">
        <v>878.00599999999997</v>
      </c>
      <c r="Y68">
        <v>2.0550000000000002</v>
      </c>
      <c r="Z68">
        <v>6.0049999999999999</v>
      </c>
      <c r="AA68">
        <v>154.22211999999999</v>
      </c>
      <c r="AB68">
        <v>0.89739899999999995</v>
      </c>
      <c r="AC68">
        <v>63.504345000000001</v>
      </c>
      <c r="AD68" s="1">
        <v>117</v>
      </c>
      <c r="AE68">
        <v>1</v>
      </c>
      <c r="AF68">
        <v>18</v>
      </c>
      <c r="AG68">
        <v>62</v>
      </c>
      <c r="AH68">
        <v>11.699299999999999</v>
      </c>
      <c r="AI68">
        <v>0</v>
      </c>
      <c r="AJ68">
        <v>0</v>
      </c>
      <c r="AK68">
        <v>13</v>
      </c>
      <c r="AL68">
        <v>2204</v>
      </c>
      <c r="AM68">
        <v>0.89507497115632062</v>
      </c>
      <c r="AN68" t="s">
        <v>69</v>
      </c>
      <c r="AO68">
        <v>1742.2750000000001</v>
      </c>
      <c r="AP68" t="s">
        <v>551</v>
      </c>
      <c r="AQ68" t="s">
        <v>118</v>
      </c>
      <c r="AR68" t="s">
        <v>128</v>
      </c>
      <c r="AS68" t="s">
        <v>118</v>
      </c>
      <c r="AT68" t="s">
        <v>128</v>
      </c>
      <c r="AU68" t="s">
        <v>246</v>
      </c>
      <c r="AV68" t="s">
        <v>287</v>
      </c>
      <c r="AW68" t="s">
        <v>69</v>
      </c>
      <c r="AX68">
        <v>4475</v>
      </c>
      <c r="AY68" t="s">
        <v>702</v>
      </c>
      <c r="AZ68">
        <v>1</v>
      </c>
      <c r="BA68" t="s">
        <v>443</v>
      </c>
      <c r="BB68">
        <v>2</v>
      </c>
      <c r="BC68">
        <v>1</v>
      </c>
      <c r="BE68" t="s">
        <v>69</v>
      </c>
      <c r="BF68">
        <v>0</v>
      </c>
      <c r="BG68" t="s">
        <v>363</v>
      </c>
      <c r="BI68" t="s">
        <v>118</v>
      </c>
      <c r="BJ68" t="s">
        <v>287</v>
      </c>
      <c r="BK68" t="s">
        <v>69</v>
      </c>
      <c r="BL68">
        <v>0.89507497115632062</v>
      </c>
      <c r="BM68">
        <v>4475</v>
      </c>
      <c r="BN68" t="s">
        <v>128</v>
      </c>
      <c r="BO68" t="s">
        <v>246</v>
      </c>
      <c r="BP68">
        <v>2</v>
      </c>
      <c r="BQ68">
        <v>1804.2910000000002</v>
      </c>
      <c r="BR68">
        <v>5.8188734534319721E-3</v>
      </c>
      <c r="BS68">
        <v>0.41177196241369268</v>
      </c>
      <c r="BT68">
        <v>6.4845415733936485E-2</v>
      </c>
      <c r="BU68">
        <v>6.0049999999999999</v>
      </c>
      <c r="BV68">
        <v>5.5423432251227762E-2</v>
      </c>
      <c r="BW68">
        <v>0.99762178052209971</v>
      </c>
      <c r="BX68">
        <v>13</v>
      </c>
      <c r="BY68">
        <v>1</v>
      </c>
      <c r="BZ68">
        <v>18</v>
      </c>
    </row>
    <row r="69" spans="1:78" ht="16.5">
      <c r="A69" s="126" t="str">
        <f t="shared" si="1"/>
        <v>해성운수</v>
      </c>
      <c r="B69" s="127" t="str">
        <f t="shared" si="2"/>
        <v>박일우</v>
      </c>
      <c r="C69" s="128" t="str">
        <f t="shared" si="3"/>
        <v>B</v>
      </c>
      <c r="D69" s="129">
        <f t="shared" si="4"/>
        <v>0.93232886267999848</v>
      </c>
      <c r="E69" s="130">
        <f t="shared" si="5"/>
        <v>2770</v>
      </c>
      <c r="F69" s="131" t="str">
        <f t="shared" si="6"/>
        <v>24</v>
      </c>
      <c r="G69" s="132" t="str">
        <f t="shared" si="7"/>
        <v>70바3873</v>
      </c>
      <c r="H69" s="133">
        <f t="shared" si="8"/>
        <v>2</v>
      </c>
      <c r="I69" s="134">
        <f t="shared" si="9"/>
        <v>1764.414</v>
      </c>
      <c r="J69" s="135">
        <f t="shared" si="10"/>
        <v>2.3631904251689036E-2</v>
      </c>
      <c r="K69" s="135">
        <f t="shared" si="11"/>
        <v>0.41478059211707136</v>
      </c>
      <c r="L69" s="135">
        <f t="shared" si="12"/>
        <v>0.25220838193303841</v>
      </c>
      <c r="M69" s="136">
        <f t="shared" si="13"/>
        <v>12.106</v>
      </c>
      <c r="N69" s="137">
        <f t="shared" si="14"/>
        <v>0.56676040883828849</v>
      </c>
      <c r="O69" s="137">
        <f t="shared" si="15"/>
        <v>9.6349269502509056</v>
      </c>
      <c r="P69" s="223">
        <f t="shared" si="16"/>
        <v>43</v>
      </c>
      <c r="Q69" s="224">
        <f t="shared" si="17"/>
        <v>10</v>
      </c>
      <c r="R69" s="224">
        <f t="shared" si="18"/>
        <v>170</v>
      </c>
      <c r="T69">
        <v>534</v>
      </c>
      <c r="U69">
        <v>2770</v>
      </c>
      <c r="V69" t="s">
        <v>288</v>
      </c>
      <c r="W69">
        <v>1764.414</v>
      </c>
      <c r="X69">
        <v>788.65</v>
      </c>
      <c r="Y69">
        <v>2.2370000000000001</v>
      </c>
      <c r="Z69">
        <v>12.106</v>
      </c>
      <c r="AA69">
        <v>118.506362</v>
      </c>
      <c r="AB69">
        <v>2.8005309999999999</v>
      </c>
      <c r="AC69">
        <v>49.154139000000001</v>
      </c>
      <c r="AD69" s="1">
        <v>445</v>
      </c>
      <c r="AE69">
        <v>10</v>
      </c>
      <c r="AF69">
        <v>170</v>
      </c>
      <c r="AG69">
        <v>81</v>
      </c>
      <c r="AH69">
        <v>14.888769999999999</v>
      </c>
      <c r="AI69">
        <v>133.69999999999999</v>
      </c>
      <c r="AJ69">
        <v>0</v>
      </c>
      <c r="AK69">
        <v>43</v>
      </c>
      <c r="AL69">
        <v>24163</v>
      </c>
      <c r="AM69">
        <v>0.93232886267999848</v>
      </c>
      <c r="AN69" t="s">
        <v>68</v>
      </c>
      <c r="AO69">
        <v>1660.595</v>
      </c>
      <c r="AP69" t="s">
        <v>552</v>
      </c>
      <c r="AQ69" t="s">
        <v>118</v>
      </c>
      <c r="AR69" t="s">
        <v>119</v>
      </c>
      <c r="AS69" t="s">
        <v>118</v>
      </c>
      <c r="AT69" t="s">
        <v>119</v>
      </c>
      <c r="AU69" t="s">
        <v>199</v>
      </c>
      <c r="AV69" t="s">
        <v>288</v>
      </c>
      <c r="AW69" t="s">
        <v>68</v>
      </c>
      <c r="AX69">
        <v>2770</v>
      </c>
      <c r="AY69" t="s">
        <v>703</v>
      </c>
      <c r="AZ69">
        <v>9</v>
      </c>
      <c r="BA69" t="s">
        <v>752</v>
      </c>
      <c r="BB69">
        <v>2</v>
      </c>
      <c r="BC69">
        <v>1</v>
      </c>
      <c r="BE69" t="s">
        <v>68</v>
      </c>
      <c r="BF69">
        <v>0</v>
      </c>
      <c r="BG69" s="5" t="s">
        <v>363</v>
      </c>
      <c r="BI69" t="s">
        <v>118</v>
      </c>
      <c r="BJ69" t="s">
        <v>288</v>
      </c>
      <c r="BK69" t="s">
        <v>68</v>
      </c>
      <c r="BL69">
        <v>0.93232886267999848</v>
      </c>
      <c r="BM69">
        <v>2770</v>
      </c>
      <c r="BN69" t="s">
        <v>119</v>
      </c>
      <c r="BO69" t="s">
        <v>199</v>
      </c>
      <c r="BP69">
        <v>2</v>
      </c>
      <c r="BQ69">
        <v>1764.414</v>
      </c>
      <c r="BR69">
        <v>2.3631904251689036E-2</v>
      </c>
      <c r="BS69">
        <v>0.41478059211707136</v>
      </c>
      <c r="BT69">
        <v>0.25220838193303841</v>
      </c>
      <c r="BU69">
        <v>12.106</v>
      </c>
      <c r="BV69">
        <v>0.56676040883828849</v>
      </c>
      <c r="BW69">
        <v>9.6349269502509056</v>
      </c>
      <c r="BX69">
        <v>43</v>
      </c>
      <c r="BY69">
        <v>10</v>
      </c>
      <c r="BZ69">
        <v>170</v>
      </c>
    </row>
    <row r="70" spans="1:78" ht="16.5">
      <c r="A70" s="109" t="str">
        <f t="shared" si="1"/>
        <v>해성운수</v>
      </c>
      <c r="B70" s="110" t="str">
        <f t="shared" si="2"/>
        <v>박재용</v>
      </c>
      <c r="C70" s="111" t="str">
        <f t="shared" si="3"/>
        <v>B</v>
      </c>
      <c r="D70" s="112">
        <f t="shared" si="4"/>
        <v>0.93431504097348284</v>
      </c>
      <c r="E70" s="113">
        <f t="shared" si="5"/>
        <v>4359</v>
      </c>
      <c r="F70" s="114" t="str">
        <f t="shared" si="6"/>
        <v>24</v>
      </c>
      <c r="G70" s="115" t="str">
        <f t="shared" si="7"/>
        <v>70바3875</v>
      </c>
      <c r="H70" s="116">
        <f t="shared" si="8"/>
        <v>4</v>
      </c>
      <c r="I70" s="117">
        <f t="shared" si="9"/>
        <v>2289.9770000000003</v>
      </c>
      <c r="J70" s="118">
        <f t="shared" si="10"/>
        <v>6.7909812184994258E-3</v>
      </c>
      <c r="K70" s="118">
        <f t="shared" si="11"/>
        <v>0.38205850001228742</v>
      </c>
      <c r="L70" s="118">
        <f t="shared" si="12"/>
        <v>0.19126829658114466</v>
      </c>
      <c r="M70" s="119">
        <f t="shared" si="13"/>
        <v>12.348000000000001</v>
      </c>
      <c r="N70" s="120">
        <f t="shared" si="14"/>
        <v>0.52402273035930047</v>
      </c>
      <c r="O70" s="120">
        <f t="shared" si="15"/>
        <v>11.79051143308426</v>
      </c>
      <c r="P70" s="225">
        <f t="shared" si="16"/>
        <v>10</v>
      </c>
      <c r="Q70" s="226">
        <f t="shared" si="17"/>
        <v>12</v>
      </c>
      <c r="R70" s="226">
        <f t="shared" si="18"/>
        <v>270</v>
      </c>
      <c r="T70">
        <v>534</v>
      </c>
      <c r="U70">
        <v>4359</v>
      </c>
      <c r="V70" t="s">
        <v>289</v>
      </c>
      <c r="W70">
        <v>2289.9769999999999</v>
      </c>
      <c r="X70">
        <v>1021.837</v>
      </c>
      <c r="Y70">
        <v>2.2410000000000001</v>
      </c>
      <c r="Z70">
        <v>12.348000000000001</v>
      </c>
      <c r="AA70">
        <v>142.70632900000001</v>
      </c>
      <c r="AB70">
        <v>0.96911599999999998</v>
      </c>
      <c r="AC70">
        <v>54.522165999999999</v>
      </c>
      <c r="AD70" s="1">
        <v>438</v>
      </c>
      <c r="AE70">
        <v>12</v>
      </c>
      <c r="AF70">
        <v>270</v>
      </c>
      <c r="AG70">
        <v>82</v>
      </c>
      <c r="AH70">
        <v>16.046779000000001</v>
      </c>
      <c r="AI70">
        <v>440</v>
      </c>
      <c r="AJ70">
        <v>0</v>
      </c>
      <c r="AK70">
        <v>10</v>
      </c>
      <c r="AL70">
        <v>7093</v>
      </c>
      <c r="AM70">
        <v>0.93431504097348284</v>
      </c>
      <c r="AN70" t="s">
        <v>68</v>
      </c>
      <c r="AO70">
        <v>1969.748</v>
      </c>
      <c r="AP70" t="s">
        <v>553</v>
      </c>
      <c r="AQ70" t="s">
        <v>118</v>
      </c>
      <c r="AR70" t="s">
        <v>119</v>
      </c>
      <c r="AS70" t="s">
        <v>118</v>
      </c>
      <c r="AT70" t="s">
        <v>119</v>
      </c>
      <c r="AU70" t="s">
        <v>203</v>
      </c>
      <c r="AV70" t="s">
        <v>289</v>
      </c>
      <c r="AW70" t="s">
        <v>68</v>
      </c>
      <c r="AX70">
        <v>4359</v>
      </c>
      <c r="AY70" t="s">
        <v>703</v>
      </c>
      <c r="AZ70">
        <v>7</v>
      </c>
      <c r="BA70" t="s">
        <v>753</v>
      </c>
      <c r="BB70">
        <v>4</v>
      </c>
      <c r="BC70">
        <v>1</v>
      </c>
      <c r="BE70" t="s">
        <v>68</v>
      </c>
      <c r="BF70">
        <v>0</v>
      </c>
      <c r="BG70" t="s">
        <v>363</v>
      </c>
      <c r="BI70" t="s">
        <v>118</v>
      </c>
      <c r="BJ70" t="s">
        <v>289</v>
      </c>
      <c r="BK70" t="s">
        <v>68</v>
      </c>
      <c r="BL70">
        <v>0.93431504097348284</v>
      </c>
      <c r="BM70">
        <v>4359</v>
      </c>
      <c r="BN70" t="s">
        <v>119</v>
      </c>
      <c r="BO70" t="s">
        <v>203</v>
      </c>
      <c r="BP70">
        <v>4</v>
      </c>
      <c r="BQ70">
        <v>2289.9770000000003</v>
      </c>
      <c r="BR70">
        <v>6.7909812184994258E-3</v>
      </c>
      <c r="BS70">
        <v>0.38205850001228742</v>
      </c>
      <c r="BT70">
        <v>0.19126829658114472</v>
      </c>
      <c r="BU70">
        <v>12.348000000000001</v>
      </c>
      <c r="BV70">
        <v>0.52402273035930047</v>
      </c>
      <c r="BW70">
        <v>11.79051143308426</v>
      </c>
      <c r="BX70">
        <v>10</v>
      </c>
      <c r="BY70">
        <v>12</v>
      </c>
      <c r="BZ70">
        <v>270</v>
      </c>
    </row>
    <row r="71" spans="1:78" ht="16.5">
      <c r="A71" s="126" t="str">
        <f t="shared" ref="A71:A134" si="19">BI71</f>
        <v>해성운수</v>
      </c>
      <c r="B71" s="127" t="str">
        <f t="shared" ref="B71:B134" si="20">IF(BJ71="NULL", E71, BJ71)</f>
        <v>박종길</v>
      </c>
      <c r="C71" s="128" t="str">
        <f t="shared" ref="C71:C134" si="21">BK71</f>
        <v>B</v>
      </c>
      <c r="D71" s="129">
        <f t="shared" ref="D71:D134" si="22">BL71</f>
        <v>0.93649122807017537</v>
      </c>
      <c r="E71" s="130">
        <f t="shared" ref="E71:E134" si="23">U71</f>
        <v>7987</v>
      </c>
      <c r="F71" s="131" t="str">
        <f t="shared" ref="F71:F134" si="24">BN71</f>
        <v>579</v>
      </c>
      <c r="G71" s="132" t="str">
        <f t="shared" ref="G71:G134" si="25">BO71</f>
        <v>71바5814</v>
      </c>
      <c r="H71" s="133">
        <f t="shared" ref="H71:H134" si="26">BP71</f>
        <v>1</v>
      </c>
      <c r="I71" s="134">
        <f t="shared" ref="I71:I134" si="27">BQ71</f>
        <v>1596.694</v>
      </c>
      <c r="J71" s="135">
        <f t="shared" ref="J71:J134" si="28">AB71/AA71</f>
        <v>2.4582584282431819E-3</v>
      </c>
      <c r="K71" s="135">
        <f t="shared" ref="K71:K134" si="29">AC71/AA71</f>
        <v>0.43051136195794315</v>
      </c>
      <c r="L71" s="135">
        <f t="shared" ref="L71:L134" si="30">AD71/I71</f>
        <v>0.43026403305830674</v>
      </c>
      <c r="M71" s="136">
        <f t="shared" ref="M71:M134" si="31">Z71</f>
        <v>2.91</v>
      </c>
      <c r="N71" s="137">
        <f t="shared" ref="N71:N134" si="32">BV71</f>
        <v>6.2629408014309565E-2</v>
      </c>
      <c r="O71" s="137">
        <f t="shared" ref="O71:O134" si="33">BW71</f>
        <v>2.1293998724865255</v>
      </c>
      <c r="P71" s="223">
        <f t="shared" ref="P71:P134" si="34">AK71</f>
        <v>52</v>
      </c>
      <c r="Q71" s="224">
        <f t="shared" ref="Q71:Q134" si="35">AE71</f>
        <v>1</v>
      </c>
      <c r="R71" s="224">
        <f t="shared" ref="R71:R134" si="36">AF71</f>
        <v>34</v>
      </c>
      <c r="T71">
        <v>534</v>
      </c>
      <c r="U71">
        <v>7987</v>
      </c>
      <c r="V71" t="s">
        <v>290</v>
      </c>
      <c r="W71">
        <v>1596.694</v>
      </c>
      <c r="X71">
        <v>299.12200000000001</v>
      </c>
      <c r="Y71">
        <v>5.3380000000000001</v>
      </c>
      <c r="Z71">
        <v>2.91</v>
      </c>
      <c r="AA71">
        <v>156.49859900000001</v>
      </c>
      <c r="AB71">
        <v>0.384714</v>
      </c>
      <c r="AC71">
        <v>67.374425000000002</v>
      </c>
      <c r="AD71" s="1">
        <v>687</v>
      </c>
      <c r="AE71">
        <v>1</v>
      </c>
      <c r="AF71">
        <v>34</v>
      </c>
      <c r="AG71">
        <v>78</v>
      </c>
      <c r="AH71">
        <v>10.202608</v>
      </c>
      <c r="AI71">
        <v>84.3</v>
      </c>
      <c r="AJ71">
        <v>0</v>
      </c>
      <c r="AK71">
        <v>52</v>
      </c>
      <c r="AL71">
        <v>39887</v>
      </c>
      <c r="AM71">
        <v>0.93649122807017537</v>
      </c>
      <c r="AN71" t="s">
        <v>68</v>
      </c>
      <c r="AO71">
        <v>1596.694</v>
      </c>
      <c r="AP71" t="s">
        <v>554</v>
      </c>
      <c r="AQ71" t="s">
        <v>118</v>
      </c>
      <c r="AR71" t="s">
        <v>127</v>
      </c>
      <c r="AS71" t="s">
        <v>118</v>
      </c>
      <c r="AT71" t="s">
        <v>127</v>
      </c>
      <c r="AU71" t="s">
        <v>244</v>
      </c>
      <c r="AV71" t="s">
        <v>290</v>
      </c>
      <c r="AW71" t="s">
        <v>68</v>
      </c>
      <c r="AX71">
        <v>7987</v>
      </c>
      <c r="AY71" t="s">
        <v>708</v>
      </c>
      <c r="AZ71">
        <v>1</v>
      </c>
      <c r="BA71" t="s">
        <v>754</v>
      </c>
      <c r="BB71">
        <v>1</v>
      </c>
      <c r="BC71">
        <v>1</v>
      </c>
      <c r="BE71" t="s">
        <v>68</v>
      </c>
      <c r="BF71">
        <v>0</v>
      </c>
      <c r="BG71" s="5" t="s">
        <v>363</v>
      </c>
      <c r="BI71" t="s">
        <v>118</v>
      </c>
      <c r="BJ71" t="s">
        <v>290</v>
      </c>
      <c r="BK71" t="s">
        <v>68</v>
      </c>
      <c r="BL71">
        <v>0.93649122807017537</v>
      </c>
      <c r="BM71">
        <v>7987</v>
      </c>
      <c r="BN71" t="s">
        <v>127</v>
      </c>
      <c r="BO71" t="s">
        <v>244</v>
      </c>
      <c r="BP71">
        <v>1</v>
      </c>
      <c r="BQ71">
        <v>1596.694</v>
      </c>
      <c r="BR71">
        <v>2.4582584282431819E-3</v>
      </c>
      <c r="BS71">
        <v>0.43051136195794315</v>
      </c>
      <c r="BT71">
        <v>0.43026403305830674</v>
      </c>
      <c r="BU71">
        <v>2.91</v>
      </c>
      <c r="BV71">
        <v>6.2629408014309565E-2</v>
      </c>
      <c r="BW71">
        <v>2.1293998724865255</v>
      </c>
      <c r="BX71">
        <v>52</v>
      </c>
      <c r="BY71">
        <v>1</v>
      </c>
      <c r="BZ71">
        <v>34</v>
      </c>
    </row>
    <row r="72" spans="1:78" ht="16.5">
      <c r="A72" s="109" t="str">
        <f t="shared" si="19"/>
        <v>해성운수</v>
      </c>
      <c r="B72" s="110" t="str">
        <f t="shared" si="20"/>
        <v>박주철</v>
      </c>
      <c r="C72" s="111" t="str">
        <f t="shared" si="21"/>
        <v>S</v>
      </c>
      <c r="D72" s="112">
        <f t="shared" si="22"/>
        <v>1.0091928001145749</v>
      </c>
      <c r="E72" s="113">
        <f t="shared" si="23"/>
        <v>2781</v>
      </c>
      <c r="F72" s="114" t="str">
        <f t="shared" si="24"/>
        <v>24</v>
      </c>
      <c r="G72" s="115" t="str">
        <f t="shared" si="25"/>
        <v>70바3889</v>
      </c>
      <c r="H72" s="116">
        <f t="shared" si="26"/>
        <v>2</v>
      </c>
      <c r="I72" s="117">
        <f t="shared" si="27"/>
        <v>2535.7510000000002</v>
      </c>
      <c r="J72" s="118">
        <f t="shared" si="28"/>
        <v>4.0202469357893044E-3</v>
      </c>
      <c r="K72" s="118">
        <f t="shared" si="29"/>
        <v>0.42818843710640331</v>
      </c>
      <c r="L72" s="118">
        <f t="shared" si="30"/>
        <v>0.24134861822000661</v>
      </c>
      <c r="M72" s="119">
        <f t="shared" si="31"/>
        <v>11.593</v>
      </c>
      <c r="N72" s="120">
        <f t="shared" si="32"/>
        <v>0.55210468220262943</v>
      </c>
      <c r="O72" s="120">
        <f t="shared" si="33"/>
        <v>7.88720974575185</v>
      </c>
      <c r="P72" s="225">
        <f t="shared" si="34"/>
        <v>75</v>
      </c>
      <c r="Q72" s="226">
        <f t="shared" si="35"/>
        <v>14</v>
      </c>
      <c r="R72" s="226">
        <f t="shared" si="36"/>
        <v>200</v>
      </c>
      <c r="T72">
        <v>534</v>
      </c>
      <c r="U72">
        <v>2781</v>
      </c>
      <c r="V72" t="s">
        <v>291</v>
      </c>
      <c r="W72">
        <v>2535.7510000000002</v>
      </c>
      <c r="X72">
        <v>1047.268</v>
      </c>
      <c r="Y72">
        <v>2.4209999999999998</v>
      </c>
      <c r="Z72">
        <v>11.593</v>
      </c>
      <c r="AA72">
        <v>175.77079499999999</v>
      </c>
      <c r="AB72">
        <v>0.70664199999999999</v>
      </c>
      <c r="AC72">
        <v>75.263022000000007</v>
      </c>
      <c r="AD72" s="1">
        <v>612</v>
      </c>
      <c r="AE72">
        <v>14</v>
      </c>
      <c r="AF72">
        <v>200</v>
      </c>
      <c r="AG72">
        <v>76</v>
      </c>
      <c r="AH72">
        <v>14.426463</v>
      </c>
      <c r="AI72">
        <v>1691.5</v>
      </c>
      <c r="AJ72">
        <v>0</v>
      </c>
      <c r="AK72">
        <v>75</v>
      </c>
      <c r="AL72">
        <v>27881</v>
      </c>
      <c r="AM72">
        <v>1.0091928001145749</v>
      </c>
      <c r="AN72" t="s">
        <v>71</v>
      </c>
      <c r="AO72">
        <v>2407.84</v>
      </c>
      <c r="AP72" t="s">
        <v>555</v>
      </c>
      <c r="AQ72" t="s">
        <v>118</v>
      </c>
      <c r="AR72" t="s">
        <v>119</v>
      </c>
      <c r="AS72" t="s">
        <v>118</v>
      </c>
      <c r="AT72" t="s">
        <v>119</v>
      </c>
      <c r="AU72" t="s">
        <v>210</v>
      </c>
      <c r="AV72" t="s">
        <v>291</v>
      </c>
      <c r="AW72" t="s">
        <v>71</v>
      </c>
      <c r="AX72">
        <v>2781</v>
      </c>
      <c r="AY72" t="s">
        <v>712</v>
      </c>
      <c r="AZ72">
        <v>12</v>
      </c>
      <c r="BA72" t="s">
        <v>755</v>
      </c>
      <c r="BB72">
        <v>2</v>
      </c>
      <c r="BC72">
        <v>1</v>
      </c>
      <c r="BE72" t="s">
        <v>66</v>
      </c>
      <c r="BF72">
        <v>1</v>
      </c>
      <c r="BG72" t="s">
        <v>399</v>
      </c>
      <c r="BI72" t="s">
        <v>118</v>
      </c>
      <c r="BJ72" t="s">
        <v>291</v>
      </c>
      <c r="BK72" t="s">
        <v>71</v>
      </c>
      <c r="BL72">
        <v>1.0091928001145749</v>
      </c>
      <c r="BM72">
        <v>2781</v>
      </c>
      <c r="BN72" t="s">
        <v>119</v>
      </c>
      <c r="BO72" t="s">
        <v>210</v>
      </c>
      <c r="BP72">
        <v>2</v>
      </c>
      <c r="BQ72">
        <v>2535.7510000000002</v>
      </c>
      <c r="BR72">
        <v>4.0202469357893044E-3</v>
      </c>
      <c r="BS72">
        <v>0.42818843710640331</v>
      </c>
      <c r="BT72">
        <v>0.24134861822000661</v>
      </c>
      <c r="BU72">
        <v>11.593</v>
      </c>
      <c r="BV72">
        <v>0.55210468220262943</v>
      </c>
      <c r="BW72">
        <v>7.88720974575185</v>
      </c>
      <c r="BX72">
        <v>75</v>
      </c>
      <c r="BY72">
        <v>14</v>
      </c>
      <c r="BZ72">
        <v>200</v>
      </c>
    </row>
    <row r="73" spans="1:78" ht="16.5">
      <c r="A73" s="126" t="str">
        <f t="shared" si="19"/>
        <v>해성운수</v>
      </c>
      <c r="B73" s="127" t="str">
        <f t="shared" si="20"/>
        <v>박진혁</v>
      </c>
      <c r="C73" s="128" t="str">
        <f t="shared" si="21"/>
        <v>D</v>
      </c>
      <c r="D73" s="129">
        <f t="shared" si="22"/>
        <v>0.83616466776909582</v>
      </c>
      <c r="E73" s="130">
        <f t="shared" si="23"/>
        <v>1891</v>
      </c>
      <c r="F73" s="131" t="str">
        <f t="shared" si="24"/>
        <v>24</v>
      </c>
      <c r="G73" s="132" t="str">
        <f t="shared" si="25"/>
        <v>70바3866</v>
      </c>
      <c r="H73" s="133">
        <f t="shared" si="26"/>
        <v>2</v>
      </c>
      <c r="I73" s="134">
        <f t="shared" si="27"/>
        <v>2495.6220000000003</v>
      </c>
      <c r="J73" s="135">
        <f t="shared" si="28"/>
        <v>2.502319119885664E-2</v>
      </c>
      <c r="K73" s="135">
        <f t="shared" si="29"/>
        <v>0.38235813411381958</v>
      </c>
      <c r="L73" s="135">
        <f t="shared" si="30"/>
        <v>0.21437541422539147</v>
      </c>
      <c r="M73" s="136">
        <f t="shared" si="31"/>
        <v>13.09</v>
      </c>
      <c r="N73" s="137">
        <f t="shared" si="32"/>
        <v>1.1219647847310208</v>
      </c>
      <c r="O73" s="137">
        <f t="shared" si="33"/>
        <v>15.386945619168285</v>
      </c>
      <c r="P73" s="223">
        <f t="shared" si="34"/>
        <v>12</v>
      </c>
      <c r="Q73" s="224">
        <f t="shared" si="35"/>
        <v>28</v>
      </c>
      <c r="R73" s="224">
        <f t="shared" si="36"/>
        <v>384</v>
      </c>
      <c r="T73">
        <v>534</v>
      </c>
      <c r="U73">
        <v>1891</v>
      </c>
      <c r="V73" t="s">
        <v>292</v>
      </c>
      <c r="W73">
        <v>2495.6219999999998</v>
      </c>
      <c r="X73">
        <v>1298.4380000000001</v>
      </c>
      <c r="Y73">
        <v>1.9219999999999999</v>
      </c>
      <c r="Z73">
        <v>13.09</v>
      </c>
      <c r="AA73">
        <v>162.63605100000001</v>
      </c>
      <c r="AB73">
        <v>4.0696729999999999</v>
      </c>
      <c r="AC73">
        <v>62.185217000000002</v>
      </c>
      <c r="AD73" s="1">
        <v>535</v>
      </c>
      <c r="AE73">
        <v>28</v>
      </c>
      <c r="AF73">
        <v>384</v>
      </c>
      <c r="AG73">
        <v>84</v>
      </c>
      <c r="AH73">
        <v>15.344825999999999</v>
      </c>
      <c r="AI73">
        <v>500.5</v>
      </c>
      <c r="AJ73">
        <v>25.7</v>
      </c>
      <c r="AK73">
        <v>12</v>
      </c>
      <c r="AL73">
        <v>8662</v>
      </c>
      <c r="AM73">
        <v>0.83616466776909582</v>
      </c>
      <c r="AN73" t="s">
        <v>67</v>
      </c>
      <c r="AO73">
        <v>2361.0320000000002</v>
      </c>
      <c r="AP73" t="s">
        <v>556</v>
      </c>
      <c r="AQ73" t="s">
        <v>118</v>
      </c>
      <c r="AR73" t="s">
        <v>119</v>
      </c>
      <c r="AS73" t="s">
        <v>118</v>
      </c>
      <c r="AT73" t="s">
        <v>119</v>
      </c>
      <c r="AU73" t="s">
        <v>198</v>
      </c>
      <c r="AV73" t="s">
        <v>292</v>
      </c>
      <c r="AW73" t="s">
        <v>67</v>
      </c>
      <c r="AX73">
        <v>1891</v>
      </c>
      <c r="AY73" t="s">
        <v>714</v>
      </c>
      <c r="AZ73">
        <v>2</v>
      </c>
      <c r="BA73" t="s">
        <v>756</v>
      </c>
      <c r="BB73">
        <v>2</v>
      </c>
      <c r="BC73">
        <v>1</v>
      </c>
      <c r="BE73" t="s">
        <v>67</v>
      </c>
      <c r="BF73">
        <v>0</v>
      </c>
      <c r="BG73" s="5" t="s">
        <v>363</v>
      </c>
      <c r="BI73" t="s">
        <v>118</v>
      </c>
      <c r="BJ73" t="s">
        <v>292</v>
      </c>
      <c r="BK73" t="s">
        <v>67</v>
      </c>
      <c r="BL73">
        <v>0.83616466776909582</v>
      </c>
      <c r="BM73">
        <v>1891</v>
      </c>
      <c r="BN73" t="s">
        <v>119</v>
      </c>
      <c r="BO73" t="s">
        <v>198</v>
      </c>
      <c r="BP73">
        <v>2</v>
      </c>
      <c r="BQ73">
        <v>2495.6220000000003</v>
      </c>
      <c r="BR73">
        <v>2.502319119885664E-2</v>
      </c>
      <c r="BS73">
        <v>0.38235813411381958</v>
      </c>
      <c r="BT73">
        <v>0.21437541422539153</v>
      </c>
      <c r="BU73">
        <v>13.09</v>
      </c>
      <c r="BV73">
        <v>1.1219647847310208</v>
      </c>
      <c r="BW73">
        <v>15.386945619168285</v>
      </c>
      <c r="BX73">
        <v>12</v>
      </c>
      <c r="BY73">
        <v>28</v>
      </c>
      <c r="BZ73">
        <v>384</v>
      </c>
    </row>
    <row r="74" spans="1:78" ht="16.5">
      <c r="A74" s="109" t="str">
        <f t="shared" si="19"/>
        <v>해성운수</v>
      </c>
      <c r="B74" s="110" t="str">
        <f t="shared" si="20"/>
        <v>박찬극</v>
      </c>
      <c r="C74" s="111" t="str">
        <f t="shared" si="21"/>
        <v>A</v>
      </c>
      <c r="D74" s="112">
        <f t="shared" si="22"/>
        <v>0.97833333333333328</v>
      </c>
      <c r="E74" s="113">
        <f t="shared" si="23"/>
        <v>5490</v>
      </c>
      <c r="F74" s="114" t="str">
        <f t="shared" si="24"/>
        <v>568</v>
      </c>
      <c r="G74" s="115" t="str">
        <f t="shared" si="25"/>
        <v>71바5774</v>
      </c>
      <c r="H74" s="116">
        <f t="shared" si="26"/>
        <v>1</v>
      </c>
      <c r="I74" s="117">
        <f t="shared" si="27"/>
        <v>1731.11</v>
      </c>
      <c r="J74" s="118">
        <f t="shared" si="28"/>
        <v>3.5237843999010384E-3</v>
      </c>
      <c r="K74" s="118">
        <f t="shared" si="29"/>
        <v>0.32608602516041568</v>
      </c>
      <c r="L74" s="118">
        <f t="shared" si="30"/>
        <v>0.34082178486635745</v>
      </c>
      <c r="M74" s="119">
        <f t="shared" si="31"/>
        <v>3.71</v>
      </c>
      <c r="N74" s="120">
        <f t="shared" si="32"/>
        <v>0</v>
      </c>
      <c r="O74" s="120">
        <f t="shared" si="33"/>
        <v>0.28883202107318429</v>
      </c>
      <c r="P74" s="225">
        <f t="shared" si="34"/>
        <v>32</v>
      </c>
      <c r="Q74" s="226">
        <f t="shared" si="35"/>
        <v>0</v>
      </c>
      <c r="R74" s="226">
        <f t="shared" si="36"/>
        <v>5</v>
      </c>
      <c r="T74">
        <v>534</v>
      </c>
      <c r="U74">
        <v>5490</v>
      </c>
      <c r="V74" t="s">
        <v>293</v>
      </c>
      <c r="W74">
        <v>1731.11</v>
      </c>
      <c r="X74">
        <v>368.62599999999998</v>
      </c>
      <c r="Y74">
        <v>4.6959999999999997</v>
      </c>
      <c r="Z74">
        <v>3.71</v>
      </c>
      <c r="AA74">
        <v>141.728024</v>
      </c>
      <c r="AB74">
        <v>0.499419</v>
      </c>
      <c r="AC74">
        <v>46.215527999999999</v>
      </c>
      <c r="AD74" s="1">
        <v>590</v>
      </c>
      <c r="AE74">
        <v>0</v>
      </c>
      <c r="AF74">
        <v>5</v>
      </c>
      <c r="AG74">
        <v>67</v>
      </c>
      <c r="AH74">
        <v>12.214309</v>
      </c>
      <c r="AI74">
        <v>4.5999999999999996</v>
      </c>
      <c r="AJ74">
        <v>0</v>
      </c>
      <c r="AK74">
        <v>32</v>
      </c>
      <c r="AL74">
        <v>4717</v>
      </c>
      <c r="AM74">
        <v>0.97833333333333328</v>
      </c>
      <c r="AN74" t="s">
        <v>66</v>
      </c>
      <c r="AO74">
        <v>1731.11</v>
      </c>
      <c r="AP74" t="s">
        <v>557</v>
      </c>
      <c r="AQ74" t="s">
        <v>118</v>
      </c>
      <c r="AR74" t="s">
        <v>126</v>
      </c>
      <c r="AS74" t="s">
        <v>118</v>
      </c>
      <c r="AT74" t="s">
        <v>126</v>
      </c>
      <c r="AU74" t="s">
        <v>239</v>
      </c>
      <c r="AV74" t="s">
        <v>293</v>
      </c>
      <c r="AW74" t="s">
        <v>66</v>
      </c>
      <c r="AX74">
        <v>5490</v>
      </c>
      <c r="AY74" t="s">
        <v>744</v>
      </c>
      <c r="AZ74">
        <v>1</v>
      </c>
      <c r="BA74" t="s">
        <v>481</v>
      </c>
      <c r="BB74">
        <v>1</v>
      </c>
      <c r="BC74">
        <v>1</v>
      </c>
      <c r="BE74" t="s">
        <v>71</v>
      </c>
      <c r="BF74">
        <v>-1</v>
      </c>
      <c r="BG74" s="5" t="s">
        <v>467</v>
      </c>
      <c r="BI74" t="s">
        <v>118</v>
      </c>
      <c r="BJ74" t="s">
        <v>293</v>
      </c>
      <c r="BK74" t="s">
        <v>66</v>
      </c>
      <c r="BL74">
        <v>0.97833333333333328</v>
      </c>
      <c r="BM74">
        <v>5490</v>
      </c>
      <c r="BN74" t="s">
        <v>126</v>
      </c>
      <c r="BO74" t="s">
        <v>239</v>
      </c>
      <c r="BP74">
        <v>1</v>
      </c>
      <c r="BQ74">
        <v>1731.11</v>
      </c>
      <c r="BR74">
        <v>3.5237843999010384E-3</v>
      </c>
      <c r="BS74">
        <v>0.32608602516041568</v>
      </c>
      <c r="BT74">
        <v>0.34082178486635745</v>
      </c>
      <c r="BU74">
        <v>3.71</v>
      </c>
      <c r="BV74">
        <v>0</v>
      </c>
      <c r="BW74">
        <v>0.28883202107318429</v>
      </c>
      <c r="BX74">
        <v>32</v>
      </c>
      <c r="BY74">
        <v>0</v>
      </c>
      <c r="BZ74">
        <v>5</v>
      </c>
    </row>
    <row r="75" spans="1:78" ht="16.5">
      <c r="A75" s="126" t="str">
        <f t="shared" si="19"/>
        <v>해성운수</v>
      </c>
      <c r="B75" s="127" t="str">
        <f t="shared" si="20"/>
        <v>박철희</v>
      </c>
      <c r="C75" s="128" t="str">
        <f t="shared" si="21"/>
        <v>C</v>
      </c>
      <c r="D75" s="129">
        <f t="shared" si="22"/>
        <v>0.88312499999999994</v>
      </c>
      <c r="E75" s="130">
        <f t="shared" si="23"/>
        <v>3804</v>
      </c>
      <c r="F75" s="131" t="str">
        <f t="shared" si="24"/>
        <v>593</v>
      </c>
      <c r="G75" s="132" t="str">
        <f t="shared" si="25"/>
        <v>71바6506</v>
      </c>
      <c r="H75" s="133">
        <f t="shared" si="26"/>
        <v>1</v>
      </c>
      <c r="I75" s="134">
        <f t="shared" si="27"/>
        <v>3108.8530000000001</v>
      </c>
      <c r="J75" s="135">
        <f t="shared" si="28"/>
        <v>1.0749890956284721E-2</v>
      </c>
      <c r="K75" s="135">
        <f t="shared" si="29"/>
        <v>0.55032415971375059</v>
      </c>
      <c r="L75" s="135">
        <f t="shared" si="30"/>
        <v>0.55229372376242947</v>
      </c>
      <c r="M75" s="136">
        <f t="shared" si="31"/>
        <v>13.301</v>
      </c>
      <c r="N75" s="137">
        <f t="shared" si="32"/>
        <v>0.35382824469346091</v>
      </c>
      <c r="O75" s="137">
        <f t="shared" si="33"/>
        <v>6.5297394247975058</v>
      </c>
      <c r="P75" s="223">
        <f t="shared" si="34"/>
        <v>389</v>
      </c>
      <c r="Q75" s="224">
        <f t="shared" si="35"/>
        <v>11</v>
      </c>
      <c r="R75" s="224">
        <f t="shared" si="36"/>
        <v>203</v>
      </c>
      <c r="T75">
        <v>534</v>
      </c>
      <c r="U75">
        <v>3804</v>
      </c>
      <c r="V75" t="s">
        <v>294</v>
      </c>
      <c r="W75">
        <v>3108.8530000000001</v>
      </c>
      <c r="X75">
        <v>1099.9169999999999</v>
      </c>
      <c r="Y75">
        <v>2.8260000000000001</v>
      </c>
      <c r="Z75">
        <v>13.301</v>
      </c>
      <c r="AA75">
        <v>348.11497300000002</v>
      </c>
      <c r="AB75">
        <v>3.7421980000000001</v>
      </c>
      <c r="AC75">
        <v>191.57607999999999</v>
      </c>
      <c r="AD75" s="1">
        <v>1717</v>
      </c>
      <c r="AE75">
        <v>11</v>
      </c>
      <c r="AF75">
        <v>203</v>
      </c>
      <c r="AG75">
        <v>71</v>
      </c>
      <c r="AH75">
        <v>8.9305350000000008</v>
      </c>
      <c r="AI75">
        <v>199.1</v>
      </c>
      <c r="AJ75">
        <v>0</v>
      </c>
      <c r="AK75">
        <v>389</v>
      </c>
      <c r="AL75">
        <v>167264</v>
      </c>
      <c r="AM75">
        <v>0.88312499999999994</v>
      </c>
      <c r="AN75" t="s">
        <v>69</v>
      </c>
      <c r="AO75">
        <v>3108.8530000000001</v>
      </c>
      <c r="AP75" t="s">
        <v>558</v>
      </c>
      <c r="AQ75" t="s">
        <v>118</v>
      </c>
      <c r="AR75" t="s">
        <v>128</v>
      </c>
      <c r="AS75" t="s">
        <v>118</v>
      </c>
      <c r="AT75" t="s">
        <v>128</v>
      </c>
      <c r="AU75" t="s">
        <v>252</v>
      </c>
      <c r="AV75" t="s">
        <v>294</v>
      </c>
      <c r="AW75" t="s">
        <v>69</v>
      </c>
      <c r="AX75">
        <v>3804</v>
      </c>
      <c r="AY75" t="s">
        <v>702</v>
      </c>
      <c r="AZ75">
        <v>3</v>
      </c>
      <c r="BA75" t="s">
        <v>440</v>
      </c>
      <c r="BB75">
        <v>1</v>
      </c>
      <c r="BC75">
        <v>1</v>
      </c>
      <c r="BE75" t="s">
        <v>69</v>
      </c>
      <c r="BF75">
        <v>0</v>
      </c>
      <c r="BG75" t="s">
        <v>363</v>
      </c>
      <c r="BI75" t="s">
        <v>118</v>
      </c>
      <c r="BJ75" t="s">
        <v>294</v>
      </c>
      <c r="BK75" t="s">
        <v>69</v>
      </c>
      <c r="BL75">
        <v>0.88312499999999994</v>
      </c>
      <c r="BM75">
        <v>3804</v>
      </c>
      <c r="BN75" t="s">
        <v>128</v>
      </c>
      <c r="BO75" t="s">
        <v>252</v>
      </c>
      <c r="BP75">
        <v>1</v>
      </c>
      <c r="BQ75">
        <v>3108.8530000000001</v>
      </c>
      <c r="BR75">
        <v>1.0749890956284721E-2</v>
      </c>
      <c r="BS75">
        <v>0.55032415971375059</v>
      </c>
      <c r="BT75">
        <v>0.55229372376242947</v>
      </c>
      <c r="BU75">
        <v>13.301</v>
      </c>
      <c r="BV75">
        <v>0.35382824469346091</v>
      </c>
      <c r="BW75">
        <v>6.5297394247975058</v>
      </c>
      <c r="BX75">
        <v>389</v>
      </c>
      <c r="BY75">
        <v>11</v>
      </c>
      <c r="BZ75">
        <v>203</v>
      </c>
    </row>
    <row r="76" spans="1:78" ht="16.5">
      <c r="A76" s="109" t="str">
        <f t="shared" si="19"/>
        <v>해성운수</v>
      </c>
      <c r="B76" s="110" t="str">
        <f t="shared" si="20"/>
        <v>백경희</v>
      </c>
      <c r="C76" s="111" t="str">
        <f t="shared" si="21"/>
        <v>S</v>
      </c>
      <c r="D76" s="112">
        <f t="shared" si="22"/>
        <v>1.0416312134584711</v>
      </c>
      <c r="E76" s="113">
        <f t="shared" si="23"/>
        <v>9674</v>
      </c>
      <c r="F76" s="114" t="str">
        <f t="shared" si="24"/>
        <v>24</v>
      </c>
      <c r="G76" s="115" t="str">
        <f t="shared" si="25"/>
        <v>70바3874</v>
      </c>
      <c r="H76" s="116">
        <f t="shared" si="26"/>
        <v>6</v>
      </c>
      <c r="I76" s="117">
        <f t="shared" si="27"/>
        <v>2393.8119999999999</v>
      </c>
      <c r="J76" s="118">
        <f t="shared" si="28"/>
        <v>1.4884473266523694E-2</v>
      </c>
      <c r="K76" s="118">
        <f t="shared" si="29"/>
        <v>0.33720520479506877</v>
      </c>
      <c r="L76" s="118">
        <f t="shared" si="30"/>
        <v>0.24354460584206281</v>
      </c>
      <c r="M76" s="119">
        <f t="shared" si="31"/>
        <v>10.048999999999999</v>
      </c>
      <c r="N76" s="120">
        <f t="shared" si="32"/>
        <v>0.41774374930027924</v>
      </c>
      <c r="O76" s="120">
        <f t="shared" si="33"/>
        <v>10.819563106877233</v>
      </c>
      <c r="P76" s="225">
        <f t="shared" si="34"/>
        <v>6</v>
      </c>
      <c r="Q76" s="226">
        <f t="shared" si="35"/>
        <v>10</v>
      </c>
      <c r="R76" s="226">
        <f t="shared" si="36"/>
        <v>259</v>
      </c>
      <c r="T76">
        <v>534</v>
      </c>
      <c r="U76">
        <v>9674</v>
      </c>
      <c r="V76" t="s">
        <v>295</v>
      </c>
      <c r="W76">
        <v>2393.8119999999999</v>
      </c>
      <c r="X76">
        <v>966.61900000000003</v>
      </c>
      <c r="Y76">
        <v>2.476</v>
      </c>
      <c r="Z76">
        <v>10.048999999999999</v>
      </c>
      <c r="AA76">
        <v>146.009668</v>
      </c>
      <c r="AB76">
        <v>2.1732770000000001</v>
      </c>
      <c r="AC76">
        <v>49.235219999999998</v>
      </c>
      <c r="AD76" s="1">
        <v>583</v>
      </c>
      <c r="AE76">
        <v>10</v>
      </c>
      <c r="AF76">
        <v>259</v>
      </c>
      <c r="AG76">
        <v>78</v>
      </c>
      <c r="AH76">
        <v>16.394886</v>
      </c>
      <c r="AI76">
        <v>467.1</v>
      </c>
      <c r="AJ76">
        <v>0</v>
      </c>
      <c r="AK76">
        <v>6</v>
      </c>
      <c r="AL76">
        <v>2200</v>
      </c>
      <c r="AM76">
        <v>1.0416312134584711</v>
      </c>
      <c r="AN76" t="s">
        <v>71</v>
      </c>
      <c r="AO76">
        <v>1773.0640000000001</v>
      </c>
      <c r="AP76" t="s">
        <v>559</v>
      </c>
      <c r="AQ76" t="s">
        <v>118</v>
      </c>
      <c r="AR76" t="s">
        <v>119</v>
      </c>
      <c r="AS76" t="s">
        <v>118</v>
      </c>
      <c r="AT76" t="s">
        <v>119</v>
      </c>
      <c r="AU76" t="s">
        <v>200</v>
      </c>
      <c r="AV76" t="s">
        <v>295</v>
      </c>
      <c r="AW76" t="s">
        <v>71</v>
      </c>
      <c r="AX76">
        <v>9674</v>
      </c>
      <c r="AY76" t="s">
        <v>712</v>
      </c>
      <c r="AZ76">
        <v>9</v>
      </c>
      <c r="BA76" t="s">
        <v>757</v>
      </c>
      <c r="BB76">
        <v>6</v>
      </c>
      <c r="BC76">
        <v>1</v>
      </c>
      <c r="BE76" t="s">
        <v>66</v>
      </c>
      <c r="BF76">
        <v>1</v>
      </c>
      <c r="BG76" s="5" t="s">
        <v>399</v>
      </c>
      <c r="BI76" t="s">
        <v>118</v>
      </c>
      <c r="BJ76" t="s">
        <v>295</v>
      </c>
      <c r="BK76" t="s">
        <v>71</v>
      </c>
      <c r="BL76">
        <v>1.0416312134584711</v>
      </c>
      <c r="BM76">
        <v>9674</v>
      </c>
      <c r="BN76" t="s">
        <v>119</v>
      </c>
      <c r="BO76" t="s">
        <v>200</v>
      </c>
      <c r="BP76">
        <v>6</v>
      </c>
      <c r="BQ76">
        <v>2393.8119999999999</v>
      </c>
      <c r="BR76">
        <v>1.4884473266523694E-2</v>
      </c>
      <c r="BS76">
        <v>0.33720520479506877</v>
      </c>
      <c r="BT76">
        <v>0.24354460584206281</v>
      </c>
      <c r="BU76">
        <v>10.048999999999999</v>
      </c>
      <c r="BV76">
        <v>0.41774374930027924</v>
      </c>
      <c r="BW76">
        <v>10.819563106877233</v>
      </c>
      <c r="BX76">
        <v>6</v>
      </c>
      <c r="BY76">
        <v>10</v>
      </c>
      <c r="BZ76">
        <v>259</v>
      </c>
    </row>
    <row r="77" spans="1:78" ht="16.5">
      <c r="A77" s="126" t="str">
        <f t="shared" si="19"/>
        <v>해성운수</v>
      </c>
      <c r="B77" s="127" t="str">
        <f t="shared" si="20"/>
        <v>서영석</v>
      </c>
      <c r="C77" s="128" t="str">
        <f t="shared" si="21"/>
        <v>D</v>
      </c>
      <c r="D77" s="129">
        <f t="shared" si="22"/>
        <v>0.8471162267644804</v>
      </c>
      <c r="E77" s="130">
        <f t="shared" si="23"/>
        <v>1245</v>
      </c>
      <c r="F77" s="131" t="str">
        <f t="shared" si="24"/>
        <v>514-1</v>
      </c>
      <c r="G77" s="132" t="str">
        <f t="shared" si="25"/>
        <v>71바5753</v>
      </c>
      <c r="H77" s="133">
        <f t="shared" si="26"/>
        <v>3</v>
      </c>
      <c r="I77" s="134">
        <f t="shared" si="27"/>
        <v>1051.4159999999999</v>
      </c>
      <c r="J77" s="135">
        <f t="shared" si="28"/>
        <v>2.1186445997353254E-2</v>
      </c>
      <c r="K77" s="135">
        <f t="shared" si="29"/>
        <v>0.3806070685701749</v>
      </c>
      <c r="L77" s="135">
        <f t="shared" si="30"/>
        <v>0.18641527235651731</v>
      </c>
      <c r="M77" s="136">
        <f t="shared" si="31"/>
        <v>6.8419999999999996</v>
      </c>
      <c r="N77" s="137">
        <f t="shared" si="32"/>
        <v>9.5109832834957816E-2</v>
      </c>
      <c r="O77" s="137">
        <f t="shared" si="33"/>
        <v>10.747411110350233</v>
      </c>
      <c r="P77" s="223">
        <f t="shared" si="34"/>
        <v>19</v>
      </c>
      <c r="Q77" s="224">
        <f t="shared" si="35"/>
        <v>1</v>
      </c>
      <c r="R77" s="224">
        <f t="shared" si="36"/>
        <v>113</v>
      </c>
      <c r="T77">
        <v>534</v>
      </c>
      <c r="U77">
        <v>1245</v>
      </c>
      <c r="V77" t="s">
        <v>296</v>
      </c>
      <c r="W77">
        <v>1051.4159999999999</v>
      </c>
      <c r="X77">
        <v>439.33600000000001</v>
      </c>
      <c r="Y77">
        <v>2.3929999999999998</v>
      </c>
      <c r="Z77">
        <v>6.8419999999999996</v>
      </c>
      <c r="AA77">
        <v>82.047173000000001</v>
      </c>
      <c r="AB77">
        <v>1.7382880000000001</v>
      </c>
      <c r="AC77">
        <v>31.227734000000002</v>
      </c>
      <c r="AD77" s="1">
        <v>196</v>
      </c>
      <c r="AE77">
        <v>1</v>
      </c>
      <c r="AF77">
        <v>113</v>
      </c>
      <c r="AG77">
        <v>85</v>
      </c>
      <c r="AH77">
        <v>12.814774</v>
      </c>
      <c r="AI77">
        <v>201.6</v>
      </c>
      <c r="AJ77">
        <v>4.0999999999999996</v>
      </c>
      <c r="AK77">
        <v>19</v>
      </c>
      <c r="AL77">
        <v>3719</v>
      </c>
      <c r="AM77">
        <v>0.8471162267644804</v>
      </c>
      <c r="AN77" t="s">
        <v>67</v>
      </c>
      <c r="AO77">
        <v>599.27099999999996</v>
      </c>
      <c r="AP77" t="s">
        <v>560</v>
      </c>
      <c r="AQ77" t="s">
        <v>118</v>
      </c>
      <c r="AR77" t="s">
        <v>120</v>
      </c>
      <c r="AS77" t="s">
        <v>118</v>
      </c>
      <c r="AT77" t="s">
        <v>120</v>
      </c>
      <c r="AU77" t="s">
        <v>215</v>
      </c>
      <c r="AV77" t="s">
        <v>296</v>
      </c>
      <c r="AW77" t="s">
        <v>67</v>
      </c>
      <c r="AX77">
        <v>1245</v>
      </c>
      <c r="AY77" t="s">
        <v>701</v>
      </c>
      <c r="AZ77">
        <v>2</v>
      </c>
      <c r="BA77" t="s">
        <v>375</v>
      </c>
      <c r="BB77">
        <v>3</v>
      </c>
      <c r="BC77">
        <v>1</v>
      </c>
      <c r="BE77" t="s">
        <v>68</v>
      </c>
      <c r="BF77">
        <v>-2</v>
      </c>
      <c r="BG77" t="s">
        <v>467</v>
      </c>
      <c r="BI77" t="s">
        <v>118</v>
      </c>
      <c r="BJ77" t="s">
        <v>296</v>
      </c>
      <c r="BK77" t="s">
        <v>67</v>
      </c>
      <c r="BL77">
        <v>0.8471162267644804</v>
      </c>
      <c r="BM77">
        <v>1245</v>
      </c>
      <c r="BN77" t="s">
        <v>120</v>
      </c>
      <c r="BO77" t="s">
        <v>215</v>
      </c>
      <c r="BP77">
        <v>3</v>
      </c>
      <c r="BQ77">
        <v>1051.4159999999999</v>
      </c>
      <c r="BR77">
        <v>2.1186445997353254E-2</v>
      </c>
      <c r="BS77">
        <v>0.3806070685701749</v>
      </c>
      <c r="BT77">
        <v>0.18641527235651731</v>
      </c>
      <c r="BU77">
        <v>6.8419999999999996</v>
      </c>
      <c r="BV77">
        <v>9.5109832834957816E-2</v>
      </c>
      <c r="BW77">
        <v>10.747411110350233</v>
      </c>
      <c r="BX77">
        <v>19</v>
      </c>
      <c r="BY77">
        <v>1</v>
      </c>
      <c r="BZ77">
        <v>113</v>
      </c>
    </row>
    <row r="78" spans="1:78" ht="16.5">
      <c r="A78" s="109" t="str">
        <f t="shared" si="19"/>
        <v>해성운수</v>
      </c>
      <c r="B78" s="110" t="str">
        <f t="shared" si="20"/>
        <v>서원일</v>
      </c>
      <c r="C78" s="111" t="str">
        <f t="shared" si="21"/>
        <v>B</v>
      </c>
      <c r="D78" s="112">
        <f t="shared" si="22"/>
        <v>0.92050635517414181</v>
      </c>
      <c r="E78" s="113">
        <f t="shared" si="23"/>
        <v>8580</v>
      </c>
      <c r="F78" s="114" t="str">
        <f t="shared" si="24"/>
        <v>24</v>
      </c>
      <c r="G78" s="115" t="str">
        <f t="shared" si="25"/>
        <v>71바5764</v>
      </c>
      <c r="H78" s="116">
        <f t="shared" si="26"/>
        <v>5</v>
      </c>
      <c r="I78" s="117">
        <f t="shared" si="27"/>
        <v>1783.8980000000001</v>
      </c>
      <c r="J78" s="118">
        <f t="shared" si="28"/>
        <v>2.1973215358371427E-2</v>
      </c>
      <c r="K78" s="118">
        <f t="shared" si="29"/>
        <v>0.39270536510900905</v>
      </c>
      <c r="L78" s="118">
        <f t="shared" si="30"/>
        <v>0.26683139955311347</v>
      </c>
      <c r="M78" s="119">
        <f t="shared" si="31"/>
        <v>14.349</v>
      </c>
      <c r="N78" s="120">
        <f t="shared" si="32"/>
        <v>0.72874121726690644</v>
      </c>
      <c r="O78" s="120">
        <f t="shared" si="33"/>
        <v>17.770074297969948</v>
      </c>
      <c r="P78" s="225">
        <f t="shared" si="34"/>
        <v>19</v>
      </c>
      <c r="Q78" s="226">
        <f t="shared" si="35"/>
        <v>13</v>
      </c>
      <c r="R78" s="226">
        <f t="shared" si="36"/>
        <v>317</v>
      </c>
      <c r="T78">
        <v>534</v>
      </c>
      <c r="U78">
        <v>8580</v>
      </c>
      <c r="V78" t="s">
        <v>297</v>
      </c>
      <c r="W78">
        <v>1783.8979999999999</v>
      </c>
      <c r="X78">
        <v>788.74800000000005</v>
      </c>
      <c r="Y78">
        <v>2.262</v>
      </c>
      <c r="Z78">
        <v>14.349</v>
      </c>
      <c r="AA78">
        <v>115.833844</v>
      </c>
      <c r="AB78">
        <v>2.545242</v>
      </c>
      <c r="AC78">
        <v>45.488571999999998</v>
      </c>
      <c r="AD78" s="1">
        <v>476</v>
      </c>
      <c r="AE78">
        <v>13</v>
      </c>
      <c r="AF78">
        <v>317</v>
      </c>
      <c r="AG78">
        <v>92</v>
      </c>
      <c r="AH78">
        <v>15.40049</v>
      </c>
      <c r="AI78">
        <v>338.7</v>
      </c>
      <c r="AJ78">
        <v>4.2</v>
      </c>
      <c r="AK78">
        <v>19</v>
      </c>
      <c r="AL78">
        <v>5051</v>
      </c>
      <c r="AM78">
        <v>0.92050635517414181</v>
      </c>
      <c r="AN78" t="s">
        <v>68</v>
      </c>
      <c r="AO78">
        <v>991.47299999999996</v>
      </c>
      <c r="AP78" t="s">
        <v>561</v>
      </c>
      <c r="AQ78" t="s">
        <v>118</v>
      </c>
      <c r="AR78" t="s">
        <v>119</v>
      </c>
      <c r="AS78" t="s">
        <v>118</v>
      </c>
      <c r="AT78" t="s">
        <v>119</v>
      </c>
      <c r="AU78" t="s">
        <v>212</v>
      </c>
      <c r="AV78" t="s">
        <v>297</v>
      </c>
      <c r="AW78" t="s">
        <v>68</v>
      </c>
      <c r="AX78">
        <v>8580</v>
      </c>
      <c r="AY78" t="s">
        <v>703</v>
      </c>
      <c r="AZ78">
        <v>12</v>
      </c>
      <c r="BA78" t="s">
        <v>758</v>
      </c>
      <c r="BB78">
        <v>5</v>
      </c>
      <c r="BC78">
        <v>1</v>
      </c>
      <c r="BE78" t="s">
        <v>69</v>
      </c>
      <c r="BF78">
        <v>1</v>
      </c>
      <c r="BG78" t="s">
        <v>399</v>
      </c>
      <c r="BI78" t="s">
        <v>118</v>
      </c>
      <c r="BJ78" t="s">
        <v>297</v>
      </c>
      <c r="BK78" t="s">
        <v>68</v>
      </c>
      <c r="BL78">
        <v>0.92050635517414181</v>
      </c>
      <c r="BM78">
        <v>8580</v>
      </c>
      <c r="BN78" t="s">
        <v>119</v>
      </c>
      <c r="BO78" t="s">
        <v>212</v>
      </c>
      <c r="BP78">
        <v>5</v>
      </c>
      <c r="BQ78">
        <v>1783.8980000000001</v>
      </c>
      <c r="BR78">
        <v>2.1973215358371427E-2</v>
      </c>
      <c r="BS78">
        <v>0.39270536510900905</v>
      </c>
      <c r="BT78">
        <v>0.26683139955311347</v>
      </c>
      <c r="BU78">
        <v>14.349</v>
      </c>
      <c r="BV78">
        <v>0.72874121726690644</v>
      </c>
      <c r="BW78">
        <v>17.770074297969948</v>
      </c>
      <c r="BX78">
        <v>19</v>
      </c>
      <c r="BY78">
        <v>13</v>
      </c>
      <c r="BZ78">
        <v>317</v>
      </c>
    </row>
    <row r="79" spans="1:78" ht="16.5">
      <c r="A79" s="126" t="str">
        <f t="shared" si="19"/>
        <v>해성운수</v>
      </c>
      <c r="B79" s="127" t="str">
        <f t="shared" si="20"/>
        <v>서정근</v>
      </c>
      <c r="C79" s="128" t="str">
        <f t="shared" si="21"/>
        <v>C</v>
      </c>
      <c r="D79" s="129">
        <f t="shared" si="22"/>
        <v>0.86749999999999994</v>
      </c>
      <c r="E79" s="130">
        <f t="shared" si="23"/>
        <v>3097</v>
      </c>
      <c r="F79" s="131" t="str">
        <f t="shared" si="24"/>
        <v>24</v>
      </c>
      <c r="G79" s="132" t="str">
        <f t="shared" si="25"/>
        <v>70바3881</v>
      </c>
      <c r="H79" s="133">
        <f t="shared" si="26"/>
        <v>1</v>
      </c>
      <c r="I79" s="134">
        <f t="shared" si="27"/>
        <v>2179.2930000000001</v>
      </c>
      <c r="J79" s="135">
        <f t="shared" si="28"/>
        <v>6.4083413945366938E-3</v>
      </c>
      <c r="K79" s="135">
        <f t="shared" si="29"/>
        <v>0.43016907720443343</v>
      </c>
      <c r="L79" s="135">
        <f t="shared" si="30"/>
        <v>0.1592259508014755</v>
      </c>
      <c r="M79" s="136">
        <f t="shared" si="31"/>
        <v>16.367000000000001</v>
      </c>
      <c r="N79" s="137">
        <f t="shared" si="32"/>
        <v>1.2389339111354003</v>
      </c>
      <c r="O79" s="137">
        <f t="shared" si="33"/>
        <v>22.484356165049856</v>
      </c>
      <c r="P79" s="223">
        <f t="shared" si="34"/>
        <v>36</v>
      </c>
      <c r="Q79" s="224">
        <f t="shared" si="35"/>
        <v>27</v>
      </c>
      <c r="R79" s="224">
        <f t="shared" si="36"/>
        <v>490</v>
      </c>
      <c r="T79">
        <v>534</v>
      </c>
      <c r="U79">
        <v>3097</v>
      </c>
      <c r="V79" t="s">
        <v>298</v>
      </c>
      <c r="W79">
        <v>2179.2930000000001</v>
      </c>
      <c r="X79">
        <v>1046.8389999999999</v>
      </c>
      <c r="Y79">
        <v>2.0819999999999999</v>
      </c>
      <c r="Z79">
        <v>16.367000000000001</v>
      </c>
      <c r="AA79">
        <v>145.50660500000001</v>
      </c>
      <c r="AB79">
        <v>0.93245599999999995</v>
      </c>
      <c r="AC79">
        <v>62.592441999999998</v>
      </c>
      <c r="AD79" s="1">
        <v>347</v>
      </c>
      <c r="AE79">
        <v>27</v>
      </c>
      <c r="AF79">
        <v>490</v>
      </c>
      <c r="AG79">
        <v>74</v>
      </c>
      <c r="AH79">
        <v>14.977278</v>
      </c>
      <c r="AI79">
        <v>426.5</v>
      </c>
      <c r="AJ79">
        <v>0</v>
      </c>
      <c r="AK79">
        <v>36</v>
      </c>
      <c r="AL79">
        <v>15774</v>
      </c>
      <c r="AM79">
        <v>0.86749999999999994</v>
      </c>
      <c r="AN79" t="s">
        <v>69</v>
      </c>
      <c r="AO79">
        <v>2179.2930000000001</v>
      </c>
      <c r="AP79" t="s">
        <v>562</v>
      </c>
      <c r="AQ79" t="s">
        <v>118</v>
      </c>
      <c r="AR79" t="s">
        <v>119</v>
      </c>
      <c r="AS79" t="s">
        <v>118</v>
      </c>
      <c r="AT79" t="s">
        <v>119</v>
      </c>
      <c r="AU79" t="s">
        <v>209</v>
      </c>
      <c r="AV79" t="s">
        <v>298</v>
      </c>
      <c r="AW79" t="s">
        <v>69</v>
      </c>
      <c r="AX79">
        <v>3097</v>
      </c>
      <c r="AY79" t="s">
        <v>724</v>
      </c>
      <c r="AZ79">
        <v>5</v>
      </c>
      <c r="BA79" t="s">
        <v>759</v>
      </c>
      <c r="BB79">
        <v>1</v>
      </c>
      <c r="BC79">
        <v>1</v>
      </c>
      <c r="BE79" t="s">
        <v>69</v>
      </c>
      <c r="BF79">
        <v>0</v>
      </c>
      <c r="BG79" s="5" t="s">
        <v>363</v>
      </c>
      <c r="BI79" t="s">
        <v>118</v>
      </c>
      <c r="BJ79" t="s">
        <v>298</v>
      </c>
      <c r="BK79" t="s">
        <v>69</v>
      </c>
      <c r="BL79">
        <v>0.86749999999999994</v>
      </c>
      <c r="BM79">
        <v>3097</v>
      </c>
      <c r="BN79" t="s">
        <v>119</v>
      </c>
      <c r="BO79" t="s">
        <v>209</v>
      </c>
      <c r="BP79">
        <v>1</v>
      </c>
      <c r="BQ79">
        <v>2179.2930000000001</v>
      </c>
      <c r="BR79">
        <v>6.4083413945366938E-3</v>
      </c>
      <c r="BS79">
        <v>0.43016907720443343</v>
      </c>
      <c r="BT79">
        <v>0.1592259508014755</v>
      </c>
      <c r="BU79">
        <v>16.367000000000001</v>
      </c>
      <c r="BV79">
        <v>1.2389339111354003</v>
      </c>
      <c r="BW79">
        <v>22.484356165049856</v>
      </c>
      <c r="BX79">
        <v>36</v>
      </c>
      <c r="BY79">
        <v>27</v>
      </c>
      <c r="BZ79">
        <v>490</v>
      </c>
    </row>
    <row r="80" spans="1:78" ht="16.5">
      <c r="A80" s="109" t="str">
        <f t="shared" si="19"/>
        <v>해성운수</v>
      </c>
      <c r="B80" s="110" t="str">
        <f t="shared" si="20"/>
        <v>석재혁</v>
      </c>
      <c r="C80" s="111" t="str">
        <f t="shared" si="21"/>
        <v>B</v>
      </c>
      <c r="D80" s="112">
        <f t="shared" si="22"/>
        <v>0.9271768771772283</v>
      </c>
      <c r="E80" s="113">
        <f t="shared" si="23"/>
        <v>1414</v>
      </c>
      <c r="F80" s="114" t="str">
        <f t="shared" si="24"/>
        <v>564-1</v>
      </c>
      <c r="G80" s="115" t="str">
        <f t="shared" si="25"/>
        <v>71바5800</v>
      </c>
      <c r="H80" s="116">
        <f t="shared" si="26"/>
        <v>2</v>
      </c>
      <c r="I80" s="117">
        <f t="shared" si="27"/>
        <v>1270.905</v>
      </c>
      <c r="J80" s="118">
        <f t="shared" si="28"/>
        <v>2.0795515968591374E-3</v>
      </c>
      <c r="K80" s="118">
        <f t="shared" si="29"/>
        <v>0.36100060791192412</v>
      </c>
      <c r="L80" s="118">
        <f t="shared" si="30"/>
        <v>0.44692561599804864</v>
      </c>
      <c r="M80" s="119">
        <f t="shared" si="31"/>
        <v>2.9870000000000001</v>
      </c>
      <c r="N80" s="120">
        <f t="shared" si="32"/>
        <v>7.8684087323600119E-2</v>
      </c>
      <c r="O80" s="120">
        <f t="shared" si="33"/>
        <v>7.8684087323600119E-2</v>
      </c>
      <c r="P80" s="225">
        <f t="shared" si="34"/>
        <v>9</v>
      </c>
      <c r="Q80" s="226">
        <f t="shared" si="35"/>
        <v>1</v>
      </c>
      <c r="R80" s="226">
        <f t="shared" si="36"/>
        <v>1</v>
      </c>
      <c r="T80">
        <v>534</v>
      </c>
      <c r="U80">
        <v>1414</v>
      </c>
      <c r="V80" t="s">
        <v>299</v>
      </c>
      <c r="W80">
        <v>1270.905</v>
      </c>
      <c r="X80">
        <v>348.80099999999999</v>
      </c>
      <c r="Y80">
        <v>3.6440000000000001</v>
      </c>
      <c r="Z80">
        <v>2.9870000000000001</v>
      </c>
      <c r="AA80">
        <v>127.02498</v>
      </c>
      <c r="AB80">
        <v>0.26415499999999997</v>
      </c>
      <c r="AC80">
        <v>45.856095000000003</v>
      </c>
      <c r="AD80" s="1">
        <v>568</v>
      </c>
      <c r="AE80">
        <v>1</v>
      </c>
      <c r="AF80">
        <v>1</v>
      </c>
      <c r="AG80">
        <v>75</v>
      </c>
      <c r="AH80">
        <v>10.005158</v>
      </c>
      <c r="AI80">
        <v>181</v>
      </c>
      <c r="AJ80">
        <v>0</v>
      </c>
      <c r="AK80">
        <v>9</v>
      </c>
      <c r="AL80">
        <v>2364</v>
      </c>
      <c r="AM80">
        <v>0.9271768771772283</v>
      </c>
      <c r="AN80" t="s">
        <v>68</v>
      </c>
      <c r="AO80">
        <v>1209.376</v>
      </c>
      <c r="AP80" t="s">
        <v>563</v>
      </c>
      <c r="AQ80" t="s">
        <v>118</v>
      </c>
      <c r="AR80" t="s">
        <v>125</v>
      </c>
      <c r="AS80" t="s">
        <v>118</v>
      </c>
      <c r="AT80" t="s">
        <v>125</v>
      </c>
      <c r="AU80" t="s">
        <v>238</v>
      </c>
      <c r="AV80" t="s">
        <v>299</v>
      </c>
      <c r="AW80" t="s">
        <v>68</v>
      </c>
      <c r="AX80">
        <v>1414</v>
      </c>
      <c r="AY80" t="s">
        <v>760</v>
      </c>
      <c r="AZ80">
        <v>1</v>
      </c>
      <c r="BA80" t="s">
        <v>761</v>
      </c>
      <c r="BB80">
        <v>2</v>
      </c>
      <c r="BC80">
        <v>1</v>
      </c>
      <c r="BE80" t="s">
        <v>68</v>
      </c>
      <c r="BF80">
        <v>0</v>
      </c>
      <c r="BG80" s="5" t="s">
        <v>363</v>
      </c>
      <c r="BI80" t="s">
        <v>118</v>
      </c>
      <c r="BJ80" t="s">
        <v>299</v>
      </c>
      <c r="BK80" t="s">
        <v>68</v>
      </c>
      <c r="BL80">
        <v>0.9271768771772283</v>
      </c>
      <c r="BM80">
        <v>1414</v>
      </c>
      <c r="BN80" t="s">
        <v>125</v>
      </c>
      <c r="BO80" t="s">
        <v>238</v>
      </c>
      <c r="BP80">
        <v>2</v>
      </c>
      <c r="BQ80">
        <v>1270.905</v>
      </c>
      <c r="BR80">
        <v>2.0795515968591374E-3</v>
      </c>
      <c r="BS80">
        <v>0.36100060791192412</v>
      </c>
      <c r="BT80">
        <v>0.44692561599804864</v>
      </c>
      <c r="BU80">
        <v>2.9870000000000001</v>
      </c>
      <c r="BV80">
        <v>7.8684087323600119E-2</v>
      </c>
      <c r="BW80">
        <v>7.8684087323600119E-2</v>
      </c>
      <c r="BX80">
        <v>9</v>
      </c>
      <c r="BY80">
        <v>1</v>
      </c>
      <c r="BZ80">
        <v>1</v>
      </c>
    </row>
    <row r="81" spans="1:78" ht="16.5">
      <c r="A81" s="126" t="str">
        <f t="shared" si="19"/>
        <v>해성운수</v>
      </c>
      <c r="B81" s="127" t="str">
        <f t="shared" si="20"/>
        <v>성종수</v>
      </c>
      <c r="C81" s="128" t="str">
        <f t="shared" si="21"/>
        <v>B</v>
      </c>
      <c r="D81" s="129">
        <f t="shared" si="22"/>
        <v>0.94412819958473959</v>
      </c>
      <c r="E81" s="130">
        <f t="shared" si="23"/>
        <v>2536</v>
      </c>
      <c r="F81" s="131" t="str">
        <f t="shared" si="24"/>
        <v>24</v>
      </c>
      <c r="G81" s="132" t="str">
        <f t="shared" si="25"/>
        <v>70바3858</v>
      </c>
      <c r="H81" s="133">
        <f t="shared" si="26"/>
        <v>9</v>
      </c>
      <c r="I81" s="134">
        <f t="shared" si="27"/>
        <v>2199.1</v>
      </c>
      <c r="J81" s="135">
        <f t="shared" si="28"/>
        <v>7.5201149298993464E-3</v>
      </c>
      <c r="K81" s="135">
        <f t="shared" si="29"/>
        <v>0.39816798258967318</v>
      </c>
      <c r="L81" s="135">
        <f t="shared" si="30"/>
        <v>0.18371151834841526</v>
      </c>
      <c r="M81" s="136">
        <f t="shared" si="31"/>
        <v>14.333</v>
      </c>
      <c r="N81" s="137">
        <f t="shared" si="32"/>
        <v>0.36378518484834704</v>
      </c>
      <c r="O81" s="137">
        <f t="shared" si="33"/>
        <v>22.418262016279389</v>
      </c>
      <c r="P81" s="223">
        <f t="shared" si="34"/>
        <v>13</v>
      </c>
      <c r="Q81" s="224">
        <f t="shared" si="35"/>
        <v>8</v>
      </c>
      <c r="R81" s="224">
        <f t="shared" si="36"/>
        <v>493</v>
      </c>
      <c r="T81">
        <v>534</v>
      </c>
      <c r="U81">
        <v>2536</v>
      </c>
      <c r="V81" t="s">
        <v>300</v>
      </c>
      <c r="W81">
        <v>2199.1</v>
      </c>
      <c r="X81">
        <v>974.56100000000004</v>
      </c>
      <c r="Y81">
        <v>2.2570000000000001</v>
      </c>
      <c r="Z81">
        <v>14.333</v>
      </c>
      <c r="AA81">
        <v>143.57134300000001</v>
      </c>
      <c r="AB81">
        <v>1.0796730000000001</v>
      </c>
      <c r="AC81">
        <v>57.165512</v>
      </c>
      <c r="AD81" s="1">
        <v>404</v>
      </c>
      <c r="AE81">
        <v>8</v>
      </c>
      <c r="AF81">
        <v>493</v>
      </c>
      <c r="AG81">
        <v>77</v>
      </c>
      <c r="AH81">
        <v>15.317123</v>
      </c>
      <c r="AI81">
        <v>355.5</v>
      </c>
      <c r="AJ81">
        <v>0</v>
      </c>
      <c r="AK81">
        <v>13</v>
      </c>
      <c r="AL81">
        <v>5704</v>
      </c>
      <c r="AM81">
        <v>0.94412819958473959</v>
      </c>
      <c r="AN81" t="s">
        <v>68</v>
      </c>
      <c r="AO81">
        <v>610.56299999999999</v>
      </c>
      <c r="AP81" t="s">
        <v>564</v>
      </c>
      <c r="AQ81" t="s">
        <v>118</v>
      </c>
      <c r="AR81" t="s">
        <v>119</v>
      </c>
      <c r="AS81" t="s">
        <v>118</v>
      </c>
      <c r="AT81" t="s">
        <v>119</v>
      </c>
      <c r="AU81" t="s">
        <v>416</v>
      </c>
      <c r="AV81" t="s">
        <v>300</v>
      </c>
      <c r="AW81" t="s">
        <v>68</v>
      </c>
      <c r="AX81">
        <v>2536</v>
      </c>
      <c r="AY81" t="s">
        <v>703</v>
      </c>
      <c r="AZ81">
        <v>2</v>
      </c>
      <c r="BA81" t="s">
        <v>202</v>
      </c>
      <c r="BB81">
        <v>9</v>
      </c>
      <c r="BC81">
        <v>1</v>
      </c>
      <c r="BE81" t="s">
        <v>69</v>
      </c>
      <c r="BF81">
        <v>1</v>
      </c>
      <c r="BG81" s="5" t="s">
        <v>399</v>
      </c>
      <c r="BI81" t="s">
        <v>118</v>
      </c>
      <c r="BJ81" t="s">
        <v>300</v>
      </c>
      <c r="BK81" t="s">
        <v>68</v>
      </c>
      <c r="BL81">
        <v>0.94412819958473959</v>
      </c>
      <c r="BM81">
        <v>2536</v>
      </c>
      <c r="BN81" t="s">
        <v>119</v>
      </c>
      <c r="BO81" t="s">
        <v>416</v>
      </c>
      <c r="BP81">
        <v>9</v>
      </c>
      <c r="BQ81">
        <v>2199.1</v>
      </c>
      <c r="BR81">
        <v>7.5201149298993464E-3</v>
      </c>
      <c r="BS81">
        <v>0.39816798258967318</v>
      </c>
      <c r="BT81">
        <v>0.18371151834841526</v>
      </c>
      <c r="BU81">
        <v>14.333</v>
      </c>
      <c r="BV81">
        <v>0.36378518484834704</v>
      </c>
      <c r="BW81">
        <v>22.418262016279389</v>
      </c>
      <c r="BX81">
        <v>13</v>
      </c>
      <c r="BY81">
        <v>8</v>
      </c>
      <c r="BZ81">
        <v>493</v>
      </c>
    </row>
    <row r="82" spans="1:78" ht="16.5">
      <c r="A82" s="109" t="str">
        <f t="shared" si="19"/>
        <v>해성운수</v>
      </c>
      <c r="B82" s="110" t="str">
        <f t="shared" si="20"/>
        <v>송진영</v>
      </c>
      <c r="C82" s="111" t="str">
        <f t="shared" si="21"/>
        <v>D</v>
      </c>
      <c r="D82" s="112">
        <f t="shared" si="22"/>
        <v>0.83454837448511843</v>
      </c>
      <c r="E82" s="113">
        <f t="shared" si="23"/>
        <v>9915</v>
      </c>
      <c r="F82" s="114" t="str">
        <f t="shared" si="24"/>
        <v>560</v>
      </c>
      <c r="G82" s="115" t="str">
        <f t="shared" si="25"/>
        <v>71바6854</v>
      </c>
      <c r="H82" s="116">
        <f t="shared" si="26"/>
        <v>2</v>
      </c>
      <c r="I82" s="117">
        <f t="shared" si="27"/>
        <v>1581.5060000000001</v>
      </c>
      <c r="J82" s="118">
        <f t="shared" si="28"/>
        <v>3.3195770549738754E-2</v>
      </c>
      <c r="K82" s="118">
        <f t="shared" si="29"/>
        <v>0.44099606736758484</v>
      </c>
      <c r="L82" s="118">
        <f t="shared" si="30"/>
        <v>0.17704643548617582</v>
      </c>
      <c r="M82" s="119">
        <f t="shared" si="31"/>
        <v>6.125</v>
      </c>
      <c r="N82" s="120">
        <f t="shared" si="32"/>
        <v>0</v>
      </c>
      <c r="O82" s="120">
        <f t="shared" si="33"/>
        <v>2.9086200115586029</v>
      </c>
      <c r="P82" s="225">
        <f t="shared" si="34"/>
        <v>269</v>
      </c>
      <c r="Q82" s="226">
        <f t="shared" si="35"/>
        <v>0</v>
      </c>
      <c r="R82" s="226">
        <f t="shared" si="36"/>
        <v>46</v>
      </c>
      <c r="T82">
        <v>534</v>
      </c>
      <c r="U82">
        <v>9915</v>
      </c>
      <c r="V82" t="s">
        <v>301</v>
      </c>
      <c r="W82">
        <v>1581.5060000000001</v>
      </c>
      <c r="X82">
        <v>728.91800000000001</v>
      </c>
      <c r="Y82">
        <v>2.17</v>
      </c>
      <c r="Z82">
        <v>6.125</v>
      </c>
      <c r="AA82">
        <v>183.78274999999999</v>
      </c>
      <c r="AB82">
        <v>6.1008100000000001</v>
      </c>
      <c r="AC82">
        <v>81.047470000000004</v>
      </c>
      <c r="AD82" s="1">
        <v>280</v>
      </c>
      <c r="AE82">
        <v>0</v>
      </c>
      <c r="AF82">
        <v>46</v>
      </c>
      <c r="AG82">
        <v>86</v>
      </c>
      <c r="AH82">
        <v>8.6053010000000008</v>
      </c>
      <c r="AI82">
        <v>162.4</v>
      </c>
      <c r="AJ82">
        <v>1.8</v>
      </c>
      <c r="AK82">
        <v>269</v>
      </c>
      <c r="AL82">
        <v>45928</v>
      </c>
      <c r="AM82">
        <v>0.83454837448511843</v>
      </c>
      <c r="AN82" t="s">
        <v>67</v>
      </c>
      <c r="AO82">
        <v>1257.7660000000001</v>
      </c>
      <c r="AP82" t="s">
        <v>565</v>
      </c>
      <c r="AQ82" t="s">
        <v>118</v>
      </c>
      <c r="AR82" t="s">
        <v>123</v>
      </c>
      <c r="AS82" t="s">
        <v>118</v>
      </c>
      <c r="AT82" t="s">
        <v>123</v>
      </c>
      <c r="AU82" t="s">
        <v>232</v>
      </c>
      <c r="AV82" t="s">
        <v>301</v>
      </c>
      <c r="AW82" t="s">
        <v>67</v>
      </c>
      <c r="AX82">
        <v>9915</v>
      </c>
      <c r="AY82" t="s">
        <v>723</v>
      </c>
      <c r="AZ82">
        <v>2</v>
      </c>
      <c r="BA82" t="s">
        <v>429</v>
      </c>
      <c r="BB82">
        <v>2</v>
      </c>
      <c r="BC82">
        <v>1</v>
      </c>
      <c r="BE82" t="s">
        <v>67</v>
      </c>
      <c r="BF82">
        <v>0</v>
      </c>
      <c r="BG82" t="s">
        <v>363</v>
      </c>
      <c r="BI82" t="s">
        <v>118</v>
      </c>
      <c r="BJ82" t="s">
        <v>301</v>
      </c>
      <c r="BK82" t="s">
        <v>67</v>
      </c>
      <c r="BL82">
        <v>0.83454837448511843</v>
      </c>
      <c r="BM82">
        <v>9915</v>
      </c>
      <c r="BN82" t="s">
        <v>123</v>
      </c>
      <c r="BO82" t="s">
        <v>232</v>
      </c>
      <c r="BP82">
        <v>2</v>
      </c>
      <c r="BQ82">
        <v>1581.5060000000001</v>
      </c>
      <c r="BR82">
        <v>3.3195770549738754E-2</v>
      </c>
      <c r="BS82">
        <v>0.44099606736758484</v>
      </c>
      <c r="BT82">
        <v>0.17704643548617582</v>
      </c>
      <c r="BU82">
        <v>6.125</v>
      </c>
      <c r="BV82">
        <v>0</v>
      </c>
      <c r="BW82">
        <v>2.9086200115586029</v>
      </c>
      <c r="BX82">
        <v>269</v>
      </c>
      <c r="BY82">
        <v>0</v>
      </c>
      <c r="BZ82">
        <v>46</v>
      </c>
    </row>
    <row r="83" spans="1:78" ht="16.5">
      <c r="A83" s="126" t="str">
        <f t="shared" si="19"/>
        <v>해성운수</v>
      </c>
      <c r="B83" s="127" t="str">
        <f t="shared" si="20"/>
        <v>신경호</v>
      </c>
      <c r="C83" s="128" t="str">
        <f t="shared" si="21"/>
        <v>S</v>
      </c>
      <c r="D83" s="129">
        <f t="shared" si="22"/>
        <v>1.0114072510181171</v>
      </c>
      <c r="E83" s="130">
        <f t="shared" si="23"/>
        <v>6897</v>
      </c>
      <c r="F83" s="131" t="str">
        <f t="shared" si="24"/>
        <v>514-1</v>
      </c>
      <c r="G83" s="132" t="str">
        <f t="shared" si="25"/>
        <v>74사1071</v>
      </c>
      <c r="H83" s="133">
        <f t="shared" si="26"/>
        <v>2</v>
      </c>
      <c r="I83" s="134">
        <f t="shared" si="27"/>
        <v>1886.606</v>
      </c>
      <c r="J83" s="135">
        <f t="shared" si="28"/>
        <v>9.2552953650012447E-3</v>
      </c>
      <c r="K83" s="135">
        <f t="shared" si="29"/>
        <v>0.38803492283728425</v>
      </c>
      <c r="L83" s="135">
        <f t="shared" si="30"/>
        <v>0.28410807556002682</v>
      </c>
      <c r="M83" s="136">
        <f t="shared" si="31"/>
        <v>10.006</v>
      </c>
      <c r="N83" s="137">
        <f t="shared" si="32"/>
        <v>0</v>
      </c>
      <c r="O83" s="137">
        <f t="shared" si="33"/>
        <v>2.4912461849479968</v>
      </c>
      <c r="P83" s="223">
        <f t="shared" si="34"/>
        <v>11</v>
      </c>
      <c r="Q83" s="224">
        <f t="shared" si="35"/>
        <v>0</v>
      </c>
      <c r="R83" s="224">
        <f t="shared" si="36"/>
        <v>47</v>
      </c>
      <c r="T83">
        <v>534</v>
      </c>
      <c r="U83">
        <v>6897</v>
      </c>
      <c r="V83" t="s">
        <v>302</v>
      </c>
      <c r="W83">
        <v>1886.606</v>
      </c>
      <c r="X83">
        <v>669.58299999999997</v>
      </c>
      <c r="Y83">
        <v>2.8180000000000001</v>
      </c>
      <c r="Z83">
        <v>10.006</v>
      </c>
      <c r="AA83">
        <v>143.24437499999999</v>
      </c>
      <c r="AB83">
        <v>1.325769</v>
      </c>
      <c r="AC83">
        <v>55.583820000000003</v>
      </c>
      <c r="AD83" s="1">
        <v>536</v>
      </c>
      <c r="AE83">
        <v>0</v>
      </c>
      <c r="AF83">
        <v>47</v>
      </c>
      <c r="AG83">
        <v>77</v>
      </c>
      <c r="AH83">
        <v>13.170541</v>
      </c>
      <c r="AI83">
        <v>98.9</v>
      </c>
      <c r="AJ83">
        <v>0</v>
      </c>
      <c r="AK83">
        <v>11</v>
      </c>
      <c r="AL83">
        <v>645</v>
      </c>
      <c r="AM83">
        <v>1.0114072510181171</v>
      </c>
      <c r="AN83" t="s">
        <v>71</v>
      </c>
      <c r="AO83">
        <v>1791.3009999999999</v>
      </c>
      <c r="AP83" t="s">
        <v>566</v>
      </c>
      <c r="AQ83" t="s">
        <v>118</v>
      </c>
      <c r="AR83" t="s">
        <v>120</v>
      </c>
      <c r="AS83" t="s">
        <v>118</v>
      </c>
      <c r="AT83" t="s">
        <v>120</v>
      </c>
      <c r="AU83" t="s">
        <v>221</v>
      </c>
      <c r="AV83" t="s">
        <v>302</v>
      </c>
      <c r="AW83" t="s">
        <v>71</v>
      </c>
      <c r="AX83">
        <v>6897</v>
      </c>
      <c r="AY83" t="s">
        <v>706</v>
      </c>
      <c r="AZ83">
        <v>2</v>
      </c>
      <c r="BA83" t="s">
        <v>762</v>
      </c>
      <c r="BB83">
        <v>2</v>
      </c>
      <c r="BC83">
        <v>1</v>
      </c>
      <c r="BE83" t="s">
        <v>68</v>
      </c>
      <c r="BF83">
        <v>2</v>
      </c>
      <c r="BG83" t="s">
        <v>399</v>
      </c>
      <c r="BI83" t="s">
        <v>118</v>
      </c>
      <c r="BJ83" t="s">
        <v>302</v>
      </c>
      <c r="BK83" t="s">
        <v>71</v>
      </c>
      <c r="BL83">
        <v>1.0114072510181171</v>
      </c>
      <c r="BM83">
        <v>6897</v>
      </c>
      <c r="BN83" t="s">
        <v>120</v>
      </c>
      <c r="BO83" t="s">
        <v>221</v>
      </c>
      <c r="BP83">
        <v>2</v>
      </c>
      <c r="BQ83">
        <v>1886.606</v>
      </c>
      <c r="BR83">
        <v>9.2552953650012447E-3</v>
      </c>
      <c r="BS83">
        <v>0.38803492283728425</v>
      </c>
      <c r="BT83">
        <v>0.28410807556002682</v>
      </c>
      <c r="BU83">
        <v>10.006</v>
      </c>
      <c r="BV83">
        <v>0</v>
      </c>
      <c r="BW83">
        <v>2.4912461849479968</v>
      </c>
      <c r="BX83">
        <v>11</v>
      </c>
      <c r="BY83">
        <v>0</v>
      </c>
      <c r="BZ83">
        <v>47</v>
      </c>
    </row>
    <row r="84" spans="1:78" ht="16.5">
      <c r="A84" s="109" t="str">
        <f t="shared" si="19"/>
        <v>해성운수</v>
      </c>
      <c r="B84" s="110" t="str">
        <f t="shared" si="20"/>
        <v>신대중</v>
      </c>
      <c r="C84" s="111" t="str">
        <f t="shared" si="21"/>
        <v>F</v>
      </c>
      <c r="D84" s="112">
        <f t="shared" si="22"/>
        <v>0.71869974103040835</v>
      </c>
      <c r="E84" s="113">
        <f t="shared" si="23"/>
        <v>6686</v>
      </c>
      <c r="F84" s="114" t="str">
        <f t="shared" si="24"/>
        <v>579</v>
      </c>
      <c r="G84" s="115" t="str">
        <f t="shared" si="25"/>
        <v>71바5798</v>
      </c>
      <c r="H84" s="116">
        <f t="shared" si="26"/>
        <v>2</v>
      </c>
      <c r="I84" s="117">
        <f t="shared" si="27"/>
        <v>1808.3779999999999</v>
      </c>
      <c r="J84" s="118">
        <f t="shared" si="28"/>
        <v>3.5077639472661119E-2</v>
      </c>
      <c r="K84" s="118">
        <f t="shared" si="29"/>
        <v>0.40994630924399711</v>
      </c>
      <c r="L84" s="118">
        <f t="shared" si="30"/>
        <v>0.41584226306668187</v>
      </c>
      <c r="M84" s="119">
        <f t="shared" si="31"/>
        <v>5.8570000000000002</v>
      </c>
      <c r="N84" s="120">
        <f t="shared" si="32"/>
        <v>0.49768355952129478</v>
      </c>
      <c r="O84" s="120">
        <f t="shared" si="33"/>
        <v>4.5897483822519405</v>
      </c>
      <c r="P84" s="225">
        <f t="shared" si="34"/>
        <v>43</v>
      </c>
      <c r="Q84" s="226">
        <f t="shared" si="35"/>
        <v>9</v>
      </c>
      <c r="R84" s="226">
        <f t="shared" si="36"/>
        <v>83</v>
      </c>
      <c r="T84">
        <v>534</v>
      </c>
      <c r="U84">
        <v>6686</v>
      </c>
      <c r="V84" t="s">
        <v>452</v>
      </c>
      <c r="W84">
        <v>1808.3779999999999</v>
      </c>
      <c r="X84">
        <v>445.09300000000002</v>
      </c>
      <c r="Y84">
        <v>4.0629999999999997</v>
      </c>
      <c r="Z84">
        <v>5.8570000000000002</v>
      </c>
      <c r="AA84">
        <v>173.76901899999999</v>
      </c>
      <c r="AB84">
        <v>6.0954069999999998</v>
      </c>
      <c r="AC84">
        <v>71.235968</v>
      </c>
      <c r="AD84" s="1">
        <v>752</v>
      </c>
      <c r="AE84">
        <v>9</v>
      </c>
      <c r="AF84">
        <v>83</v>
      </c>
      <c r="AG84">
        <v>82</v>
      </c>
      <c r="AH84">
        <v>10.406791</v>
      </c>
      <c r="AI84">
        <v>114</v>
      </c>
      <c r="AJ84">
        <v>0</v>
      </c>
      <c r="AK84">
        <v>43</v>
      </c>
      <c r="AL84">
        <v>39002</v>
      </c>
      <c r="AM84">
        <v>0.71869974103040835</v>
      </c>
      <c r="AN84" t="s">
        <v>70</v>
      </c>
      <c r="AO84">
        <v>1023.059</v>
      </c>
      <c r="AP84" t="s">
        <v>567</v>
      </c>
      <c r="AQ84" t="s">
        <v>118</v>
      </c>
      <c r="AR84" t="s">
        <v>127</v>
      </c>
      <c r="AS84" t="s">
        <v>118</v>
      </c>
      <c r="AT84" t="s">
        <v>127</v>
      </c>
      <c r="AU84" t="s">
        <v>242</v>
      </c>
      <c r="AV84" t="s">
        <v>452</v>
      </c>
      <c r="AW84" t="s">
        <v>70</v>
      </c>
      <c r="AX84">
        <v>6686</v>
      </c>
      <c r="AY84" t="s">
        <v>719</v>
      </c>
      <c r="AZ84">
        <v>6</v>
      </c>
      <c r="BA84" t="s">
        <v>763</v>
      </c>
      <c r="BB84">
        <v>2</v>
      </c>
      <c r="BC84">
        <v>1</v>
      </c>
      <c r="BE84" t="s">
        <v>70</v>
      </c>
      <c r="BF84">
        <v>0</v>
      </c>
      <c r="BG84" t="s">
        <v>363</v>
      </c>
      <c r="BI84" t="s">
        <v>118</v>
      </c>
      <c r="BJ84" t="s">
        <v>452</v>
      </c>
      <c r="BK84" t="s">
        <v>70</v>
      </c>
      <c r="BL84">
        <v>0.71869974103040835</v>
      </c>
      <c r="BM84">
        <v>6686</v>
      </c>
      <c r="BN84" t="s">
        <v>127</v>
      </c>
      <c r="BO84" t="s">
        <v>242</v>
      </c>
      <c r="BP84">
        <v>2</v>
      </c>
      <c r="BQ84">
        <v>1808.3779999999999</v>
      </c>
      <c r="BR84">
        <v>3.5077639472661119E-2</v>
      </c>
      <c r="BS84">
        <v>0.40994630924399711</v>
      </c>
      <c r="BT84">
        <v>0.41584226306668187</v>
      </c>
      <c r="BU84">
        <v>5.8570000000000002</v>
      </c>
      <c r="BV84">
        <v>0.49768355952129478</v>
      </c>
      <c r="BW84">
        <v>4.5897483822519405</v>
      </c>
      <c r="BX84">
        <v>43</v>
      </c>
      <c r="BY84">
        <v>9</v>
      </c>
      <c r="BZ84">
        <v>83</v>
      </c>
    </row>
    <row r="85" spans="1:78" ht="16.5">
      <c r="A85" s="126" t="str">
        <f t="shared" si="19"/>
        <v>해성운수</v>
      </c>
      <c r="B85" s="127" t="str">
        <f t="shared" si="20"/>
        <v>신상현</v>
      </c>
      <c r="C85" s="128" t="str">
        <f t="shared" si="21"/>
        <v>D</v>
      </c>
      <c r="D85" s="129">
        <f t="shared" si="22"/>
        <v>0.83019885388744841</v>
      </c>
      <c r="E85" s="130">
        <f t="shared" si="23"/>
        <v>8894</v>
      </c>
      <c r="F85" s="131" t="str">
        <f t="shared" si="24"/>
        <v>514-1</v>
      </c>
      <c r="G85" s="132" t="str">
        <f t="shared" si="25"/>
        <v>71바5768</v>
      </c>
      <c r="H85" s="133">
        <f t="shared" si="26"/>
        <v>2</v>
      </c>
      <c r="I85" s="134">
        <f t="shared" si="27"/>
        <v>733.84500000000003</v>
      </c>
      <c r="J85" s="135">
        <f t="shared" si="28"/>
        <v>1.2556899581592109E-2</v>
      </c>
      <c r="K85" s="135">
        <f t="shared" si="29"/>
        <v>0.40688273864738383</v>
      </c>
      <c r="L85" s="135">
        <f t="shared" si="30"/>
        <v>0.31750574031300888</v>
      </c>
      <c r="M85" s="136">
        <f t="shared" si="31"/>
        <v>11.083</v>
      </c>
      <c r="N85" s="137">
        <f t="shared" si="32"/>
        <v>0</v>
      </c>
      <c r="O85" s="137">
        <f t="shared" si="33"/>
        <v>4.3605938583760873</v>
      </c>
      <c r="P85" s="223">
        <f t="shared" si="34"/>
        <v>9</v>
      </c>
      <c r="Q85" s="224">
        <f t="shared" si="35"/>
        <v>0</v>
      </c>
      <c r="R85" s="224">
        <f t="shared" si="36"/>
        <v>32</v>
      </c>
      <c r="T85">
        <v>534</v>
      </c>
      <c r="U85">
        <v>8894</v>
      </c>
      <c r="V85" t="s">
        <v>303</v>
      </c>
      <c r="W85">
        <v>733.84500000000003</v>
      </c>
      <c r="X85">
        <v>313.99799999999999</v>
      </c>
      <c r="Y85">
        <v>2.3370000000000002</v>
      </c>
      <c r="Z85">
        <v>11.083</v>
      </c>
      <c r="AA85">
        <v>58.333030000000001</v>
      </c>
      <c r="AB85">
        <v>0.73248199999999997</v>
      </c>
      <c r="AC85">
        <v>23.734703</v>
      </c>
      <c r="AD85" s="1">
        <v>233</v>
      </c>
      <c r="AE85">
        <v>0</v>
      </c>
      <c r="AF85">
        <v>32</v>
      </c>
      <c r="AG85">
        <v>78</v>
      </c>
      <c r="AH85">
        <v>12.580265000000001</v>
      </c>
      <c r="AI85">
        <v>60.9</v>
      </c>
      <c r="AJ85">
        <v>0</v>
      </c>
      <c r="AK85">
        <v>9</v>
      </c>
      <c r="AL85">
        <v>3313</v>
      </c>
      <c r="AM85">
        <v>0.83019885388744841</v>
      </c>
      <c r="AN85" t="s">
        <v>67</v>
      </c>
      <c r="AO85">
        <v>615.00800000000004</v>
      </c>
      <c r="AP85" t="s">
        <v>568</v>
      </c>
      <c r="AQ85" t="s">
        <v>118</v>
      </c>
      <c r="AR85" t="s">
        <v>120</v>
      </c>
      <c r="AS85" t="s">
        <v>118</v>
      </c>
      <c r="AT85" t="s">
        <v>120</v>
      </c>
      <c r="AU85" t="s">
        <v>219</v>
      </c>
      <c r="AV85" t="s">
        <v>303</v>
      </c>
      <c r="AW85" t="s">
        <v>67</v>
      </c>
      <c r="AX85">
        <v>8894</v>
      </c>
      <c r="AY85" t="s">
        <v>701</v>
      </c>
      <c r="AZ85">
        <v>6</v>
      </c>
      <c r="BA85" t="s">
        <v>472</v>
      </c>
      <c r="BB85">
        <v>2</v>
      </c>
      <c r="BC85">
        <v>1</v>
      </c>
      <c r="BE85" t="s">
        <v>67</v>
      </c>
      <c r="BF85">
        <v>0</v>
      </c>
      <c r="BG85" t="s">
        <v>363</v>
      </c>
      <c r="BI85" t="s">
        <v>118</v>
      </c>
      <c r="BJ85" t="s">
        <v>303</v>
      </c>
      <c r="BK85" t="s">
        <v>67</v>
      </c>
      <c r="BL85">
        <v>0.83019885388744841</v>
      </c>
      <c r="BM85">
        <v>8894</v>
      </c>
      <c r="BN85" t="s">
        <v>120</v>
      </c>
      <c r="BO85" t="s">
        <v>219</v>
      </c>
      <c r="BP85">
        <v>2</v>
      </c>
      <c r="BQ85">
        <v>733.84500000000003</v>
      </c>
      <c r="BR85">
        <v>1.2556899581592109E-2</v>
      </c>
      <c r="BS85">
        <v>0.40688273864738383</v>
      </c>
      <c r="BT85">
        <v>0.31750574031300888</v>
      </c>
      <c r="BU85">
        <v>11.083</v>
      </c>
      <c r="BV85">
        <v>0</v>
      </c>
      <c r="BW85">
        <v>4.3605938583760873</v>
      </c>
      <c r="BX85">
        <v>9</v>
      </c>
      <c r="BY85">
        <v>0</v>
      </c>
      <c r="BZ85">
        <v>32</v>
      </c>
    </row>
    <row r="86" spans="1:78" ht="16.5">
      <c r="A86" s="109" t="str">
        <f t="shared" si="19"/>
        <v>해성운수</v>
      </c>
      <c r="B86" s="110" t="str">
        <f t="shared" si="20"/>
        <v>신유재</v>
      </c>
      <c r="C86" s="111" t="str">
        <f t="shared" si="21"/>
        <v>A</v>
      </c>
      <c r="D86" s="112">
        <f t="shared" si="22"/>
        <v>0.97068671017238994</v>
      </c>
      <c r="E86" s="113">
        <f t="shared" si="23"/>
        <v>8421</v>
      </c>
      <c r="F86" s="114" t="str">
        <f t="shared" si="24"/>
        <v>24</v>
      </c>
      <c r="G86" s="115" t="str">
        <f t="shared" si="25"/>
        <v>70바3863</v>
      </c>
      <c r="H86" s="116">
        <f t="shared" si="26"/>
        <v>3</v>
      </c>
      <c r="I86" s="117">
        <f t="shared" si="27"/>
        <v>2224.395</v>
      </c>
      <c r="J86" s="118">
        <f t="shared" si="28"/>
        <v>2.0524085019230525E-3</v>
      </c>
      <c r="K86" s="118">
        <f t="shared" si="29"/>
        <v>0.38668156099687184</v>
      </c>
      <c r="L86" s="118">
        <f t="shared" si="30"/>
        <v>0.25804769386732124</v>
      </c>
      <c r="M86" s="119">
        <f t="shared" si="31"/>
        <v>14.897</v>
      </c>
      <c r="N86" s="120">
        <f t="shared" si="32"/>
        <v>0.4046043980498068</v>
      </c>
      <c r="O86" s="120">
        <f t="shared" si="33"/>
        <v>8.002175872540624</v>
      </c>
      <c r="P86" s="225">
        <f t="shared" si="34"/>
        <v>7</v>
      </c>
      <c r="Q86" s="226">
        <f t="shared" si="35"/>
        <v>9</v>
      </c>
      <c r="R86" s="226">
        <f t="shared" si="36"/>
        <v>178</v>
      </c>
      <c r="T86">
        <v>534</v>
      </c>
      <c r="U86">
        <v>8421</v>
      </c>
      <c r="V86" t="s">
        <v>304</v>
      </c>
      <c r="W86">
        <v>2224.395</v>
      </c>
      <c r="X86">
        <v>992.846</v>
      </c>
      <c r="Y86">
        <v>2.2400000000000002</v>
      </c>
      <c r="Z86">
        <v>14.897</v>
      </c>
      <c r="AA86">
        <v>141.01383799999999</v>
      </c>
      <c r="AB86">
        <v>0.28941800000000001</v>
      </c>
      <c r="AC86">
        <v>54.527450999999999</v>
      </c>
      <c r="AD86" s="1">
        <v>574</v>
      </c>
      <c r="AE86">
        <v>9</v>
      </c>
      <c r="AF86">
        <v>178</v>
      </c>
      <c r="AG86">
        <v>73</v>
      </c>
      <c r="AH86">
        <v>15.774302</v>
      </c>
      <c r="AI86">
        <v>81.900000000000006</v>
      </c>
      <c r="AJ86">
        <v>0</v>
      </c>
      <c r="AK86">
        <v>7</v>
      </c>
      <c r="AL86">
        <v>8841</v>
      </c>
      <c r="AM86">
        <v>0.97068671017238994</v>
      </c>
      <c r="AN86" t="s">
        <v>66</v>
      </c>
      <c r="AO86">
        <v>2033.309</v>
      </c>
      <c r="AP86" t="s">
        <v>569</v>
      </c>
      <c r="AQ86" t="s">
        <v>118</v>
      </c>
      <c r="AR86" t="s">
        <v>119</v>
      </c>
      <c r="AS86" t="s">
        <v>118</v>
      </c>
      <c r="AT86" t="s">
        <v>119</v>
      </c>
      <c r="AU86" t="s">
        <v>195</v>
      </c>
      <c r="AV86" t="s">
        <v>304</v>
      </c>
      <c r="AW86" t="s">
        <v>66</v>
      </c>
      <c r="AX86">
        <v>8421</v>
      </c>
      <c r="AY86" t="s">
        <v>715</v>
      </c>
      <c r="AZ86">
        <v>5</v>
      </c>
      <c r="BA86" t="s">
        <v>419</v>
      </c>
      <c r="BB86">
        <v>3</v>
      </c>
      <c r="BC86">
        <v>1</v>
      </c>
      <c r="BE86" t="s">
        <v>66</v>
      </c>
      <c r="BF86">
        <v>0</v>
      </c>
      <c r="BG86" s="5" t="s">
        <v>363</v>
      </c>
      <c r="BI86" t="s">
        <v>118</v>
      </c>
      <c r="BJ86" t="s">
        <v>304</v>
      </c>
      <c r="BK86" t="s">
        <v>66</v>
      </c>
      <c r="BL86">
        <v>0.97068671017238994</v>
      </c>
      <c r="BM86">
        <v>8421</v>
      </c>
      <c r="BN86" t="s">
        <v>119</v>
      </c>
      <c r="BO86" t="s">
        <v>195</v>
      </c>
      <c r="BP86">
        <v>3</v>
      </c>
      <c r="BQ86">
        <v>2224.395</v>
      </c>
      <c r="BR86">
        <v>2.0524085019230525E-3</v>
      </c>
      <c r="BS86">
        <v>0.38668156099687184</v>
      </c>
      <c r="BT86">
        <v>0.25804769386732124</v>
      </c>
      <c r="BU86">
        <v>14.897</v>
      </c>
      <c r="BV86">
        <v>0.4046043980498068</v>
      </c>
      <c r="BW86">
        <v>8.002175872540624</v>
      </c>
      <c r="BX86">
        <v>7</v>
      </c>
      <c r="BY86">
        <v>9</v>
      </c>
      <c r="BZ86">
        <v>178</v>
      </c>
    </row>
    <row r="87" spans="1:78" ht="16.5">
      <c r="A87" s="126" t="str">
        <f t="shared" si="19"/>
        <v>해성운수</v>
      </c>
      <c r="B87" s="127" t="str">
        <f t="shared" si="20"/>
        <v>심길섭</v>
      </c>
      <c r="C87" s="128" t="str">
        <f t="shared" si="21"/>
        <v>S</v>
      </c>
      <c r="D87" s="129">
        <f t="shared" si="22"/>
        <v>1.0757155972453569</v>
      </c>
      <c r="E87" s="130">
        <f t="shared" si="23"/>
        <v>6165</v>
      </c>
      <c r="F87" s="131" t="str">
        <f t="shared" si="24"/>
        <v>24</v>
      </c>
      <c r="G87" s="132" t="str">
        <f t="shared" si="25"/>
        <v>70바3893</v>
      </c>
      <c r="H87" s="133">
        <f t="shared" si="26"/>
        <v>4</v>
      </c>
      <c r="I87" s="134">
        <f t="shared" si="27"/>
        <v>2008.421</v>
      </c>
      <c r="J87" s="135">
        <f t="shared" si="28"/>
        <v>1.2167074667602197E-2</v>
      </c>
      <c r="K87" s="135">
        <f t="shared" si="29"/>
        <v>0.36951460398344266</v>
      </c>
      <c r="L87" s="135">
        <f t="shared" si="30"/>
        <v>0.16082285536747523</v>
      </c>
      <c r="M87" s="136">
        <f t="shared" si="31"/>
        <v>8.8859999999999992</v>
      </c>
      <c r="N87" s="137">
        <f t="shared" si="32"/>
        <v>0.49790357698908744</v>
      </c>
      <c r="O87" s="137">
        <f t="shared" si="33"/>
        <v>5.5765200622777789</v>
      </c>
      <c r="P87" s="223">
        <f t="shared" si="34"/>
        <v>8</v>
      </c>
      <c r="Q87" s="224">
        <f t="shared" si="35"/>
        <v>10</v>
      </c>
      <c r="R87" s="224">
        <f t="shared" si="36"/>
        <v>112</v>
      </c>
      <c r="T87">
        <v>534</v>
      </c>
      <c r="U87">
        <v>6165</v>
      </c>
      <c r="V87" t="s">
        <v>305</v>
      </c>
      <c r="W87">
        <v>2008.421</v>
      </c>
      <c r="X87">
        <v>800.97900000000004</v>
      </c>
      <c r="Y87">
        <v>2.5070000000000001</v>
      </c>
      <c r="Z87">
        <v>8.8859999999999992</v>
      </c>
      <c r="AA87">
        <v>136.84078099999999</v>
      </c>
      <c r="AB87">
        <v>1.664952</v>
      </c>
      <c r="AC87">
        <v>50.564667</v>
      </c>
      <c r="AD87" s="1">
        <v>323</v>
      </c>
      <c r="AE87">
        <v>10</v>
      </c>
      <c r="AF87">
        <v>112</v>
      </c>
      <c r="AG87">
        <v>68</v>
      </c>
      <c r="AH87">
        <v>14.677064</v>
      </c>
      <c r="AI87">
        <v>70.5</v>
      </c>
      <c r="AJ87">
        <v>0</v>
      </c>
      <c r="AK87">
        <v>8</v>
      </c>
      <c r="AL87">
        <v>4952</v>
      </c>
      <c r="AM87">
        <v>1.0757155972453569</v>
      </c>
      <c r="AN87" t="s">
        <v>71</v>
      </c>
      <c r="AO87">
        <v>1665.211</v>
      </c>
      <c r="AP87" t="s">
        <v>570</v>
      </c>
      <c r="AQ87" t="s">
        <v>118</v>
      </c>
      <c r="AR87" t="s">
        <v>119</v>
      </c>
      <c r="AS87" t="s">
        <v>118</v>
      </c>
      <c r="AT87" t="s">
        <v>119</v>
      </c>
      <c r="AU87" t="s">
        <v>211</v>
      </c>
      <c r="AV87" t="s">
        <v>305</v>
      </c>
      <c r="AW87" t="s">
        <v>71</v>
      </c>
      <c r="AX87">
        <v>6165</v>
      </c>
      <c r="AY87" t="s">
        <v>712</v>
      </c>
      <c r="AZ87">
        <v>5</v>
      </c>
      <c r="BA87" t="s">
        <v>764</v>
      </c>
      <c r="BB87">
        <v>4</v>
      </c>
      <c r="BC87">
        <v>1</v>
      </c>
      <c r="BE87" t="s">
        <v>71</v>
      </c>
      <c r="BF87">
        <v>0</v>
      </c>
      <c r="BG87" t="s">
        <v>363</v>
      </c>
      <c r="BI87" t="s">
        <v>118</v>
      </c>
      <c r="BJ87" t="s">
        <v>305</v>
      </c>
      <c r="BK87" t="s">
        <v>71</v>
      </c>
      <c r="BL87">
        <v>1.0757155972453569</v>
      </c>
      <c r="BM87">
        <v>6165</v>
      </c>
      <c r="BN87" t="s">
        <v>119</v>
      </c>
      <c r="BO87" t="s">
        <v>211</v>
      </c>
      <c r="BP87">
        <v>4</v>
      </c>
      <c r="BQ87">
        <v>2008.421</v>
      </c>
      <c r="BR87">
        <v>1.2167074667602197E-2</v>
      </c>
      <c r="BS87">
        <v>0.36951460398344266</v>
      </c>
      <c r="BT87">
        <v>0.16082285536747523</v>
      </c>
      <c r="BU87">
        <v>8.8859999999999992</v>
      </c>
      <c r="BV87">
        <v>0.49790357698908744</v>
      </c>
      <c r="BW87">
        <v>5.5765200622777789</v>
      </c>
      <c r="BX87">
        <v>8</v>
      </c>
      <c r="BY87">
        <v>10</v>
      </c>
      <c r="BZ87">
        <v>112</v>
      </c>
    </row>
    <row r="88" spans="1:78" ht="16.5">
      <c r="A88" s="109" t="str">
        <f t="shared" si="19"/>
        <v>해성운수</v>
      </c>
      <c r="B88" s="110" t="str">
        <f t="shared" si="20"/>
        <v>심웅섭</v>
      </c>
      <c r="C88" s="111" t="str">
        <f t="shared" si="21"/>
        <v>F</v>
      </c>
      <c r="D88" s="112">
        <f t="shared" si="22"/>
        <v>0.78268686448730329</v>
      </c>
      <c r="E88" s="113">
        <f t="shared" si="23"/>
        <v>288</v>
      </c>
      <c r="F88" s="114" t="str">
        <f t="shared" si="24"/>
        <v>579</v>
      </c>
      <c r="G88" s="115" t="str">
        <f t="shared" si="25"/>
        <v>71바5770</v>
      </c>
      <c r="H88" s="116">
        <f t="shared" si="26"/>
        <v>5</v>
      </c>
      <c r="I88" s="117">
        <f t="shared" si="27"/>
        <v>1139.0040000000001</v>
      </c>
      <c r="J88" s="118">
        <f t="shared" si="28"/>
        <v>2.887722548257439E-2</v>
      </c>
      <c r="K88" s="118">
        <f t="shared" si="29"/>
        <v>0.44976967877326157</v>
      </c>
      <c r="L88" s="118">
        <f t="shared" si="30"/>
        <v>0.58998914841387728</v>
      </c>
      <c r="M88" s="119">
        <f t="shared" si="31"/>
        <v>4.9139999999999997</v>
      </c>
      <c r="N88" s="120">
        <f t="shared" si="32"/>
        <v>0.1755920084565111</v>
      </c>
      <c r="O88" s="120">
        <f t="shared" si="33"/>
        <v>1.4925320718803443</v>
      </c>
      <c r="P88" s="225">
        <f t="shared" si="34"/>
        <v>39</v>
      </c>
      <c r="Q88" s="226">
        <f t="shared" si="35"/>
        <v>2</v>
      </c>
      <c r="R88" s="226">
        <f t="shared" si="36"/>
        <v>17</v>
      </c>
      <c r="T88">
        <v>534</v>
      </c>
      <c r="U88">
        <v>288</v>
      </c>
      <c r="V88" t="s">
        <v>409</v>
      </c>
      <c r="W88">
        <v>1139.0039999999999</v>
      </c>
      <c r="X88">
        <v>258.964</v>
      </c>
      <c r="Y88">
        <v>4.3979999999999997</v>
      </c>
      <c r="Z88">
        <v>4.9139999999999997</v>
      </c>
      <c r="AA88">
        <v>112.87192400000001</v>
      </c>
      <c r="AB88">
        <v>3.2594280000000002</v>
      </c>
      <c r="AC88">
        <v>50.766368999999997</v>
      </c>
      <c r="AD88" s="1">
        <v>672</v>
      </c>
      <c r="AE88">
        <v>2</v>
      </c>
      <c r="AF88">
        <v>17</v>
      </c>
      <c r="AG88">
        <v>72</v>
      </c>
      <c r="AH88">
        <v>10.091118</v>
      </c>
      <c r="AI88">
        <v>40.4</v>
      </c>
      <c r="AJ88">
        <v>0</v>
      </c>
      <c r="AK88">
        <v>39</v>
      </c>
      <c r="AL88">
        <v>26322</v>
      </c>
      <c r="AM88">
        <v>0.78268686448730329</v>
      </c>
      <c r="AN88" t="s">
        <v>70</v>
      </c>
      <c r="AO88">
        <v>552.63800000000003</v>
      </c>
      <c r="AP88" t="s">
        <v>571</v>
      </c>
      <c r="AQ88" t="s">
        <v>118</v>
      </c>
      <c r="AR88" t="s">
        <v>127</v>
      </c>
      <c r="AS88" t="s">
        <v>118</v>
      </c>
      <c r="AT88" t="s">
        <v>127</v>
      </c>
      <c r="AU88" t="s">
        <v>240</v>
      </c>
      <c r="AV88" t="s">
        <v>409</v>
      </c>
      <c r="AW88" t="s">
        <v>70</v>
      </c>
      <c r="AX88">
        <v>288</v>
      </c>
      <c r="AY88" t="s">
        <v>719</v>
      </c>
      <c r="AZ88">
        <v>2</v>
      </c>
      <c r="BA88" t="s">
        <v>385</v>
      </c>
      <c r="BB88">
        <v>5</v>
      </c>
      <c r="BC88">
        <v>1</v>
      </c>
      <c r="BE88" t="s">
        <v>70</v>
      </c>
      <c r="BF88">
        <v>0</v>
      </c>
      <c r="BG88" s="5" t="s">
        <v>363</v>
      </c>
      <c r="BI88" t="s">
        <v>118</v>
      </c>
      <c r="BJ88" t="s">
        <v>409</v>
      </c>
      <c r="BK88" t="s">
        <v>70</v>
      </c>
      <c r="BL88">
        <v>0.78268686448730329</v>
      </c>
      <c r="BM88">
        <v>288</v>
      </c>
      <c r="BN88" t="s">
        <v>127</v>
      </c>
      <c r="BO88" t="s">
        <v>240</v>
      </c>
      <c r="BP88">
        <v>5</v>
      </c>
      <c r="BQ88">
        <v>1139.0040000000001</v>
      </c>
      <c r="BR88">
        <v>2.887722548257439E-2</v>
      </c>
      <c r="BS88">
        <v>0.44976967877326157</v>
      </c>
      <c r="BT88">
        <v>0.5899891484138774</v>
      </c>
      <c r="BU88">
        <v>4.9139999999999997</v>
      </c>
      <c r="BV88">
        <v>0.1755920084565111</v>
      </c>
      <c r="BW88">
        <v>1.4925320718803443</v>
      </c>
      <c r="BX88">
        <v>39</v>
      </c>
      <c r="BY88">
        <v>2</v>
      </c>
      <c r="BZ88">
        <v>17</v>
      </c>
    </row>
    <row r="89" spans="1:78" ht="16.5">
      <c r="A89" s="126" t="str">
        <f t="shared" si="19"/>
        <v>해성운수</v>
      </c>
      <c r="B89" s="127" t="str">
        <f t="shared" si="20"/>
        <v>오정일</v>
      </c>
      <c r="C89" s="128" t="str">
        <f t="shared" si="21"/>
        <v>A</v>
      </c>
      <c r="D89" s="129">
        <f t="shared" si="22"/>
        <v>0.9848780487804879</v>
      </c>
      <c r="E89" s="130">
        <f t="shared" si="23"/>
        <v>8165</v>
      </c>
      <c r="F89" s="131" t="str">
        <f t="shared" si="24"/>
        <v>564</v>
      </c>
      <c r="G89" s="132" t="str">
        <f t="shared" si="25"/>
        <v>71바5772</v>
      </c>
      <c r="H89" s="133">
        <f t="shared" si="26"/>
        <v>1</v>
      </c>
      <c r="I89" s="134">
        <f t="shared" si="27"/>
        <v>1100.0239999999999</v>
      </c>
      <c r="J89" s="135">
        <f t="shared" si="28"/>
        <v>5.1555085411182202E-3</v>
      </c>
      <c r="K89" s="135">
        <f t="shared" si="29"/>
        <v>0.47524792223143897</v>
      </c>
      <c r="L89" s="135">
        <f t="shared" si="30"/>
        <v>0.40908198366581094</v>
      </c>
      <c r="M89" s="136">
        <f t="shared" si="31"/>
        <v>5.4909999999999997</v>
      </c>
      <c r="N89" s="137">
        <f t="shared" si="32"/>
        <v>0.72725685985033062</v>
      </c>
      <c r="O89" s="137">
        <f t="shared" si="33"/>
        <v>0.99997818229420454</v>
      </c>
      <c r="P89" s="223">
        <f t="shared" si="34"/>
        <v>80</v>
      </c>
      <c r="Q89" s="224">
        <f t="shared" si="35"/>
        <v>8</v>
      </c>
      <c r="R89" s="224">
        <f t="shared" si="36"/>
        <v>11</v>
      </c>
      <c r="T89">
        <v>534</v>
      </c>
      <c r="U89">
        <v>8165</v>
      </c>
      <c r="V89" t="s">
        <v>306</v>
      </c>
      <c r="W89">
        <v>1100.0239999999999</v>
      </c>
      <c r="X89">
        <v>272.42399999999998</v>
      </c>
      <c r="Y89">
        <v>4.0380000000000003</v>
      </c>
      <c r="Z89">
        <v>5.4909999999999997</v>
      </c>
      <c r="AA89">
        <v>112.06770299999999</v>
      </c>
      <c r="AB89">
        <v>0.577766</v>
      </c>
      <c r="AC89">
        <v>53.259943</v>
      </c>
      <c r="AD89" s="1">
        <v>450</v>
      </c>
      <c r="AE89">
        <v>8</v>
      </c>
      <c r="AF89">
        <v>11</v>
      </c>
      <c r="AG89">
        <v>83</v>
      </c>
      <c r="AH89">
        <v>9.815709</v>
      </c>
      <c r="AI89">
        <v>75.2</v>
      </c>
      <c r="AJ89">
        <v>0</v>
      </c>
      <c r="AK89">
        <v>80</v>
      </c>
      <c r="AL89">
        <v>13395</v>
      </c>
      <c r="AM89">
        <v>0.9848780487804879</v>
      </c>
      <c r="AN89" t="s">
        <v>66</v>
      </c>
      <c r="AO89">
        <v>1100.0239999999999</v>
      </c>
      <c r="AP89" t="s">
        <v>572</v>
      </c>
      <c r="AQ89" t="s">
        <v>118</v>
      </c>
      <c r="AR89" t="s">
        <v>124</v>
      </c>
      <c r="AS89" t="s">
        <v>118</v>
      </c>
      <c r="AT89" t="s">
        <v>124</v>
      </c>
      <c r="AU89" t="s">
        <v>234</v>
      </c>
      <c r="AV89" t="s">
        <v>306</v>
      </c>
      <c r="AW89" t="s">
        <v>66</v>
      </c>
      <c r="AX89">
        <v>8165</v>
      </c>
      <c r="AY89" t="s">
        <v>726</v>
      </c>
      <c r="AZ89">
        <v>3</v>
      </c>
      <c r="BA89" t="s">
        <v>765</v>
      </c>
      <c r="BB89">
        <v>1</v>
      </c>
      <c r="BC89">
        <v>1</v>
      </c>
      <c r="BE89" t="s">
        <v>66</v>
      </c>
      <c r="BF89">
        <v>0</v>
      </c>
      <c r="BG89" t="s">
        <v>363</v>
      </c>
      <c r="BI89" t="s">
        <v>118</v>
      </c>
      <c r="BJ89" t="s">
        <v>306</v>
      </c>
      <c r="BK89" t="s">
        <v>66</v>
      </c>
      <c r="BL89">
        <v>0.9848780487804879</v>
      </c>
      <c r="BM89">
        <v>8165</v>
      </c>
      <c r="BN89" t="s">
        <v>124</v>
      </c>
      <c r="BO89" t="s">
        <v>234</v>
      </c>
      <c r="BP89">
        <v>1</v>
      </c>
      <c r="BQ89">
        <v>1100.0239999999999</v>
      </c>
      <c r="BR89">
        <v>5.1555085411182202E-3</v>
      </c>
      <c r="BS89">
        <v>0.47524792223143897</v>
      </c>
      <c r="BT89">
        <v>0.40908198366581094</v>
      </c>
      <c r="BU89">
        <v>5.4909999999999997</v>
      </c>
      <c r="BV89">
        <v>0.72725685985033062</v>
      </c>
      <c r="BW89">
        <v>0.99997818229420454</v>
      </c>
      <c r="BX89">
        <v>80</v>
      </c>
      <c r="BY89">
        <v>8</v>
      </c>
      <c r="BZ89">
        <v>11</v>
      </c>
    </row>
    <row r="90" spans="1:78" ht="16.5">
      <c r="A90" s="109" t="str">
        <f t="shared" si="19"/>
        <v>해성운수</v>
      </c>
      <c r="B90" s="110" t="str">
        <f t="shared" si="20"/>
        <v>원상재</v>
      </c>
      <c r="C90" s="111" t="str">
        <f t="shared" si="21"/>
        <v>B</v>
      </c>
      <c r="D90" s="112">
        <f t="shared" si="22"/>
        <v>0.93505476482285288</v>
      </c>
      <c r="E90" s="113">
        <f t="shared" si="23"/>
        <v>555</v>
      </c>
      <c r="F90" s="114" t="str">
        <f t="shared" si="24"/>
        <v>564</v>
      </c>
      <c r="G90" s="115" t="str">
        <f t="shared" si="25"/>
        <v>71바5773</v>
      </c>
      <c r="H90" s="116">
        <f t="shared" si="26"/>
        <v>3</v>
      </c>
      <c r="I90" s="117">
        <f t="shared" si="27"/>
        <v>1125.2249999999999</v>
      </c>
      <c r="J90" s="118">
        <f t="shared" si="28"/>
        <v>3.5818655307739353E-2</v>
      </c>
      <c r="K90" s="118">
        <f t="shared" si="29"/>
        <v>0.45138831186401412</v>
      </c>
      <c r="L90" s="118">
        <f t="shared" si="30"/>
        <v>0.31371503477082363</v>
      </c>
      <c r="M90" s="119">
        <f t="shared" si="31"/>
        <v>7.1719999999999997</v>
      </c>
      <c r="N90" s="120">
        <f t="shared" si="32"/>
        <v>1.3330667199893356</v>
      </c>
      <c r="O90" s="120">
        <f t="shared" si="33"/>
        <v>4.176942389299918</v>
      </c>
      <c r="P90" s="225">
        <f t="shared" si="34"/>
        <v>43</v>
      </c>
      <c r="Q90" s="226">
        <f t="shared" si="35"/>
        <v>15</v>
      </c>
      <c r="R90" s="226">
        <f t="shared" si="36"/>
        <v>47</v>
      </c>
      <c r="T90">
        <v>534</v>
      </c>
      <c r="U90">
        <v>555</v>
      </c>
      <c r="V90" t="s">
        <v>307</v>
      </c>
      <c r="W90">
        <v>1125.2249999999999</v>
      </c>
      <c r="X90">
        <v>291.03399999999999</v>
      </c>
      <c r="Y90">
        <v>3.8660000000000001</v>
      </c>
      <c r="Z90">
        <v>7.1719999999999997</v>
      </c>
      <c r="AA90">
        <v>119.35023700000001</v>
      </c>
      <c r="AB90">
        <v>4.2749649999999999</v>
      </c>
      <c r="AC90">
        <v>53.873302000000002</v>
      </c>
      <c r="AD90" s="1">
        <v>353</v>
      </c>
      <c r="AE90">
        <v>15</v>
      </c>
      <c r="AF90">
        <v>47</v>
      </c>
      <c r="AG90">
        <v>89</v>
      </c>
      <c r="AH90">
        <v>9.4279240000000009</v>
      </c>
      <c r="AI90">
        <v>150.1</v>
      </c>
      <c r="AJ90">
        <v>4</v>
      </c>
      <c r="AK90">
        <v>43</v>
      </c>
      <c r="AL90">
        <v>6200</v>
      </c>
      <c r="AM90">
        <v>0.93505476482285288</v>
      </c>
      <c r="AN90" t="s">
        <v>68</v>
      </c>
      <c r="AO90">
        <v>978.16200000000003</v>
      </c>
      <c r="AP90" t="s">
        <v>573</v>
      </c>
      <c r="AQ90" t="s">
        <v>118</v>
      </c>
      <c r="AR90" t="s">
        <v>124</v>
      </c>
      <c r="AS90" t="s">
        <v>118</v>
      </c>
      <c r="AT90" t="s">
        <v>124</v>
      </c>
      <c r="AU90" t="s">
        <v>235</v>
      </c>
      <c r="AV90" t="s">
        <v>307</v>
      </c>
      <c r="AW90" t="s">
        <v>68</v>
      </c>
      <c r="AX90">
        <v>555</v>
      </c>
      <c r="AY90" t="s">
        <v>700</v>
      </c>
      <c r="AZ90">
        <v>2</v>
      </c>
      <c r="BA90" t="s">
        <v>479</v>
      </c>
      <c r="BB90">
        <v>3</v>
      </c>
      <c r="BC90">
        <v>1</v>
      </c>
      <c r="BE90" t="s">
        <v>68</v>
      </c>
      <c r="BF90">
        <v>0</v>
      </c>
      <c r="BG90" t="s">
        <v>363</v>
      </c>
      <c r="BI90" t="s">
        <v>118</v>
      </c>
      <c r="BJ90" t="s">
        <v>307</v>
      </c>
      <c r="BK90" t="s">
        <v>68</v>
      </c>
      <c r="BL90">
        <v>0.93505476482285288</v>
      </c>
      <c r="BM90">
        <v>555</v>
      </c>
      <c r="BN90" t="s">
        <v>124</v>
      </c>
      <c r="BO90" t="s">
        <v>235</v>
      </c>
      <c r="BP90">
        <v>3</v>
      </c>
      <c r="BQ90">
        <v>1125.2249999999999</v>
      </c>
      <c r="BR90">
        <v>3.5818655307739353E-2</v>
      </c>
      <c r="BS90">
        <v>0.45138831186401412</v>
      </c>
      <c r="BT90">
        <v>0.31371503477082363</v>
      </c>
      <c r="BU90">
        <v>7.1719999999999997</v>
      </c>
      <c r="BV90">
        <v>1.3330667199893356</v>
      </c>
      <c r="BW90">
        <v>4.176942389299918</v>
      </c>
      <c r="BX90">
        <v>43</v>
      </c>
      <c r="BY90">
        <v>15</v>
      </c>
      <c r="BZ90">
        <v>47</v>
      </c>
    </row>
    <row r="91" spans="1:78" ht="16.5">
      <c r="A91" s="126" t="str">
        <f t="shared" si="19"/>
        <v>해성운수</v>
      </c>
      <c r="B91" s="127" t="str">
        <f t="shared" si="20"/>
        <v>유광식</v>
      </c>
      <c r="C91" s="128" t="str">
        <f t="shared" si="21"/>
        <v>F</v>
      </c>
      <c r="D91" s="129">
        <f t="shared" si="22"/>
        <v>0.79</v>
      </c>
      <c r="E91" s="130">
        <f t="shared" si="23"/>
        <v>6627</v>
      </c>
      <c r="F91" s="131" t="str">
        <f t="shared" si="24"/>
        <v>593</v>
      </c>
      <c r="G91" s="132" t="str">
        <f t="shared" si="25"/>
        <v>71바5778</v>
      </c>
      <c r="H91" s="133">
        <f t="shared" si="26"/>
        <v>1</v>
      </c>
      <c r="I91" s="134">
        <f t="shared" si="27"/>
        <v>1504.9459999999999</v>
      </c>
      <c r="J91" s="135">
        <f t="shared" si="28"/>
        <v>2.3746174515746697E-2</v>
      </c>
      <c r="K91" s="135">
        <f t="shared" si="29"/>
        <v>0.46654850163527817</v>
      </c>
      <c r="L91" s="135">
        <f t="shared" si="30"/>
        <v>0.11960562040099779</v>
      </c>
      <c r="M91" s="136">
        <f t="shared" si="31"/>
        <v>11.662000000000001</v>
      </c>
      <c r="N91" s="137">
        <f t="shared" si="32"/>
        <v>6.6447566889443213E-2</v>
      </c>
      <c r="O91" s="137">
        <f t="shared" si="33"/>
        <v>6.5118615551654351</v>
      </c>
      <c r="P91" s="223">
        <f t="shared" si="34"/>
        <v>98</v>
      </c>
      <c r="Q91" s="224">
        <f t="shared" si="35"/>
        <v>1</v>
      </c>
      <c r="R91" s="224">
        <f t="shared" si="36"/>
        <v>98</v>
      </c>
      <c r="T91">
        <v>534</v>
      </c>
      <c r="U91">
        <v>6627</v>
      </c>
      <c r="V91" t="s">
        <v>308</v>
      </c>
      <c r="W91">
        <v>1504.9459999999999</v>
      </c>
      <c r="X91">
        <v>828.22500000000002</v>
      </c>
      <c r="Y91">
        <v>1.8169999999999999</v>
      </c>
      <c r="Z91">
        <v>11.662000000000001</v>
      </c>
      <c r="AA91">
        <v>151.49716000000001</v>
      </c>
      <c r="AB91">
        <v>3.5974780000000002</v>
      </c>
      <c r="AC91">
        <v>70.680773000000002</v>
      </c>
      <c r="AD91" s="1">
        <v>180</v>
      </c>
      <c r="AE91">
        <v>1</v>
      </c>
      <c r="AF91">
        <v>98</v>
      </c>
      <c r="AG91">
        <v>65</v>
      </c>
      <c r="AH91">
        <v>9.9338230000000003</v>
      </c>
      <c r="AI91">
        <v>10</v>
      </c>
      <c r="AJ91">
        <v>0</v>
      </c>
      <c r="AK91">
        <v>98</v>
      </c>
      <c r="AL91">
        <v>27166</v>
      </c>
      <c r="AM91">
        <v>0.79</v>
      </c>
      <c r="AN91" t="s">
        <v>70</v>
      </c>
      <c r="AO91">
        <v>1504.9459999999999</v>
      </c>
      <c r="AP91" t="s">
        <v>574</v>
      </c>
      <c r="AQ91" t="s">
        <v>118</v>
      </c>
      <c r="AR91" t="s">
        <v>128</v>
      </c>
      <c r="AS91" t="s">
        <v>118</v>
      </c>
      <c r="AT91" t="s">
        <v>128</v>
      </c>
      <c r="AU91" t="s">
        <v>247</v>
      </c>
      <c r="AV91" t="s">
        <v>308</v>
      </c>
      <c r="AW91" t="s">
        <v>70</v>
      </c>
      <c r="AX91">
        <v>6627</v>
      </c>
      <c r="AY91" t="s">
        <v>687</v>
      </c>
      <c r="AZ91">
        <v>4</v>
      </c>
      <c r="BA91" t="s">
        <v>766</v>
      </c>
      <c r="BB91">
        <v>1</v>
      </c>
      <c r="BC91">
        <v>1</v>
      </c>
      <c r="BE91" t="s">
        <v>70</v>
      </c>
      <c r="BF91">
        <v>0</v>
      </c>
      <c r="BG91" t="s">
        <v>363</v>
      </c>
      <c r="BI91" t="s">
        <v>118</v>
      </c>
      <c r="BJ91" t="s">
        <v>308</v>
      </c>
      <c r="BK91" t="s">
        <v>70</v>
      </c>
      <c r="BL91">
        <v>0.79</v>
      </c>
      <c r="BM91">
        <v>6627</v>
      </c>
      <c r="BN91" t="s">
        <v>128</v>
      </c>
      <c r="BO91" t="s">
        <v>247</v>
      </c>
      <c r="BP91">
        <v>1</v>
      </c>
      <c r="BQ91">
        <v>1504.9459999999999</v>
      </c>
      <c r="BR91">
        <v>2.3746174515746697E-2</v>
      </c>
      <c r="BS91">
        <v>0.46654850163527817</v>
      </c>
      <c r="BT91">
        <v>0.11960562040099779</v>
      </c>
      <c r="BU91">
        <v>11.662000000000001</v>
      </c>
      <c r="BV91">
        <v>6.6447566889443213E-2</v>
      </c>
      <c r="BW91">
        <v>6.5118615551654351</v>
      </c>
      <c r="BX91">
        <v>98</v>
      </c>
      <c r="BY91">
        <v>1</v>
      </c>
      <c r="BZ91">
        <v>98</v>
      </c>
    </row>
    <row r="92" spans="1:78" ht="16.5">
      <c r="A92" s="109" t="str">
        <f t="shared" si="19"/>
        <v>해성운수</v>
      </c>
      <c r="B92" s="110" t="str">
        <f t="shared" si="20"/>
        <v>유금종</v>
      </c>
      <c r="C92" s="111" t="str">
        <f t="shared" si="21"/>
        <v>S</v>
      </c>
      <c r="D92" s="112">
        <f t="shared" si="22"/>
        <v>1.0369977695749328</v>
      </c>
      <c r="E92" s="113">
        <f t="shared" si="23"/>
        <v>2233</v>
      </c>
      <c r="F92" s="114" t="str">
        <f t="shared" si="24"/>
        <v>514-1</v>
      </c>
      <c r="G92" s="115" t="str">
        <f t="shared" si="25"/>
        <v>74사1071</v>
      </c>
      <c r="H92" s="116">
        <f t="shared" si="26"/>
        <v>2</v>
      </c>
      <c r="I92" s="117">
        <f t="shared" si="27"/>
        <v>1721.741</v>
      </c>
      <c r="J92" s="118">
        <f t="shared" si="28"/>
        <v>2.3014182916828406E-2</v>
      </c>
      <c r="K92" s="118">
        <f t="shared" si="29"/>
        <v>0.36385943606862892</v>
      </c>
      <c r="L92" s="118">
        <f t="shared" si="30"/>
        <v>0.10222211122346508</v>
      </c>
      <c r="M92" s="119">
        <f t="shared" si="31"/>
        <v>8.6720000000000006</v>
      </c>
      <c r="N92" s="120">
        <f t="shared" si="32"/>
        <v>0</v>
      </c>
      <c r="O92" s="120">
        <f t="shared" si="33"/>
        <v>1.6843416053866407</v>
      </c>
      <c r="P92" s="225">
        <f t="shared" si="34"/>
        <v>2</v>
      </c>
      <c r="Q92" s="226">
        <f t="shared" si="35"/>
        <v>0</v>
      </c>
      <c r="R92" s="226">
        <f t="shared" si="36"/>
        <v>29</v>
      </c>
      <c r="T92">
        <v>534</v>
      </c>
      <c r="U92">
        <v>2233</v>
      </c>
      <c r="V92" t="s">
        <v>309</v>
      </c>
      <c r="W92">
        <v>1721.741</v>
      </c>
      <c r="X92">
        <v>594.54700000000003</v>
      </c>
      <c r="Y92">
        <v>2.8959999999999999</v>
      </c>
      <c r="Z92">
        <v>8.6720000000000006</v>
      </c>
      <c r="AA92">
        <v>137.95519100000001</v>
      </c>
      <c r="AB92">
        <v>3.1749260000000001</v>
      </c>
      <c r="AC92">
        <v>50.196297999999999</v>
      </c>
      <c r="AD92" s="1">
        <v>176</v>
      </c>
      <c r="AE92">
        <v>0</v>
      </c>
      <c r="AF92">
        <v>29</v>
      </c>
      <c r="AG92">
        <v>74</v>
      </c>
      <c r="AH92">
        <v>12.480435999999999</v>
      </c>
      <c r="AI92">
        <v>51</v>
      </c>
      <c r="AJ92">
        <v>0</v>
      </c>
      <c r="AK92">
        <v>2</v>
      </c>
      <c r="AL92">
        <v>1626</v>
      </c>
      <c r="AM92">
        <v>1.0369977695749328</v>
      </c>
      <c r="AN92" t="s">
        <v>71</v>
      </c>
      <c r="AO92">
        <v>1615.9069999999999</v>
      </c>
      <c r="AP92" t="s">
        <v>575</v>
      </c>
      <c r="AQ92" t="s">
        <v>118</v>
      </c>
      <c r="AR92" t="s">
        <v>120</v>
      </c>
      <c r="AS92" t="s">
        <v>118</v>
      </c>
      <c r="AT92" t="s">
        <v>120</v>
      </c>
      <c r="AU92" t="s">
        <v>221</v>
      </c>
      <c r="AV92" t="s">
        <v>309</v>
      </c>
      <c r="AW92" t="s">
        <v>71</v>
      </c>
      <c r="AX92">
        <v>2233</v>
      </c>
      <c r="AY92" t="s">
        <v>706</v>
      </c>
      <c r="AZ92">
        <v>1</v>
      </c>
      <c r="BA92" t="s">
        <v>424</v>
      </c>
      <c r="BB92">
        <v>2</v>
      </c>
      <c r="BC92">
        <v>1</v>
      </c>
      <c r="BE92" t="s">
        <v>66</v>
      </c>
      <c r="BF92">
        <v>1</v>
      </c>
      <c r="BG92" s="5" t="s">
        <v>399</v>
      </c>
      <c r="BI92" t="s">
        <v>118</v>
      </c>
      <c r="BJ92" t="s">
        <v>309</v>
      </c>
      <c r="BK92" t="s">
        <v>71</v>
      </c>
      <c r="BL92">
        <v>1.0369977695749328</v>
      </c>
      <c r="BM92">
        <v>2233</v>
      </c>
      <c r="BN92" t="s">
        <v>120</v>
      </c>
      <c r="BO92" t="s">
        <v>221</v>
      </c>
      <c r="BP92">
        <v>2</v>
      </c>
      <c r="BQ92">
        <v>1721.741</v>
      </c>
      <c r="BR92">
        <v>2.3014182916828406E-2</v>
      </c>
      <c r="BS92">
        <v>0.36385943606862892</v>
      </c>
      <c r="BT92">
        <v>0.10222211122346508</v>
      </c>
      <c r="BU92">
        <v>8.6720000000000006</v>
      </c>
      <c r="BV92">
        <v>0</v>
      </c>
      <c r="BW92">
        <v>1.6843416053866407</v>
      </c>
      <c r="BX92">
        <v>2</v>
      </c>
      <c r="BY92">
        <v>0</v>
      </c>
      <c r="BZ92">
        <v>29</v>
      </c>
    </row>
    <row r="93" spans="1:78" ht="16.5">
      <c r="A93" s="126" t="str">
        <f t="shared" si="19"/>
        <v>해성운수</v>
      </c>
      <c r="B93" s="127" t="str">
        <f t="shared" si="20"/>
        <v>유인석</v>
      </c>
      <c r="C93" s="128" t="str">
        <f t="shared" si="21"/>
        <v>A</v>
      </c>
      <c r="D93" s="129">
        <f t="shared" si="22"/>
        <v>0.95166666666666666</v>
      </c>
      <c r="E93" s="130">
        <f t="shared" si="23"/>
        <v>2335</v>
      </c>
      <c r="F93" s="131" t="str">
        <f t="shared" si="24"/>
        <v>24</v>
      </c>
      <c r="G93" s="132" t="str">
        <f t="shared" si="25"/>
        <v>70바3880</v>
      </c>
      <c r="H93" s="133">
        <f t="shared" si="26"/>
        <v>1</v>
      </c>
      <c r="I93" s="134">
        <f t="shared" si="27"/>
        <v>2260.6529999999998</v>
      </c>
      <c r="J93" s="135">
        <f t="shared" si="28"/>
        <v>2.423845678185944E-3</v>
      </c>
      <c r="K93" s="135">
        <f t="shared" si="29"/>
        <v>0.36560430806954647</v>
      </c>
      <c r="L93" s="135">
        <f t="shared" si="30"/>
        <v>0.16101542341969335</v>
      </c>
      <c r="M93" s="136">
        <f t="shared" si="31"/>
        <v>13.391</v>
      </c>
      <c r="N93" s="137">
        <f t="shared" si="32"/>
        <v>0.26541003860389012</v>
      </c>
      <c r="O93" s="137">
        <f t="shared" si="33"/>
        <v>26.010183783181233</v>
      </c>
      <c r="P93" s="223">
        <f t="shared" si="34"/>
        <v>0</v>
      </c>
      <c r="Q93" s="224">
        <f t="shared" si="35"/>
        <v>6</v>
      </c>
      <c r="R93" s="224">
        <f t="shared" si="36"/>
        <v>588</v>
      </c>
      <c r="T93">
        <v>534</v>
      </c>
      <c r="U93">
        <v>2335</v>
      </c>
      <c r="V93" t="s">
        <v>310</v>
      </c>
      <c r="W93">
        <v>2260.6529999999998</v>
      </c>
      <c r="X93">
        <v>989.85799999999995</v>
      </c>
      <c r="Y93">
        <v>2.2839999999999998</v>
      </c>
      <c r="Z93">
        <v>13.391</v>
      </c>
      <c r="AA93">
        <v>145.17797200000001</v>
      </c>
      <c r="AB93">
        <v>0.35188900000000001</v>
      </c>
      <c r="AC93">
        <v>53.077691999999999</v>
      </c>
      <c r="AD93" s="1">
        <v>364</v>
      </c>
      <c r="AE93">
        <v>6</v>
      </c>
      <c r="AF93">
        <v>588</v>
      </c>
      <c r="AG93">
        <v>73</v>
      </c>
      <c r="AH93">
        <v>15.571597000000001</v>
      </c>
      <c r="AI93">
        <v>146.9</v>
      </c>
      <c r="AJ93">
        <v>0</v>
      </c>
      <c r="AK93">
        <v>0</v>
      </c>
      <c r="AL93">
        <v>0</v>
      </c>
      <c r="AM93">
        <v>0.95166666666666666</v>
      </c>
      <c r="AN93" t="s">
        <v>66</v>
      </c>
      <c r="AO93">
        <v>2260.6529999999998</v>
      </c>
      <c r="AP93" t="s">
        <v>576</v>
      </c>
      <c r="AQ93" t="s">
        <v>118</v>
      </c>
      <c r="AR93" t="s">
        <v>119</v>
      </c>
      <c r="AS93" t="s">
        <v>118</v>
      </c>
      <c r="AT93" t="s">
        <v>119</v>
      </c>
      <c r="AU93" t="s">
        <v>208</v>
      </c>
      <c r="AV93" t="s">
        <v>310</v>
      </c>
      <c r="AW93" t="s">
        <v>66</v>
      </c>
      <c r="AX93">
        <v>2335</v>
      </c>
      <c r="AY93" t="s">
        <v>715</v>
      </c>
      <c r="AZ93">
        <v>9</v>
      </c>
      <c r="BA93" t="s">
        <v>767</v>
      </c>
      <c r="BB93">
        <v>1</v>
      </c>
      <c r="BC93">
        <v>1</v>
      </c>
      <c r="BE93" t="s">
        <v>68</v>
      </c>
      <c r="BF93">
        <v>1</v>
      </c>
      <c r="BG93" t="s">
        <v>399</v>
      </c>
      <c r="BI93" t="s">
        <v>118</v>
      </c>
      <c r="BJ93" t="s">
        <v>310</v>
      </c>
      <c r="BK93" t="s">
        <v>66</v>
      </c>
      <c r="BL93">
        <v>0.95166666666666666</v>
      </c>
      <c r="BM93">
        <v>2335</v>
      </c>
      <c r="BN93" t="s">
        <v>119</v>
      </c>
      <c r="BO93" t="s">
        <v>208</v>
      </c>
      <c r="BP93">
        <v>1</v>
      </c>
      <c r="BQ93">
        <v>2260.6529999999998</v>
      </c>
      <c r="BR93">
        <v>2.423845678185944E-3</v>
      </c>
      <c r="BS93">
        <v>0.36560430806954647</v>
      </c>
      <c r="BT93">
        <v>0.16101542341969335</v>
      </c>
      <c r="BU93">
        <v>13.391</v>
      </c>
      <c r="BV93">
        <v>0.26541003860389012</v>
      </c>
      <c r="BW93">
        <v>26.010183783181233</v>
      </c>
      <c r="BX93">
        <v>0</v>
      </c>
      <c r="BY93">
        <v>6</v>
      </c>
      <c r="BZ93">
        <v>588</v>
      </c>
    </row>
    <row r="94" spans="1:78" ht="16.5">
      <c r="A94" s="109" t="str">
        <f t="shared" si="19"/>
        <v>해성운수</v>
      </c>
      <c r="B94" s="110" t="str">
        <f t="shared" si="20"/>
        <v>유정이</v>
      </c>
      <c r="C94" s="111" t="str">
        <f t="shared" si="21"/>
        <v>A</v>
      </c>
      <c r="D94" s="112">
        <f t="shared" si="22"/>
        <v>0.96349304748418474</v>
      </c>
      <c r="E94" s="113">
        <f t="shared" si="23"/>
        <v>9615</v>
      </c>
      <c r="F94" s="114" t="str">
        <f t="shared" si="24"/>
        <v>564</v>
      </c>
      <c r="G94" s="115" t="str">
        <f t="shared" si="25"/>
        <v>71바5773</v>
      </c>
      <c r="H94" s="116">
        <f t="shared" si="26"/>
        <v>2</v>
      </c>
      <c r="I94" s="117">
        <f t="shared" si="27"/>
        <v>1059.8620000000001</v>
      </c>
      <c r="J94" s="118">
        <f t="shared" si="28"/>
        <v>4.7892533025279682E-2</v>
      </c>
      <c r="K94" s="118">
        <f t="shared" si="29"/>
        <v>0.40154409334487101</v>
      </c>
      <c r="L94" s="118">
        <f t="shared" si="30"/>
        <v>0.33400574791812515</v>
      </c>
      <c r="M94" s="119">
        <f t="shared" si="31"/>
        <v>5.4749999999999996</v>
      </c>
      <c r="N94" s="120">
        <f t="shared" si="32"/>
        <v>1.8870381238312157</v>
      </c>
      <c r="O94" s="120">
        <f t="shared" si="33"/>
        <v>1.6039824052565332</v>
      </c>
      <c r="P94" s="225">
        <f t="shared" si="34"/>
        <v>28</v>
      </c>
      <c r="Q94" s="226">
        <f t="shared" si="35"/>
        <v>20</v>
      </c>
      <c r="R94" s="226">
        <f t="shared" si="36"/>
        <v>17</v>
      </c>
      <c r="T94">
        <v>534</v>
      </c>
      <c r="U94">
        <v>9615</v>
      </c>
      <c r="V94" t="s">
        <v>311</v>
      </c>
      <c r="W94">
        <v>1059.8620000000001</v>
      </c>
      <c r="X94">
        <v>268.26900000000001</v>
      </c>
      <c r="Y94">
        <v>3.9510000000000001</v>
      </c>
      <c r="Z94">
        <v>5.4749999999999996</v>
      </c>
      <c r="AA94">
        <v>115.291605</v>
      </c>
      <c r="AB94">
        <v>5.5216070000000004</v>
      </c>
      <c r="AC94">
        <v>46.294663</v>
      </c>
      <c r="AD94" s="1">
        <v>354</v>
      </c>
      <c r="AE94">
        <v>20</v>
      </c>
      <c r="AF94">
        <v>17</v>
      </c>
      <c r="AG94">
        <v>69</v>
      </c>
      <c r="AH94">
        <v>9.1928800000000006</v>
      </c>
      <c r="AI94">
        <v>11.9</v>
      </c>
      <c r="AJ94">
        <v>0</v>
      </c>
      <c r="AK94">
        <v>28</v>
      </c>
      <c r="AL94">
        <v>6624</v>
      </c>
      <c r="AM94">
        <v>0.96349304748418474</v>
      </c>
      <c r="AN94" t="s">
        <v>66</v>
      </c>
      <c r="AO94">
        <v>946.28200000000004</v>
      </c>
      <c r="AP94" t="s">
        <v>577</v>
      </c>
      <c r="AQ94" t="s">
        <v>118</v>
      </c>
      <c r="AR94" t="s">
        <v>124</v>
      </c>
      <c r="AS94" t="s">
        <v>118</v>
      </c>
      <c r="AT94" t="s">
        <v>124</v>
      </c>
      <c r="AU94" t="s">
        <v>235</v>
      </c>
      <c r="AV94" t="s">
        <v>311</v>
      </c>
      <c r="AW94" t="s">
        <v>66</v>
      </c>
      <c r="AX94">
        <v>9615</v>
      </c>
      <c r="AY94" t="s">
        <v>726</v>
      </c>
      <c r="AZ94">
        <v>4</v>
      </c>
      <c r="BA94" t="s">
        <v>768</v>
      </c>
      <c r="BB94">
        <v>2</v>
      </c>
      <c r="BC94">
        <v>1</v>
      </c>
      <c r="BE94" t="s">
        <v>66</v>
      </c>
      <c r="BF94">
        <v>0</v>
      </c>
      <c r="BG94" t="s">
        <v>363</v>
      </c>
      <c r="BI94" t="s">
        <v>118</v>
      </c>
      <c r="BJ94" t="s">
        <v>311</v>
      </c>
      <c r="BK94" t="s">
        <v>66</v>
      </c>
      <c r="BL94">
        <v>0.96349304748418474</v>
      </c>
      <c r="BM94">
        <v>9615</v>
      </c>
      <c r="BN94" t="s">
        <v>124</v>
      </c>
      <c r="BO94" t="s">
        <v>235</v>
      </c>
      <c r="BP94">
        <v>2</v>
      </c>
      <c r="BQ94">
        <v>1059.8620000000001</v>
      </c>
      <c r="BR94">
        <v>4.7892533025279682E-2</v>
      </c>
      <c r="BS94">
        <v>0.40154409334487101</v>
      </c>
      <c r="BT94">
        <v>0.33400574791812515</v>
      </c>
      <c r="BU94">
        <v>5.4749999999999996</v>
      </c>
      <c r="BV94">
        <v>1.8870381238312157</v>
      </c>
      <c r="BW94">
        <v>1.6039824052565332</v>
      </c>
      <c r="BX94">
        <v>28</v>
      </c>
      <c r="BY94">
        <v>20</v>
      </c>
      <c r="BZ94">
        <v>17</v>
      </c>
    </row>
    <row r="95" spans="1:78" ht="16.5">
      <c r="A95" s="126" t="str">
        <f t="shared" si="19"/>
        <v>해성운수</v>
      </c>
      <c r="B95" s="127" t="str">
        <f t="shared" si="20"/>
        <v>유호승</v>
      </c>
      <c r="C95" s="128" t="str">
        <f t="shared" si="21"/>
        <v>A</v>
      </c>
      <c r="D95" s="129">
        <f t="shared" si="22"/>
        <v>0.99451922902727496</v>
      </c>
      <c r="E95" s="130">
        <f t="shared" si="23"/>
        <v>7369</v>
      </c>
      <c r="F95" s="131" t="str">
        <f t="shared" si="24"/>
        <v>24</v>
      </c>
      <c r="G95" s="132" t="str">
        <f t="shared" si="25"/>
        <v>70바3860</v>
      </c>
      <c r="H95" s="133">
        <f t="shared" si="26"/>
        <v>2</v>
      </c>
      <c r="I95" s="134">
        <f t="shared" si="27"/>
        <v>1361.57</v>
      </c>
      <c r="J95" s="135">
        <f t="shared" si="28"/>
        <v>2.9075572805060068E-2</v>
      </c>
      <c r="K95" s="135">
        <f t="shared" si="29"/>
        <v>0.37029805096833074</v>
      </c>
      <c r="L95" s="135">
        <f t="shared" si="30"/>
        <v>0.23208501949954832</v>
      </c>
      <c r="M95" s="136">
        <f t="shared" si="31"/>
        <v>11.412000000000001</v>
      </c>
      <c r="N95" s="137">
        <f t="shared" si="32"/>
        <v>0.5141123849673539</v>
      </c>
      <c r="O95" s="137">
        <f t="shared" si="33"/>
        <v>5.2145684760974467</v>
      </c>
      <c r="P95" s="223">
        <f t="shared" si="34"/>
        <v>16</v>
      </c>
      <c r="Q95" s="224">
        <f t="shared" si="35"/>
        <v>7</v>
      </c>
      <c r="R95" s="224">
        <f t="shared" si="36"/>
        <v>78</v>
      </c>
      <c r="T95">
        <v>534</v>
      </c>
      <c r="U95">
        <v>7369</v>
      </c>
      <c r="V95" t="s">
        <v>312</v>
      </c>
      <c r="W95">
        <v>1405.8979999999999</v>
      </c>
      <c r="X95">
        <v>588.34</v>
      </c>
      <c r="Y95">
        <v>2.39</v>
      </c>
      <c r="Z95">
        <v>11.412000000000001</v>
      </c>
      <c r="AA95">
        <v>95.067464999999999</v>
      </c>
      <c r="AB95">
        <v>2.764141</v>
      </c>
      <c r="AC95">
        <v>35.203296999999999</v>
      </c>
      <c r="AD95" s="1">
        <v>316</v>
      </c>
      <c r="AE95">
        <v>7</v>
      </c>
      <c r="AF95">
        <v>78</v>
      </c>
      <c r="AG95">
        <v>76</v>
      </c>
      <c r="AH95">
        <v>14.788423999999999</v>
      </c>
      <c r="AI95">
        <v>96.3</v>
      </c>
      <c r="AJ95">
        <v>0</v>
      </c>
      <c r="AK95">
        <v>16</v>
      </c>
      <c r="AL95">
        <v>6192</v>
      </c>
      <c r="AM95">
        <v>0.99451922902727496</v>
      </c>
      <c r="AN95" t="s">
        <v>66</v>
      </c>
      <c r="AO95">
        <v>1220.4559999999999</v>
      </c>
      <c r="AP95" t="s">
        <v>578</v>
      </c>
      <c r="AQ95" t="s">
        <v>118</v>
      </c>
      <c r="AR95" t="s">
        <v>119</v>
      </c>
      <c r="AS95" t="s">
        <v>118</v>
      </c>
      <c r="AT95" t="s">
        <v>119</v>
      </c>
      <c r="AU95" t="s">
        <v>191</v>
      </c>
      <c r="AV95" t="s">
        <v>312</v>
      </c>
      <c r="AW95" t="s">
        <v>66</v>
      </c>
      <c r="AX95">
        <v>7369</v>
      </c>
      <c r="AY95" t="s">
        <v>715</v>
      </c>
      <c r="AZ95">
        <v>1</v>
      </c>
      <c r="BA95" t="s">
        <v>398</v>
      </c>
      <c r="BB95">
        <v>2</v>
      </c>
      <c r="BC95">
        <v>1</v>
      </c>
      <c r="BE95" t="s">
        <v>66</v>
      </c>
      <c r="BF95">
        <v>0</v>
      </c>
      <c r="BG95" s="5" t="s">
        <v>363</v>
      </c>
      <c r="BI95" t="s">
        <v>118</v>
      </c>
      <c r="BJ95" t="s">
        <v>312</v>
      </c>
      <c r="BK95" t="s">
        <v>66</v>
      </c>
      <c r="BL95">
        <v>0.99451922902727496</v>
      </c>
      <c r="BM95">
        <v>7369</v>
      </c>
      <c r="BN95" t="s">
        <v>119</v>
      </c>
      <c r="BO95" t="s">
        <v>191</v>
      </c>
      <c r="BP95">
        <v>2</v>
      </c>
      <c r="BQ95">
        <v>1361.57</v>
      </c>
      <c r="BR95">
        <v>2.9075572805060068E-2</v>
      </c>
      <c r="BS95">
        <v>0.37029805096833074</v>
      </c>
      <c r="BT95">
        <v>0.22476737288195872</v>
      </c>
      <c r="BU95">
        <v>11.412000000000001</v>
      </c>
      <c r="BV95">
        <v>0.5141123849673539</v>
      </c>
      <c r="BW95">
        <v>5.2145684760974467</v>
      </c>
      <c r="BX95">
        <v>16</v>
      </c>
      <c r="BY95">
        <v>7</v>
      </c>
      <c r="BZ95">
        <v>78</v>
      </c>
    </row>
    <row r="96" spans="1:78" ht="16.5">
      <c r="A96" s="109" t="str">
        <f t="shared" si="19"/>
        <v>해성운수</v>
      </c>
      <c r="B96" s="110" t="str">
        <f t="shared" si="20"/>
        <v>윤국진</v>
      </c>
      <c r="C96" s="111" t="str">
        <f t="shared" si="21"/>
        <v>B</v>
      </c>
      <c r="D96" s="112">
        <f t="shared" si="22"/>
        <v>0.93378785254916385</v>
      </c>
      <c r="E96" s="113">
        <f t="shared" si="23"/>
        <v>1958</v>
      </c>
      <c r="F96" s="114" t="str">
        <f t="shared" si="24"/>
        <v>24</v>
      </c>
      <c r="G96" s="115" t="str">
        <f t="shared" si="25"/>
        <v>70바3856</v>
      </c>
      <c r="H96" s="116">
        <f t="shared" si="26"/>
        <v>2</v>
      </c>
      <c r="I96" s="117">
        <f t="shared" si="27"/>
        <v>1819.4080000000001</v>
      </c>
      <c r="J96" s="118">
        <f t="shared" si="28"/>
        <v>3.1514720695835406E-2</v>
      </c>
      <c r="K96" s="118">
        <f t="shared" si="29"/>
        <v>0.48888478921077444</v>
      </c>
      <c r="L96" s="118">
        <f t="shared" si="30"/>
        <v>0.22369913730180366</v>
      </c>
      <c r="M96" s="119">
        <f t="shared" si="31"/>
        <v>13.304</v>
      </c>
      <c r="N96" s="120">
        <f t="shared" si="32"/>
        <v>0.43970346398388921</v>
      </c>
      <c r="O96" s="120">
        <f t="shared" si="33"/>
        <v>13.13614098651869</v>
      </c>
      <c r="P96" s="225">
        <f t="shared" si="34"/>
        <v>79</v>
      </c>
      <c r="Q96" s="226">
        <f t="shared" si="35"/>
        <v>8</v>
      </c>
      <c r="R96" s="226">
        <f t="shared" si="36"/>
        <v>239</v>
      </c>
      <c r="T96">
        <v>534</v>
      </c>
      <c r="U96">
        <v>1958</v>
      </c>
      <c r="V96" t="s">
        <v>313</v>
      </c>
      <c r="W96">
        <v>1819.4079999999999</v>
      </c>
      <c r="X96">
        <v>752.66099999999994</v>
      </c>
      <c r="Y96">
        <v>2.4169999999999998</v>
      </c>
      <c r="Z96">
        <v>13.304</v>
      </c>
      <c r="AA96">
        <v>150.60803000000001</v>
      </c>
      <c r="AB96">
        <v>4.7463699999999998</v>
      </c>
      <c r="AC96">
        <v>73.629975000000002</v>
      </c>
      <c r="AD96" s="1">
        <v>407</v>
      </c>
      <c r="AE96">
        <v>8</v>
      </c>
      <c r="AF96">
        <v>239</v>
      </c>
      <c r="AG96">
        <v>80</v>
      </c>
      <c r="AH96">
        <v>12.080418</v>
      </c>
      <c r="AI96">
        <v>1044.0999999999999</v>
      </c>
      <c r="AJ96">
        <v>0</v>
      </c>
      <c r="AK96">
        <v>79</v>
      </c>
      <c r="AL96">
        <v>80302</v>
      </c>
      <c r="AM96">
        <v>0.93378785254916385</v>
      </c>
      <c r="AN96" t="s">
        <v>68</v>
      </c>
      <c r="AO96">
        <v>1731.5360000000001</v>
      </c>
      <c r="AP96" t="s">
        <v>579</v>
      </c>
      <c r="AQ96" t="s">
        <v>118</v>
      </c>
      <c r="AR96" t="s">
        <v>119</v>
      </c>
      <c r="AS96" t="s">
        <v>118</v>
      </c>
      <c r="AT96" t="s">
        <v>119</v>
      </c>
      <c r="AU96" t="s">
        <v>187</v>
      </c>
      <c r="AV96" t="s">
        <v>313</v>
      </c>
      <c r="AW96" t="s">
        <v>68</v>
      </c>
      <c r="AX96">
        <v>1958</v>
      </c>
      <c r="AY96" t="s">
        <v>703</v>
      </c>
      <c r="AZ96">
        <v>8</v>
      </c>
      <c r="BA96" t="s">
        <v>769</v>
      </c>
      <c r="BB96">
        <v>2</v>
      </c>
      <c r="BC96">
        <v>1</v>
      </c>
      <c r="BE96" t="s">
        <v>68</v>
      </c>
      <c r="BF96">
        <v>0</v>
      </c>
      <c r="BG96" t="s">
        <v>363</v>
      </c>
      <c r="BI96" t="s">
        <v>118</v>
      </c>
      <c r="BJ96" t="s">
        <v>313</v>
      </c>
      <c r="BK96" t="s">
        <v>68</v>
      </c>
      <c r="BL96">
        <v>0.93378785254916385</v>
      </c>
      <c r="BM96">
        <v>1958</v>
      </c>
      <c r="BN96" t="s">
        <v>119</v>
      </c>
      <c r="BO96" t="s">
        <v>187</v>
      </c>
      <c r="BP96">
        <v>2</v>
      </c>
      <c r="BQ96">
        <v>1819.4080000000001</v>
      </c>
      <c r="BR96">
        <v>3.1514720695835406E-2</v>
      </c>
      <c r="BS96">
        <v>0.48888478921077444</v>
      </c>
      <c r="BT96">
        <v>0.22369913730180369</v>
      </c>
      <c r="BU96">
        <v>13.304</v>
      </c>
      <c r="BV96">
        <v>0.43970346398388921</v>
      </c>
      <c r="BW96">
        <v>13.13614098651869</v>
      </c>
      <c r="BX96">
        <v>79</v>
      </c>
      <c r="BY96">
        <v>8</v>
      </c>
      <c r="BZ96">
        <v>239</v>
      </c>
    </row>
    <row r="97" spans="1:78" ht="16.5">
      <c r="A97" s="126" t="str">
        <f t="shared" si="19"/>
        <v>해성운수</v>
      </c>
      <c r="B97" s="127" t="str">
        <f t="shared" si="20"/>
        <v>윤국현</v>
      </c>
      <c r="C97" s="128" t="str">
        <f t="shared" si="21"/>
        <v>A</v>
      </c>
      <c r="D97" s="129">
        <f t="shared" si="22"/>
        <v>0.95288033186365151</v>
      </c>
      <c r="E97" s="130">
        <f t="shared" si="23"/>
        <v>4740</v>
      </c>
      <c r="F97" s="131" t="str">
        <f t="shared" si="24"/>
        <v>24</v>
      </c>
      <c r="G97" s="132" t="str">
        <f t="shared" si="25"/>
        <v>70바3856</v>
      </c>
      <c r="H97" s="133">
        <f t="shared" si="26"/>
        <v>2</v>
      </c>
      <c r="I97" s="134">
        <f t="shared" si="27"/>
        <v>2220.2260000000001</v>
      </c>
      <c r="J97" s="135">
        <f t="shared" si="28"/>
        <v>1.4385945794228142E-2</v>
      </c>
      <c r="K97" s="135">
        <f t="shared" si="29"/>
        <v>0.43775499248091365</v>
      </c>
      <c r="L97" s="135">
        <f t="shared" si="30"/>
        <v>0.2688915452751206</v>
      </c>
      <c r="M97" s="136">
        <f t="shared" si="31"/>
        <v>12.936</v>
      </c>
      <c r="N97" s="137">
        <f t="shared" si="32"/>
        <v>0.54048551814094603</v>
      </c>
      <c r="O97" s="137">
        <f t="shared" si="33"/>
        <v>11.980762318790969</v>
      </c>
      <c r="P97" s="223">
        <f t="shared" si="34"/>
        <v>63</v>
      </c>
      <c r="Q97" s="224">
        <f t="shared" si="35"/>
        <v>12</v>
      </c>
      <c r="R97" s="224">
        <f t="shared" si="36"/>
        <v>266</v>
      </c>
      <c r="T97">
        <v>534</v>
      </c>
      <c r="U97">
        <v>4740</v>
      </c>
      <c r="V97" t="s">
        <v>314</v>
      </c>
      <c r="W97">
        <v>2220.2260000000001</v>
      </c>
      <c r="X97">
        <v>898.44899999999996</v>
      </c>
      <c r="Y97">
        <v>2.4710000000000001</v>
      </c>
      <c r="Z97">
        <v>12.936</v>
      </c>
      <c r="AA97">
        <v>160.20496900000001</v>
      </c>
      <c r="AB97">
        <v>2.3047</v>
      </c>
      <c r="AC97">
        <v>70.130525000000006</v>
      </c>
      <c r="AD97" s="1">
        <v>597</v>
      </c>
      <c r="AE97">
        <v>12</v>
      </c>
      <c r="AF97">
        <v>266</v>
      </c>
      <c r="AG97">
        <v>90</v>
      </c>
      <c r="AH97">
        <v>13.858658</v>
      </c>
      <c r="AI97">
        <v>1978.4</v>
      </c>
      <c r="AJ97">
        <v>15.2</v>
      </c>
      <c r="AK97">
        <v>63</v>
      </c>
      <c r="AL97">
        <v>31103</v>
      </c>
      <c r="AM97">
        <v>0.95288033186365151</v>
      </c>
      <c r="AN97" t="s">
        <v>66</v>
      </c>
      <c r="AO97">
        <v>2070.6860000000001</v>
      </c>
      <c r="AP97" t="s">
        <v>580</v>
      </c>
      <c r="AQ97" t="s">
        <v>118</v>
      </c>
      <c r="AR97" t="s">
        <v>119</v>
      </c>
      <c r="AS97" t="s">
        <v>118</v>
      </c>
      <c r="AT97" t="s">
        <v>119</v>
      </c>
      <c r="AU97" t="s">
        <v>187</v>
      </c>
      <c r="AV97" t="s">
        <v>314</v>
      </c>
      <c r="AW97" t="s">
        <v>66</v>
      </c>
      <c r="AX97">
        <v>4740</v>
      </c>
      <c r="AY97" t="s">
        <v>715</v>
      </c>
      <c r="AZ97">
        <v>8</v>
      </c>
      <c r="BA97" t="s">
        <v>468</v>
      </c>
      <c r="BB97">
        <v>2</v>
      </c>
      <c r="BC97">
        <v>1</v>
      </c>
      <c r="BE97" t="s">
        <v>68</v>
      </c>
      <c r="BF97">
        <v>1</v>
      </c>
      <c r="BG97" s="5" t="s">
        <v>399</v>
      </c>
      <c r="BI97" t="s">
        <v>118</v>
      </c>
      <c r="BJ97" t="s">
        <v>314</v>
      </c>
      <c r="BK97" t="s">
        <v>66</v>
      </c>
      <c r="BL97">
        <v>0.95288033186365151</v>
      </c>
      <c r="BM97">
        <v>4740</v>
      </c>
      <c r="BN97" t="s">
        <v>119</v>
      </c>
      <c r="BO97" t="s">
        <v>187</v>
      </c>
      <c r="BP97">
        <v>2</v>
      </c>
      <c r="BQ97">
        <v>2220.2260000000001</v>
      </c>
      <c r="BR97">
        <v>1.4385945794228142E-2</v>
      </c>
      <c r="BS97">
        <v>0.43775499248091365</v>
      </c>
      <c r="BT97">
        <v>0.2688915452751206</v>
      </c>
      <c r="BU97">
        <v>12.936</v>
      </c>
      <c r="BV97">
        <v>0.54048551814094603</v>
      </c>
      <c r="BW97">
        <v>11.980762318790969</v>
      </c>
      <c r="BX97">
        <v>63</v>
      </c>
      <c r="BY97">
        <v>12</v>
      </c>
      <c r="BZ97">
        <v>266</v>
      </c>
    </row>
    <row r="98" spans="1:78" ht="16.5">
      <c r="A98" s="109" t="str">
        <f t="shared" si="19"/>
        <v>해성운수</v>
      </c>
      <c r="B98" s="110" t="str">
        <f t="shared" si="20"/>
        <v>윤보의</v>
      </c>
      <c r="C98" s="111" t="str">
        <f t="shared" si="21"/>
        <v>B</v>
      </c>
      <c r="D98" s="112">
        <f t="shared" si="22"/>
        <v>0.93900751872844124</v>
      </c>
      <c r="E98" s="113">
        <f t="shared" si="23"/>
        <v>3511</v>
      </c>
      <c r="F98" s="114" t="str">
        <f t="shared" si="24"/>
        <v>514-1</v>
      </c>
      <c r="G98" s="115" t="str">
        <f t="shared" si="25"/>
        <v>71바5760</v>
      </c>
      <c r="H98" s="116">
        <f t="shared" si="26"/>
        <v>2</v>
      </c>
      <c r="I98" s="117">
        <f t="shared" si="27"/>
        <v>1504.4449999999999</v>
      </c>
      <c r="J98" s="118">
        <f t="shared" si="28"/>
        <v>2.0702154465654005E-2</v>
      </c>
      <c r="K98" s="118">
        <f t="shared" si="29"/>
        <v>0.383584793437523</v>
      </c>
      <c r="L98" s="118">
        <f t="shared" si="30"/>
        <v>0.23530271960756294</v>
      </c>
      <c r="M98" s="119">
        <f t="shared" si="31"/>
        <v>8.8360000000000003</v>
      </c>
      <c r="N98" s="120">
        <f t="shared" si="32"/>
        <v>0</v>
      </c>
      <c r="O98" s="120">
        <f t="shared" si="33"/>
        <v>4.187590772676967</v>
      </c>
      <c r="P98" s="225">
        <f t="shared" si="34"/>
        <v>9</v>
      </c>
      <c r="Q98" s="226">
        <f t="shared" si="35"/>
        <v>0</v>
      </c>
      <c r="R98" s="226">
        <f t="shared" si="36"/>
        <v>63</v>
      </c>
      <c r="T98">
        <v>534</v>
      </c>
      <c r="U98">
        <v>3511</v>
      </c>
      <c r="V98" t="s">
        <v>315</v>
      </c>
      <c r="W98">
        <v>1504.4449999999999</v>
      </c>
      <c r="X98">
        <v>590.274</v>
      </c>
      <c r="Y98">
        <v>2.5489999999999999</v>
      </c>
      <c r="Z98">
        <v>8.8360000000000003</v>
      </c>
      <c r="AA98">
        <v>119.59021</v>
      </c>
      <c r="AB98">
        <v>2.4757750000000001</v>
      </c>
      <c r="AC98">
        <v>45.872985999999997</v>
      </c>
      <c r="AD98" s="1">
        <v>354</v>
      </c>
      <c r="AE98">
        <v>0</v>
      </c>
      <c r="AF98">
        <v>63</v>
      </c>
      <c r="AG98">
        <v>81</v>
      </c>
      <c r="AH98">
        <v>12.580000999999999</v>
      </c>
      <c r="AI98">
        <v>152.1</v>
      </c>
      <c r="AJ98">
        <v>0</v>
      </c>
      <c r="AK98">
        <v>9</v>
      </c>
      <c r="AL98">
        <v>5013</v>
      </c>
      <c r="AM98">
        <v>0.93900751872844124</v>
      </c>
      <c r="AN98" t="s">
        <v>68</v>
      </c>
      <c r="AO98">
        <v>1390.1279999999999</v>
      </c>
      <c r="AP98" t="s">
        <v>581</v>
      </c>
      <c r="AQ98" t="s">
        <v>118</v>
      </c>
      <c r="AR98" t="s">
        <v>120</v>
      </c>
      <c r="AS98" t="s">
        <v>118</v>
      </c>
      <c r="AT98" t="s">
        <v>120</v>
      </c>
      <c r="AU98" t="s">
        <v>217</v>
      </c>
      <c r="AV98" t="s">
        <v>315</v>
      </c>
      <c r="AW98" t="s">
        <v>68</v>
      </c>
      <c r="AX98">
        <v>3511</v>
      </c>
      <c r="AY98" t="s">
        <v>717</v>
      </c>
      <c r="AZ98">
        <v>1</v>
      </c>
      <c r="BA98" t="s">
        <v>402</v>
      </c>
      <c r="BB98">
        <v>2</v>
      </c>
      <c r="BC98">
        <v>1</v>
      </c>
      <c r="BE98" t="s">
        <v>68</v>
      </c>
      <c r="BF98">
        <v>0</v>
      </c>
      <c r="BG98" t="s">
        <v>363</v>
      </c>
      <c r="BI98" t="s">
        <v>118</v>
      </c>
      <c r="BJ98" t="s">
        <v>315</v>
      </c>
      <c r="BK98" t="s">
        <v>68</v>
      </c>
      <c r="BL98">
        <v>0.93900751872844124</v>
      </c>
      <c r="BM98">
        <v>3511</v>
      </c>
      <c r="BN98" t="s">
        <v>120</v>
      </c>
      <c r="BO98" t="s">
        <v>217</v>
      </c>
      <c r="BP98">
        <v>2</v>
      </c>
      <c r="BQ98">
        <v>1504.4449999999999</v>
      </c>
      <c r="BR98">
        <v>2.0702154465654005E-2</v>
      </c>
      <c r="BS98">
        <v>0.383584793437523</v>
      </c>
      <c r="BT98">
        <v>0.23530271960756294</v>
      </c>
      <c r="BU98">
        <v>8.8360000000000003</v>
      </c>
      <c r="BV98">
        <v>0</v>
      </c>
      <c r="BW98">
        <v>4.187590772676967</v>
      </c>
      <c r="BX98">
        <v>9</v>
      </c>
      <c r="BY98">
        <v>0</v>
      </c>
      <c r="BZ98">
        <v>63</v>
      </c>
    </row>
    <row r="99" spans="1:78" ht="16.5">
      <c r="A99" s="126" t="str">
        <f t="shared" si="19"/>
        <v>해성운수</v>
      </c>
      <c r="B99" s="127" t="str">
        <f t="shared" si="20"/>
        <v>윤여웅</v>
      </c>
      <c r="C99" s="128" t="str">
        <f t="shared" si="21"/>
        <v>D</v>
      </c>
      <c r="D99" s="129">
        <f t="shared" si="22"/>
        <v>0.81142857142857139</v>
      </c>
      <c r="E99" s="130">
        <f t="shared" si="23"/>
        <v>1728</v>
      </c>
      <c r="F99" s="131" t="str">
        <f t="shared" si="24"/>
        <v>514-1</v>
      </c>
      <c r="G99" s="132" t="str">
        <f t="shared" si="25"/>
        <v>71바5780</v>
      </c>
      <c r="H99" s="133">
        <f t="shared" si="26"/>
        <v>1</v>
      </c>
      <c r="I99" s="134">
        <f t="shared" si="27"/>
        <v>1218.3430000000001</v>
      </c>
      <c r="J99" s="135">
        <f t="shared" si="28"/>
        <v>3.1655646847446395E-3</v>
      </c>
      <c r="K99" s="135">
        <f t="shared" si="29"/>
        <v>0.36590268376730178</v>
      </c>
      <c r="L99" s="135">
        <f t="shared" si="30"/>
        <v>0.18385627036064556</v>
      </c>
      <c r="M99" s="136">
        <f t="shared" si="31"/>
        <v>8.1620000000000008</v>
      </c>
      <c r="N99" s="137">
        <f t="shared" si="32"/>
        <v>0</v>
      </c>
      <c r="O99" s="137">
        <f t="shared" si="33"/>
        <v>0.49247215275172918</v>
      </c>
      <c r="P99" s="223">
        <f t="shared" si="34"/>
        <v>0</v>
      </c>
      <c r="Q99" s="224">
        <f t="shared" si="35"/>
        <v>0</v>
      </c>
      <c r="R99" s="224">
        <f t="shared" si="36"/>
        <v>6</v>
      </c>
      <c r="T99">
        <v>534</v>
      </c>
      <c r="U99">
        <v>1728</v>
      </c>
      <c r="V99" t="s">
        <v>316</v>
      </c>
      <c r="W99">
        <v>1218.3430000000001</v>
      </c>
      <c r="X99">
        <v>536.351</v>
      </c>
      <c r="Y99">
        <v>2.2719999999999998</v>
      </c>
      <c r="Z99">
        <v>8.1620000000000008</v>
      </c>
      <c r="AA99">
        <v>97.563004000000006</v>
      </c>
      <c r="AB99">
        <v>0.30884200000000001</v>
      </c>
      <c r="AC99">
        <v>35.698565000000002</v>
      </c>
      <c r="AD99" s="1">
        <v>224</v>
      </c>
      <c r="AE99">
        <v>0</v>
      </c>
      <c r="AF99">
        <v>6</v>
      </c>
      <c r="AG99">
        <v>58</v>
      </c>
      <c r="AH99">
        <v>12.487755999999999</v>
      </c>
      <c r="AI99">
        <v>0</v>
      </c>
      <c r="AJ99">
        <v>0</v>
      </c>
      <c r="AK99">
        <v>0</v>
      </c>
      <c r="AL99">
        <v>0</v>
      </c>
      <c r="AM99">
        <v>0.81142857142857139</v>
      </c>
      <c r="AN99" t="s">
        <v>67</v>
      </c>
      <c r="AO99">
        <v>1218.3430000000001</v>
      </c>
      <c r="AP99" t="s">
        <v>582</v>
      </c>
      <c r="AQ99" t="s">
        <v>118</v>
      </c>
      <c r="AR99" t="s">
        <v>120</v>
      </c>
      <c r="AS99" t="s">
        <v>118</v>
      </c>
      <c r="AT99" t="s">
        <v>120</v>
      </c>
      <c r="AU99" t="s">
        <v>220</v>
      </c>
      <c r="AV99" t="s">
        <v>316</v>
      </c>
      <c r="AW99" t="s">
        <v>67</v>
      </c>
      <c r="AX99">
        <v>1728</v>
      </c>
      <c r="AY99" t="s">
        <v>701</v>
      </c>
      <c r="AZ99">
        <v>8</v>
      </c>
      <c r="BA99" t="s">
        <v>770</v>
      </c>
      <c r="BB99">
        <v>1</v>
      </c>
      <c r="BC99">
        <v>1</v>
      </c>
      <c r="BE99" t="s">
        <v>70</v>
      </c>
      <c r="BF99">
        <v>1</v>
      </c>
      <c r="BG99" s="5" t="s">
        <v>399</v>
      </c>
      <c r="BI99" t="s">
        <v>118</v>
      </c>
      <c r="BJ99" t="s">
        <v>316</v>
      </c>
      <c r="BK99" t="s">
        <v>67</v>
      </c>
      <c r="BL99">
        <v>0.81142857142857139</v>
      </c>
      <c r="BM99">
        <v>1728</v>
      </c>
      <c r="BN99" t="s">
        <v>120</v>
      </c>
      <c r="BO99" t="s">
        <v>220</v>
      </c>
      <c r="BP99">
        <v>1</v>
      </c>
      <c r="BQ99">
        <v>1218.3430000000001</v>
      </c>
      <c r="BR99">
        <v>3.1655646847446395E-3</v>
      </c>
      <c r="BS99">
        <v>0.36590268376730178</v>
      </c>
      <c r="BT99">
        <v>0.18385627036064556</v>
      </c>
      <c r="BU99">
        <v>8.1620000000000008</v>
      </c>
      <c r="BV99">
        <v>0</v>
      </c>
      <c r="BW99">
        <v>0.49247215275172918</v>
      </c>
      <c r="BX99">
        <v>0</v>
      </c>
      <c r="BY99">
        <v>0</v>
      </c>
      <c r="BZ99">
        <v>6</v>
      </c>
    </row>
    <row r="100" spans="1:78" ht="16.5">
      <c r="A100" s="109" t="str">
        <f t="shared" si="19"/>
        <v>해성운수</v>
      </c>
      <c r="B100" s="110" t="str">
        <f t="shared" si="20"/>
        <v>이강석</v>
      </c>
      <c r="C100" s="111" t="str">
        <f t="shared" si="21"/>
        <v>S</v>
      </c>
      <c r="D100" s="112">
        <f t="shared" si="22"/>
        <v>1.0032614966976408</v>
      </c>
      <c r="E100" s="113">
        <f t="shared" si="23"/>
        <v>6690</v>
      </c>
      <c r="F100" s="114" t="str">
        <f t="shared" si="24"/>
        <v>568</v>
      </c>
      <c r="G100" s="115" t="str">
        <f t="shared" si="25"/>
        <v>71바7075</v>
      </c>
      <c r="H100" s="116">
        <f t="shared" si="26"/>
        <v>2</v>
      </c>
      <c r="I100" s="117">
        <f t="shared" si="27"/>
        <v>1662.4379999999999</v>
      </c>
      <c r="J100" s="118">
        <f t="shared" si="28"/>
        <v>3.8222548859057626E-2</v>
      </c>
      <c r="K100" s="118">
        <f t="shared" si="29"/>
        <v>0.29616446978734279</v>
      </c>
      <c r="L100" s="118">
        <f t="shared" si="30"/>
        <v>0.41745917742496264</v>
      </c>
      <c r="M100" s="119">
        <f t="shared" si="31"/>
        <v>2.2669999999999999</v>
      </c>
      <c r="N100" s="120">
        <f t="shared" si="32"/>
        <v>0</v>
      </c>
      <c r="O100" s="120">
        <f t="shared" si="33"/>
        <v>0.36091571535299366</v>
      </c>
      <c r="P100" s="225">
        <f t="shared" si="34"/>
        <v>8</v>
      </c>
      <c r="Q100" s="226">
        <f t="shared" si="35"/>
        <v>0</v>
      </c>
      <c r="R100" s="226">
        <f t="shared" si="36"/>
        <v>6</v>
      </c>
      <c r="T100">
        <v>534</v>
      </c>
      <c r="U100">
        <v>6690</v>
      </c>
      <c r="V100" t="s">
        <v>453</v>
      </c>
      <c r="W100">
        <v>1662.4380000000001</v>
      </c>
      <c r="X100">
        <v>293.64600000000002</v>
      </c>
      <c r="Y100">
        <v>5.6609999999999996</v>
      </c>
      <c r="Z100">
        <v>2.2669999999999999</v>
      </c>
      <c r="AA100">
        <v>130.482664</v>
      </c>
      <c r="AB100">
        <v>4.9873799999999999</v>
      </c>
      <c r="AC100">
        <v>38.644328999999999</v>
      </c>
      <c r="AD100" s="1">
        <v>694</v>
      </c>
      <c r="AE100">
        <v>0</v>
      </c>
      <c r="AF100">
        <v>6</v>
      </c>
      <c r="AG100">
        <v>67</v>
      </c>
      <c r="AH100">
        <v>12.740681</v>
      </c>
      <c r="AI100">
        <v>4.7</v>
      </c>
      <c r="AJ100">
        <v>0</v>
      </c>
      <c r="AK100">
        <v>8</v>
      </c>
      <c r="AL100">
        <v>3674</v>
      </c>
      <c r="AM100">
        <v>1.0032614966976408</v>
      </c>
      <c r="AN100" t="s">
        <v>71</v>
      </c>
      <c r="AO100">
        <v>1582.579</v>
      </c>
      <c r="AP100" t="s">
        <v>583</v>
      </c>
      <c r="AQ100" t="s">
        <v>118</v>
      </c>
      <c r="AR100" t="s">
        <v>126</v>
      </c>
      <c r="AS100" t="s">
        <v>118</v>
      </c>
      <c r="AT100" t="s">
        <v>126</v>
      </c>
      <c r="AU100" t="s">
        <v>435</v>
      </c>
      <c r="AV100" t="s">
        <v>453</v>
      </c>
      <c r="AW100" t="s">
        <v>71</v>
      </c>
      <c r="AX100">
        <v>6690</v>
      </c>
      <c r="AY100" t="s">
        <v>771</v>
      </c>
      <c r="AZ100">
        <v>2</v>
      </c>
      <c r="BA100" t="s">
        <v>772</v>
      </c>
      <c r="BB100">
        <v>2</v>
      </c>
      <c r="BC100">
        <v>1</v>
      </c>
      <c r="BE100" t="s">
        <v>71</v>
      </c>
      <c r="BF100">
        <v>0</v>
      </c>
      <c r="BG100" s="5" t="s">
        <v>363</v>
      </c>
      <c r="BI100" t="s">
        <v>118</v>
      </c>
      <c r="BJ100" t="s">
        <v>453</v>
      </c>
      <c r="BK100" t="s">
        <v>71</v>
      </c>
      <c r="BL100">
        <v>1.0032614966976408</v>
      </c>
      <c r="BM100">
        <v>6690</v>
      </c>
      <c r="BN100" t="s">
        <v>126</v>
      </c>
      <c r="BO100" t="s">
        <v>435</v>
      </c>
      <c r="BP100">
        <v>2</v>
      </c>
      <c r="BQ100">
        <v>1662.4379999999999</v>
      </c>
      <c r="BR100">
        <v>3.8222548859057626E-2</v>
      </c>
      <c r="BS100">
        <v>0.29616446978734279</v>
      </c>
      <c r="BT100">
        <v>0.41745917742496258</v>
      </c>
      <c r="BU100">
        <v>2.2669999999999999</v>
      </c>
      <c r="BV100">
        <v>0</v>
      </c>
      <c r="BW100">
        <v>0.36091571535299366</v>
      </c>
      <c r="BX100">
        <v>8</v>
      </c>
      <c r="BY100">
        <v>0</v>
      </c>
      <c r="BZ100">
        <v>6</v>
      </c>
    </row>
    <row r="101" spans="1:78" ht="16.5">
      <c r="A101" s="126" t="str">
        <f t="shared" si="19"/>
        <v>해성운수</v>
      </c>
      <c r="B101" s="127" t="str">
        <f t="shared" si="20"/>
        <v>이계재</v>
      </c>
      <c r="C101" s="128" t="str">
        <f t="shared" si="21"/>
        <v>C</v>
      </c>
      <c r="D101" s="129">
        <f t="shared" si="22"/>
        <v>0.8541709604664619</v>
      </c>
      <c r="E101" s="130">
        <f t="shared" si="23"/>
        <v>3999</v>
      </c>
      <c r="F101" s="131" t="str">
        <f t="shared" si="24"/>
        <v>579</v>
      </c>
      <c r="G101" s="132" t="str">
        <f t="shared" si="25"/>
        <v>71바5770</v>
      </c>
      <c r="H101" s="133">
        <f t="shared" si="26"/>
        <v>4</v>
      </c>
      <c r="I101" s="134">
        <f t="shared" si="27"/>
        <v>714.7940000000001</v>
      </c>
      <c r="J101" s="135">
        <f t="shared" si="28"/>
        <v>9.9579570692358826E-3</v>
      </c>
      <c r="K101" s="135">
        <f t="shared" si="29"/>
        <v>0.4668375853499237</v>
      </c>
      <c r="L101" s="135">
        <f t="shared" si="30"/>
        <v>0.60716793929439805</v>
      </c>
      <c r="M101" s="136">
        <f t="shared" si="31"/>
        <v>3.6</v>
      </c>
      <c r="N101" s="137">
        <f t="shared" si="32"/>
        <v>2.3783075963144622</v>
      </c>
      <c r="O101" s="137">
        <f t="shared" si="33"/>
        <v>1.8187058089463535</v>
      </c>
      <c r="P101" s="223">
        <f t="shared" si="34"/>
        <v>50</v>
      </c>
      <c r="Q101" s="224">
        <f t="shared" si="35"/>
        <v>17</v>
      </c>
      <c r="R101" s="224">
        <f t="shared" si="36"/>
        <v>13</v>
      </c>
      <c r="T101">
        <v>534</v>
      </c>
      <c r="U101">
        <v>3999</v>
      </c>
      <c r="V101" t="s">
        <v>410</v>
      </c>
      <c r="W101">
        <v>714.79399999999998</v>
      </c>
      <c r="X101">
        <v>149</v>
      </c>
      <c r="Y101">
        <v>4.7969999999999997</v>
      </c>
      <c r="Z101">
        <v>3.6</v>
      </c>
      <c r="AA101">
        <v>72.162191000000007</v>
      </c>
      <c r="AB101">
        <v>0.718588</v>
      </c>
      <c r="AC101">
        <v>33.688023000000001</v>
      </c>
      <c r="AD101" s="1">
        <v>434</v>
      </c>
      <c r="AE101">
        <v>17</v>
      </c>
      <c r="AF101">
        <v>13</v>
      </c>
      <c r="AG101">
        <v>78</v>
      </c>
      <c r="AH101">
        <v>9.9053810000000002</v>
      </c>
      <c r="AI101">
        <v>38.9</v>
      </c>
      <c r="AJ101">
        <v>0</v>
      </c>
      <c r="AK101">
        <v>50</v>
      </c>
      <c r="AL101">
        <v>10324</v>
      </c>
      <c r="AM101">
        <v>0.8541709604664619</v>
      </c>
      <c r="AN101" t="s">
        <v>69</v>
      </c>
      <c r="AO101">
        <v>284.14400000000001</v>
      </c>
      <c r="AP101" t="s">
        <v>584</v>
      </c>
      <c r="AQ101" t="s">
        <v>118</v>
      </c>
      <c r="AR101" t="s">
        <v>127</v>
      </c>
      <c r="AS101" t="s">
        <v>118</v>
      </c>
      <c r="AT101" t="s">
        <v>127</v>
      </c>
      <c r="AU101" t="s">
        <v>240</v>
      </c>
      <c r="AV101" t="s">
        <v>410</v>
      </c>
      <c r="AW101" t="s">
        <v>69</v>
      </c>
      <c r="AX101">
        <v>3999</v>
      </c>
      <c r="AY101" t="s">
        <v>773</v>
      </c>
      <c r="AZ101">
        <v>1</v>
      </c>
      <c r="BA101" t="s">
        <v>438</v>
      </c>
      <c r="BB101">
        <v>4</v>
      </c>
      <c r="BC101">
        <v>1</v>
      </c>
      <c r="BE101" t="s">
        <v>67</v>
      </c>
      <c r="BF101">
        <v>1</v>
      </c>
      <c r="BG101" s="5" t="s">
        <v>399</v>
      </c>
      <c r="BI101" t="s">
        <v>118</v>
      </c>
      <c r="BJ101" t="s">
        <v>410</v>
      </c>
      <c r="BK101" t="s">
        <v>69</v>
      </c>
      <c r="BL101">
        <v>0.8541709604664619</v>
      </c>
      <c r="BM101">
        <v>3999</v>
      </c>
      <c r="BN101" t="s">
        <v>127</v>
      </c>
      <c r="BO101" t="s">
        <v>240</v>
      </c>
      <c r="BP101">
        <v>4</v>
      </c>
      <c r="BQ101">
        <v>714.7940000000001</v>
      </c>
      <c r="BR101">
        <v>9.9579570692358826E-3</v>
      </c>
      <c r="BS101">
        <v>0.4668375853499237</v>
      </c>
      <c r="BT101">
        <v>0.60716793929439816</v>
      </c>
      <c r="BU101">
        <v>3.6</v>
      </c>
      <c r="BV101">
        <v>2.3783075963144622</v>
      </c>
      <c r="BW101">
        <v>1.8187058089463535</v>
      </c>
      <c r="BX101">
        <v>50</v>
      </c>
      <c r="BY101">
        <v>17</v>
      </c>
      <c r="BZ101">
        <v>13</v>
      </c>
    </row>
    <row r="102" spans="1:78" ht="16.5">
      <c r="A102" s="109" t="str">
        <f t="shared" si="19"/>
        <v>해성운수</v>
      </c>
      <c r="B102" s="110" t="str">
        <f t="shared" si="20"/>
        <v>이광노</v>
      </c>
      <c r="C102" s="111" t="str">
        <f t="shared" si="21"/>
        <v>B</v>
      </c>
      <c r="D102" s="112">
        <f t="shared" si="22"/>
        <v>0.93696858995697174</v>
      </c>
      <c r="E102" s="113">
        <f t="shared" si="23"/>
        <v>2656</v>
      </c>
      <c r="F102" s="114" t="str">
        <f t="shared" si="24"/>
        <v>24</v>
      </c>
      <c r="G102" s="115" t="str">
        <f t="shared" si="25"/>
        <v>70바3864</v>
      </c>
      <c r="H102" s="116">
        <f t="shared" si="26"/>
        <v>4</v>
      </c>
      <c r="I102" s="117">
        <f t="shared" si="27"/>
        <v>1839.961</v>
      </c>
      <c r="J102" s="118">
        <f t="shared" si="28"/>
        <v>1.2459192301499547E-2</v>
      </c>
      <c r="K102" s="118">
        <f t="shared" si="29"/>
        <v>0.43610955399388701</v>
      </c>
      <c r="L102" s="118">
        <f t="shared" si="30"/>
        <v>0.21522195307400538</v>
      </c>
      <c r="M102" s="119">
        <f t="shared" si="31"/>
        <v>14.952999999999999</v>
      </c>
      <c r="N102" s="120">
        <f t="shared" si="32"/>
        <v>0.76088569268587758</v>
      </c>
      <c r="O102" s="120">
        <f t="shared" si="33"/>
        <v>14.565526117129657</v>
      </c>
      <c r="P102" s="225">
        <f t="shared" si="34"/>
        <v>49</v>
      </c>
      <c r="Q102" s="226">
        <f t="shared" si="35"/>
        <v>14</v>
      </c>
      <c r="R102" s="226">
        <f t="shared" si="36"/>
        <v>268</v>
      </c>
      <c r="T102">
        <v>534</v>
      </c>
      <c r="U102">
        <v>2656</v>
      </c>
      <c r="V102" t="s">
        <v>317</v>
      </c>
      <c r="W102">
        <v>1839.961</v>
      </c>
      <c r="X102">
        <v>842.125</v>
      </c>
      <c r="Y102">
        <v>2.1850000000000001</v>
      </c>
      <c r="Z102">
        <v>14.952999999999999</v>
      </c>
      <c r="AA102">
        <v>128.729693</v>
      </c>
      <c r="AB102">
        <v>1.6038680000000001</v>
      </c>
      <c r="AC102">
        <v>56.140248999999997</v>
      </c>
      <c r="AD102" s="1">
        <v>396</v>
      </c>
      <c r="AE102">
        <v>14</v>
      </c>
      <c r="AF102">
        <v>268</v>
      </c>
      <c r="AG102">
        <v>84</v>
      </c>
      <c r="AH102">
        <v>14.293213</v>
      </c>
      <c r="AI102">
        <v>319.5</v>
      </c>
      <c r="AJ102">
        <v>6.2</v>
      </c>
      <c r="AK102">
        <v>49</v>
      </c>
      <c r="AL102">
        <v>19650</v>
      </c>
      <c r="AM102">
        <v>0.93696858995697174</v>
      </c>
      <c r="AN102" t="s">
        <v>68</v>
      </c>
      <c r="AO102">
        <v>1443.3150000000001</v>
      </c>
      <c r="AP102" t="s">
        <v>585</v>
      </c>
      <c r="AQ102" t="s">
        <v>118</v>
      </c>
      <c r="AR102" t="s">
        <v>119</v>
      </c>
      <c r="AS102" t="s">
        <v>118</v>
      </c>
      <c r="AT102" t="s">
        <v>119</v>
      </c>
      <c r="AU102" t="s">
        <v>197</v>
      </c>
      <c r="AV102" t="s">
        <v>317</v>
      </c>
      <c r="AW102" t="s">
        <v>68</v>
      </c>
      <c r="AX102">
        <v>2656</v>
      </c>
      <c r="AY102" t="s">
        <v>703</v>
      </c>
      <c r="AZ102">
        <v>5</v>
      </c>
      <c r="BA102" t="s">
        <v>192</v>
      </c>
      <c r="BB102">
        <v>4</v>
      </c>
      <c r="BC102">
        <v>1</v>
      </c>
      <c r="BE102" t="s">
        <v>69</v>
      </c>
      <c r="BF102">
        <v>1</v>
      </c>
      <c r="BG102" s="5" t="s">
        <v>399</v>
      </c>
      <c r="BI102" t="s">
        <v>118</v>
      </c>
      <c r="BJ102" t="s">
        <v>317</v>
      </c>
      <c r="BK102" t="s">
        <v>68</v>
      </c>
      <c r="BL102">
        <v>0.93696858995697174</v>
      </c>
      <c r="BM102">
        <v>2656</v>
      </c>
      <c r="BN102" t="s">
        <v>119</v>
      </c>
      <c r="BO102" t="s">
        <v>197</v>
      </c>
      <c r="BP102">
        <v>4</v>
      </c>
      <c r="BQ102">
        <v>1839.961</v>
      </c>
      <c r="BR102">
        <v>1.2459192301499547E-2</v>
      </c>
      <c r="BS102">
        <v>0.43610955399388701</v>
      </c>
      <c r="BT102">
        <v>0.21522195307400538</v>
      </c>
      <c r="BU102">
        <v>14.952999999999999</v>
      </c>
      <c r="BV102">
        <v>0.76088569268587758</v>
      </c>
      <c r="BW102">
        <v>14.565526117129657</v>
      </c>
      <c r="BX102">
        <v>49</v>
      </c>
      <c r="BY102">
        <v>14</v>
      </c>
      <c r="BZ102">
        <v>268</v>
      </c>
    </row>
    <row r="103" spans="1:78" ht="16.5">
      <c r="A103" s="126" t="str">
        <f t="shared" si="19"/>
        <v>해성운수</v>
      </c>
      <c r="B103" s="127" t="str">
        <f t="shared" si="20"/>
        <v>이덕권</v>
      </c>
      <c r="C103" s="128" t="str">
        <f t="shared" si="21"/>
        <v>F</v>
      </c>
      <c r="D103" s="129">
        <f t="shared" si="22"/>
        <v>0.77271142300450624</v>
      </c>
      <c r="E103" s="130">
        <f t="shared" si="23"/>
        <v>7114</v>
      </c>
      <c r="F103" s="131" t="str">
        <f t="shared" si="24"/>
        <v>560</v>
      </c>
      <c r="G103" s="132" t="str">
        <f t="shared" si="25"/>
        <v>71바5816</v>
      </c>
      <c r="H103" s="133">
        <f t="shared" si="26"/>
        <v>2</v>
      </c>
      <c r="I103" s="134">
        <f t="shared" si="27"/>
        <v>1520.046</v>
      </c>
      <c r="J103" s="135">
        <f t="shared" si="28"/>
        <v>1.5752617335302067E-2</v>
      </c>
      <c r="K103" s="135">
        <f t="shared" si="29"/>
        <v>0.4782448196613231</v>
      </c>
      <c r="L103" s="135">
        <f t="shared" si="30"/>
        <v>0.13749583894171624</v>
      </c>
      <c r="M103" s="136">
        <f t="shared" si="31"/>
        <v>8.2639999999999993</v>
      </c>
      <c r="N103" s="137">
        <f t="shared" si="32"/>
        <v>6.5787482747232645E-2</v>
      </c>
      <c r="O103" s="137">
        <f t="shared" si="33"/>
        <v>0.59208734472509383</v>
      </c>
      <c r="P103" s="223">
        <f t="shared" si="34"/>
        <v>248</v>
      </c>
      <c r="Q103" s="224">
        <f t="shared" si="35"/>
        <v>1</v>
      </c>
      <c r="R103" s="224">
        <f t="shared" si="36"/>
        <v>9</v>
      </c>
      <c r="T103">
        <v>534</v>
      </c>
      <c r="U103">
        <v>7114</v>
      </c>
      <c r="V103" t="s">
        <v>318</v>
      </c>
      <c r="W103">
        <v>1520.046</v>
      </c>
      <c r="X103">
        <v>757.01599999999996</v>
      </c>
      <c r="Y103">
        <v>2.008</v>
      </c>
      <c r="Z103">
        <v>8.2639999999999993</v>
      </c>
      <c r="AA103">
        <v>172.315809</v>
      </c>
      <c r="AB103">
        <v>2.7144249999999999</v>
      </c>
      <c r="AC103">
        <v>82.409143</v>
      </c>
      <c r="AD103" s="1">
        <v>209</v>
      </c>
      <c r="AE103">
        <v>1</v>
      </c>
      <c r="AF103">
        <v>9</v>
      </c>
      <c r="AG103">
        <v>71</v>
      </c>
      <c r="AH103">
        <v>8.8212799999999998</v>
      </c>
      <c r="AI103">
        <v>6</v>
      </c>
      <c r="AJ103">
        <v>0</v>
      </c>
      <c r="AK103">
        <v>248</v>
      </c>
      <c r="AL103">
        <v>57928</v>
      </c>
      <c r="AM103">
        <v>0.77271142300450624</v>
      </c>
      <c r="AN103" t="s">
        <v>70</v>
      </c>
      <c r="AO103">
        <v>885.99400000000003</v>
      </c>
      <c r="AP103" t="s">
        <v>586</v>
      </c>
      <c r="AQ103" t="s">
        <v>118</v>
      </c>
      <c r="AR103" t="s">
        <v>123</v>
      </c>
      <c r="AS103" t="s">
        <v>118</v>
      </c>
      <c r="AT103" t="s">
        <v>123</v>
      </c>
      <c r="AU103" t="s">
        <v>229</v>
      </c>
      <c r="AV103" t="s">
        <v>318</v>
      </c>
      <c r="AW103" t="s">
        <v>70</v>
      </c>
      <c r="AX103">
        <v>7114</v>
      </c>
      <c r="AY103" t="s">
        <v>696</v>
      </c>
      <c r="AZ103">
        <v>2</v>
      </c>
      <c r="BA103" t="s">
        <v>774</v>
      </c>
      <c r="BB103">
        <v>2</v>
      </c>
      <c r="BC103">
        <v>1</v>
      </c>
      <c r="BE103" t="s">
        <v>70</v>
      </c>
      <c r="BF103">
        <v>0</v>
      </c>
      <c r="BG103" s="5" t="s">
        <v>363</v>
      </c>
      <c r="BI103" t="s">
        <v>118</v>
      </c>
      <c r="BJ103" t="s">
        <v>318</v>
      </c>
      <c r="BK103" t="s">
        <v>70</v>
      </c>
      <c r="BL103">
        <v>0.77271142300450624</v>
      </c>
      <c r="BM103">
        <v>7114</v>
      </c>
      <c r="BN103" t="s">
        <v>123</v>
      </c>
      <c r="BO103" t="s">
        <v>229</v>
      </c>
      <c r="BP103">
        <v>2</v>
      </c>
      <c r="BQ103">
        <v>1520.046</v>
      </c>
      <c r="BR103">
        <v>1.5752617335302067E-2</v>
      </c>
      <c r="BS103">
        <v>0.4782448196613231</v>
      </c>
      <c r="BT103">
        <v>0.13749583894171624</v>
      </c>
      <c r="BU103">
        <v>8.2639999999999993</v>
      </c>
      <c r="BV103">
        <v>6.5787482747232645E-2</v>
      </c>
      <c r="BW103">
        <v>0.59208734472509383</v>
      </c>
      <c r="BX103">
        <v>248</v>
      </c>
      <c r="BY103">
        <v>1</v>
      </c>
      <c r="BZ103">
        <v>9</v>
      </c>
    </row>
    <row r="104" spans="1:78" ht="16.5">
      <c r="A104" s="109" t="str">
        <f t="shared" si="19"/>
        <v>해성운수</v>
      </c>
      <c r="B104" s="110" t="str">
        <f t="shared" si="20"/>
        <v>이도식</v>
      </c>
      <c r="C104" s="111" t="str">
        <f t="shared" si="21"/>
        <v>C</v>
      </c>
      <c r="D104" s="112">
        <f t="shared" si="22"/>
        <v>0.86781099042002285</v>
      </c>
      <c r="E104" s="113">
        <f t="shared" si="23"/>
        <v>546</v>
      </c>
      <c r="F104" s="114" t="str">
        <f t="shared" si="24"/>
        <v>24</v>
      </c>
      <c r="G104" s="115" t="str">
        <f t="shared" si="25"/>
        <v>70바3858</v>
      </c>
      <c r="H104" s="116">
        <f t="shared" si="26"/>
        <v>10</v>
      </c>
      <c r="I104" s="117">
        <f t="shared" si="27"/>
        <v>1200.1709999999998</v>
      </c>
      <c r="J104" s="118">
        <f t="shared" si="28"/>
        <v>8.0958739885281673E-3</v>
      </c>
      <c r="K104" s="118">
        <f t="shared" si="29"/>
        <v>0.3945037642667904</v>
      </c>
      <c r="L104" s="118">
        <f t="shared" si="30"/>
        <v>0.23663294647179448</v>
      </c>
      <c r="M104" s="119">
        <f t="shared" si="31"/>
        <v>15.923</v>
      </c>
      <c r="N104" s="120">
        <f t="shared" si="32"/>
        <v>0.65729119032617611</v>
      </c>
      <c r="O104" s="120">
        <f t="shared" si="33"/>
        <v>46.949370737584012</v>
      </c>
      <c r="P104" s="225">
        <f t="shared" si="34"/>
        <v>1</v>
      </c>
      <c r="Q104" s="226">
        <f t="shared" si="35"/>
        <v>11</v>
      </c>
      <c r="R104" s="226">
        <f t="shared" si="36"/>
        <v>628</v>
      </c>
      <c r="T104">
        <v>534</v>
      </c>
      <c r="U104">
        <v>546</v>
      </c>
      <c r="V104" t="s">
        <v>319</v>
      </c>
      <c r="W104">
        <v>1200.171</v>
      </c>
      <c r="X104">
        <v>575.77599999999995</v>
      </c>
      <c r="Y104">
        <v>2.0840000000000001</v>
      </c>
      <c r="Z104">
        <v>15.923</v>
      </c>
      <c r="AA104">
        <v>75.378026000000006</v>
      </c>
      <c r="AB104">
        <v>0.61025099999999999</v>
      </c>
      <c r="AC104">
        <v>29.736915</v>
      </c>
      <c r="AD104" s="1">
        <v>284</v>
      </c>
      <c r="AE104">
        <v>11</v>
      </c>
      <c r="AF104">
        <v>628</v>
      </c>
      <c r="AG104">
        <v>78</v>
      </c>
      <c r="AH104">
        <v>15.922027</v>
      </c>
      <c r="AI104">
        <v>148.6</v>
      </c>
      <c r="AJ104">
        <v>0</v>
      </c>
      <c r="AK104">
        <v>1</v>
      </c>
      <c r="AL104">
        <v>291</v>
      </c>
      <c r="AM104">
        <v>0.86781099042002285</v>
      </c>
      <c r="AN104" t="s">
        <v>69</v>
      </c>
      <c r="AO104">
        <v>139.55799999999999</v>
      </c>
      <c r="AP104" t="s">
        <v>587</v>
      </c>
      <c r="AQ104" t="s">
        <v>118</v>
      </c>
      <c r="AR104" t="s">
        <v>119</v>
      </c>
      <c r="AS104" t="s">
        <v>118</v>
      </c>
      <c r="AT104" t="s">
        <v>119</v>
      </c>
      <c r="AU104" t="s">
        <v>416</v>
      </c>
      <c r="AV104" t="s">
        <v>319</v>
      </c>
      <c r="AW104" t="s">
        <v>69</v>
      </c>
      <c r="AX104">
        <v>546</v>
      </c>
      <c r="AY104" t="s">
        <v>724</v>
      </c>
      <c r="AZ104">
        <v>4</v>
      </c>
      <c r="BA104" t="s">
        <v>775</v>
      </c>
      <c r="BB104">
        <v>10</v>
      </c>
      <c r="BC104">
        <v>1</v>
      </c>
      <c r="BE104" t="s">
        <v>68</v>
      </c>
      <c r="BF104">
        <v>-1</v>
      </c>
      <c r="BG104" t="s">
        <v>467</v>
      </c>
      <c r="BI104" t="s">
        <v>118</v>
      </c>
      <c r="BJ104" t="s">
        <v>319</v>
      </c>
      <c r="BK104" t="s">
        <v>69</v>
      </c>
      <c r="BL104">
        <v>0.86781099042002285</v>
      </c>
      <c r="BM104">
        <v>546</v>
      </c>
      <c r="BN104" t="s">
        <v>119</v>
      </c>
      <c r="BO104" t="s">
        <v>416</v>
      </c>
      <c r="BP104">
        <v>10</v>
      </c>
      <c r="BQ104">
        <v>1200.1709999999998</v>
      </c>
      <c r="BR104">
        <v>8.0958739885281673E-3</v>
      </c>
      <c r="BS104">
        <v>0.3945037642667904</v>
      </c>
      <c r="BT104">
        <v>0.23663294647179442</v>
      </c>
      <c r="BU104">
        <v>15.923</v>
      </c>
      <c r="BV104">
        <v>0.65729119032617611</v>
      </c>
      <c r="BW104">
        <v>46.949370737584012</v>
      </c>
      <c r="BX104">
        <v>1</v>
      </c>
      <c r="BY104">
        <v>11</v>
      </c>
      <c r="BZ104">
        <v>628</v>
      </c>
    </row>
    <row r="105" spans="1:78" ht="16.5">
      <c r="A105" s="126" t="str">
        <f t="shared" si="19"/>
        <v>해성운수</v>
      </c>
      <c r="B105" s="127" t="str">
        <f t="shared" si="20"/>
        <v>이명복</v>
      </c>
      <c r="C105" s="128" t="str">
        <f t="shared" si="21"/>
        <v>A</v>
      </c>
      <c r="D105" s="129">
        <f t="shared" si="22"/>
        <v>0.98900073800958632</v>
      </c>
      <c r="E105" s="130">
        <f t="shared" si="23"/>
        <v>6455</v>
      </c>
      <c r="F105" s="131" t="str">
        <f t="shared" si="24"/>
        <v>564</v>
      </c>
      <c r="G105" s="132" t="str">
        <f t="shared" si="25"/>
        <v>71바5771</v>
      </c>
      <c r="H105" s="133">
        <f t="shared" si="26"/>
        <v>6</v>
      </c>
      <c r="I105" s="134">
        <f t="shared" si="27"/>
        <v>1207.7139999999999</v>
      </c>
      <c r="J105" s="135">
        <f t="shared" si="28"/>
        <v>5.8771644116792351E-2</v>
      </c>
      <c r="K105" s="135">
        <f t="shared" si="29"/>
        <v>0.35436957195795538</v>
      </c>
      <c r="L105" s="135">
        <f t="shared" si="30"/>
        <v>0.35107649658776829</v>
      </c>
      <c r="M105" s="136">
        <f t="shared" si="31"/>
        <v>3.7570000000000001</v>
      </c>
      <c r="N105" s="137">
        <f t="shared" si="32"/>
        <v>1.4076180287717126</v>
      </c>
      <c r="O105" s="137">
        <f t="shared" si="33"/>
        <v>0.82801060515983094</v>
      </c>
      <c r="P105" s="223">
        <f t="shared" si="34"/>
        <v>9</v>
      </c>
      <c r="Q105" s="224">
        <f t="shared" si="35"/>
        <v>17</v>
      </c>
      <c r="R105" s="224">
        <f t="shared" si="36"/>
        <v>10</v>
      </c>
      <c r="T105">
        <v>534</v>
      </c>
      <c r="U105">
        <v>6455</v>
      </c>
      <c r="V105" t="s">
        <v>320</v>
      </c>
      <c r="W105">
        <v>1207.7139999999999</v>
      </c>
      <c r="X105">
        <v>279.72899999999998</v>
      </c>
      <c r="Y105">
        <v>4.3170000000000002</v>
      </c>
      <c r="Z105">
        <v>3.7570000000000001</v>
      </c>
      <c r="AA105">
        <v>119.174648</v>
      </c>
      <c r="AB105">
        <v>7.0040899999999997</v>
      </c>
      <c r="AC105">
        <v>42.231869000000003</v>
      </c>
      <c r="AD105" s="1">
        <v>424</v>
      </c>
      <c r="AE105">
        <v>17</v>
      </c>
      <c r="AF105">
        <v>10</v>
      </c>
      <c r="AG105">
        <v>87</v>
      </c>
      <c r="AH105">
        <v>10.133984</v>
      </c>
      <c r="AI105">
        <v>145.5</v>
      </c>
      <c r="AJ105">
        <v>1.3</v>
      </c>
      <c r="AK105">
        <v>9</v>
      </c>
      <c r="AL105">
        <v>1592</v>
      </c>
      <c r="AM105">
        <v>0.98900073800958632</v>
      </c>
      <c r="AN105" t="s">
        <v>66</v>
      </c>
      <c r="AO105">
        <v>323.392</v>
      </c>
      <c r="AP105" t="s">
        <v>588</v>
      </c>
      <c r="AQ105" t="s">
        <v>118</v>
      </c>
      <c r="AR105" t="s">
        <v>124</v>
      </c>
      <c r="AS105" t="s">
        <v>118</v>
      </c>
      <c r="AT105" t="s">
        <v>124</v>
      </c>
      <c r="AU105" t="s">
        <v>233</v>
      </c>
      <c r="AV105" t="s">
        <v>320</v>
      </c>
      <c r="AW105" t="s">
        <v>66</v>
      </c>
      <c r="AX105">
        <v>6455</v>
      </c>
      <c r="AY105" t="s">
        <v>726</v>
      </c>
      <c r="AZ105">
        <v>2</v>
      </c>
      <c r="BA105" t="s">
        <v>776</v>
      </c>
      <c r="BB105">
        <v>6</v>
      </c>
      <c r="BC105">
        <v>1</v>
      </c>
      <c r="BE105" t="s">
        <v>71</v>
      </c>
      <c r="BF105">
        <v>-1</v>
      </c>
      <c r="BG105" t="s">
        <v>467</v>
      </c>
      <c r="BI105" t="s">
        <v>118</v>
      </c>
      <c r="BJ105" t="s">
        <v>320</v>
      </c>
      <c r="BK105" t="s">
        <v>66</v>
      </c>
      <c r="BL105">
        <v>0.98900073800958632</v>
      </c>
      <c r="BM105">
        <v>6455</v>
      </c>
      <c r="BN105" t="s">
        <v>124</v>
      </c>
      <c r="BO105" t="s">
        <v>233</v>
      </c>
      <c r="BP105">
        <v>6</v>
      </c>
      <c r="BQ105">
        <v>1207.7139999999999</v>
      </c>
      <c r="BR105">
        <v>5.8771644116792351E-2</v>
      </c>
      <c r="BS105">
        <v>0.35436957195795538</v>
      </c>
      <c r="BT105">
        <v>0.35107649658776829</v>
      </c>
      <c r="BU105">
        <v>3.7570000000000001</v>
      </c>
      <c r="BV105">
        <v>1.4076180287717126</v>
      </c>
      <c r="BW105">
        <v>0.82801060515983094</v>
      </c>
      <c r="BX105">
        <v>9</v>
      </c>
      <c r="BY105">
        <v>17</v>
      </c>
      <c r="BZ105">
        <v>10</v>
      </c>
    </row>
    <row r="106" spans="1:78" ht="16.5">
      <c r="A106" s="109" t="str">
        <f t="shared" si="19"/>
        <v>해성운수</v>
      </c>
      <c r="B106" s="110" t="str">
        <f t="shared" si="20"/>
        <v>이병성</v>
      </c>
      <c r="C106" s="111" t="str">
        <f t="shared" si="21"/>
        <v>S</v>
      </c>
      <c r="D106" s="112">
        <f t="shared" si="22"/>
        <v>1.2047916666666667</v>
      </c>
      <c r="E106" s="113">
        <f t="shared" si="23"/>
        <v>9298</v>
      </c>
      <c r="F106" s="114" t="str">
        <f t="shared" si="24"/>
        <v>568</v>
      </c>
      <c r="G106" s="115" t="str">
        <f t="shared" si="25"/>
        <v>71바5774</v>
      </c>
      <c r="H106" s="116">
        <f t="shared" si="26"/>
        <v>1</v>
      </c>
      <c r="I106" s="117">
        <f t="shared" si="27"/>
        <v>1572.1679999999999</v>
      </c>
      <c r="J106" s="118">
        <f t="shared" si="28"/>
        <v>1.0873827308156751E-2</v>
      </c>
      <c r="K106" s="118">
        <f t="shared" si="29"/>
        <v>0.28413064802023824</v>
      </c>
      <c r="L106" s="118">
        <f t="shared" si="30"/>
        <v>0.40390085537932335</v>
      </c>
      <c r="M106" s="119">
        <f t="shared" si="31"/>
        <v>1.867</v>
      </c>
      <c r="N106" s="120">
        <f t="shared" si="32"/>
        <v>0</v>
      </c>
      <c r="O106" s="120">
        <f t="shared" si="33"/>
        <v>0</v>
      </c>
      <c r="P106" s="225">
        <f t="shared" si="34"/>
        <v>2</v>
      </c>
      <c r="Q106" s="226">
        <f t="shared" si="35"/>
        <v>0</v>
      </c>
      <c r="R106" s="226">
        <f t="shared" si="36"/>
        <v>0</v>
      </c>
      <c r="T106">
        <v>534</v>
      </c>
      <c r="U106">
        <v>9298</v>
      </c>
      <c r="V106" t="s">
        <v>321</v>
      </c>
      <c r="W106">
        <v>1572.1679999999999</v>
      </c>
      <c r="X106">
        <v>271.87700000000001</v>
      </c>
      <c r="Y106">
        <v>5.7830000000000004</v>
      </c>
      <c r="Z106">
        <v>1.867</v>
      </c>
      <c r="AA106">
        <v>120.054877</v>
      </c>
      <c r="AB106">
        <v>1.3054559999999999</v>
      </c>
      <c r="AC106">
        <v>34.111269999999998</v>
      </c>
      <c r="AD106" s="1">
        <v>635</v>
      </c>
      <c r="AE106">
        <v>0</v>
      </c>
      <c r="AF106">
        <v>0</v>
      </c>
      <c r="AG106">
        <v>66</v>
      </c>
      <c r="AH106">
        <v>13.095411</v>
      </c>
      <c r="AI106">
        <v>2.1</v>
      </c>
      <c r="AJ106">
        <v>0</v>
      </c>
      <c r="AK106">
        <v>2</v>
      </c>
      <c r="AL106">
        <v>638</v>
      </c>
      <c r="AM106">
        <v>1.2047916666666667</v>
      </c>
      <c r="AN106" t="s">
        <v>71</v>
      </c>
      <c r="AO106">
        <v>1572.1679999999999</v>
      </c>
      <c r="AP106" t="s">
        <v>589</v>
      </c>
      <c r="AQ106" t="s">
        <v>118</v>
      </c>
      <c r="AR106" t="s">
        <v>126</v>
      </c>
      <c r="AS106" t="s">
        <v>118</v>
      </c>
      <c r="AT106" t="s">
        <v>126</v>
      </c>
      <c r="AU106" t="s">
        <v>239</v>
      </c>
      <c r="AV106" t="s">
        <v>321</v>
      </c>
      <c r="AW106" t="s">
        <v>71</v>
      </c>
      <c r="AX106">
        <v>9298</v>
      </c>
      <c r="AY106" t="s">
        <v>771</v>
      </c>
      <c r="AZ106">
        <v>1</v>
      </c>
      <c r="BA106" t="s">
        <v>777</v>
      </c>
      <c r="BB106">
        <v>1</v>
      </c>
      <c r="BC106">
        <v>1</v>
      </c>
      <c r="BE106" t="s">
        <v>71</v>
      </c>
      <c r="BF106">
        <v>0</v>
      </c>
      <c r="BG106" t="s">
        <v>363</v>
      </c>
      <c r="BI106" t="s">
        <v>118</v>
      </c>
      <c r="BJ106" t="s">
        <v>321</v>
      </c>
      <c r="BK106" t="s">
        <v>71</v>
      </c>
      <c r="BL106">
        <v>1.2047916666666667</v>
      </c>
      <c r="BM106">
        <v>9298</v>
      </c>
      <c r="BN106" t="s">
        <v>126</v>
      </c>
      <c r="BO106" t="s">
        <v>239</v>
      </c>
      <c r="BP106">
        <v>1</v>
      </c>
      <c r="BQ106">
        <v>1572.1679999999999</v>
      </c>
      <c r="BR106">
        <v>1.0873827308156751E-2</v>
      </c>
      <c r="BS106">
        <v>0.28413064802023824</v>
      </c>
      <c r="BT106">
        <v>0.40390085537932335</v>
      </c>
      <c r="BU106">
        <v>1.867</v>
      </c>
      <c r="BV106">
        <v>0</v>
      </c>
      <c r="BW106">
        <v>0</v>
      </c>
      <c r="BX106">
        <v>2</v>
      </c>
      <c r="BY106">
        <v>0</v>
      </c>
      <c r="BZ106">
        <v>0</v>
      </c>
    </row>
    <row r="107" spans="1:78" ht="16.5">
      <c r="A107" s="126" t="str">
        <f t="shared" si="19"/>
        <v>해성운수</v>
      </c>
      <c r="B107" s="127" t="str">
        <f t="shared" si="20"/>
        <v>이복순</v>
      </c>
      <c r="C107" s="128" t="str">
        <f t="shared" si="21"/>
        <v>F</v>
      </c>
      <c r="D107" s="129">
        <f t="shared" si="22"/>
        <v>0.7934782608695653</v>
      </c>
      <c r="E107" s="130">
        <f t="shared" si="23"/>
        <v>998</v>
      </c>
      <c r="F107" s="131" t="str">
        <f t="shared" si="24"/>
        <v>593</v>
      </c>
      <c r="G107" s="132" t="str">
        <f t="shared" si="25"/>
        <v>71바5778</v>
      </c>
      <c r="H107" s="133">
        <f t="shared" si="26"/>
        <v>1</v>
      </c>
      <c r="I107" s="134">
        <f t="shared" si="27"/>
        <v>1686.4480000000001</v>
      </c>
      <c r="J107" s="135">
        <f t="shared" si="28"/>
        <v>2.4539268992133614E-2</v>
      </c>
      <c r="K107" s="135">
        <f t="shared" si="29"/>
        <v>0.48445636333584585</v>
      </c>
      <c r="L107" s="135">
        <f t="shared" si="30"/>
        <v>0.19804939138354694</v>
      </c>
      <c r="M107" s="136">
        <f t="shared" si="31"/>
        <v>11.115</v>
      </c>
      <c r="N107" s="137">
        <f t="shared" si="32"/>
        <v>0</v>
      </c>
      <c r="O107" s="137">
        <f t="shared" si="33"/>
        <v>1.3638131741980777</v>
      </c>
      <c r="P107" s="223">
        <f t="shared" si="34"/>
        <v>153</v>
      </c>
      <c r="Q107" s="224">
        <f t="shared" si="35"/>
        <v>0</v>
      </c>
      <c r="R107" s="224">
        <f t="shared" si="36"/>
        <v>23</v>
      </c>
      <c r="T107">
        <v>534</v>
      </c>
      <c r="U107">
        <v>998</v>
      </c>
      <c r="V107" t="s">
        <v>322</v>
      </c>
      <c r="W107">
        <v>1686.4480000000001</v>
      </c>
      <c r="X107">
        <v>924.21100000000001</v>
      </c>
      <c r="Y107">
        <v>1.825</v>
      </c>
      <c r="Z107">
        <v>11.115</v>
      </c>
      <c r="AA107">
        <v>180.809135</v>
      </c>
      <c r="AB107">
        <v>4.4369240000000003</v>
      </c>
      <c r="AC107">
        <v>87.594136000000006</v>
      </c>
      <c r="AD107" s="1">
        <v>334</v>
      </c>
      <c r="AE107">
        <v>0</v>
      </c>
      <c r="AF107">
        <v>23</v>
      </c>
      <c r="AG107">
        <v>57</v>
      </c>
      <c r="AH107">
        <v>9.3272270000000006</v>
      </c>
      <c r="AI107">
        <v>0</v>
      </c>
      <c r="AJ107">
        <v>0</v>
      </c>
      <c r="AK107">
        <v>153</v>
      </c>
      <c r="AL107">
        <v>45982</v>
      </c>
      <c r="AM107">
        <v>0.7934782608695653</v>
      </c>
      <c r="AN107" t="s">
        <v>70</v>
      </c>
      <c r="AO107">
        <v>1686.4480000000001</v>
      </c>
      <c r="AP107" t="s">
        <v>590</v>
      </c>
      <c r="AQ107" t="s">
        <v>118</v>
      </c>
      <c r="AR107" t="s">
        <v>128</v>
      </c>
      <c r="AS107" t="s">
        <v>118</v>
      </c>
      <c r="AT107" t="s">
        <v>128</v>
      </c>
      <c r="AU107" t="s">
        <v>247</v>
      </c>
      <c r="AV107" t="s">
        <v>322</v>
      </c>
      <c r="AW107" t="s">
        <v>70</v>
      </c>
      <c r="AX107">
        <v>998</v>
      </c>
      <c r="AY107" t="s">
        <v>687</v>
      </c>
      <c r="AZ107">
        <v>2</v>
      </c>
      <c r="BA107" t="s">
        <v>391</v>
      </c>
      <c r="BB107">
        <v>1</v>
      </c>
      <c r="BC107">
        <v>1</v>
      </c>
      <c r="BE107" t="s">
        <v>70</v>
      </c>
      <c r="BF107">
        <v>0</v>
      </c>
      <c r="BG107" s="5" t="s">
        <v>363</v>
      </c>
      <c r="BI107" t="s">
        <v>118</v>
      </c>
      <c r="BJ107" t="s">
        <v>322</v>
      </c>
      <c r="BK107" t="s">
        <v>70</v>
      </c>
      <c r="BL107">
        <v>0.7934782608695653</v>
      </c>
      <c r="BM107">
        <v>998</v>
      </c>
      <c r="BN107" t="s">
        <v>128</v>
      </c>
      <c r="BO107" t="s">
        <v>247</v>
      </c>
      <c r="BP107">
        <v>1</v>
      </c>
      <c r="BQ107">
        <v>1686.4480000000001</v>
      </c>
      <c r="BR107">
        <v>2.4539268992133614E-2</v>
      </c>
      <c r="BS107">
        <v>0.48445636333584585</v>
      </c>
      <c r="BT107">
        <v>0.19804939138354694</v>
      </c>
      <c r="BU107">
        <v>11.115</v>
      </c>
      <c r="BV107">
        <v>0</v>
      </c>
      <c r="BW107">
        <v>1.3638131741980777</v>
      </c>
      <c r="BX107">
        <v>153</v>
      </c>
      <c r="BY107">
        <v>0</v>
      </c>
      <c r="BZ107">
        <v>23</v>
      </c>
    </row>
    <row r="108" spans="1:78" ht="16.5">
      <c r="A108" s="109" t="str">
        <f t="shared" si="19"/>
        <v>해성운수</v>
      </c>
      <c r="B108" s="110" t="str">
        <f t="shared" si="20"/>
        <v>이서동</v>
      </c>
      <c r="C108" s="111" t="str">
        <f t="shared" si="21"/>
        <v>S</v>
      </c>
      <c r="D108" s="112">
        <f t="shared" si="22"/>
        <v>1.0565769562100658</v>
      </c>
      <c r="E108" s="113">
        <f t="shared" si="23"/>
        <v>9676</v>
      </c>
      <c r="F108" s="114" t="str">
        <f t="shared" si="24"/>
        <v>24</v>
      </c>
      <c r="G108" s="115" t="str">
        <f t="shared" si="25"/>
        <v>70바3879</v>
      </c>
      <c r="H108" s="116">
        <f t="shared" si="26"/>
        <v>12</v>
      </c>
      <c r="I108" s="117">
        <f t="shared" si="27"/>
        <v>2177.694</v>
      </c>
      <c r="J108" s="118">
        <f t="shared" si="28"/>
        <v>4.2920321167560149E-3</v>
      </c>
      <c r="K108" s="118">
        <f t="shared" si="29"/>
        <v>0.3806239164072916</v>
      </c>
      <c r="L108" s="118">
        <f t="shared" si="30"/>
        <v>0.22500865594523381</v>
      </c>
      <c r="M108" s="119">
        <f t="shared" si="31"/>
        <v>10.941000000000001</v>
      </c>
      <c r="N108" s="120">
        <f t="shared" si="32"/>
        <v>0.55104160639649102</v>
      </c>
      <c r="O108" s="120">
        <f t="shared" si="33"/>
        <v>14.969963640438005</v>
      </c>
      <c r="P108" s="225">
        <f t="shared" si="34"/>
        <v>7</v>
      </c>
      <c r="Q108" s="226">
        <f t="shared" si="35"/>
        <v>12</v>
      </c>
      <c r="R108" s="226">
        <f t="shared" si="36"/>
        <v>326</v>
      </c>
      <c r="T108">
        <v>534</v>
      </c>
      <c r="U108">
        <v>9676</v>
      </c>
      <c r="V108" t="s">
        <v>323</v>
      </c>
      <c r="W108">
        <v>2177.694</v>
      </c>
      <c r="X108">
        <v>857.83600000000001</v>
      </c>
      <c r="Y108">
        <v>2.5390000000000001</v>
      </c>
      <c r="Z108">
        <v>10.941000000000001</v>
      </c>
      <c r="AA108">
        <v>136.74245300000001</v>
      </c>
      <c r="AB108">
        <v>0.58690299999999995</v>
      </c>
      <c r="AC108">
        <v>52.047448000000003</v>
      </c>
      <c r="AD108" s="1">
        <v>490</v>
      </c>
      <c r="AE108">
        <v>12</v>
      </c>
      <c r="AF108">
        <v>326</v>
      </c>
      <c r="AG108">
        <v>74</v>
      </c>
      <c r="AH108">
        <v>15.925515000000001</v>
      </c>
      <c r="AI108">
        <v>372.5</v>
      </c>
      <c r="AJ108">
        <v>0</v>
      </c>
      <c r="AK108">
        <v>7</v>
      </c>
      <c r="AL108">
        <v>3486</v>
      </c>
      <c r="AM108">
        <v>1.0565769562100658</v>
      </c>
      <c r="AN108" t="s">
        <v>71</v>
      </c>
      <c r="AO108">
        <v>308.14400000000001</v>
      </c>
      <c r="AP108" t="s">
        <v>591</v>
      </c>
      <c r="AQ108" t="s">
        <v>118</v>
      </c>
      <c r="AR108" t="s">
        <v>119</v>
      </c>
      <c r="AS108" t="s">
        <v>118</v>
      </c>
      <c r="AT108" t="s">
        <v>119</v>
      </c>
      <c r="AU108" t="s">
        <v>207</v>
      </c>
      <c r="AV108" t="s">
        <v>323</v>
      </c>
      <c r="AW108" t="s">
        <v>71</v>
      </c>
      <c r="AX108">
        <v>9676</v>
      </c>
      <c r="AY108" t="s">
        <v>712</v>
      </c>
      <c r="AZ108">
        <v>6</v>
      </c>
      <c r="BA108" t="s">
        <v>778</v>
      </c>
      <c r="BB108">
        <v>12</v>
      </c>
      <c r="BC108">
        <v>1</v>
      </c>
      <c r="BE108" t="s">
        <v>69</v>
      </c>
      <c r="BF108">
        <v>3</v>
      </c>
      <c r="BG108" t="s">
        <v>399</v>
      </c>
      <c r="BI108" t="s">
        <v>118</v>
      </c>
      <c r="BJ108" t="s">
        <v>323</v>
      </c>
      <c r="BK108" t="s">
        <v>71</v>
      </c>
      <c r="BL108">
        <v>1.0565769562100658</v>
      </c>
      <c r="BM108">
        <v>9676</v>
      </c>
      <c r="BN108" t="s">
        <v>119</v>
      </c>
      <c r="BO108" t="s">
        <v>207</v>
      </c>
      <c r="BP108">
        <v>12</v>
      </c>
      <c r="BQ108">
        <v>2177.694</v>
      </c>
      <c r="BR108">
        <v>4.2920321167560149E-3</v>
      </c>
      <c r="BS108">
        <v>0.3806239164072916</v>
      </c>
      <c r="BT108">
        <v>0.22500865594523381</v>
      </c>
      <c r="BU108">
        <v>10.941000000000001</v>
      </c>
      <c r="BV108">
        <v>0.55104160639649102</v>
      </c>
      <c r="BW108">
        <v>14.969963640438005</v>
      </c>
      <c r="BX108">
        <v>7</v>
      </c>
      <c r="BY108">
        <v>12</v>
      </c>
      <c r="BZ108">
        <v>326</v>
      </c>
    </row>
    <row r="109" spans="1:78" ht="16.5">
      <c r="A109" s="126" t="str">
        <f t="shared" si="19"/>
        <v>해성운수</v>
      </c>
      <c r="B109" s="127" t="str">
        <f t="shared" si="20"/>
        <v>이성준</v>
      </c>
      <c r="C109" s="128" t="str">
        <f t="shared" si="21"/>
        <v>C</v>
      </c>
      <c r="D109" s="129">
        <f t="shared" si="22"/>
        <v>0.86915402185687241</v>
      </c>
      <c r="E109" s="130">
        <f t="shared" si="23"/>
        <v>7758</v>
      </c>
      <c r="F109" s="131" t="str">
        <f t="shared" si="24"/>
        <v>24</v>
      </c>
      <c r="G109" s="132" t="str">
        <f t="shared" si="25"/>
        <v>70바3878</v>
      </c>
      <c r="H109" s="133">
        <f t="shared" si="26"/>
        <v>4</v>
      </c>
      <c r="I109" s="134">
        <f t="shared" si="27"/>
        <v>2259.607</v>
      </c>
      <c r="J109" s="135">
        <f t="shared" si="28"/>
        <v>1.3342716708260788E-2</v>
      </c>
      <c r="K109" s="135">
        <f t="shared" si="29"/>
        <v>0.44924331124136979</v>
      </c>
      <c r="L109" s="135">
        <f t="shared" si="30"/>
        <v>0.20446033314642767</v>
      </c>
      <c r="M109" s="136">
        <f t="shared" si="31"/>
        <v>14.272</v>
      </c>
      <c r="N109" s="137">
        <f t="shared" si="32"/>
        <v>0.44255483365027637</v>
      </c>
      <c r="O109" s="137">
        <f t="shared" si="33"/>
        <v>4.0272489862175149</v>
      </c>
      <c r="P109" s="223">
        <f t="shared" si="34"/>
        <v>52</v>
      </c>
      <c r="Q109" s="224">
        <f t="shared" si="35"/>
        <v>10</v>
      </c>
      <c r="R109" s="224">
        <f t="shared" si="36"/>
        <v>91</v>
      </c>
      <c r="T109">
        <v>534</v>
      </c>
      <c r="U109">
        <v>7758</v>
      </c>
      <c r="V109" t="s">
        <v>324</v>
      </c>
      <c r="W109">
        <v>2259.607</v>
      </c>
      <c r="X109">
        <v>1089.3399999999999</v>
      </c>
      <c r="Y109">
        <v>2.0739999999999998</v>
      </c>
      <c r="Z109">
        <v>14.272</v>
      </c>
      <c r="AA109">
        <v>167.52607800000001</v>
      </c>
      <c r="AB109">
        <v>2.2352530000000002</v>
      </c>
      <c r="AC109">
        <v>75.259969999999996</v>
      </c>
      <c r="AD109" s="1">
        <v>462</v>
      </c>
      <c r="AE109">
        <v>10</v>
      </c>
      <c r="AF109">
        <v>91</v>
      </c>
      <c r="AG109">
        <v>76</v>
      </c>
      <c r="AH109">
        <v>13.488091000000001</v>
      </c>
      <c r="AI109">
        <v>1564.8</v>
      </c>
      <c r="AJ109">
        <v>0</v>
      </c>
      <c r="AK109">
        <v>52</v>
      </c>
      <c r="AL109">
        <v>40593</v>
      </c>
      <c r="AM109">
        <v>0.86915402185687241</v>
      </c>
      <c r="AN109" t="s">
        <v>69</v>
      </c>
      <c r="AO109">
        <v>1909.3589999999999</v>
      </c>
      <c r="AP109" t="s">
        <v>592</v>
      </c>
      <c r="AQ109" t="s">
        <v>118</v>
      </c>
      <c r="AR109" t="s">
        <v>119</v>
      </c>
      <c r="AS109" t="s">
        <v>118</v>
      </c>
      <c r="AT109" t="s">
        <v>119</v>
      </c>
      <c r="AU109" t="s">
        <v>206</v>
      </c>
      <c r="AV109" t="s">
        <v>324</v>
      </c>
      <c r="AW109" t="s">
        <v>69</v>
      </c>
      <c r="AX109">
        <v>7758</v>
      </c>
      <c r="AY109" t="s">
        <v>724</v>
      </c>
      <c r="AZ109">
        <v>3</v>
      </c>
      <c r="BA109" t="s">
        <v>205</v>
      </c>
      <c r="BB109">
        <v>4</v>
      </c>
      <c r="BC109">
        <v>1</v>
      </c>
      <c r="BE109" t="s">
        <v>69</v>
      </c>
      <c r="BF109">
        <v>0</v>
      </c>
      <c r="BG109" t="s">
        <v>363</v>
      </c>
      <c r="BI109" t="s">
        <v>118</v>
      </c>
      <c r="BJ109" t="s">
        <v>324</v>
      </c>
      <c r="BK109" t="s">
        <v>69</v>
      </c>
      <c r="BL109">
        <v>0.86915402185687241</v>
      </c>
      <c r="BM109">
        <v>7758</v>
      </c>
      <c r="BN109" t="s">
        <v>119</v>
      </c>
      <c r="BO109" t="s">
        <v>206</v>
      </c>
      <c r="BP109">
        <v>4</v>
      </c>
      <c r="BQ109">
        <v>2259.607</v>
      </c>
      <c r="BR109">
        <v>1.3342716708260788E-2</v>
      </c>
      <c r="BS109">
        <v>0.44924331124136979</v>
      </c>
      <c r="BT109">
        <v>0.20446033314642767</v>
      </c>
      <c r="BU109">
        <v>14.272</v>
      </c>
      <c r="BV109">
        <v>0.44255483365027637</v>
      </c>
      <c r="BW109">
        <v>4.0272489862175149</v>
      </c>
      <c r="BX109">
        <v>52</v>
      </c>
      <c r="BY109">
        <v>10</v>
      </c>
      <c r="BZ109">
        <v>91</v>
      </c>
    </row>
    <row r="110" spans="1:78" ht="16.5">
      <c r="A110" s="109" t="str">
        <f t="shared" si="19"/>
        <v>해성운수</v>
      </c>
      <c r="B110" s="110" t="str">
        <f t="shared" si="20"/>
        <v>이승룡</v>
      </c>
      <c r="C110" s="111" t="str">
        <f t="shared" si="21"/>
        <v>A</v>
      </c>
      <c r="D110" s="112">
        <f t="shared" si="22"/>
        <v>0.99401457392931858</v>
      </c>
      <c r="E110" s="113">
        <f t="shared" si="23"/>
        <v>8108</v>
      </c>
      <c r="F110" s="114" t="str">
        <f t="shared" si="24"/>
        <v>564</v>
      </c>
      <c r="G110" s="115" t="str">
        <f t="shared" si="25"/>
        <v>71바7080</v>
      </c>
      <c r="H110" s="116">
        <f t="shared" si="26"/>
        <v>4</v>
      </c>
      <c r="I110" s="117">
        <f t="shared" si="27"/>
        <v>1437.4449999999999</v>
      </c>
      <c r="J110" s="118">
        <f t="shared" si="28"/>
        <v>2.1965602714209172E-2</v>
      </c>
      <c r="K110" s="118">
        <f t="shared" si="29"/>
        <v>0.41224319927178155</v>
      </c>
      <c r="L110" s="118">
        <f t="shared" si="30"/>
        <v>0.47584429317295618</v>
      </c>
      <c r="M110" s="119">
        <f t="shared" si="31"/>
        <v>1.7070000000000001</v>
      </c>
      <c r="N110" s="120">
        <f t="shared" si="32"/>
        <v>0</v>
      </c>
      <c r="O110" s="120">
        <f t="shared" si="33"/>
        <v>0.34783939559426624</v>
      </c>
      <c r="P110" s="225">
        <f t="shared" si="34"/>
        <v>27</v>
      </c>
      <c r="Q110" s="226">
        <f t="shared" si="35"/>
        <v>0</v>
      </c>
      <c r="R110" s="226">
        <f t="shared" si="36"/>
        <v>5</v>
      </c>
      <c r="T110">
        <v>534</v>
      </c>
      <c r="U110">
        <v>8108</v>
      </c>
      <c r="V110" t="s">
        <v>454</v>
      </c>
      <c r="W110">
        <v>1437.4449999999999</v>
      </c>
      <c r="X110">
        <v>336.666</v>
      </c>
      <c r="Y110">
        <v>4.2699999999999996</v>
      </c>
      <c r="Z110">
        <v>1.7070000000000001</v>
      </c>
      <c r="AA110">
        <v>147.23493099999999</v>
      </c>
      <c r="AB110">
        <v>3.2341039999999999</v>
      </c>
      <c r="AC110">
        <v>60.696598999999999</v>
      </c>
      <c r="AD110" s="1">
        <v>684</v>
      </c>
      <c r="AE110">
        <v>0</v>
      </c>
      <c r="AF110">
        <v>5</v>
      </c>
      <c r="AG110">
        <v>76</v>
      </c>
      <c r="AH110">
        <v>9.7629339999999996</v>
      </c>
      <c r="AI110">
        <v>158.5</v>
      </c>
      <c r="AJ110">
        <v>0</v>
      </c>
      <c r="AK110">
        <v>27</v>
      </c>
      <c r="AL110">
        <v>8454</v>
      </c>
      <c r="AM110">
        <v>0.99401457392931858</v>
      </c>
      <c r="AN110" t="s">
        <v>66</v>
      </c>
      <c r="AO110">
        <v>1024.01</v>
      </c>
      <c r="AP110" t="s">
        <v>593</v>
      </c>
      <c r="AQ110" t="s">
        <v>118</v>
      </c>
      <c r="AR110" t="s">
        <v>124</v>
      </c>
      <c r="AS110" t="s">
        <v>118</v>
      </c>
      <c r="AT110" t="s">
        <v>124</v>
      </c>
      <c r="AU110" t="s">
        <v>433</v>
      </c>
      <c r="AV110" t="s">
        <v>454</v>
      </c>
      <c r="AW110" t="s">
        <v>66</v>
      </c>
      <c r="AX110">
        <v>8108</v>
      </c>
      <c r="AY110" t="s">
        <v>726</v>
      </c>
      <c r="AZ110">
        <v>1</v>
      </c>
      <c r="BA110" t="s">
        <v>779</v>
      </c>
      <c r="BB110">
        <v>4</v>
      </c>
      <c r="BC110">
        <v>1</v>
      </c>
      <c r="BE110" t="s">
        <v>66</v>
      </c>
      <c r="BF110">
        <v>0</v>
      </c>
      <c r="BG110" s="5" t="s">
        <v>363</v>
      </c>
      <c r="BI110" t="s">
        <v>118</v>
      </c>
      <c r="BJ110" t="s">
        <v>454</v>
      </c>
      <c r="BK110" t="s">
        <v>66</v>
      </c>
      <c r="BL110">
        <v>0.99401457392931858</v>
      </c>
      <c r="BM110">
        <v>8108</v>
      </c>
      <c r="BN110" t="s">
        <v>124</v>
      </c>
      <c r="BO110" t="s">
        <v>433</v>
      </c>
      <c r="BP110">
        <v>4</v>
      </c>
      <c r="BQ110">
        <v>1437.4449999999999</v>
      </c>
      <c r="BR110">
        <v>2.1965602714209172E-2</v>
      </c>
      <c r="BS110">
        <v>0.41224319927178155</v>
      </c>
      <c r="BT110">
        <v>0.47584429317295618</v>
      </c>
      <c r="BU110">
        <v>1.7070000000000001</v>
      </c>
      <c r="BV110">
        <v>0</v>
      </c>
      <c r="BW110">
        <v>0.34783939559426624</v>
      </c>
      <c r="BX110">
        <v>27</v>
      </c>
      <c r="BY110">
        <v>0</v>
      </c>
      <c r="BZ110">
        <v>5</v>
      </c>
    </row>
    <row r="111" spans="1:78" ht="16.5">
      <c r="A111" s="126" t="str">
        <f t="shared" si="19"/>
        <v>해성운수</v>
      </c>
      <c r="B111" s="127" t="str">
        <f t="shared" si="20"/>
        <v>이용언</v>
      </c>
      <c r="C111" s="128" t="str">
        <f t="shared" si="21"/>
        <v>D</v>
      </c>
      <c r="D111" s="129">
        <f t="shared" si="22"/>
        <v>0.80021402812381703</v>
      </c>
      <c r="E111" s="130">
        <f t="shared" si="23"/>
        <v>8782</v>
      </c>
      <c r="F111" s="131" t="str">
        <f t="shared" si="24"/>
        <v>579</v>
      </c>
      <c r="G111" s="132" t="str">
        <f t="shared" si="25"/>
        <v>71바5814</v>
      </c>
      <c r="H111" s="133">
        <f t="shared" si="26"/>
        <v>3</v>
      </c>
      <c r="I111" s="134">
        <f t="shared" si="27"/>
        <v>1380.049</v>
      </c>
      <c r="J111" s="135">
        <f t="shared" si="28"/>
        <v>1.8329615050917285E-2</v>
      </c>
      <c r="K111" s="135">
        <f t="shared" si="29"/>
        <v>0.45515868329891951</v>
      </c>
      <c r="L111" s="135">
        <f t="shared" si="30"/>
        <v>0.53766206852075538</v>
      </c>
      <c r="M111" s="136">
        <f t="shared" si="31"/>
        <v>5.806</v>
      </c>
      <c r="N111" s="137">
        <f t="shared" si="32"/>
        <v>0</v>
      </c>
      <c r="O111" s="137">
        <f t="shared" si="33"/>
        <v>0.8695343426211678</v>
      </c>
      <c r="P111" s="223">
        <f t="shared" si="34"/>
        <v>38</v>
      </c>
      <c r="Q111" s="224">
        <f t="shared" si="35"/>
        <v>0</v>
      </c>
      <c r="R111" s="224">
        <f t="shared" si="36"/>
        <v>12</v>
      </c>
      <c r="T111">
        <v>534</v>
      </c>
      <c r="U111">
        <v>8782</v>
      </c>
      <c r="V111" t="s">
        <v>325</v>
      </c>
      <c r="W111">
        <v>1380.049</v>
      </c>
      <c r="X111">
        <v>306.41300000000001</v>
      </c>
      <c r="Y111">
        <v>4.5039999999999996</v>
      </c>
      <c r="Z111">
        <v>5.806</v>
      </c>
      <c r="AA111">
        <v>129.82831300000001</v>
      </c>
      <c r="AB111">
        <v>2.3797030000000001</v>
      </c>
      <c r="AC111">
        <v>59.092483999999999</v>
      </c>
      <c r="AD111" s="1">
        <v>742</v>
      </c>
      <c r="AE111">
        <v>0</v>
      </c>
      <c r="AF111">
        <v>12</v>
      </c>
      <c r="AG111">
        <v>75</v>
      </c>
      <c r="AH111">
        <v>10.629799</v>
      </c>
      <c r="AI111">
        <v>133.6</v>
      </c>
      <c r="AJ111">
        <v>0</v>
      </c>
      <c r="AK111">
        <v>38</v>
      </c>
      <c r="AL111">
        <v>36102</v>
      </c>
      <c r="AM111">
        <v>0.80021402812381703</v>
      </c>
      <c r="AN111" t="s">
        <v>67</v>
      </c>
      <c r="AO111">
        <v>1014.989</v>
      </c>
      <c r="AP111" t="s">
        <v>594</v>
      </c>
      <c r="AQ111" t="s">
        <v>118</v>
      </c>
      <c r="AR111" t="s">
        <v>127</v>
      </c>
      <c r="AS111" t="s">
        <v>118</v>
      </c>
      <c r="AT111" t="s">
        <v>127</v>
      </c>
      <c r="AU111" t="s">
        <v>244</v>
      </c>
      <c r="AV111" t="s">
        <v>325</v>
      </c>
      <c r="AW111" t="s">
        <v>67</v>
      </c>
      <c r="AX111">
        <v>8782</v>
      </c>
      <c r="AY111" t="s">
        <v>746</v>
      </c>
      <c r="AZ111">
        <v>4</v>
      </c>
      <c r="BA111" t="s">
        <v>780</v>
      </c>
      <c r="BB111">
        <v>3</v>
      </c>
      <c r="BC111">
        <v>1</v>
      </c>
      <c r="BE111" t="s">
        <v>70</v>
      </c>
      <c r="BF111">
        <v>1</v>
      </c>
      <c r="BG111" t="s">
        <v>399</v>
      </c>
      <c r="BI111" t="s">
        <v>118</v>
      </c>
      <c r="BJ111" t="s">
        <v>325</v>
      </c>
      <c r="BK111" t="s">
        <v>67</v>
      </c>
      <c r="BL111">
        <v>0.80021402812381703</v>
      </c>
      <c r="BM111">
        <v>8782</v>
      </c>
      <c r="BN111" t="s">
        <v>127</v>
      </c>
      <c r="BO111" t="s">
        <v>244</v>
      </c>
      <c r="BP111">
        <v>3</v>
      </c>
      <c r="BQ111">
        <v>1380.049</v>
      </c>
      <c r="BR111">
        <v>1.8329615050917285E-2</v>
      </c>
      <c r="BS111">
        <v>0.45515868329891951</v>
      </c>
      <c r="BT111">
        <v>0.53766206852075538</v>
      </c>
      <c r="BU111">
        <v>5.806</v>
      </c>
      <c r="BV111">
        <v>0</v>
      </c>
      <c r="BW111">
        <v>0.8695343426211678</v>
      </c>
      <c r="BX111">
        <v>38</v>
      </c>
      <c r="BY111">
        <v>0</v>
      </c>
      <c r="BZ111">
        <v>12</v>
      </c>
    </row>
    <row r="112" spans="1:78" ht="16.5">
      <c r="A112" s="109" t="str">
        <f t="shared" si="19"/>
        <v>해성운수</v>
      </c>
      <c r="B112" s="110" t="str">
        <f t="shared" si="20"/>
        <v>이원준</v>
      </c>
      <c r="C112" s="111" t="str">
        <f t="shared" si="21"/>
        <v>D</v>
      </c>
      <c r="D112" s="112">
        <f t="shared" si="22"/>
        <v>0.84447572674200067</v>
      </c>
      <c r="E112" s="113">
        <f t="shared" si="23"/>
        <v>1741</v>
      </c>
      <c r="F112" s="114" t="str">
        <f t="shared" si="24"/>
        <v>579</v>
      </c>
      <c r="G112" s="115" t="str">
        <f t="shared" si="25"/>
        <v>71바5798</v>
      </c>
      <c r="H112" s="116">
        <f t="shared" si="26"/>
        <v>5</v>
      </c>
      <c r="I112" s="117">
        <f t="shared" si="27"/>
        <v>913.43999999999994</v>
      </c>
      <c r="J112" s="118">
        <f t="shared" si="28"/>
        <v>1.6533077798226308E-2</v>
      </c>
      <c r="K112" s="118">
        <f t="shared" si="29"/>
        <v>0.45132675455761556</v>
      </c>
      <c r="L112" s="118">
        <f t="shared" si="30"/>
        <v>0.49483272026624631</v>
      </c>
      <c r="M112" s="119">
        <f t="shared" si="31"/>
        <v>4.4889999999999999</v>
      </c>
      <c r="N112" s="120">
        <f t="shared" si="32"/>
        <v>0.10947626554562971</v>
      </c>
      <c r="O112" s="120">
        <f t="shared" si="33"/>
        <v>2.2990015764582239</v>
      </c>
      <c r="P112" s="225">
        <f t="shared" si="34"/>
        <v>19</v>
      </c>
      <c r="Q112" s="226">
        <f t="shared" si="35"/>
        <v>1</v>
      </c>
      <c r="R112" s="226">
        <f t="shared" si="36"/>
        <v>21</v>
      </c>
      <c r="T112">
        <v>534</v>
      </c>
      <c r="U112">
        <v>1741</v>
      </c>
      <c r="V112" t="s">
        <v>595</v>
      </c>
      <c r="W112">
        <v>913.44</v>
      </c>
      <c r="X112">
        <v>192.02199999999999</v>
      </c>
      <c r="Y112">
        <v>4.7569999999999997</v>
      </c>
      <c r="Z112">
        <v>4.4889999999999999</v>
      </c>
      <c r="AA112">
        <v>86.492486</v>
      </c>
      <c r="AB112">
        <v>1.4299869999999999</v>
      </c>
      <c r="AC112">
        <v>39.036372999999998</v>
      </c>
      <c r="AD112" s="1">
        <v>452</v>
      </c>
      <c r="AE112">
        <v>1</v>
      </c>
      <c r="AF112">
        <v>21</v>
      </c>
      <c r="AG112">
        <v>69</v>
      </c>
      <c r="AH112">
        <v>10.560917</v>
      </c>
      <c r="AI112">
        <v>8.9</v>
      </c>
      <c r="AJ112">
        <v>0</v>
      </c>
      <c r="AK112">
        <v>19</v>
      </c>
      <c r="AL112">
        <v>13659</v>
      </c>
      <c r="AM112">
        <v>0.84447572674200067</v>
      </c>
      <c r="AN112" t="s">
        <v>67</v>
      </c>
      <c r="AO112">
        <v>384.16500000000002</v>
      </c>
      <c r="AP112" t="s">
        <v>596</v>
      </c>
      <c r="AQ112" t="s">
        <v>118</v>
      </c>
      <c r="AR112" t="s">
        <v>127</v>
      </c>
      <c r="AS112" t="s">
        <v>118</v>
      </c>
      <c r="AT112" t="s">
        <v>127</v>
      </c>
      <c r="AU112" t="s">
        <v>242</v>
      </c>
      <c r="AV112" t="s">
        <v>595</v>
      </c>
      <c r="AW112" t="s">
        <v>67</v>
      </c>
      <c r="AX112">
        <v>1741</v>
      </c>
      <c r="AY112" t="s">
        <v>746</v>
      </c>
      <c r="AZ112">
        <v>1</v>
      </c>
      <c r="BA112" t="s">
        <v>439</v>
      </c>
      <c r="BB112">
        <v>5</v>
      </c>
      <c r="BC112">
        <v>1</v>
      </c>
      <c r="BE112" t="s">
        <v>185</v>
      </c>
      <c r="BF112" t="s">
        <v>186</v>
      </c>
      <c r="BG112" t="s">
        <v>185</v>
      </c>
      <c r="BI112" t="s">
        <v>118</v>
      </c>
      <c r="BJ112" t="s">
        <v>595</v>
      </c>
      <c r="BK112" t="s">
        <v>67</v>
      </c>
      <c r="BL112">
        <v>0.84447572674200067</v>
      </c>
      <c r="BM112">
        <v>1741</v>
      </c>
      <c r="BN112" t="s">
        <v>127</v>
      </c>
      <c r="BO112" t="s">
        <v>242</v>
      </c>
      <c r="BP112">
        <v>5</v>
      </c>
      <c r="BQ112">
        <v>913.43999999999994</v>
      </c>
      <c r="BR112">
        <v>1.6533077798226308E-2</v>
      </c>
      <c r="BS112">
        <v>0.45132675455761556</v>
      </c>
      <c r="BT112">
        <v>0.49483272026624625</v>
      </c>
      <c r="BU112">
        <v>4.4889999999999999</v>
      </c>
      <c r="BV112">
        <v>0.10947626554562971</v>
      </c>
      <c r="BW112">
        <v>2.2990015764582239</v>
      </c>
      <c r="BX112">
        <v>19</v>
      </c>
      <c r="BY112">
        <v>1</v>
      </c>
      <c r="BZ112">
        <v>21</v>
      </c>
    </row>
    <row r="113" spans="1:78" ht="16.5">
      <c r="A113" s="126" t="str">
        <f t="shared" si="19"/>
        <v>해성운수</v>
      </c>
      <c r="B113" s="127" t="str">
        <f t="shared" si="20"/>
        <v>이원희</v>
      </c>
      <c r="C113" s="128" t="str">
        <f t="shared" si="21"/>
        <v>S</v>
      </c>
      <c r="D113" s="129">
        <f t="shared" si="22"/>
        <v>1.0972005699634322</v>
      </c>
      <c r="E113" s="130">
        <f t="shared" si="23"/>
        <v>7030</v>
      </c>
      <c r="F113" s="131" t="str">
        <f t="shared" si="24"/>
        <v>564</v>
      </c>
      <c r="G113" s="132" t="str">
        <f t="shared" si="25"/>
        <v>71바7080</v>
      </c>
      <c r="H113" s="133">
        <f t="shared" si="26"/>
        <v>8</v>
      </c>
      <c r="I113" s="134">
        <f t="shared" si="27"/>
        <v>1293.2849999999999</v>
      </c>
      <c r="J113" s="135">
        <f t="shared" si="28"/>
        <v>1.4024687251020374E-2</v>
      </c>
      <c r="K113" s="135">
        <f t="shared" si="29"/>
        <v>0.37747355498354829</v>
      </c>
      <c r="L113" s="135">
        <f t="shared" si="30"/>
        <v>0.40748945514716406</v>
      </c>
      <c r="M113" s="136">
        <f t="shared" si="31"/>
        <v>1.7050000000000001</v>
      </c>
      <c r="N113" s="137">
        <f t="shared" si="32"/>
        <v>0.23196743177257917</v>
      </c>
      <c r="O113" s="137">
        <f t="shared" si="33"/>
        <v>1.7010944996655806</v>
      </c>
      <c r="P113" s="223">
        <f t="shared" si="34"/>
        <v>40</v>
      </c>
      <c r="Q113" s="224">
        <f t="shared" si="35"/>
        <v>3</v>
      </c>
      <c r="R113" s="224">
        <f t="shared" si="36"/>
        <v>22</v>
      </c>
      <c r="T113">
        <v>534</v>
      </c>
      <c r="U113">
        <v>7030</v>
      </c>
      <c r="V113" t="s">
        <v>326</v>
      </c>
      <c r="W113">
        <v>1342.0450000000001</v>
      </c>
      <c r="X113">
        <v>267.63</v>
      </c>
      <c r="Y113">
        <v>5.0149999999999997</v>
      </c>
      <c r="Z113">
        <v>1.7050000000000001</v>
      </c>
      <c r="AA113">
        <v>125.86747699999999</v>
      </c>
      <c r="AB113">
        <v>1.765252</v>
      </c>
      <c r="AC113">
        <v>47.511643999999997</v>
      </c>
      <c r="AD113" s="1">
        <v>527</v>
      </c>
      <c r="AE113">
        <v>3</v>
      </c>
      <c r="AF113">
        <v>22</v>
      </c>
      <c r="AG113">
        <v>78</v>
      </c>
      <c r="AH113">
        <v>10.662364999999999</v>
      </c>
      <c r="AI113">
        <v>91.4</v>
      </c>
      <c r="AJ113">
        <v>0</v>
      </c>
      <c r="AK113">
        <v>40</v>
      </c>
      <c r="AL113">
        <v>8074</v>
      </c>
      <c r="AM113">
        <v>1.0972005699634322</v>
      </c>
      <c r="AN113" t="s">
        <v>71</v>
      </c>
      <c r="AO113">
        <v>393.73599999999999</v>
      </c>
      <c r="AP113" t="s">
        <v>597</v>
      </c>
      <c r="AQ113" t="s">
        <v>118</v>
      </c>
      <c r="AR113" t="s">
        <v>124</v>
      </c>
      <c r="AS113" t="s">
        <v>118</v>
      </c>
      <c r="AT113" t="s">
        <v>124</v>
      </c>
      <c r="AU113" t="s">
        <v>433</v>
      </c>
      <c r="AV113" t="s">
        <v>326</v>
      </c>
      <c r="AW113" t="s">
        <v>71</v>
      </c>
      <c r="AX113">
        <v>7030</v>
      </c>
      <c r="AY113" t="s">
        <v>781</v>
      </c>
      <c r="AZ113">
        <v>1</v>
      </c>
      <c r="BA113" t="s">
        <v>782</v>
      </c>
      <c r="BB113">
        <v>8</v>
      </c>
      <c r="BC113">
        <v>1</v>
      </c>
      <c r="BE113" t="s">
        <v>71</v>
      </c>
      <c r="BF113">
        <v>0</v>
      </c>
      <c r="BG113" t="s">
        <v>363</v>
      </c>
      <c r="BI113" t="s">
        <v>118</v>
      </c>
      <c r="BJ113" t="s">
        <v>326</v>
      </c>
      <c r="BK113" t="s">
        <v>71</v>
      </c>
      <c r="BL113">
        <v>1.0972005699634322</v>
      </c>
      <c r="BM113">
        <v>7030</v>
      </c>
      <c r="BN113" t="s">
        <v>124</v>
      </c>
      <c r="BO113" t="s">
        <v>433</v>
      </c>
      <c r="BP113">
        <v>8</v>
      </c>
      <c r="BQ113">
        <v>1293.2849999999999</v>
      </c>
      <c r="BR113">
        <v>1.4024687251020374E-2</v>
      </c>
      <c r="BS113">
        <v>0.37747355498354829</v>
      </c>
      <c r="BT113">
        <v>0.39268429896165924</v>
      </c>
      <c r="BU113">
        <v>1.7050000000000001</v>
      </c>
      <c r="BV113">
        <v>0.23196743177257917</v>
      </c>
      <c r="BW113">
        <v>1.7010944996655806</v>
      </c>
      <c r="BX113">
        <v>40</v>
      </c>
      <c r="BY113">
        <v>3</v>
      </c>
      <c r="BZ113">
        <v>22</v>
      </c>
    </row>
    <row r="114" spans="1:78" ht="16.5">
      <c r="A114" s="109" t="str">
        <f t="shared" si="19"/>
        <v>해성운수</v>
      </c>
      <c r="B114" s="110" t="str">
        <f t="shared" si="20"/>
        <v>이종열</v>
      </c>
      <c r="C114" s="111" t="str">
        <f t="shared" si="21"/>
        <v>C</v>
      </c>
      <c r="D114" s="112">
        <f t="shared" si="22"/>
        <v>0.87333333333333329</v>
      </c>
      <c r="E114" s="113">
        <f t="shared" si="23"/>
        <v>1844</v>
      </c>
      <c r="F114" s="114" t="str">
        <f t="shared" si="24"/>
        <v>514-1</v>
      </c>
      <c r="G114" s="115" t="str">
        <f t="shared" si="25"/>
        <v>71바5760</v>
      </c>
      <c r="H114" s="116">
        <f t="shared" si="26"/>
        <v>1</v>
      </c>
      <c r="I114" s="117">
        <f t="shared" si="27"/>
        <v>1448.9269999999999</v>
      </c>
      <c r="J114" s="118">
        <f t="shared" si="28"/>
        <v>1.4393387441101328E-2</v>
      </c>
      <c r="K114" s="118">
        <f t="shared" si="29"/>
        <v>0.39617372192871619</v>
      </c>
      <c r="L114" s="118">
        <f t="shared" si="30"/>
        <v>0.15666765820500275</v>
      </c>
      <c r="M114" s="119">
        <f t="shared" si="31"/>
        <v>10.074</v>
      </c>
      <c r="N114" s="120">
        <f t="shared" si="32"/>
        <v>0</v>
      </c>
      <c r="O114" s="120">
        <f t="shared" si="33"/>
        <v>2.5536138121520273</v>
      </c>
      <c r="P114" s="225">
        <f t="shared" si="34"/>
        <v>24</v>
      </c>
      <c r="Q114" s="226">
        <f t="shared" si="35"/>
        <v>0</v>
      </c>
      <c r="R114" s="226">
        <f t="shared" si="36"/>
        <v>37</v>
      </c>
      <c r="T114">
        <v>534</v>
      </c>
      <c r="U114">
        <v>1844</v>
      </c>
      <c r="V114" t="s">
        <v>327</v>
      </c>
      <c r="W114">
        <v>1448.9269999999999</v>
      </c>
      <c r="X114">
        <v>614.495</v>
      </c>
      <c r="Y114">
        <v>2.3580000000000001</v>
      </c>
      <c r="Z114">
        <v>10.074</v>
      </c>
      <c r="AA114">
        <v>117.23800300000001</v>
      </c>
      <c r="AB114">
        <v>1.687452</v>
      </c>
      <c r="AC114">
        <v>46.446615999999999</v>
      </c>
      <c r="AD114" s="1">
        <v>227</v>
      </c>
      <c r="AE114">
        <v>0</v>
      </c>
      <c r="AF114">
        <v>37</v>
      </c>
      <c r="AG114">
        <v>75</v>
      </c>
      <c r="AH114">
        <v>12.35885</v>
      </c>
      <c r="AI114">
        <v>16.899999999999999</v>
      </c>
      <c r="AJ114">
        <v>0</v>
      </c>
      <c r="AK114">
        <v>24</v>
      </c>
      <c r="AL114">
        <v>2428</v>
      </c>
      <c r="AM114">
        <v>0.87333333333333329</v>
      </c>
      <c r="AN114" t="s">
        <v>69</v>
      </c>
      <c r="AO114">
        <v>1448.9269999999999</v>
      </c>
      <c r="AP114" t="s">
        <v>598</v>
      </c>
      <c r="AQ114" t="s">
        <v>118</v>
      </c>
      <c r="AR114" t="s">
        <v>120</v>
      </c>
      <c r="AS114" t="s">
        <v>118</v>
      </c>
      <c r="AT114" t="s">
        <v>120</v>
      </c>
      <c r="AU114" t="s">
        <v>217</v>
      </c>
      <c r="AV114" t="s">
        <v>327</v>
      </c>
      <c r="AW114" t="s">
        <v>69</v>
      </c>
      <c r="AX114">
        <v>1844</v>
      </c>
      <c r="AY114" t="s">
        <v>739</v>
      </c>
      <c r="AZ114">
        <v>3</v>
      </c>
      <c r="BA114" t="s">
        <v>783</v>
      </c>
      <c r="BB114">
        <v>1</v>
      </c>
      <c r="BC114">
        <v>1</v>
      </c>
      <c r="BE114" t="s">
        <v>69</v>
      </c>
      <c r="BF114">
        <v>0</v>
      </c>
      <c r="BG114" s="5" t="s">
        <v>363</v>
      </c>
      <c r="BI114" t="s">
        <v>118</v>
      </c>
      <c r="BJ114" t="s">
        <v>327</v>
      </c>
      <c r="BK114" t="s">
        <v>69</v>
      </c>
      <c r="BL114">
        <v>0.87333333333333329</v>
      </c>
      <c r="BM114">
        <v>1844</v>
      </c>
      <c r="BN114" t="s">
        <v>120</v>
      </c>
      <c r="BO114" t="s">
        <v>217</v>
      </c>
      <c r="BP114">
        <v>1</v>
      </c>
      <c r="BQ114">
        <v>1448.9269999999999</v>
      </c>
      <c r="BR114">
        <v>1.4393387441101328E-2</v>
      </c>
      <c r="BS114">
        <v>0.39617372192871619</v>
      </c>
      <c r="BT114">
        <v>0.15666765820500275</v>
      </c>
      <c r="BU114">
        <v>10.074</v>
      </c>
      <c r="BV114">
        <v>0</v>
      </c>
      <c r="BW114">
        <v>2.5536138121520273</v>
      </c>
      <c r="BX114">
        <v>24</v>
      </c>
      <c r="BY114">
        <v>0</v>
      </c>
      <c r="BZ114">
        <v>37</v>
      </c>
    </row>
    <row r="115" spans="1:78" ht="16.5">
      <c r="A115" s="126" t="str">
        <f t="shared" si="19"/>
        <v>해성운수</v>
      </c>
      <c r="B115" s="127" t="str">
        <f t="shared" si="20"/>
        <v>이종현</v>
      </c>
      <c r="C115" s="128" t="str">
        <f t="shared" si="21"/>
        <v>S</v>
      </c>
      <c r="D115" s="129">
        <f t="shared" si="22"/>
        <v>1.1182608695652174</v>
      </c>
      <c r="E115" s="130">
        <f t="shared" si="23"/>
        <v>5844</v>
      </c>
      <c r="F115" s="131" t="str">
        <f t="shared" si="24"/>
        <v>24</v>
      </c>
      <c r="G115" s="132" t="str">
        <f t="shared" si="25"/>
        <v>70바3893</v>
      </c>
      <c r="H115" s="133">
        <f t="shared" si="26"/>
        <v>1</v>
      </c>
      <c r="I115" s="134">
        <f t="shared" si="27"/>
        <v>629.62199999999996</v>
      </c>
      <c r="J115" s="135">
        <f t="shared" si="28"/>
        <v>7.2527624248460796E-3</v>
      </c>
      <c r="K115" s="135">
        <f t="shared" si="29"/>
        <v>0.35725306645641192</v>
      </c>
      <c r="L115" s="135">
        <f t="shared" si="30"/>
        <v>0.2366499264638148</v>
      </c>
      <c r="M115" s="136">
        <f t="shared" si="31"/>
        <v>12.817</v>
      </c>
      <c r="N115" s="137">
        <f t="shared" si="32"/>
        <v>0.47647636200768084</v>
      </c>
      <c r="O115" s="137">
        <f t="shared" si="33"/>
        <v>27.635628996445487</v>
      </c>
      <c r="P115" s="223">
        <f t="shared" si="34"/>
        <v>4</v>
      </c>
      <c r="Q115" s="224">
        <f t="shared" si="35"/>
        <v>3</v>
      </c>
      <c r="R115" s="224">
        <f t="shared" si="36"/>
        <v>187</v>
      </c>
      <c r="T115">
        <v>534</v>
      </c>
      <c r="U115">
        <v>5844</v>
      </c>
      <c r="V115" t="s">
        <v>328</v>
      </c>
      <c r="W115">
        <v>665.42499999999995</v>
      </c>
      <c r="X115">
        <v>257.48399999999998</v>
      </c>
      <c r="Y115">
        <v>2.5840000000000001</v>
      </c>
      <c r="Z115">
        <v>12.817</v>
      </c>
      <c r="AA115">
        <v>33.549148000000002</v>
      </c>
      <c r="AB115">
        <v>0.24332400000000001</v>
      </c>
      <c r="AC115">
        <v>11.985536</v>
      </c>
      <c r="AD115" s="1">
        <v>149</v>
      </c>
      <c r="AE115">
        <v>3</v>
      </c>
      <c r="AF115">
        <v>187</v>
      </c>
      <c r="AG115">
        <v>72</v>
      </c>
      <c r="AH115">
        <v>19.834333000000001</v>
      </c>
      <c r="AI115">
        <v>169.8</v>
      </c>
      <c r="AJ115">
        <v>0</v>
      </c>
      <c r="AK115">
        <v>4</v>
      </c>
      <c r="AL115">
        <v>2049</v>
      </c>
      <c r="AM115">
        <v>1.1182608695652174</v>
      </c>
      <c r="AN115" t="s">
        <v>71</v>
      </c>
      <c r="AO115">
        <v>629.62199999999996</v>
      </c>
      <c r="AP115" t="s">
        <v>599</v>
      </c>
      <c r="AQ115" t="s">
        <v>118</v>
      </c>
      <c r="AR115" t="s">
        <v>119</v>
      </c>
      <c r="AS115" t="s">
        <v>118</v>
      </c>
      <c r="AT115" t="s">
        <v>119</v>
      </c>
      <c r="AU115" t="s">
        <v>211</v>
      </c>
      <c r="AV115" t="s">
        <v>328</v>
      </c>
      <c r="AW115" t="s">
        <v>71</v>
      </c>
      <c r="AX115">
        <v>5844</v>
      </c>
      <c r="AY115" t="s">
        <v>712</v>
      </c>
      <c r="AZ115">
        <v>1</v>
      </c>
      <c r="BA115" t="s">
        <v>421</v>
      </c>
      <c r="BB115">
        <v>1</v>
      </c>
      <c r="BC115">
        <v>1</v>
      </c>
      <c r="BE115" t="s">
        <v>71</v>
      </c>
      <c r="BF115">
        <v>0</v>
      </c>
      <c r="BG115" s="5" t="s">
        <v>363</v>
      </c>
      <c r="BI115" t="s">
        <v>118</v>
      </c>
      <c r="BJ115" t="s">
        <v>328</v>
      </c>
      <c r="BK115" t="s">
        <v>71</v>
      </c>
      <c r="BL115">
        <v>1.1182608695652174</v>
      </c>
      <c r="BM115">
        <v>5844</v>
      </c>
      <c r="BN115" t="s">
        <v>119</v>
      </c>
      <c r="BO115" t="s">
        <v>211</v>
      </c>
      <c r="BP115">
        <v>1</v>
      </c>
      <c r="BQ115">
        <v>629.62199999999996</v>
      </c>
      <c r="BR115">
        <v>7.2527624248460796E-3</v>
      </c>
      <c r="BS115">
        <v>0.35725306645641192</v>
      </c>
      <c r="BT115">
        <v>0.22391704549723862</v>
      </c>
      <c r="BU115">
        <v>12.817</v>
      </c>
      <c r="BV115">
        <v>0.47647636200768084</v>
      </c>
      <c r="BW115">
        <v>27.635628996445487</v>
      </c>
      <c r="BX115">
        <v>4</v>
      </c>
      <c r="BY115">
        <v>3</v>
      </c>
      <c r="BZ115">
        <v>187</v>
      </c>
    </row>
    <row r="116" spans="1:78" ht="16.5">
      <c r="A116" s="109" t="str">
        <f t="shared" si="19"/>
        <v>해성운수</v>
      </c>
      <c r="B116" s="110" t="str">
        <f t="shared" si="20"/>
        <v>이주희</v>
      </c>
      <c r="C116" s="111" t="str">
        <f t="shared" si="21"/>
        <v>B</v>
      </c>
      <c r="D116" s="112">
        <f t="shared" si="22"/>
        <v>0.93303970865784969</v>
      </c>
      <c r="E116" s="113">
        <f t="shared" si="23"/>
        <v>8534</v>
      </c>
      <c r="F116" s="114" t="str">
        <f t="shared" si="24"/>
        <v>579</v>
      </c>
      <c r="G116" s="115" t="str">
        <f t="shared" si="25"/>
        <v>71바5796</v>
      </c>
      <c r="H116" s="116">
        <f t="shared" si="26"/>
        <v>2</v>
      </c>
      <c r="I116" s="117">
        <f t="shared" si="27"/>
        <v>2252.047</v>
      </c>
      <c r="J116" s="118">
        <f t="shared" si="28"/>
        <v>1.3099886746373121E-2</v>
      </c>
      <c r="K116" s="118">
        <f t="shared" si="29"/>
        <v>0.42821648556036584</v>
      </c>
      <c r="L116" s="118">
        <f t="shared" si="30"/>
        <v>0.47689946080166179</v>
      </c>
      <c r="M116" s="119">
        <f t="shared" si="31"/>
        <v>3.1779999999999999</v>
      </c>
      <c r="N116" s="120">
        <f t="shared" si="32"/>
        <v>0.26642427977746469</v>
      </c>
      <c r="O116" s="120">
        <f t="shared" si="33"/>
        <v>1.2433133056281684</v>
      </c>
      <c r="P116" s="225">
        <f t="shared" si="34"/>
        <v>29</v>
      </c>
      <c r="Q116" s="226">
        <f t="shared" si="35"/>
        <v>6</v>
      </c>
      <c r="R116" s="226">
        <f t="shared" si="36"/>
        <v>28</v>
      </c>
      <c r="T116">
        <v>534</v>
      </c>
      <c r="U116">
        <v>8534</v>
      </c>
      <c r="V116" t="s">
        <v>411</v>
      </c>
      <c r="W116">
        <v>2252.047</v>
      </c>
      <c r="X116">
        <v>430.93700000000001</v>
      </c>
      <c r="Y116">
        <v>5.226</v>
      </c>
      <c r="Z116">
        <v>3.1779999999999999</v>
      </c>
      <c r="AA116">
        <v>196.71246400000001</v>
      </c>
      <c r="AB116">
        <v>2.576911</v>
      </c>
      <c r="AC116">
        <v>84.235519999999994</v>
      </c>
      <c r="AD116" s="1">
        <v>1074</v>
      </c>
      <c r="AE116">
        <v>6</v>
      </c>
      <c r="AF116">
        <v>28</v>
      </c>
      <c r="AG116">
        <v>76</v>
      </c>
      <c r="AH116">
        <v>11.44842</v>
      </c>
      <c r="AI116">
        <v>206.6</v>
      </c>
      <c r="AJ116">
        <v>0</v>
      </c>
      <c r="AK116">
        <v>29</v>
      </c>
      <c r="AL116">
        <v>24156</v>
      </c>
      <c r="AM116">
        <v>0.93303970865784969</v>
      </c>
      <c r="AN116" t="s">
        <v>68</v>
      </c>
      <c r="AO116">
        <v>2161.5529999999999</v>
      </c>
      <c r="AP116" t="s">
        <v>600</v>
      </c>
      <c r="AQ116" t="s">
        <v>118</v>
      </c>
      <c r="AR116" t="s">
        <v>127</v>
      </c>
      <c r="AS116" t="s">
        <v>118</v>
      </c>
      <c r="AT116" t="s">
        <v>127</v>
      </c>
      <c r="AU116" t="s">
        <v>384</v>
      </c>
      <c r="AV116" t="s">
        <v>411</v>
      </c>
      <c r="AW116" t="s">
        <v>68</v>
      </c>
      <c r="AX116">
        <v>8534</v>
      </c>
      <c r="AY116" t="s">
        <v>708</v>
      </c>
      <c r="AZ116">
        <v>2</v>
      </c>
      <c r="BA116" t="s">
        <v>784</v>
      </c>
      <c r="BB116">
        <v>2</v>
      </c>
      <c r="BC116">
        <v>1</v>
      </c>
      <c r="BE116" t="s">
        <v>67</v>
      </c>
      <c r="BF116">
        <v>2</v>
      </c>
      <c r="BG116" s="5" t="s">
        <v>399</v>
      </c>
      <c r="BI116" t="s">
        <v>118</v>
      </c>
      <c r="BJ116" t="s">
        <v>411</v>
      </c>
      <c r="BK116" t="s">
        <v>68</v>
      </c>
      <c r="BL116">
        <v>0.93303970865784969</v>
      </c>
      <c r="BM116">
        <v>8534</v>
      </c>
      <c r="BN116" t="s">
        <v>127</v>
      </c>
      <c r="BO116" t="s">
        <v>384</v>
      </c>
      <c r="BP116">
        <v>2</v>
      </c>
      <c r="BQ116">
        <v>2252.047</v>
      </c>
      <c r="BR116">
        <v>1.3099886746373121E-2</v>
      </c>
      <c r="BS116">
        <v>0.42821648556036584</v>
      </c>
      <c r="BT116">
        <v>0.47689946080166179</v>
      </c>
      <c r="BU116">
        <v>3.1779999999999999</v>
      </c>
      <c r="BV116">
        <v>0.26642427977746469</v>
      </c>
      <c r="BW116">
        <v>1.2433133056281684</v>
      </c>
      <c r="BX116">
        <v>29</v>
      </c>
      <c r="BY116">
        <v>6</v>
      </c>
      <c r="BZ116">
        <v>28</v>
      </c>
    </row>
    <row r="117" spans="1:78" ht="16.5">
      <c r="A117" s="126" t="str">
        <f t="shared" si="19"/>
        <v>해성운수</v>
      </c>
      <c r="B117" s="127" t="str">
        <f t="shared" si="20"/>
        <v>이준호</v>
      </c>
      <c r="C117" s="128" t="str">
        <f t="shared" si="21"/>
        <v>C</v>
      </c>
      <c r="D117" s="129">
        <f t="shared" si="22"/>
        <v>0.86935277385226062</v>
      </c>
      <c r="E117" s="130">
        <f t="shared" si="23"/>
        <v>6417</v>
      </c>
      <c r="F117" s="131" t="str">
        <f t="shared" si="24"/>
        <v>593</v>
      </c>
      <c r="G117" s="132" t="str">
        <f t="shared" si="25"/>
        <v>70바3804</v>
      </c>
      <c r="H117" s="133">
        <f t="shared" si="26"/>
        <v>2</v>
      </c>
      <c r="I117" s="134">
        <f t="shared" si="27"/>
        <v>1493.0800000000002</v>
      </c>
      <c r="J117" s="135">
        <f t="shared" si="28"/>
        <v>6.7184969475541662E-3</v>
      </c>
      <c r="K117" s="135">
        <f t="shared" si="29"/>
        <v>0.48030944317129537</v>
      </c>
      <c r="L117" s="135">
        <f t="shared" si="30"/>
        <v>0.28129772014895382</v>
      </c>
      <c r="M117" s="136">
        <f t="shared" si="31"/>
        <v>8.2210000000000001</v>
      </c>
      <c r="N117" s="137">
        <f t="shared" si="32"/>
        <v>6.6975647654512818E-2</v>
      </c>
      <c r="O117" s="137">
        <f t="shared" si="33"/>
        <v>6.6305891177967684</v>
      </c>
      <c r="P117" s="223">
        <f t="shared" si="34"/>
        <v>115</v>
      </c>
      <c r="Q117" s="224">
        <f t="shared" si="35"/>
        <v>1</v>
      </c>
      <c r="R117" s="224">
        <f t="shared" si="36"/>
        <v>99</v>
      </c>
      <c r="T117">
        <v>534</v>
      </c>
      <c r="U117">
        <v>6417</v>
      </c>
      <c r="V117" t="s">
        <v>329</v>
      </c>
      <c r="W117">
        <v>1493.08</v>
      </c>
      <c r="X117">
        <v>721.09799999999996</v>
      </c>
      <c r="Y117">
        <v>2.0710000000000002</v>
      </c>
      <c r="Z117">
        <v>8.2210000000000001</v>
      </c>
      <c r="AA117">
        <v>149.41690199999999</v>
      </c>
      <c r="AB117">
        <v>1.003857</v>
      </c>
      <c r="AC117">
        <v>71.766349000000005</v>
      </c>
      <c r="AD117" s="1">
        <v>420</v>
      </c>
      <c r="AE117">
        <v>1</v>
      </c>
      <c r="AF117">
        <v>99</v>
      </c>
      <c r="AG117">
        <v>59</v>
      </c>
      <c r="AH117">
        <v>9.9927109999999999</v>
      </c>
      <c r="AI117">
        <v>0</v>
      </c>
      <c r="AJ117">
        <v>0</v>
      </c>
      <c r="AK117">
        <v>115</v>
      </c>
      <c r="AL117">
        <v>31500</v>
      </c>
      <c r="AM117">
        <v>0.86935277385226062</v>
      </c>
      <c r="AN117" t="s">
        <v>69</v>
      </c>
      <c r="AO117">
        <v>1402.2550000000001</v>
      </c>
      <c r="AP117" t="s">
        <v>601</v>
      </c>
      <c r="AQ117" t="s">
        <v>118</v>
      </c>
      <c r="AR117" t="s">
        <v>128</v>
      </c>
      <c r="AS117" t="s">
        <v>118</v>
      </c>
      <c r="AT117" t="s">
        <v>128</v>
      </c>
      <c r="AU117" t="s">
        <v>245</v>
      </c>
      <c r="AV117" t="s">
        <v>329</v>
      </c>
      <c r="AW117" t="s">
        <v>69</v>
      </c>
      <c r="AX117">
        <v>6417</v>
      </c>
      <c r="AY117" t="s">
        <v>702</v>
      </c>
      <c r="AZ117">
        <v>4</v>
      </c>
      <c r="BA117" t="s">
        <v>442</v>
      </c>
      <c r="BB117">
        <v>2</v>
      </c>
      <c r="BC117">
        <v>1</v>
      </c>
      <c r="BE117" t="s">
        <v>69</v>
      </c>
      <c r="BF117">
        <v>0</v>
      </c>
      <c r="BG117" t="s">
        <v>363</v>
      </c>
      <c r="BI117" t="s">
        <v>118</v>
      </c>
      <c r="BJ117" t="s">
        <v>329</v>
      </c>
      <c r="BK117" t="s">
        <v>69</v>
      </c>
      <c r="BL117">
        <v>0.86935277385226062</v>
      </c>
      <c r="BM117">
        <v>6417</v>
      </c>
      <c r="BN117" t="s">
        <v>128</v>
      </c>
      <c r="BO117" t="s">
        <v>245</v>
      </c>
      <c r="BP117">
        <v>2</v>
      </c>
      <c r="BQ117">
        <v>1493.0800000000002</v>
      </c>
      <c r="BR117">
        <v>6.7184969475541662E-3</v>
      </c>
      <c r="BS117">
        <v>0.48030944317129537</v>
      </c>
      <c r="BT117">
        <v>0.28129772014895388</v>
      </c>
      <c r="BU117">
        <v>8.2210000000000001</v>
      </c>
      <c r="BV117">
        <v>6.6975647654512818E-2</v>
      </c>
      <c r="BW117">
        <v>6.6305891177967684</v>
      </c>
      <c r="BX117">
        <v>115</v>
      </c>
      <c r="BY117">
        <v>1</v>
      </c>
      <c r="BZ117">
        <v>99</v>
      </c>
    </row>
    <row r="118" spans="1:78" ht="16.5">
      <c r="A118" s="109" t="str">
        <f t="shared" si="19"/>
        <v>해성운수</v>
      </c>
      <c r="B118" s="110" t="str">
        <f t="shared" si="20"/>
        <v>이진수</v>
      </c>
      <c r="C118" s="111" t="str">
        <f t="shared" si="21"/>
        <v>S</v>
      </c>
      <c r="D118" s="112">
        <f t="shared" si="22"/>
        <v>1.0421078876930929</v>
      </c>
      <c r="E118" s="113">
        <f t="shared" si="23"/>
        <v>937</v>
      </c>
      <c r="F118" s="114" t="str">
        <f t="shared" si="24"/>
        <v>24</v>
      </c>
      <c r="G118" s="115" t="str">
        <f t="shared" si="25"/>
        <v>70바3864</v>
      </c>
      <c r="H118" s="116">
        <f t="shared" si="26"/>
        <v>14</v>
      </c>
      <c r="I118" s="117">
        <f t="shared" si="27"/>
        <v>1996.3220000000001</v>
      </c>
      <c r="J118" s="118">
        <f t="shared" si="28"/>
        <v>8.7645834822589544E-3</v>
      </c>
      <c r="K118" s="118">
        <f t="shared" si="29"/>
        <v>0.36209493596270725</v>
      </c>
      <c r="L118" s="118">
        <f t="shared" si="30"/>
        <v>0.19235373852514773</v>
      </c>
      <c r="M118" s="119">
        <f t="shared" si="31"/>
        <v>12.11</v>
      </c>
      <c r="N118" s="120">
        <f t="shared" si="32"/>
        <v>0.30055271644554332</v>
      </c>
      <c r="O118" s="120">
        <f t="shared" si="33"/>
        <v>14.777175225239214</v>
      </c>
      <c r="P118" s="225">
        <f t="shared" si="34"/>
        <v>6</v>
      </c>
      <c r="Q118" s="226">
        <f t="shared" si="35"/>
        <v>6</v>
      </c>
      <c r="R118" s="226">
        <f t="shared" si="36"/>
        <v>295</v>
      </c>
      <c r="T118">
        <v>534</v>
      </c>
      <c r="U118">
        <v>937</v>
      </c>
      <c r="V118" t="s">
        <v>330</v>
      </c>
      <c r="W118">
        <v>1996.3219999999999</v>
      </c>
      <c r="X118">
        <v>811.09299999999996</v>
      </c>
      <c r="Y118">
        <v>2.4609999999999999</v>
      </c>
      <c r="Z118">
        <v>12.11</v>
      </c>
      <c r="AA118">
        <v>119.634664</v>
      </c>
      <c r="AB118">
        <v>1.048548</v>
      </c>
      <c r="AC118">
        <v>43.319105999999998</v>
      </c>
      <c r="AD118" s="1">
        <v>384</v>
      </c>
      <c r="AE118">
        <v>6</v>
      </c>
      <c r="AF118">
        <v>295</v>
      </c>
      <c r="AG118">
        <v>74</v>
      </c>
      <c r="AH118">
        <v>16.686819</v>
      </c>
      <c r="AI118">
        <v>215.9</v>
      </c>
      <c r="AJ118">
        <v>0</v>
      </c>
      <c r="AK118">
        <v>6</v>
      </c>
      <c r="AL118">
        <v>364</v>
      </c>
      <c r="AM118">
        <v>1.0421078876930929</v>
      </c>
      <c r="AN118" t="s">
        <v>71</v>
      </c>
      <c r="AO118">
        <v>305.20100000000002</v>
      </c>
      <c r="AP118" t="s">
        <v>602</v>
      </c>
      <c r="AQ118" t="s">
        <v>118</v>
      </c>
      <c r="AR118" t="s">
        <v>119</v>
      </c>
      <c r="AS118" t="s">
        <v>118</v>
      </c>
      <c r="AT118" t="s">
        <v>119</v>
      </c>
      <c r="AU118" t="s">
        <v>197</v>
      </c>
      <c r="AV118" t="s">
        <v>330</v>
      </c>
      <c r="AW118" t="s">
        <v>71</v>
      </c>
      <c r="AX118">
        <v>937</v>
      </c>
      <c r="AY118" t="s">
        <v>712</v>
      </c>
      <c r="AZ118">
        <v>8</v>
      </c>
      <c r="BA118" t="s">
        <v>785</v>
      </c>
      <c r="BB118">
        <v>14</v>
      </c>
      <c r="BC118">
        <v>1</v>
      </c>
      <c r="BE118" t="s">
        <v>71</v>
      </c>
      <c r="BF118">
        <v>0</v>
      </c>
      <c r="BG118" t="s">
        <v>363</v>
      </c>
      <c r="BI118" t="s">
        <v>118</v>
      </c>
      <c r="BJ118" t="s">
        <v>330</v>
      </c>
      <c r="BK118" t="s">
        <v>71</v>
      </c>
      <c r="BL118">
        <v>1.0421078876930929</v>
      </c>
      <c r="BM118">
        <v>937</v>
      </c>
      <c r="BN118" t="s">
        <v>119</v>
      </c>
      <c r="BO118" t="s">
        <v>197</v>
      </c>
      <c r="BP118">
        <v>14</v>
      </c>
      <c r="BQ118">
        <v>1996.3220000000001</v>
      </c>
      <c r="BR118">
        <v>8.7645834822589544E-3</v>
      </c>
      <c r="BS118">
        <v>0.36209493596270725</v>
      </c>
      <c r="BT118">
        <v>0.19235373852514775</v>
      </c>
      <c r="BU118">
        <v>12.11</v>
      </c>
      <c r="BV118">
        <v>0.30055271644554332</v>
      </c>
      <c r="BW118">
        <v>14.777175225239214</v>
      </c>
      <c r="BX118">
        <v>6</v>
      </c>
      <c r="BY118">
        <v>6</v>
      </c>
      <c r="BZ118">
        <v>295</v>
      </c>
    </row>
    <row r="119" spans="1:78" ht="16.5">
      <c r="A119" s="126" t="str">
        <f t="shared" si="19"/>
        <v>해성운수</v>
      </c>
      <c r="B119" s="127" t="str">
        <f t="shared" si="20"/>
        <v>이태경</v>
      </c>
      <c r="C119" s="128" t="str">
        <f t="shared" si="21"/>
        <v>A</v>
      </c>
      <c r="D119" s="129">
        <f t="shared" si="22"/>
        <v>0.97332744114182213</v>
      </c>
      <c r="E119" s="130">
        <f t="shared" si="23"/>
        <v>6490</v>
      </c>
      <c r="F119" s="131" t="str">
        <f t="shared" si="24"/>
        <v>24</v>
      </c>
      <c r="G119" s="132" t="str">
        <f t="shared" si="25"/>
        <v>70바3857</v>
      </c>
      <c r="H119" s="133">
        <f t="shared" si="26"/>
        <v>11</v>
      </c>
      <c r="I119" s="134">
        <f t="shared" si="27"/>
        <v>2489.9290000000001</v>
      </c>
      <c r="J119" s="135">
        <f t="shared" si="28"/>
        <v>1.2013779907054108E-2</v>
      </c>
      <c r="K119" s="135">
        <f t="shared" si="29"/>
        <v>0.42998884568332818</v>
      </c>
      <c r="L119" s="135">
        <f t="shared" si="30"/>
        <v>0.17309730518420405</v>
      </c>
      <c r="M119" s="136">
        <f t="shared" si="31"/>
        <v>14.289</v>
      </c>
      <c r="N119" s="137">
        <f t="shared" si="32"/>
        <v>1.0843682691353849</v>
      </c>
      <c r="O119" s="137">
        <f t="shared" si="33"/>
        <v>8.715107940828835</v>
      </c>
      <c r="P119" s="223">
        <f t="shared" si="34"/>
        <v>39</v>
      </c>
      <c r="Q119" s="224">
        <f t="shared" si="35"/>
        <v>27</v>
      </c>
      <c r="R119" s="224">
        <f t="shared" si="36"/>
        <v>217</v>
      </c>
      <c r="T119">
        <v>534</v>
      </c>
      <c r="U119">
        <v>6490</v>
      </c>
      <c r="V119" t="s">
        <v>331</v>
      </c>
      <c r="W119">
        <v>2489.9290000000001</v>
      </c>
      <c r="X119">
        <v>1057.039</v>
      </c>
      <c r="Y119">
        <v>2.3559999999999999</v>
      </c>
      <c r="Z119">
        <v>14.289</v>
      </c>
      <c r="AA119">
        <v>163.53579099999999</v>
      </c>
      <c r="AB119">
        <v>1.964683</v>
      </c>
      <c r="AC119">
        <v>70.318566000000004</v>
      </c>
      <c r="AD119" s="1">
        <v>431</v>
      </c>
      <c r="AE119">
        <v>27</v>
      </c>
      <c r="AF119">
        <v>217</v>
      </c>
      <c r="AG119">
        <v>74</v>
      </c>
      <c r="AH119">
        <v>15.22559</v>
      </c>
      <c r="AI119">
        <v>309.3</v>
      </c>
      <c r="AJ119">
        <v>0</v>
      </c>
      <c r="AK119">
        <v>39</v>
      </c>
      <c r="AL119">
        <v>37856</v>
      </c>
      <c r="AM119">
        <v>0.97332744114182213</v>
      </c>
      <c r="AN119" t="s">
        <v>66</v>
      </c>
      <c r="AO119">
        <v>470.54</v>
      </c>
      <c r="AP119" t="s">
        <v>603</v>
      </c>
      <c r="AQ119" t="s">
        <v>118</v>
      </c>
      <c r="AR119" t="s">
        <v>119</v>
      </c>
      <c r="AS119" t="s">
        <v>118</v>
      </c>
      <c r="AT119" t="s">
        <v>119</v>
      </c>
      <c r="AU119" t="s">
        <v>189</v>
      </c>
      <c r="AV119" t="s">
        <v>331</v>
      </c>
      <c r="AW119" t="s">
        <v>66</v>
      </c>
      <c r="AX119">
        <v>6490</v>
      </c>
      <c r="AY119" t="s">
        <v>715</v>
      </c>
      <c r="AZ119">
        <v>3</v>
      </c>
      <c r="BA119" t="s">
        <v>415</v>
      </c>
      <c r="BB119">
        <v>11</v>
      </c>
      <c r="BC119">
        <v>1</v>
      </c>
      <c r="BE119" t="s">
        <v>68</v>
      </c>
      <c r="BF119">
        <v>1</v>
      </c>
      <c r="BG119" t="s">
        <v>399</v>
      </c>
      <c r="BI119" t="s">
        <v>118</v>
      </c>
      <c r="BJ119" t="s">
        <v>331</v>
      </c>
      <c r="BK119" t="s">
        <v>66</v>
      </c>
      <c r="BL119">
        <v>0.97332744114182213</v>
      </c>
      <c r="BM119">
        <v>6490</v>
      </c>
      <c r="BN119" t="s">
        <v>119</v>
      </c>
      <c r="BO119" t="s">
        <v>189</v>
      </c>
      <c r="BP119">
        <v>11</v>
      </c>
      <c r="BQ119">
        <v>2489.9290000000001</v>
      </c>
      <c r="BR119">
        <v>1.2013779907054108E-2</v>
      </c>
      <c r="BS119">
        <v>0.42998884568332818</v>
      </c>
      <c r="BT119">
        <v>0.17309730518420405</v>
      </c>
      <c r="BU119">
        <v>14.289</v>
      </c>
      <c r="BV119">
        <v>1.0843682691353849</v>
      </c>
      <c r="BW119">
        <v>8.715107940828835</v>
      </c>
      <c r="BX119">
        <v>39</v>
      </c>
      <c r="BY119">
        <v>27</v>
      </c>
      <c r="BZ119">
        <v>217</v>
      </c>
    </row>
    <row r="120" spans="1:78" ht="16.5">
      <c r="A120" s="109" t="str">
        <f t="shared" si="19"/>
        <v>해성운수</v>
      </c>
      <c r="B120" s="110" t="str">
        <f t="shared" si="20"/>
        <v>이태민</v>
      </c>
      <c r="C120" s="111" t="str">
        <f t="shared" si="21"/>
        <v>F</v>
      </c>
      <c r="D120" s="112">
        <f t="shared" si="22"/>
        <v>0.78402833981154396</v>
      </c>
      <c r="E120" s="113">
        <f t="shared" si="23"/>
        <v>802</v>
      </c>
      <c r="F120" s="114" t="str">
        <f t="shared" si="24"/>
        <v>514-1</v>
      </c>
      <c r="G120" s="115" t="str">
        <f t="shared" si="25"/>
        <v>71바5754</v>
      </c>
      <c r="H120" s="116">
        <f t="shared" si="26"/>
        <v>5</v>
      </c>
      <c r="I120" s="117">
        <f t="shared" si="27"/>
        <v>1607.011</v>
      </c>
      <c r="J120" s="118">
        <f t="shared" si="28"/>
        <v>3.72394043137598E-2</v>
      </c>
      <c r="K120" s="118">
        <f t="shared" si="29"/>
        <v>0.36017395329001167</v>
      </c>
      <c r="L120" s="118">
        <f t="shared" si="30"/>
        <v>0.12507692853378105</v>
      </c>
      <c r="M120" s="119">
        <f t="shared" si="31"/>
        <v>7.3150000000000004</v>
      </c>
      <c r="N120" s="120">
        <f t="shared" si="32"/>
        <v>0</v>
      </c>
      <c r="O120" s="120">
        <f t="shared" si="33"/>
        <v>1.4934558630899228</v>
      </c>
      <c r="P120" s="225">
        <f t="shared" si="34"/>
        <v>21</v>
      </c>
      <c r="Q120" s="226">
        <f t="shared" si="35"/>
        <v>0</v>
      </c>
      <c r="R120" s="226">
        <f t="shared" si="36"/>
        <v>24</v>
      </c>
      <c r="T120">
        <v>534</v>
      </c>
      <c r="U120">
        <v>802</v>
      </c>
      <c r="V120" t="s">
        <v>332</v>
      </c>
      <c r="W120">
        <v>1607.011</v>
      </c>
      <c r="X120">
        <v>736.00599999999997</v>
      </c>
      <c r="Y120">
        <v>2.1829999999999998</v>
      </c>
      <c r="Z120">
        <v>7.3150000000000004</v>
      </c>
      <c r="AA120">
        <v>132.01245</v>
      </c>
      <c r="AB120">
        <v>4.9160649999999997</v>
      </c>
      <c r="AC120">
        <v>47.547446000000001</v>
      </c>
      <c r="AD120" s="1">
        <v>201</v>
      </c>
      <c r="AE120">
        <v>0</v>
      </c>
      <c r="AF120">
        <v>24</v>
      </c>
      <c r="AG120">
        <v>60</v>
      </c>
      <c r="AH120">
        <v>12.173177000000001</v>
      </c>
      <c r="AI120">
        <v>0</v>
      </c>
      <c r="AJ120">
        <v>0</v>
      </c>
      <c r="AK120">
        <v>21</v>
      </c>
      <c r="AL120">
        <v>2687</v>
      </c>
      <c r="AM120">
        <v>0.78402833981154396</v>
      </c>
      <c r="AN120" t="s">
        <v>70</v>
      </c>
      <c r="AO120">
        <v>1009.4690000000001</v>
      </c>
      <c r="AP120" t="s">
        <v>604</v>
      </c>
      <c r="AQ120" t="s">
        <v>118</v>
      </c>
      <c r="AR120" t="s">
        <v>120</v>
      </c>
      <c r="AS120" t="s">
        <v>118</v>
      </c>
      <c r="AT120" t="s">
        <v>120</v>
      </c>
      <c r="AU120" t="s">
        <v>216</v>
      </c>
      <c r="AV120" t="s">
        <v>332</v>
      </c>
      <c r="AW120" t="s">
        <v>70</v>
      </c>
      <c r="AX120">
        <v>802</v>
      </c>
      <c r="AY120" t="s">
        <v>693</v>
      </c>
      <c r="AZ120">
        <v>3</v>
      </c>
      <c r="BA120" t="s">
        <v>786</v>
      </c>
      <c r="BB120">
        <v>5</v>
      </c>
      <c r="BC120">
        <v>1</v>
      </c>
      <c r="BE120" t="s">
        <v>70</v>
      </c>
      <c r="BF120">
        <v>0</v>
      </c>
      <c r="BG120" t="s">
        <v>363</v>
      </c>
      <c r="BI120" t="s">
        <v>118</v>
      </c>
      <c r="BJ120" t="s">
        <v>332</v>
      </c>
      <c r="BK120" t="s">
        <v>70</v>
      </c>
      <c r="BL120">
        <v>0.78402833981154396</v>
      </c>
      <c r="BM120">
        <v>802</v>
      </c>
      <c r="BN120" t="s">
        <v>120</v>
      </c>
      <c r="BO120" t="s">
        <v>216</v>
      </c>
      <c r="BP120">
        <v>5</v>
      </c>
      <c r="BQ120">
        <v>1607.011</v>
      </c>
      <c r="BR120">
        <v>3.72394043137598E-2</v>
      </c>
      <c r="BS120">
        <v>0.36017395329001167</v>
      </c>
      <c r="BT120">
        <v>0.12507692853378105</v>
      </c>
      <c r="BU120">
        <v>7.3150000000000004</v>
      </c>
      <c r="BV120">
        <v>0</v>
      </c>
      <c r="BW120">
        <v>1.4934558630899228</v>
      </c>
      <c r="BX120">
        <v>21</v>
      </c>
      <c r="BY120">
        <v>0</v>
      </c>
      <c r="BZ120">
        <v>24</v>
      </c>
    </row>
    <row r="121" spans="1:78" ht="16.5">
      <c r="A121" s="126" t="str">
        <f t="shared" si="19"/>
        <v>해성운수</v>
      </c>
      <c r="B121" s="127" t="str">
        <f t="shared" si="20"/>
        <v>이현</v>
      </c>
      <c r="C121" s="128" t="str">
        <f t="shared" si="21"/>
        <v>D</v>
      </c>
      <c r="D121" s="129">
        <f t="shared" si="22"/>
        <v>0.83677357363804683</v>
      </c>
      <c r="E121" s="130">
        <f t="shared" si="23"/>
        <v>3382</v>
      </c>
      <c r="F121" s="131" t="str">
        <f t="shared" si="24"/>
        <v>579</v>
      </c>
      <c r="G121" s="132" t="str">
        <f t="shared" si="25"/>
        <v>71바5770</v>
      </c>
      <c r="H121" s="133">
        <f t="shared" si="26"/>
        <v>2</v>
      </c>
      <c r="I121" s="134">
        <f t="shared" si="27"/>
        <v>1930.9690000000001</v>
      </c>
      <c r="J121" s="135">
        <f t="shared" si="28"/>
        <v>6.0789831342577434E-3</v>
      </c>
      <c r="K121" s="135">
        <f t="shared" si="29"/>
        <v>0.50303054459735519</v>
      </c>
      <c r="L121" s="135">
        <f t="shared" si="30"/>
        <v>0.36613741598130262</v>
      </c>
      <c r="M121" s="136">
        <f t="shared" si="31"/>
        <v>5.2450000000000001</v>
      </c>
      <c r="N121" s="137">
        <f t="shared" si="32"/>
        <v>0.15536241130748343</v>
      </c>
      <c r="O121" s="137">
        <f t="shared" si="33"/>
        <v>5.1269595731469533</v>
      </c>
      <c r="P121" s="223">
        <f t="shared" si="34"/>
        <v>108</v>
      </c>
      <c r="Q121" s="224">
        <f t="shared" si="35"/>
        <v>3</v>
      </c>
      <c r="R121" s="224">
        <f t="shared" si="36"/>
        <v>99</v>
      </c>
      <c r="T121">
        <v>534</v>
      </c>
      <c r="U121">
        <v>3382</v>
      </c>
      <c r="V121" t="s">
        <v>333</v>
      </c>
      <c r="W121">
        <v>1930.9690000000001</v>
      </c>
      <c r="X121">
        <v>412.22300000000001</v>
      </c>
      <c r="Y121">
        <v>4.6840000000000002</v>
      </c>
      <c r="Z121">
        <v>5.2450000000000001</v>
      </c>
      <c r="AA121">
        <v>187.43776299999999</v>
      </c>
      <c r="AB121">
        <v>1.1394310000000001</v>
      </c>
      <c r="AC121">
        <v>94.286919999999995</v>
      </c>
      <c r="AD121" s="1">
        <v>707</v>
      </c>
      <c r="AE121">
        <v>3</v>
      </c>
      <c r="AF121">
        <v>99</v>
      </c>
      <c r="AG121">
        <v>80</v>
      </c>
      <c r="AH121">
        <v>10.301920000000001</v>
      </c>
      <c r="AI121">
        <v>742.1</v>
      </c>
      <c r="AJ121">
        <v>0</v>
      </c>
      <c r="AK121">
        <v>108</v>
      </c>
      <c r="AL121">
        <v>58612</v>
      </c>
      <c r="AM121">
        <v>0.83677357363804683</v>
      </c>
      <c r="AN121" t="s">
        <v>67</v>
      </c>
      <c r="AO121">
        <v>1793.021</v>
      </c>
      <c r="AP121" t="s">
        <v>605</v>
      </c>
      <c r="AQ121" t="s">
        <v>118</v>
      </c>
      <c r="AR121" t="s">
        <v>127</v>
      </c>
      <c r="AS121" t="s">
        <v>118</v>
      </c>
      <c r="AT121" t="s">
        <v>127</v>
      </c>
      <c r="AU121" t="s">
        <v>240</v>
      </c>
      <c r="AV121" t="s">
        <v>333</v>
      </c>
      <c r="AW121" t="s">
        <v>67</v>
      </c>
      <c r="AX121">
        <v>3382</v>
      </c>
      <c r="AY121" t="s">
        <v>746</v>
      </c>
      <c r="AZ121">
        <v>2</v>
      </c>
      <c r="BA121" t="s">
        <v>437</v>
      </c>
      <c r="BB121">
        <v>2</v>
      </c>
      <c r="BC121">
        <v>1</v>
      </c>
      <c r="BE121" t="s">
        <v>70</v>
      </c>
      <c r="BF121">
        <v>1</v>
      </c>
      <c r="BG121" t="s">
        <v>399</v>
      </c>
      <c r="BI121" t="s">
        <v>118</v>
      </c>
      <c r="BJ121" t="s">
        <v>333</v>
      </c>
      <c r="BK121" t="s">
        <v>67</v>
      </c>
      <c r="BL121">
        <v>0.83677357363804683</v>
      </c>
      <c r="BM121">
        <v>3382</v>
      </c>
      <c r="BN121" t="s">
        <v>127</v>
      </c>
      <c r="BO121" t="s">
        <v>240</v>
      </c>
      <c r="BP121">
        <v>2</v>
      </c>
      <c r="BQ121">
        <v>1930.9690000000001</v>
      </c>
      <c r="BR121">
        <v>6.0789831342577434E-3</v>
      </c>
      <c r="BS121">
        <v>0.50303054459735519</v>
      </c>
      <c r="BT121">
        <v>0.36613741598130262</v>
      </c>
      <c r="BU121">
        <v>5.2450000000000001</v>
      </c>
      <c r="BV121">
        <v>0.15536241130748343</v>
      </c>
      <c r="BW121">
        <v>5.1269595731469533</v>
      </c>
      <c r="BX121">
        <v>108</v>
      </c>
      <c r="BY121">
        <v>3</v>
      </c>
      <c r="BZ121">
        <v>99</v>
      </c>
    </row>
    <row r="122" spans="1:78" ht="16.5">
      <c r="A122" s="109" t="str">
        <f t="shared" si="19"/>
        <v>해성운수</v>
      </c>
      <c r="B122" s="110" t="str">
        <f t="shared" si="20"/>
        <v>임성택</v>
      </c>
      <c r="C122" s="111" t="str">
        <f t="shared" si="21"/>
        <v>S</v>
      </c>
      <c r="D122" s="112">
        <f t="shared" si="22"/>
        <v>1.0449999999999999</v>
      </c>
      <c r="E122" s="113">
        <f t="shared" si="23"/>
        <v>6737</v>
      </c>
      <c r="F122" s="114" t="str">
        <f t="shared" si="24"/>
        <v>24</v>
      </c>
      <c r="G122" s="115" t="str">
        <f t="shared" si="25"/>
        <v>70바3859</v>
      </c>
      <c r="H122" s="116">
        <f t="shared" si="26"/>
        <v>1</v>
      </c>
      <c r="I122" s="117">
        <f t="shared" si="27"/>
        <v>2215.6689999999999</v>
      </c>
      <c r="J122" s="118">
        <f t="shared" si="28"/>
        <v>3.1078637788474034E-3</v>
      </c>
      <c r="K122" s="118">
        <f t="shared" si="29"/>
        <v>0.35522472924101361</v>
      </c>
      <c r="L122" s="118">
        <f t="shared" si="30"/>
        <v>2.5725864287490598E-2</v>
      </c>
      <c r="M122" s="119">
        <f t="shared" si="31"/>
        <v>10.045</v>
      </c>
      <c r="N122" s="120">
        <f t="shared" si="32"/>
        <v>0.27079857144726943</v>
      </c>
      <c r="O122" s="120">
        <f t="shared" si="33"/>
        <v>4.8743742860508501</v>
      </c>
      <c r="P122" s="225">
        <f t="shared" si="34"/>
        <v>0</v>
      </c>
      <c r="Q122" s="226">
        <f t="shared" si="35"/>
        <v>6</v>
      </c>
      <c r="R122" s="226">
        <f t="shared" si="36"/>
        <v>108</v>
      </c>
      <c r="T122">
        <v>534</v>
      </c>
      <c r="U122">
        <v>6737</v>
      </c>
      <c r="V122" t="s">
        <v>455</v>
      </c>
      <c r="W122">
        <v>2215.6689999999999</v>
      </c>
      <c r="X122">
        <v>815.57500000000005</v>
      </c>
      <c r="Y122">
        <v>2.7170000000000001</v>
      </c>
      <c r="Z122">
        <v>10.045</v>
      </c>
      <c r="AA122">
        <v>143.171333</v>
      </c>
      <c r="AB122">
        <v>0.44495699999999999</v>
      </c>
      <c r="AC122">
        <v>50.857998000000002</v>
      </c>
      <c r="AD122" s="1">
        <v>57</v>
      </c>
      <c r="AE122">
        <v>6</v>
      </c>
      <c r="AF122">
        <v>108</v>
      </c>
      <c r="AG122">
        <v>82</v>
      </c>
      <c r="AH122">
        <v>15.475645999999999</v>
      </c>
      <c r="AI122">
        <v>130.6</v>
      </c>
      <c r="AJ122">
        <v>0</v>
      </c>
      <c r="AK122">
        <v>0</v>
      </c>
      <c r="AL122">
        <v>0</v>
      </c>
      <c r="AM122">
        <v>1.0449999999999999</v>
      </c>
      <c r="AN122" t="s">
        <v>71</v>
      </c>
      <c r="AO122">
        <v>2215.6689999999999</v>
      </c>
      <c r="AP122" t="s">
        <v>606</v>
      </c>
      <c r="AQ122" t="s">
        <v>118</v>
      </c>
      <c r="AR122" t="s">
        <v>119</v>
      </c>
      <c r="AS122" t="s">
        <v>118</v>
      </c>
      <c r="AT122" t="s">
        <v>119</v>
      </c>
      <c r="AU122" t="s">
        <v>190</v>
      </c>
      <c r="AV122" t="s">
        <v>455</v>
      </c>
      <c r="AW122" t="s">
        <v>71</v>
      </c>
      <c r="AX122">
        <v>6737</v>
      </c>
      <c r="AY122" t="s">
        <v>712</v>
      </c>
      <c r="AZ122">
        <v>7</v>
      </c>
      <c r="BA122" t="s">
        <v>787</v>
      </c>
      <c r="BB122">
        <v>1</v>
      </c>
      <c r="BC122">
        <v>1</v>
      </c>
      <c r="BE122" t="s">
        <v>66</v>
      </c>
      <c r="BF122">
        <v>1</v>
      </c>
      <c r="BG122" t="s">
        <v>399</v>
      </c>
      <c r="BI122" t="s">
        <v>118</v>
      </c>
      <c r="BJ122" t="s">
        <v>455</v>
      </c>
      <c r="BK122" t="s">
        <v>71</v>
      </c>
      <c r="BL122">
        <v>1.0449999999999999</v>
      </c>
      <c r="BM122">
        <v>6737</v>
      </c>
      <c r="BN122" t="s">
        <v>119</v>
      </c>
      <c r="BO122" t="s">
        <v>190</v>
      </c>
      <c r="BP122">
        <v>1</v>
      </c>
      <c r="BQ122">
        <v>2215.6689999999999</v>
      </c>
      <c r="BR122">
        <v>3.1078637788474034E-3</v>
      </c>
      <c r="BS122">
        <v>0.35522472924101361</v>
      </c>
      <c r="BT122">
        <v>2.5725864287490598E-2</v>
      </c>
      <c r="BU122">
        <v>10.045</v>
      </c>
      <c r="BV122">
        <v>0.27079857144726943</v>
      </c>
      <c r="BW122">
        <v>4.8743742860508501</v>
      </c>
      <c r="BX122">
        <v>0</v>
      </c>
      <c r="BY122">
        <v>6</v>
      </c>
      <c r="BZ122">
        <v>108</v>
      </c>
    </row>
    <row r="123" spans="1:78" ht="16.5">
      <c r="A123" s="126" t="str">
        <f t="shared" si="19"/>
        <v>해성운수</v>
      </c>
      <c r="B123" s="127" t="str">
        <f t="shared" si="20"/>
        <v>임종산</v>
      </c>
      <c r="C123" s="128" t="str">
        <f t="shared" si="21"/>
        <v>C</v>
      </c>
      <c r="D123" s="129">
        <f t="shared" si="22"/>
        <v>0.87956521739130444</v>
      </c>
      <c r="E123" s="130">
        <f t="shared" si="23"/>
        <v>877</v>
      </c>
      <c r="F123" s="131" t="str">
        <f t="shared" si="24"/>
        <v>24</v>
      </c>
      <c r="G123" s="132" t="str">
        <f t="shared" si="25"/>
        <v>70바3862</v>
      </c>
      <c r="H123" s="133">
        <f t="shared" si="26"/>
        <v>1</v>
      </c>
      <c r="I123" s="134">
        <f t="shared" si="27"/>
        <v>4069.576</v>
      </c>
      <c r="J123" s="135">
        <f t="shared" si="28"/>
        <v>8.6044271197324648E-3</v>
      </c>
      <c r="K123" s="135">
        <f t="shared" si="29"/>
        <v>0.4140317222901046</v>
      </c>
      <c r="L123" s="135">
        <f t="shared" si="30"/>
        <v>0.18183712504693364</v>
      </c>
      <c r="M123" s="136">
        <f t="shared" si="31"/>
        <v>13.872</v>
      </c>
      <c r="N123" s="137">
        <f t="shared" si="32"/>
        <v>1.3023469766874975</v>
      </c>
      <c r="O123" s="137">
        <f t="shared" si="33"/>
        <v>22.606777708537695</v>
      </c>
      <c r="P123" s="223">
        <f t="shared" si="34"/>
        <v>108</v>
      </c>
      <c r="Q123" s="224">
        <f t="shared" si="35"/>
        <v>53</v>
      </c>
      <c r="R123" s="224">
        <f t="shared" si="36"/>
        <v>920</v>
      </c>
      <c r="T123">
        <v>534</v>
      </c>
      <c r="U123">
        <v>877</v>
      </c>
      <c r="V123" t="s">
        <v>607</v>
      </c>
      <c r="W123">
        <v>4069.576</v>
      </c>
      <c r="X123">
        <v>2011.845</v>
      </c>
      <c r="Y123">
        <v>2.0230000000000001</v>
      </c>
      <c r="Z123">
        <v>13.872</v>
      </c>
      <c r="AA123">
        <v>290.47883899999999</v>
      </c>
      <c r="AB123">
        <v>2.4994040000000002</v>
      </c>
      <c r="AC123">
        <v>120.267454</v>
      </c>
      <c r="AD123" s="1">
        <v>740</v>
      </c>
      <c r="AE123">
        <v>53</v>
      </c>
      <c r="AF123">
        <v>920</v>
      </c>
      <c r="AG123">
        <v>82</v>
      </c>
      <c r="AH123">
        <v>14.009887000000001</v>
      </c>
      <c r="AI123">
        <v>370.4</v>
      </c>
      <c r="AJ123">
        <v>0</v>
      </c>
      <c r="AK123">
        <v>108</v>
      </c>
      <c r="AL123">
        <v>70401</v>
      </c>
      <c r="AM123">
        <v>0.87956521739130444</v>
      </c>
      <c r="AN123" t="s">
        <v>69</v>
      </c>
      <c r="AO123">
        <v>4069.576</v>
      </c>
      <c r="AP123" t="s">
        <v>608</v>
      </c>
      <c r="AQ123" t="s">
        <v>118</v>
      </c>
      <c r="AR123" t="s">
        <v>119</v>
      </c>
      <c r="AS123" t="s">
        <v>118</v>
      </c>
      <c r="AT123" t="s">
        <v>119</v>
      </c>
      <c r="AU123" t="s">
        <v>194</v>
      </c>
      <c r="AV123" t="s">
        <v>607</v>
      </c>
      <c r="AW123" t="s">
        <v>69</v>
      </c>
      <c r="AX123">
        <v>877</v>
      </c>
      <c r="AY123" t="s">
        <v>724</v>
      </c>
      <c r="AZ123">
        <v>2</v>
      </c>
      <c r="BA123" t="s">
        <v>371</v>
      </c>
      <c r="BB123">
        <v>1</v>
      </c>
      <c r="BC123">
        <v>1</v>
      </c>
      <c r="BE123" t="s">
        <v>185</v>
      </c>
      <c r="BF123" t="s">
        <v>186</v>
      </c>
      <c r="BG123" t="s">
        <v>185</v>
      </c>
      <c r="BI123" t="s">
        <v>118</v>
      </c>
      <c r="BJ123" t="s">
        <v>607</v>
      </c>
      <c r="BK123" t="s">
        <v>69</v>
      </c>
      <c r="BL123">
        <v>0.87956521739130444</v>
      </c>
      <c r="BM123">
        <v>877</v>
      </c>
      <c r="BN123" t="s">
        <v>119</v>
      </c>
      <c r="BO123" t="s">
        <v>194</v>
      </c>
      <c r="BP123">
        <v>1</v>
      </c>
      <c r="BQ123">
        <v>4069.576</v>
      </c>
      <c r="BR123">
        <v>8.6044271197324648E-3</v>
      </c>
      <c r="BS123">
        <v>0.4140317222901046</v>
      </c>
      <c r="BT123">
        <v>0.18183712504693364</v>
      </c>
      <c r="BU123">
        <v>13.872</v>
      </c>
      <c r="BV123">
        <v>1.3023469766874975</v>
      </c>
      <c r="BW123">
        <v>22.606777708537695</v>
      </c>
      <c r="BX123">
        <v>108</v>
      </c>
      <c r="BY123">
        <v>53</v>
      </c>
      <c r="BZ123">
        <v>920</v>
      </c>
    </row>
    <row r="124" spans="1:78" ht="16.5">
      <c r="A124" s="109" t="str">
        <f t="shared" si="19"/>
        <v>해성운수</v>
      </c>
      <c r="B124" s="110" t="str">
        <f t="shared" si="20"/>
        <v>장동훈</v>
      </c>
      <c r="C124" s="111" t="str">
        <f t="shared" si="21"/>
        <v>A</v>
      </c>
      <c r="D124" s="112">
        <f t="shared" si="22"/>
        <v>0.97238488096065168</v>
      </c>
      <c r="E124" s="113">
        <f t="shared" si="23"/>
        <v>7607</v>
      </c>
      <c r="F124" s="114" t="str">
        <f t="shared" si="24"/>
        <v>24</v>
      </c>
      <c r="G124" s="115" t="str">
        <f t="shared" si="25"/>
        <v>70바3876</v>
      </c>
      <c r="H124" s="116">
        <f t="shared" si="26"/>
        <v>4</v>
      </c>
      <c r="I124" s="117">
        <f t="shared" si="27"/>
        <v>2142.203</v>
      </c>
      <c r="J124" s="118">
        <f t="shared" si="28"/>
        <v>7.1368439529563435E-3</v>
      </c>
      <c r="K124" s="118">
        <f t="shared" si="29"/>
        <v>0.37310441036877784</v>
      </c>
      <c r="L124" s="118">
        <f t="shared" si="30"/>
        <v>0.12697209368113105</v>
      </c>
      <c r="M124" s="119">
        <f t="shared" si="31"/>
        <v>12.542</v>
      </c>
      <c r="N124" s="120">
        <f t="shared" si="32"/>
        <v>0.84025650230160265</v>
      </c>
      <c r="O124" s="120">
        <f t="shared" si="33"/>
        <v>24.880928651486343</v>
      </c>
      <c r="P124" s="225">
        <f t="shared" si="34"/>
        <v>2</v>
      </c>
      <c r="Q124" s="226">
        <f t="shared" si="35"/>
        <v>18</v>
      </c>
      <c r="R124" s="226">
        <f t="shared" si="36"/>
        <v>533</v>
      </c>
      <c r="T124">
        <v>534</v>
      </c>
      <c r="U124">
        <v>7607</v>
      </c>
      <c r="V124" t="s">
        <v>334</v>
      </c>
      <c r="W124">
        <v>2142.203</v>
      </c>
      <c r="X124">
        <v>954.33500000000004</v>
      </c>
      <c r="Y124">
        <v>2.2450000000000001</v>
      </c>
      <c r="Z124">
        <v>12.542</v>
      </c>
      <c r="AA124">
        <v>129.72078500000001</v>
      </c>
      <c r="AB124">
        <v>0.92579699999999998</v>
      </c>
      <c r="AC124">
        <v>48.399397</v>
      </c>
      <c r="AD124" s="1">
        <v>272</v>
      </c>
      <c r="AE124">
        <v>18</v>
      </c>
      <c r="AF124">
        <v>533</v>
      </c>
      <c r="AG124">
        <v>87</v>
      </c>
      <c r="AH124">
        <v>16.513953000000001</v>
      </c>
      <c r="AI124">
        <v>735.5</v>
      </c>
      <c r="AJ124">
        <v>8</v>
      </c>
      <c r="AK124">
        <v>2</v>
      </c>
      <c r="AL124">
        <v>333</v>
      </c>
      <c r="AM124">
        <v>0.97238488096065168</v>
      </c>
      <c r="AN124" t="s">
        <v>66</v>
      </c>
      <c r="AO124">
        <v>1701.2349999999999</v>
      </c>
      <c r="AP124" t="s">
        <v>609</v>
      </c>
      <c r="AQ124" t="s">
        <v>118</v>
      </c>
      <c r="AR124" t="s">
        <v>119</v>
      </c>
      <c r="AS124" t="s">
        <v>118</v>
      </c>
      <c r="AT124" t="s">
        <v>119</v>
      </c>
      <c r="AU124" t="s">
        <v>204</v>
      </c>
      <c r="AV124" t="s">
        <v>334</v>
      </c>
      <c r="AW124" t="s">
        <v>66</v>
      </c>
      <c r="AX124">
        <v>7607</v>
      </c>
      <c r="AY124" t="s">
        <v>715</v>
      </c>
      <c r="AZ124">
        <v>4</v>
      </c>
      <c r="BA124" t="s">
        <v>417</v>
      </c>
      <c r="BB124">
        <v>4</v>
      </c>
      <c r="BC124">
        <v>1</v>
      </c>
      <c r="BE124" t="s">
        <v>66</v>
      </c>
      <c r="BF124">
        <v>0</v>
      </c>
      <c r="BG124" t="s">
        <v>363</v>
      </c>
      <c r="BI124" t="s">
        <v>118</v>
      </c>
      <c r="BJ124" t="s">
        <v>334</v>
      </c>
      <c r="BK124" t="s">
        <v>66</v>
      </c>
      <c r="BL124">
        <v>0.97238488096065168</v>
      </c>
      <c r="BM124">
        <v>7607</v>
      </c>
      <c r="BN124" t="s">
        <v>119</v>
      </c>
      <c r="BO124" t="s">
        <v>204</v>
      </c>
      <c r="BP124">
        <v>4</v>
      </c>
      <c r="BQ124">
        <v>2142.203</v>
      </c>
      <c r="BR124">
        <v>7.1368439529563435E-3</v>
      </c>
      <c r="BS124">
        <v>0.37310441036877784</v>
      </c>
      <c r="BT124">
        <v>0.12697209368113105</v>
      </c>
      <c r="BU124">
        <v>12.542</v>
      </c>
      <c r="BV124">
        <v>0.84025650230160265</v>
      </c>
      <c r="BW124">
        <v>24.880928651486343</v>
      </c>
      <c r="BX124">
        <v>2</v>
      </c>
      <c r="BY124">
        <v>18</v>
      </c>
      <c r="BZ124">
        <v>533</v>
      </c>
    </row>
    <row r="125" spans="1:78" ht="16.5">
      <c r="A125" s="126" t="str">
        <f t="shared" si="19"/>
        <v>해성운수</v>
      </c>
      <c r="B125" s="127" t="str">
        <f t="shared" si="20"/>
        <v>장충식</v>
      </c>
      <c r="C125" s="128" t="str">
        <f t="shared" si="21"/>
        <v>D</v>
      </c>
      <c r="D125" s="129">
        <f t="shared" si="22"/>
        <v>0.83318943164042159</v>
      </c>
      <c r="E125" s="130">
        <f t="shared" si="23"/>
        <v>7435</v>
      </c>
      <c r="F125" s="131" t="str">
        <f t="shared" si="24"/>
        <v>514-1</v>
      </c>
      <c r="G125" s="132" t="str">
        <f t="shared" si="25"/>
        <v>71바5763</v>
      </c>
      <c r="H125" s="133">
        <f t="shared" si="26"/>
        <v>2</v>
      </c>
      <c r="I125" s="134">
        <f t="shared" si="27"/>
        <v>965.75900000000001</v>
      </c>
      <c r="J125" s="135">
        <f t="shared" si="28"/>
        <v>3.3635822329839436E-2</v>
      </c>
      <c r="K125" s="135">
        <f t="shared" si="29"/>
        <v>0.37757097832970687</v>
      </c>
      <c r="L125" s="135">
        <f t="shared" si="30"/>
        <v>8.0765491183618268E-2</v>
      </c>
      <c r="M125" s="136">
        <f t="shared" si="31"/>
        <v>9.9789999999999992</v>
      </c>
      <c r="N125" s="137">
        <f t="shared" si="32"/>
        <v>0</v>
      </c>
      <c r="O125" s="137">
        <f t="shared" si="33"/>
        <v>3.4170015500761575</v>
      </c>
      <c r="P125" s="223">
        <f t="shared" si="34"/>
        <v>5</v>
      </c>
      <c r="Q125" s="224">
        <f t="shared" si="35"/>
        <v>0</v>
      </c>
      <c r="R125" s="224">
        <f t="shared" si="36"/>
        <v>33</v>
      </c>
      <c r="T125">
        <v>534</v>
      </c>
      <c r="U125">
        <v>7435</v>
      </c>
      <c r="V125" t="s">
        <v>335</v>
      </c>
      <c r="W125">
        <v>965.75900000000001</v>
      </c>
      <c r="X125">
        <v>426.589</v>
      </c>
      <c r="Y125">
        <v>2.2639999999999998</v>
      </c>
      <c r="Z125">
        <v>9.9789999999999992</v>
      </c>
      <c r="AA125">
        <v>74.473011999999997</v>
      </c>
      <c r="AB125">
        <v>2.5049610000000002</v>
      </c>
      <c r="AC125">
        <v>28.118848</v>
      </c>
      <c r="AD125" s="1">
        <v>78</v>
      </c>
      <c r="AE125">
        <v>0</v>
      </c>
      <c r="AF125">
        <v>33</v>
      </c>
      <c r="AG125">
        <v>65</v>
      </c>
      <c r="AH125">
        <v>12.967905</v>
      </c>
      <c r="AI125">
        <v>14.4</v>
      </c>
      <c r="AJ125">
        <v>0</v>
      </c>
      <c r="AK125">
        <v>5</v>
      </c>
      <c r="AL125">
        <v>619</v>
      </c>
      <c r="AM125">
        <v>0.83318943164042159</v>
      </c>
      <c r="AN125" t="s">
        <v>67</v>
      </c>
      <c r="AO125">
        <v>873.50800000000004</v>
      </c>
      <c r="AP125" t="s">
        <v>610</v>
      </c>
      <c r="AQ125" t="s">
        <v>118</v>
      </c>
      <c r="AR125" t="s">
        <v>120</v>
      </c>
      <c r="AS125" t="s">
        <v>118</v>
      </c>
      <c r="AT125" t="s">
        <v>120</v>
      </c>
      <c r="AU125" t="s">
        <v>218</v>
      </c>
      <c r="AV125" t="s">
        <v>335</v>
      </c>
      <c r="AW125" t="s">
        <v>67</v>
      </c>
      <c r="AX125">
        <v>7435</v>
      </c>
      <c r="AY125" t="s">
        <v>701</v>
      </c>
      <c r="AZ125">
        <v>4</v>
      </c>
      <c r="BA125" t="s">
        <v>471</v>
      </c>
      <c r="BB125">
        <v>2</v>
      </c>
      <c r="BC125">
        <v>1</v>
      </c>
      <c r="BE125" t="s">
        <v>70</v>
      </c>
      <c r="BF125">
        <v>1</v>
      </c>
      <c r="BG125" t="s">
        <v>399</v>
      </c>
      <c r="BI125" t="s">
        <v>118</v>
      </c>
      <c r="BJ125" t="s">
        <v>335</v>
      </c>
      <c r="BK125" t="s">
        <v>67</v>
      </c>
      <c r="BL125">
        <v>0.83318943164042159</v>
      </c>
      <c r="BM125">
        <v>7435</v>
      </c>
      <c r="BN125" t="s">
        <v>120</v>
      </c>
      <c r="BO125" t="s">
        <v>218</v>
      </c>
      <c r="BP125">
        <v>2</v>
      </c>
      <c r="BQ125">
        <v>965.75900000000001</v>
      </c>
      <c r="BR125">
        <v>3.3635822329839436E-2</v>
      </c>
      <c r="BS125">
        <v>0.37757097832970687</v>
      </c>
      <c r="BT125">
        <v>8.0765491183618268E-2</v>
      </c>
      <c r="BU125">
        <v>9.9789999999999992</v>
      </c>
      <c r="BV125">
        <v>0</v>
      </c>
      <c r="BW125">
        <v>3.4170015500761575</v>
      </c>
      <c r="BX125">
        <v>5</v>
      </c>
      <c r="BY125">
        <v>0</v>
      </c>
      <c r="BZ125">
        <v>33</v>
      </c>
    </row>
    <row r="126" spans="1:78" ht="16.5">
      <c r="A126" s="109" t="str">
        <f t="shared" si="19"/>
        <v>해성운수</v>
      </c>
      <c r="B126" s="110" t="str">
        <f t="shared" si="20"/>
        <v>전영재</v>
      </c>
      <c r="C126" s="111" t="str">
        <f t="shared" si="21"/>
        <v>F</v>
      </c>
      <c r="D126" s="112">
        <f t="shared" si="22"/>
        <v>0.7854871233003502</v>
      </c>
      <c r="E126" s="113">
        <f t="shared" si="23"/>
        <v>3003</v>
      </c>
      <c r="F126" s="114" t="str">
        <f t="shared" si="24"/>
        <v>579</v>
      </c>
      <c r="G126" s="115" t="str">
        <f t="shared" si="25"/>
        <v>71바5814</v>
      </c>
      <c r="H126" s="116">
        <f t="shared" si="26"/>
        <v>5</v>
      </c>
      <c r="I126" s="117">
        <f t="shared" si="27"/>
        <v>1339.7739999999999</v>
      </c>
      <c r="J126" s="118">
        <f t="shared" si="28"/>
        <v>1.1983642099519583E-2</v>
      </c>
      <c r="K126" s="118">
        <f t="shared" si="29"/>
        <v>0.47700652525687215</v>
      </c>
      <c r="L126" s="118">
        <f t="shared" si="30"/>
        <v>0.53516488601808965</v>
      </c>
      <c r="M126" s="119">
        <f t="shared" si="31"/>
        <v>5.9770000000000003</v>
      </c>
      <c r="N126" s="120">
        <f t="shared" si="32"/>
        <v>0</v>
      </c>
      <c r="O126" s="120">
        <f t="shared" si="33"/>
        <v>3.2841359811430886</v>
      </c>
      <c r="P126" s="225">
        <f t="shared" si="34"/>
        <v>31</v>
      </c>
      <c r="Q126" s="226">
        <f t="shared" si="35"/>
        <v>0</v>
      </c>
      <c r="R126" s="226">
        <f t="shared" si="36"/>
        <v>44</v>
      </c>
      <c r="T126">
        <v>534</v>
      </c>
      <c r="U126">
        <v>3003</v>
      </c>
      <c r="V126" t="s">
        <v>611</v>
      </c>
      <c r="W126">
        <v>1339.7739999999999</v>
      </c>
      <c r="X126">
        <v>312.029</v>
      </c>
      <c r="Y126">
        <v>4.2939999999999996</v>
      </c>
      <c r="Z126">
        <v>5.9770000000000003</v>
      </c>
      <c r="AA126">
        <v>131.14886000000001</v>
      </c>
      <c r="AB126">
        <v>1.5716410000000001</v>
      </c>
      <c r="AC126">
        <v>62.558861999999998</v>
      </c>
      <c r="AD126" s="1">
        <v>717</v>
      </c>
      <c r="AE126">
        <v>0</v>
      </c>
      <c r="AF126">
        <v>44</v>
      </c>
      <c r="AG126">
        <v>72</v>
      </c>
      <c r="AH126">
        <v>10.215674</v>
      </c>
      <c r="AI126">
        <v>35.200000000000003</v>
      </c>
      <c r="AJ126">
        <v>0</v>
      </c>
      <c r="AK126">
        <v>31</v>
      </c>
      <c r="AL126">
        <v>31464</v>
      </c>
      <c r="AM126">
        <v>0.7854871233003502</v>
      </c>
      <c r="AN126" t="s">
        <v>70</v>
      </c>
      <c r="AO126">
        <v>549.61699999999996</v>
      </c>
      <c r="AP126" t="s">
        <v>612</v>
      </c>
      <c r="AQ126" t="s">
        <v>118</v>
      </c>
      <c r="AR126" t="s">
        <v>127</v>
      </c>
      <c r="AS126" t="s">
        <v>118</v>
      </c>
      <c r="AT126" t="s">
        <v>127</v>
      </c>
      <c r="AU126" t="s">
        <v>244</v>
      </c>
      <c r="AV126" t="s">
        <v>611</v>
      </c>
      <c r="AW126" t="s">
        <v>70</v>
      </c>
      <c r="AX126">
        <v>3003</v>
      </c>
      <c r="AY126" t="s">
        <v>719</v>
      </c>
      <c r="AZ126">
        <v>1</v>
      </c>
      <c r="BA126" t="s">
        <v>387</v>
      </c>
      <c r="BB126">
        <v>5</v>
      </c>
      <c r="BC126">
        <v>1</v>
      </c>
      <c r="BE126" t="s">
        <v>185</v>
      </c>
      <c r="BF126" t="s">
        <v>186</v>
      </c>
      <c r="BG126" t="s">
        <v>185</v>
      </c>
      <c r="BI126" t="s">
        <v>118</v>
      </c>
      <c r="BJ126" t="s">
        <v>611</v>
      </c>
      <c r="BK126" t="s">
        <v>70</v>
      </c>
      <c r="BL126">
        <v>0.7854871233003502</v>
      </c>
      <c r="BM126">
        <v>3003</v>
      </c>
      <c r="BN126" t="s">
        <v>127</v>
      </c>
      <c r="BO126" t="s">
        <v>244</v>
      </c>
      <c r="BP126">
        <v>5</v>
      </c>
      <c r="BQ126">
        <v>1339.7739999999999</v>
      </c>
      <c r="BR126">
        <v>1.1983642099519583E-2</v>
      </c>
      <c r="BS126">
        <v>0.47700652525687215</v>
      </c>
      <c r="BT126">
        <v>0.53516488601808965</v>
      </c>
      <c r="BU126">
        <v>5.9770000000000003</v>
      </c>
      <c r="BV126">
        <v>0</v>
      </c>
      <c r="BW126">
        <v>3.2841359811430886</v>
      </c>
      <c r="BX126">
        <v>31</v>
      </c>
      <c r="BY126">
        <v>0</v>
      </c>
      <c r="BZ126">
        <v>44</v>
      </c>
    </row>
    <row r="127" spans="1:78" ht="16.5">
      <c r="A127" s="126" t="str">
        <f t="shared" si="19"/>
        <v>해성운수</v>
      </c>
      <c r="B127" s="127" t="str">
        <f t="shared" si="20"/>
        <v>정영화</v>
      </c>
      <c r="C127" s="128" t="str">
        <f t="shared" si="21"/>
        <v>D</v>
      </c>
      <c r="D127" s="129">
        <f t="shared" si="22"/>
        <v>0.82065526847819203</v>
      </c>
      <c r="E127" s="130">
        <f t="shared" si="23"/>
        <v>3498</v>
      </c>
      <c r="F127" s="131" t="str">
        <f t="shared" si="24"/>
        <v>593</v>
      </c>
      <c r="G127" s="132" t="str">
        <f t="shared" si="25"/>
        <v>71바5794</v>
      </c>
      <c r="H127" s="133">
        <f t="shared" si="26"/>
        <v>8</v>
      </c>
      <c r="I127" s="134">
        <f t="shared" si="27"/>
        <v>1803.7189999999998</v>
      </c>
      <c r="J127" s="135">
        <f t="shared" si="28"/>
        <v>1.4221376967598875E-2</v>
      </c>
      <c r="K127" s="135">
        <f t="shared" si="29"/>
        <v>0.47361291318239757</v>
      </c>
      <c r="L127" s="135">
        <f t="shared" si="30"/>
        <v>0.18461855754693499</v>
      </c>
      <c r="M127" s="136">
        <f t="shared" si="31"/>
        <v>10.202999999999999</v>
      </c>
      <c r="N127" s="137">
        <f t="shared" si="32"/>
        <v>5.5441008272352849E-2</v>
      </c>
      <c r="O127" s="137">
        <f t="shared" si="33"/>
        <v>8.7042382987593978</v>
      </c>
      <c r="P127" s="223">
        <f t="shared" si="34"/>
        <v>107</v>
      </c>
      <c r="Q127" s="224">
        <f t="shared" si="35"/>
        <v>1</v>
      </c>
      <c r="R127" s="224">
        <f t="shared" si="36"/>
        <v>157</v>
      </c>
      <c r="T127">
        <v>534</v>
      </c>
      <c r="U127">
        <v>3498</v>
      </c>
      <c r="V127" t="s">
        <v>456</v>
      </c>
      <c r="W127">
        <v>1803.7190000000001</v>
      </c>
      <c r="X127">
        <v>949.471</v>
      </c>
      <c r="Y127">
        <v>1.9</v>
      </c>
      <c r="Z127">
        <v>10.202999999999999</v>
      </c>
      <c r="AA127">
        <v>176.00271799999999</v>
      </c>
      <c r="AB127">
        <v>2.5030009999999998</v>
      </c>
      <c r="AC127">
        <v>83.357159999999993</v>
      </c>
      <c r="AD127" s="1">
        <v>333</v>
      </c>
      <c r="AE127">
        <v>1</v>
      </c>
      <c r="AF127">
        <v>157</v>
      </c>
      <c r="AG127">
        <v>64</v>
      </c>
      <c r="AH127">
        <v>10.248245000000001</v>
      </c>
      <c r="AI127">
        <v>0</v>
      </c>
      <c r="AJ127">
        <v>0</v>
      </c>
      <c r="AK127">
        <v>107</v>
      </c>
      <c r="AL127">
        <v>29255</v>
      </c>
      <c r="AM127">
        <v>0.82065526847819203</v>
      </c>
      <c r="AN127" t="s">
        <v>67</v>
      </c>
      <c r="AO127">
        <v>497.71499999999997</v>
      </c>
      <c r="AP127" t="s">
        <v>613</v>
      </c>
      <c r="AQ127" t="s">
        <v>118</v>
      </c>
      <c r="AR127" t="s">
        <v>128</v>
      </c>
      <c r="AS127" t="s">
        <v>118</v>
      </c>
      <c r="AT127" t="s">
        <v>128</v>
      </c>
      <c r="AU127" t="s">
        <v>251</v>
      </c>
      <c r="AV127" t="s">
        <v>456</v>
      </c>
      <c r="AW127" t="s">
        <v>67</v>
      </c>
      <c r="AX127">
        <v>3498</v>
      </c>
      <c r="AY127" t="s">
        <v>732</v>
      </c>
      <c r="AZ127">
        <v>2</v>
      </c>
      <c r="BA127" t="s">
        <v>483</v>
      </c>
      <c r="BB127">
        <v>8</v>
      </c>
      <c r="BC127">
        <v>1</v>
      </c>
      <c r="BE127" t="s">
        <v>70</v>
      </c>
      <c r="BF127">
        <v>1</v>
      </c>
      <c r="BG127" t="s">
        <v>399</v>
      </c>
      <c r="BI127" t="s">
        <v>118</v>
      </c>
      <c r="BJ127" t="s">
        <v>456</v>
      </c>
      <c r="BK127" t="s">
        <v>67</v>
      </c>
      <c r="BL127">
        <v>0.82065526847819203</v>
      </c>
      <c r="BM127">
        <v>3498</v>
      </c>
      <c r="BN127" t="s">
        <v>128</v>
      </c>
      <c r="BO127" t="s">
        <v>251</v>
      </c>
      <c r="BP127">
        <v>8</v>
      </c>
      <c r="BQ127">
        <v>1803.7189999999998</v>
      </c>
      <c r="BR127">
        <v>1.4221376967598875E-2</v>
      </c>
      <c r="BS127">
        <v>0.47361291318239757</v>
      </c>
      <c r="BT127">
        <v>0.18461855754693496</v>
      </c>
      <c r="BU127">
        <v>10.202999999999999</v>
      </c>
      <c r="BV127">
        <v>5.5441008272352849E-2</v>
      </c>
      <c r="BW127">
        <v>8.7042382987593978</v>
      </c>
      <c r="BX127">
        <v>107</v>
      </c>
      <c r="BY127">
        <v>1</v>
      </c>
      <c r="BZ127">
        <v>157</v>
      </c>
    </row>
    <row r="128" spans="1:78" ht="16.5">
      <c r="A128" s="109" t="str">
        <f t="shared" si="19"/>
        <v>해성운수</v>
      </c>
      <c r="B128" s="110" t="str">
        <f t="shared" si="20"/>
        <v>정재경</v>
      </c>
      <c r="C128" s="111" t="str">
        <f t="shared" si="21"/>
        <v>S</v>
      </c>
      <c r="D128" s="112">
        <f t="shared" si="22"/>
        <v>1.0390021211753906</v>
      </c>
      <c r="E128" s="113">
        <f t="shared" si="23"/>
        <v>4942</v>
      </c>
      <c r="F128" s="114" t="str">
        <f t="shared" si="24"/>
        <v>564</v>
      </c>
      <c r="G128" s="115" t="str">
        <f t="shared" si="25"/>
        <v>71바5775</v>
      </c>
      <c r="H128" s="116">
        <f t="shared" si="26"/>
        <v>4</v>
      </c>
      <c r="I128" s="117">
        <f t="shared" si="27"/>
        <v>1511.366</v>
      </c>
      <c r="J128" s="118">
        <f t="shared" si="28"/>
        <v>5.0884994351211715E-2</v>
      </c>
      <c r="K128" s="118">
        <f t="shared" si="29"/>
        <v>0.43146258581053032</v>
      </c>
      <c r="L128" s="118">
        <f t="shared" si="30"/>
        <v>0.29575893595594976</v>
      </c>
      <c r="M128" s="119">
        <f t="shared" si="31"/>
        <v>5.3109999999999999</v>
      </c>
      <c r="N128" s="120">
        <f t="shared" si="32"/>
        <v>0.13233062011451893</v>
      </c>
      <c r="O128" s="120">
        <f t="shared" si="33"/>
        <v>0.72781841062985408</v>
      </c>
      <c r="P128" s="225">
        <f t="shared" si="34"/>
        <v>61</v>
      </c>
      <c r="Q128" s="226">
        <f t="shared" si="35"/>
        <v>2</v>
      </c>
      <c r="R128" s="226">
        <f t="shared" si="36"/>
        <v>11</v>
      </c>
      <c r="T128">
        <v>534</v>
      </c>
      <c r="U128">
        <v>4942</v>
      </c>
      <c r="V128" t="s">
        <v>336</v>
      </c>
      <c r="W128">
        <v>1511.366</v>
      </c>
      <c r="X128">
        <v>352.565</v>
      </c>
      <c r="Y128">
        <v>4.2869999999999999</v>
      </c>
      <c r="Z128">
        <v>5.3109999999999999</v>
      </c>
      <c r="AA128">
        <v>157.909087</v>
      </c>
      <c r="AB128">
        <v>8.0352029999999992</v>
      </c>
      <c r="AC128">
        <v>68.131862999999996</v>
      </c>
      <c r="AD128" s="1">
        <v>447</v>
      </c>
      <c r="AE128">
        <v>2</v>
      </c>
      <c r="AF128">
        <v>11</v>
      </c>
      <c r="AG128">
        <v>84</v>
      </c>
      <c r="AH128">
        <v>9.5711139999999997</v>
      </c>
      <c r="AI128">
        <v>90.6</v>
      </c>
      <c r="AJ128">
        <v>14</v>
      </c>
      <c r="AK128">
        <v>61</v>
      </c>
      <c r="AL128">
        <v>9771</v>
      </c>
      <c r="AM128">
        <v>1.0390021211753906</v>
      </c>
      <c r="AN128" t="s">
        <v>71</v>
      </c>
      <c r="AO128">
        <v>1292.2650000000001</v>
      </c>
      <c r="AP128" t="s">
        <v>614</v>
      </c>
      <c r="AQ128" t="s">
        <v>118</v>
      </c>
      <c r="AR128" t="s">
        <v>124</v>
      </c>
      <c r="AS128" t="s">
        <v>118</v>
      </c>
      <c r="AT128" t="s">
        <v>124</v>
      </c>
      <c r="AU128" t="s">
        <v>236</v>
      </c>
      <c r="AV128" t="s">
        <v>336</v>
      </c>
      <c r="AW128" t="s">
        <v>71</v>
      </c>
      <c r="AX128">
        <v>4942</v>
      </c>
      <c r="AY128" t="s">
        <v>781</v>
      </c>
      <c r="AZ128">
        <v>2</v>
      </c>
      <c r="BA128" t="s">
        <v>788</v>
      </c>
      <c r="BB128">
        <v>4</v>
      </c>
      <c r="BC128">
        <v>1</v>
      </c>
      <c r="BE128" t="s">
        <v>71</v>
      </c>
      <c r="BF128">
        <v>0</v>
      </c>
      <c r="BG128" t="s">
        <v>363</v>
      </c>
      <c r="BI128" t="s">
        <v>118</v>
      </c>
      <c r="BJ128" t="s">
        <v>336</v>
      </c>
      <c r="BK128" t="s">
        <v>71</v>
      </c>
      <c r="BL128">
        <v>1.0390021211753906</v>
      </c>
      <c r="BM128">
        <v>4942</v>
      </c>
      <c r="BN128" t="s">
        <v>124</v>
      </c>
      <c r="BO128" t="s">
        <v>236</v>
      </c>
      <c r="BP128">
        <v>4</v>
      </c>
      <c r="BQ128">
        <v>1511.366</v>
      </c>
      <c r="BR128">
        <v>5.0884994351211715E-2</v>
      </c>
      <c r="BS128">
        <v>0.43146258581053032</v>
      </c>
      <c r="BT128">
        <v>0.29575893595594976</v>
      </c>
      <c r="BU128">
        <v>5.3109999999999999</v>
      </c>
      <c r="BV128">
        <v>0.13233062011451893</v>
      </c>
      <c r="BW128">
        <v>0.72781841062985408</v>
      </c>
      <c r="BX128">
        <v>61</v>
      </c>
      <c r="BY128">
        <v>2</v>
      </c>
      <c r="BZ128">
        <v>11</v>
      </c>
    </row>
    <row r="129" spans="1:78" ht="16.5">
      <c r="A129" s="126" t="str">
        <f t="shared" si="19"/>
        <v>해성운수</v>
      </c>
      <c r="B129" s="127" t="str">
        <f t="shared" si="20"/>
        <v>정형찬</v>
      </c>
      <c r="C129" s="128" t="str">
        <f t="shared" si="21"/>
        <v>D</v>
      </c>
      <c r="D129" s="129">
        <f t="shared" si="22"/>
        <v>0.83724703688146906</v>
      </c>
      <c r="E129" s="130">
        <f t="shared" si="23"/>
        <v>2138</v>
      </c>
      <c r="F129" s="131" t="str">
        <f t="shared" si="24"/>
        <v>514-1</v>
      </c>
      <c r="G129" s="132" t="str">
        <f t="shared" si="25"/>
        <v>71바5753</v>
      </c>
      <c r="H129" s="133">
        <f t="shared" si="26"/>
        <v>2</v>
      </c>
      <c r="I129" s="134">
        <f t="shared" si="27"/>
        <v>961.42799999999988</v>
      </c>
      <c r="J129" s="135">
        <f t="shared" si="28"/>
        <v>3.2010917807288791E-2</v>
      </c>
      <c r="K129" s="135">
        <f t="shared" si="29"/>
        <v>0.37160199900833224</v>
      </c>
      <c r="L129" s="135">
        <f t="shared" si="30"/>
        <v>0.13521553356049545</v>
      </c>
      <c r="M129" s="136">
        <f t="shared" si="31"/>
        <v>7.0259999999999998</v>
      </c>
      <c r="N129" s="137">
        <f t="shared" si="32"/>
        <v>0.20802389778537761</v>
      </c>
      <c r="O129" s="137">
        <f t="shared" si="33"/>
        <v>8.3209559114151048</v>
      </c>
      <c r="P129" s="223">
        <f t="shared" si="34"/>
        <v>9</v>
      </c>
      <c r="Q129" s="224">
        <f t="shared" si="35"/>
        <v>2</v>
      </c>
      <c r="R129" s="224">
        <f t="shared" si="36"/>
        <v>80</v>
      </c>
      <c r="T129">
        <v>534</v>
      </c>
      <c r="U129">
        <v>2138</v>
      </c>
      <c r="V129" t="s">
        <v>337</v>
      </c>
      <c r="W129">
        <v>961.428</v>
      </c>
      <c r="X129">
        <v>406.83699999999999</v>
      </c>
      <c r="Y129">
        <v>2.363</v>
      </c>
      <c r="Z129">
        <v>7.0259999999999998</v>
      </c>
      <c r="AA129">
        <v>74.192187000000004</v>
      </c>
      <c r="AB129">
        <v>2.3749600000000002</v>
      </c>
      <c r="AC129">
        <v>27.569965</v>
      </c>
      <c r="AD129" s="1">
        <v>130</v>
      </c>
      <c r="AE129">
        <v>2</v>
      </c>
      <c r="AF129">
        <v>80</v>
      </c>
      <c r="AG129">
        <v>85</v>
      </c>
      <c r="AH129">
        <v>12.958615</v>
      </c>
      <c r="AI129">
        <v>415.1</v>
      </c>
      <c r="AJ129">
        <v>34.200000000000003</v>
      </c>
      <c r="AK129">
        <v>9</v>
      </c>
      <c r="AL129">
        <v>1325</v>
      </c>
      <c r="AM129">
        <v>0.83724703688146906</v>
      </c>
      <c r="AN129" t="s">
        <v>67</v>
      </c>
      <c r="AO129">
        <v>720.10299999999995</v>
      </c>
      <c r="AP129" t="s">
        <v>615</v>
      </c>
      <c r="AQ129" t="s">
        <v>118</v>
      </c>
      <c r="AR129" t="s">
        <v>120</v>
      </c>
      <c r="AS129" t="s">
        <v>118</v>
      </c>
      <c r="AT129" t="s">
        <v>120</v>
      </c>
      <c r="AU129" t="s">
        <v>215</v>
      </c>
      <c r="AV129" t="s">
        <v>337</v>
      </c>
      <c r="AW129" t="s">
        <v>67</v>
      </c>
      <c r="AX129">
        <v>2138</v>
      </c>
      <c r="AY129" t="s">
        <v>701</v>
      </c>
      <c r="AZ129">
        <v>3</v>
      </c>
      <c r="BA129" t="s">
        <v>470</v>
      </c>
      <c r="BB129">
        <v>2</v>
      </c>
      <c r="BC129">
        <v>1</v>
      </c>
      <c r="BE129" t="s">
        <v>67</v>
      </c>
      <c r="BF129">
        <v>0</v>
      </c>
      <c r="BG129" t="s">
        <v>363</v>
      </c>
      <c r="BI129" t="s">
        <v>118</v>
      </c>
      <c r="BJ129" t="s">
        <v>337</v>
      </c>
      <c r="BK129" t="s">
        <v>67</v>
      </c>
      <c r="BL129">
        <v>0.83724703688146906</v>
      </c>
      <c r="BM129">
        <v>2138</v>
      </c>
      <c r="BN129" t="s">
        <v>120</v>
      </c>
      <c r="BO129" t="s">
        <v>215</v>
      </c>
      <c r="BP129">
        <v>2</v>
      </c>
      <c r="BQ129">
        <v>961.42799999999988</v>
      </c>
      <c r="BR129">
        <v>3.2010917807288791E-2</v>
      </c>
      <c r="BS129">
        <v>0.37160199900833224</v>
      </c>
      <c r="BT129">
        <v>0.13521553356049543</v>
      </c>
      <c r="BU129">
        <v>7.0259999999999998</v>
      </c>
      <c r="BV129">
        <v>0.20802389778537761</v>
      </c>
      <c r="BW129">
        <v>8.3209559114151048</v>
      </c>
      <c r="BX129">
        <v>9</v>
      </c>
      <c r="BY129">
        <v>2</v>
      </c>
      <c r="BZ129">
        <v>80</v>
      </c>
    </row>
    <row r="130" spans="1:78" ht="16.5">
      <c r="A130" s="109" t="str">
        <f t="shared" si="19"/>
        <v>해성운수</v>
      </c>
      <c r="B130" s="110" t="str">
        <f t="shared" si="20"/>
        <v>정호근</v>
      </c>
      <c r="C130" s="111" t="str">
        <f t="shared" si="21"/>
        <v>B</v>
      </c>
      <c r="D130" s="112">
        <f t="shared" si="22"/>
        <v>0.90409591542092649</v>
      </c>
      <c r="E130" s="113">
        <f t="shared" si="23"/>
        <v>7578</v>
      </c>
      <c r="F130" s="114" t="str">
        <f t="shared" si="24"/>
        <v>557</v>
      </c>
      <c r="G130" s="115" t="str">
        <f t="shared" si="25"/>
        <v>70바3888</v>
      </c>
      <c r="H130" s="116">
        <f t="shared" si="26"/>
        <v>2</v>
      </c>
      <c r="I130" s="117">
        <f t="shared" si="27"/>
        <v>1569.2240000000002</v>
      </c>
      <c r="J130" s="118">
        <f t="shared" si="28"/>
        <v>1.4512350705637342E-2</v>
      </c>
      <c r="K130" s="118">
        <f t="shared" si="29"/>
        <v>0.56314564041550508</v>
      </c>
      <c r="L130" s="118">
        <f t="shared" si="30"/>
        <v>0.3186288254576784</v>
      </c>
      <c r="M130" s="119">
        <f t="shared" si="31"/>
        <v>10.269</v>
      </c>
      <c r="N130" s="120">
        <f t="shared" si="32"/>
        <v>0</v>
      </c>
      <c r="O130" s="120">
        <f t="shared" si="33"/>
        <v>2.2304017782037491</v>
      </c>
      <c r="P130" s="225">
        <f t="shared" si="34"/>
        <v>299</v>
      </c>
      <c r="Q130" s="226">
        <f t="shared" si="35"/>
        <v>0</v>
      </c>
      <c r="R130" s="226">
        <f t="shared" si="36"/>
        <v>35</v>
      </c>
      <c r="T130">
        <v>534</v>
      </c>
      <c r="U130">
        <v>7578</v>
      </c>
      <c r="V130" t="s">
        <v>338</v>
      </c>
      <c r="W130">
        <v>1569.2239999999999</v>
      </c>
      <c r="X130">
        <v>423.86200000000002</v>
      </c>
      <c r="Y130">
        <v>3.702</v>
      </c>
      <c r="Z130">
        <v>10.269</v>
      </c>
      <c r="AA130">
        <v>192.11525800000001</v>
      </c>
      <c r="AB130">
        <v>2.7880440000000002</v>
      </c>
      <c r="AC130">
        <v>108.18886999999999</v>
      </c>
      <c r="AD130" s="1">
        <v>500</v>
      </c>
      <c r="AE130">
        <v>0</v>
      </c>
      <c r="AF130">
        <v>35</v>
      </c>
      <c r="AG130">
        <v>74</v>
      </c>
      <c r="AH130">
        <v>8.1681380000000008</v>
      </c>
      <c r="AI130">
        <v>239.1</v>
      </c>
      <c r="AJ130">
        <v>0</v>
      </c>
      <c r="AK130">
        <v>299</v>
      </c>
      <c r="AL130">
        <v>105448</v>
      </c>
      <c r="AM130">
        <v>0.90409591542092649</v>
      </c>
      <c r="AN130" t="s">
        <v>68</v>
      </c>
      <c r="AO130">
        <v>1277.8320000000001</v>
      </c>
      <c r="AP130" t="s">
        <v>616</v>
      </c>
      <c r="AQ130" t="s">
        <v>118</v>
      </c>
      <c r="AR130" t="s">
        <v>122</v>
      </c>
      <c r="AS130" t="s">
        <v>118</v>
      </c>
      <c r="AT130" t="s">
        <v>122</v>
      </c>
      <c r="AU130" t="s">
        <v>224</v>
      </c>
      <c r="AV130" t="s">
        <v>338</v>
      </c>
      <c r="AW130" t="s">
        <v>68</v>
      </c>
      <c r="AX130">
        <v>7578</v>
      </c>
      <c r="AY130" t="s">
        <v>686</v>
      </c>
      <c r="AZ130">
        <v>4</v>
      </c>
      <c r="BA130" t="s">
        <v>789</v>
      </c>
      <c r="BB130">
        <v>2</v>
      </c>
      <c r="BC130">
        <v>1</v>
      </c>
      <c r="BE130" t="s">
        <v>67</v>
      </c>
      <c r="BF130">
        <v>2</v>
      </c>
      <c r="BG130" t="s">
        <v>399</v>
      </c>
      <c r="BI130" t="s">
        <v>118</v>
      </c>
      <c r="BJ130" t="s">
        <v>338</v>
      </c>
      <c r="BK130" t="s">
        <v>68</v>
      </c>
      <c r="BL130">
        <v>0.90409591542092649</v>
      </c>
      <c r="BM130">
        <v>7578</v>
      </c>
      <c r="BN130" t="s">
        <v>122</v>
      </c>
      <c r="BO130" t="s">
        <v>224</v>
      </c>
      <c r="BP130">
        <v>2</v>
      </c>
      <c r="BQ130">
        <v>1569.2240000000002</v>
      </c>
      <c r="BR130">
        <v>1.4512350705637342E-2</v>
      </c>
      <c r="BS130">
        <v>0.56314564041550508</v>
      </c>
      <c r="BT130">
        <v>0.31862882545767846</v>
      </c>
      <c r="BU130">
        <v>10.269</v>
      </c>
      <c r="BV130">
        <v>0</v>
      </c>
      <c r="BW130">
        <v>2.2304017782037491</v>
      </c>
      <c r="BX130">
        <v>299</v>
      </c>
      <c r="BY130">
        <v>0</v>
      </c>
      <c r="BZ130">
        <v>35</v>
      </c>
    </row>
    <row r="131" spans="1:78" ht="16.5">
      <c r="A131" s="126" t="str">
        <f t="shared" si="19"/>
        <v>해성운수</v>
      </c>
      <c r="B131" s="127" t="str">
        <f t="shared" si="20"/>
        <v>조경현</v>
      </c>
      <c r="C131" s="128" t="str">
        <f t="shared" si="21"/>
        <v>F</v>
      </c>
      <c r="D131" s="129">
        <f t="shared" si="22"/>
        <v>0.7389969878251601</v>
      </c>
      <c r="E131" s="130">
        <f t="shared" si="23"/>
        <v>4669</v>
      </c>
      <c r="F131" s="131" t="str">
        <f t="shared" si="24"/>
        <v>514-1</v>
      </c>
      <c r="G131" s="132" t="str">
        <f t="shared" si="25"/>
        <v>71바5788</v>
      </c>
      <c r="H131" s="133">
        <f t="shared" si="26"/>
        <v>2</v>
      </c>
      <c r="I131" s="134">
        <f t="shared" si="27"/>
        <v>1281.8209999999999</v>
      </c>
      <c r="J131" s="135">
        <f t="shared" si="28"/>
        <v>1.6846203748550864E-2</v>
      </c>
      <c r="K131" s="135">
        <f t="shared" si="29"/>
        <v>0.3975761797412391</v>
      </c>
      <c r="L131" s="135">
        <f t="shared" si="30"/>
        <v>0.21609881566927053</v>
      </c>
      <c r="M131" s="136">
        <f t="shared" si="31"/>
        <v>11.022</v>
      </c>
      <c r="N131" s="137">
        <f t="shared" si="32"/>
        <v>7.8014012876992972E-2</v>
      </c>
      <c r="O131" s="137">
        <f t="shared" si="33"/>
        <v>2.340420386309789</v>
      </c>
      <c r="P131" s="223">
        <f t="shared" si="34"/>
        <v>0</v>
      </c>
      <c r="Q131" s="224">
        <f t="shared" si="35"/>
        <v>1</v>
      </c>
      <c r="R131" s="224">
        <f t="shared" si="36"/>
        <v>30</v>
      </c>
      <c r="T131">
        <v>534</v>
      </c>
      <c r="U131">
        <v>4669</v>
      </c>
      <c r="V131" t="s">
        <v>617</v>
      </c>
      <c r="W131">
        <v>1281.8209999999999</v>
      </c>
      <c r="X131">
        <v>598.35900000000004</v>
      </c>
      <c r="Y131">
        <v>2.1419999999999999</v>
      </c>
      <c r="Z131">
        <v>11.022</v>
      </c>
      <c r="AA131">
        <v>100.497716</v>
      </c>
      <c r="AB131">
        <v>1.6930050000000001</v>
      </c>
      <c r="AC131">
        <v>39.955497999999999</v>
      </c>
      <c r="AD131" s="1">
        <v>277</v>
      </c>
      <c r="AE131">
        <v>1</v>
      </c>
      <c r="AF131">
        <v>30</v>
      </c>
      <c r="AG131">
        <v>73</v>
      </c>
      <c r="AH131">
        <v>12.754727000000001</v>
      </c>
      <c r="AI131">
        <v>80.8</v>
      </c>
      <c r="AJ131">
        <v>0</v>
      </c>
      <c r="AK131">
        <v>0</v>
      </c>
      <c r="AL131">
        <v>0</v>
      </c>
      <c r="AM131">
        <v>0.7389969878251601</v>
      </c>
      <c r="AN131" t="s">
        <v>70</v>
      </c>
      <c r="AO131">
        <v>1188.288</v>
      </c>
      <c r="AP131" t="s">
        <v>618</v>
      </c>
      <c r="AQ131" t="s">
        <v>118</v>
      </c>
      <c r="AR131" t="s">
        <v>120</v>
      </c>
      <c r="AS131" t="s">
        <v>118</v>
      </c>
      <c r="AT131" t="s">
        <v>120</v>
      </c>
      <c r="AU131" t="s">
        <v>365</v>
      </c>
      <c r="AV131" t="s">
        <v>617</v>
      </c>
      <c r="AW131" t="s">
        <v>70</v>
      </c>
      <c r="AX131">
        <v>4669</v>
      </c>
      <c r="AY131" t="s">
        <v>693</v>
      </c>
      <c r="AZ131">
        <v>4</v>
      </c>
      <c r="BA131" t="s">
        <v>790</v>
      </c>
      <c r="BB131">
        <v>2</v>
      </c>
      <c r="BC131">
        <v>1</v>
      </c>
      <c r="BE131" t="s">
        <v>185</v>
      </c>
      <c r="BF131" t="s">
        <v>186</v>
      </c>
      <c r="BG131" t="s">
        <v>185</v>
      </c>
      <c r="BI131" t="s">
        <v>118</v>
      </c>
      <c r="BJ131" t="s">
        <v>617</v>
      </c>
      <c r="BK131" t="s">
        <v>70</v>
      </c>
      <c r="BL131">
        <v>0.7389969878251601</v>
      </c>
      <c r="BM131">
        <v>4669</v>
      </c>
      <c r="BN131" t="s">
        <v>120</v>
      </c>
      <c r="BO131" t="s">
        <v>365</v>
      </c>
      <c r="BP131">
        <v>2</v>
      </c>
      <c r="BQ131">
        <v>1281.8209999999999</v>
      </c>
      <c r="BR131">
        <v>1.6846203748550864E-2</v>
      </c>
      <c r="BS131">
        <v>0.3975761797412391</v>
      </c>
      <c r="BT131">
        <v>0.21609881566927053</v>
      </c>
      <c r="BU131">
        <v>11.022</v>
      </c>
      <c r="BV131">
        <v>7.8014012876992972E-2</v>
      </c>
      <c r="BW131">
        <v>2.340420386309789</v>
      </c>
      <c r="BX131">
        <v>0</v>
      </c>
      <c r="BY131">
        <v>1</v>
      </c>
      <c r="BZ131">
        <v>30</v>
      </c>
    </row>
    <row r="132" spans="1:78" ht="16.5">
      <c r="A132" s="109" t="str">
        <f t="shared" si="19"/>
        <v>해성운수</v>
      </c>
      <c r="B132" s="110" t="str">
        <f t="shared" si="20"/>
        <v>조규선</v>
      </c>
      <c r="C132" s="111" t="str">
        <f t="shared" si="21"/>
        <v>A</v>
      </c>
      <c r="D132" s="112">
        <f t="shared" si="22"/>
        <v>0.95332877748480449</v>
      </c>
      <c r="E132" s="113">
        <f t="shared" si="23"/>
        <v>6546</v>
      </c>
      <c r="F132" s="114" t="str">
        <f t="shared" si="24"/>
        <v>24</v>
      </c>
      <c r="G132" s="115" t="str">
        <f t="shared" si="25"/>
        <v>70바3880</v>
      </c>
      <c r="H132" s="116">
        <f t="shared" si="26"/>
        <v>2</v>
      </c>
      <c r="I132" s="117">
        <f t="shared" si="27"/>
        <v>1661.509</v>
      </c>
      <c r="J132" s="118">
        <f t="shared" si="28"/>
        <v>6.0870471443898967E-3</v>
      </c>
      <c r="K132" s="118">
        <f t="shared" si="29"/>
        <v>0.37146819207449194</v>
      </c>
      <c r="L132" s="118">
        <f t="shared" si="30"/>
        <v>0.23893942193512041</v>
      </c>
      <c r="M132" s="119">
        <f t="shared" si="31"/>
        <v>14.404</v>
      </c>
      <c r="N132" s="120">
        <f t="shared" si="32"/>
        <v>0.42130376663623248</v>
      </c>
      <c r="O132" s="120">
        <f t="shared" si="33"/>
        <v>10.833525427788835</v>
      </c>
      <c r="P132" s="225">
        <f t="shared" si="34"/>
        <v>0</v>
      </c>
      <c r="Q132" s="226">
        <f t="shared" si="35"/>
        <v>7</v>
      </c>
      <c r="R132" s="226">
        <f t="shared" si="36"/>
        <v>180</v>
      </c>
      <c r="T132">
        <v>534</v>
      </c>
      <c r="U132">
        <v>6546</v>
      </c>
      <c r="V132" t="s">
        <v>339</v>
      </c>
      <c r="W132">
        <v>1661.509</v>
      </c>
      <c r="X132">
        <v>726.63199999999995</v>
      </c>
      <c r="Y132">
        <v>2.2869999999999999</v>
      </c>
      <c r="Z132">
        <v>14.404</v>
      </c>
      <c r="AA132">
        <v>102.901618</v>
      </c>
      <c r="AB132">
        <v>0.62636700000000001</v>
      </c>
      <c r="AC132">
        <v>38.224677999999997</v>
      </c>
      <c r="AD132" s="1">
        <v>397</v>
      </c>
      <c r="AE132">
        <v>7</v>
      </c>
      <c r="AF132">
        <v>180</v>
      </c>
      <c r="AG132">
        <v>84</v>
      </c>
      <c r="AH132">
        <v>16.146577000000001</v>
      </c>
      <c r="AI132">
        <v>105.1</v>
      </c>
      <c r="AJ132">
        <v>0</v>
      </c>
      <c r="AK132">
        <v>0</v>
      </c>
      <c r="AL132">
        <v>0</v>
      </c>
      <c r="AM132">
        <v>0.95332877748480449</v>
      </c>
      <c r="AN132" t="s">
        <v>66</v>
      </c>
      <c r="AO132">
        <v>1590.1869999999999</v>
      </c>
      <c r="AP132" t="s">
        <v>619</v>
      </c>
      <c r="AQ132" t="s">
        <v>118</v>
      </c>
      <c r="AR132" t="s">
        <v>119</v>
      </c>
      <c r="AS132" t="s">
        <v>118</v>
      </c>
      <c r="AT132" t="s">
        <v>119</v>
      </c>
      <c r="AU132" t="s">
        <v>208</v>
      </c>
      <c r="AV132" t="s">
        <v>339</v>
      </c>
      <c r="AW132" t="s">
        <v>66</v>
      </c>
      <c r="AX132">
        <v>6546</v>
      </c>
      <c r="AY132" t="s">
        <v>715</v>
      </c>
      <c r="AZ132">
        <v>7</v>
      </c>
      <c r="BA132" t="s">
        <v>418</v>
      </c>
      <c r="BB132">
        <v>2</v>
      </c>
      <c r="BC132">
        <v>1</v>
      </c>
      <c r="BE132" t="s">
        <v>66</v>
      </c>
      <c r="BF132">
        <v>0</v>
      </c>
      <c r="BG132" t="s">
        <v>363</v>
      </c>
      <c r="BI132" t="s">
        <v>118</v>
      </c>
      <c r="BJ132" t="s">
        <v>339</v>
      </c>
      <c r="BK132" t="s">
        <v>66</v>
      </c>
      <c r="BL132">
        <v>0.95332877748480449</v>
      </c>
      <c r="BM132">
        <v>6546</v>
      </c>
      <c r="BN132" t="s">
        <v>119</v>
      </c>
      <c r="BO132" t="s">
        <v>208</v>
      </c>
      <c r="BP132">
        <v>2</v>
      </c>
      <c r="BQ132">
        <v>1661.509</v>
      </c>
      <c r="BR132">
        <v>6.0870471443898967E-3</v>
      </c>
      <c r="BS132">
        <v>0.37146819207449194</v>
      </c>
      <c r="BT132">
        <v>0.23893942193512041</v>
      </c>
      <c r="BU132">
        <v>14.404</v>
      </c>
      <c r="BV132">
        <v>0.42130376663623248</v>
      </c>
      <c r="BW132">
        <v>10.833525427788835</v>
      </c>
      <c r="BX132">
        <v>0</v>
      </c>
      <c r="BY132">
        <v>7</v>
      </c>
      <c r="BZ132">
        <v>180</v>
      </c>
    </row>
    <row r="133" spans="1:78" ht="16.5">
      <c r="A133" s="126" t="str">
        <f t="shared" si="19"/>
        <v>해성운수</v>
      </c>
      <c r="B133" s="127" t="str">
        <f t="shared" si="20"/>
        <v>조길수</v>
      </c>
      <c r="C133" s="128" t="str">
        <f t="shared" si="21"/>
        <v>A</v>
      </c>
      <c r="D133" s="129">
        <f t="shared" si="22"/>
        <v>0.95717165349908051</v>
      </c>
      <c r="E133" s="130">
        <f t="shared" si="23"/>
        <v>6571</v>
      </c>
      <c r="F133" s="131" t="str">
        <f t="shared" si="24"/>
        <v>593</v>
      </c>
      <c r="G133" s="132" t="str">
        <f t="shared" si="25"/>
        <v>71바5778</v>
      </c>
      <c r="H133" s="133">
        <f t="shared" si="26"/>
        <v>6</v>
      </c>
      <c r="I133" s="134">
        <f t="shared" si="27"/>
        <v>1422.7570000000001</v>
      </c>
      <c r="J133" s="135">
        <f t="shared" si="28"/>
        <v>2.1440728467139671E-3</v>
      </c>
      <c r="K133" s="135">
        <f t="shared" si="29"/>
        <v>0.35568663058005145</v>
      </c>
      <c r="L133" s="135">
        <f t="shared" si="30"/>
        <v>0.22350970685788227</v>
      </c>
      <c r="M133" s="136">
        <f t="shared" si="31"/>
        <v>7.3949999999999996</v>
      </c>
      <c r="N133" s="137">
        <f t="shared" si="32"/>
        <v>7.0286071338956688E-2</v>
      </c>
      <c r="O133" s="137">
        <f t="shared" si="33"/>
        <v>3.2331592815920076</v>
      </c>
      <c r="P133" s="223">
        <f t="shared" si="34"/>
        <v>1</v>
      </c>
      <c r="Q133" s="224">
        <f t="shared" si="35"/>
        <v>1</v>
      </c>
      <c r="R133" s="224">
        <f t="shared" si="36"/>
        <v>46</v>
      </c>
      <c r="T133">
        <v>534</v>
      </c>
      <c r="U133">
        <v>6571</v>
      </c>
      <c r="V133" t="s">
        <v>367</v>
      </c>
      <c r="W133">
        <v>1422.7570000000001</v>
      </c>
      <c r="X133">
        <v>644.12199999999996</v>
      </c>
      <c r="Y133">
        <v>2.2090000000000001</v>
      </c>
      <c r="Z133">
        <v>7.3949999999999996</v>
      </c>
      <c r="AA133">
        <v>114.097336</v>
      </c>
      <c r="AB133">
        <v>0.24463299999999999</v>
      </c>
      <c r="AC133">
        <v>40.582897000000003</v>
      </c>
      <c r="AD133" s="1">
        <v>318</v>
      </c>
      <c r="AE133">
        <v>1</v>
      </c>
      <c r="AF133">
        <v>46</v>
      </c>
      <c r="AG133">
        <v>61</v>
      </c>
      <c r="AH133">
        <v>12.469677000000001</v>
      </c>
      <c r="AI133">
        <v>0</v>
      </c>
      <c r="AJ133">
        <v>0</v>
      </c>
      <c r="AK133">
        <v>1</v>
      </c>
      <c r="AL133">
        <v>209</v>
      </c>
      <c r="AM133">
        <v>0.95717165349908051</v>
      </c>
      <c r="AN133" t="s">
        <v>66</v>
      </c>
      <c r="AO133">
        <v>355.27600000000001</v>
      </c>
      <c r="AP133" t="s">
        <v>620</v>
      </c>
      <c r="AQ133" t="s">
        <v>118</v>
      </c>
      <c r="AR133" t="s">
        <v>128</v>
      </c>
      <c r="AS133" t="s">
        <v>118</v>
      </c>
      <c r="AT133" t="s">
        <v>128</v>
      </c>
      <c r="AU133" t="s">
        <v>247</v>
      </c>
      <c r="AV133" t="s">
        <v>367</v>
      </c>
      <c r="AW133" t="s">
        <v>66</v>
      </c>
      <c r="AX133">
        <v>6571</v>
      </c>
      <c r="AY133" t="s">
        <v>791</v>
      </c>
      <c r="AZ133">
        <v>1</v>
      </c>
      <c r="BA133" t="s">
        <v>792</v>
      </c>
      <c r="BB133">
        <v>6</v>
      </c>
      <c r="BC133">
        <v>1</v>
      </c>
      <c r="BE133" t="s">
        <v>68</v>
      </c>
      <c r="BF133">
        <v>1</v>
      </c>
      <c r="BG133" t="s">
        <v>399</v>
      </c>
      <c r="BI133" t="s">
        <v>118</v>
      </c>
      <c r="BJ133" t="s">
        <v>367</v>
      </c>
      <c r="BK133" t="s">
        <v>66</v>
      </c>
      <c r="BL133">
        <v>0.95717165349908051</v>
      </c>
      <c r="BM133">
        <v>6571</v>
      </c>
      <c r="BN133" t="s">
        <v>128</v>
      </c>
      <c r="BO133" t="s">
        <v>247</v>
      </c>
      <c r="BP133">
        <v>6</v>
      </c>
      <c r="BQ133">
        <v>1422.7570000000001</v>
      </c>
      <c r="BR133">
        <v>2.1440728467139671E-3</v>
      </c>
      <c r="BS133">
        <v>0.35568663058005145</v>
      </c>
      <c r="BT133">
        <v>0.22350970685788227</v>
      </c>
      <c r="BU133">
        <v>7.3949999999999996</v>
      </c>
      <c r="BV133">
        <v>7.0286071338956688E-2</v>
      </c>
      <c r="BW133">
        <v>3.2331592815920076</v>
      </c>
      <c r="BX133">
        <v>1</v>
      </c>
      <c r="BY133">
        <v>1</v>
      </c>
      <c r="BZ133">
        <v>46</v>
      </c>
    </row>
    <row r="134" spans="1:78" ht="16.5">
      <c r="A134" s="109" t="str">
        <f t="shared" si="19"/>
        <v>해성운수</v>
      </c>
      <c r="B134" s="110" t="str">
        <f t="shared" si="20"/>
        <v>조길영</v>
      </c>
      <c r="C134" s="111" t="str">
        <f t="shared" si="21"/>
        <v>F</v>
      </c>
      <c r="D134" s="112">
        <f t="shared" si="22"/>
        <v>0.77274311995716705</v>
      </c>
      <c r="E134" s="113">
        <f t="shared" si="23"/>
        <v>4035</v>
      </c>
      <c r="F134" s="114" t="str">
        <f t="shared" si="24"/>
        <v>560</v>
      </c>
      <c r="G134" s="115" t="str">
        <f t="shared" si="25"/>
        <v>71바5816</v>
      </c>
      <c r="H134" s="116">
        <f t="shared" si="26"/>
        <v>2</v>
      </c>
      <c r="I134" s="117">
        <f t="shared" si="27"/>
        <v>1017.047</v>
      </c>
      <c r="J134" s="118">
        <f t="shared" si="28"/>
        <v>2.4499381558317729E-2</v>
      </c>
      <c r="K134" s="118">
        <f t="shared" si="29"/>
        <v>0.49713037904769858</v>
      </c>
      <c r="L134" s="118">
        <f t="shared" si="30"/>
        <v>0.23106110140435987</v>
      </c>
      <c r="M134" s="119">
        <f t="shared" si="31"/>
        <v>8.5809999999999995</v>
      </c>
      <c r="N134" s="120">
        <f t="shared" si="32"/>
        <v>0</v>
      </c>
      <c r="O134" s="120">
        <f t="shared" si="33"/>
        <v>5.2111652657153504</v>
      </c>
      <c r="P134" s="225">
        <f t="shared" si="34"/>
        <v>189</v>
      </c>
      <c r="Q134" s="226">
        <f t="shared" si="35"/>
        <v>0</v>
      </c>
      <c r="R134" s="226">
        <f t="shared" si="36"/>
        <v>53</v>
      </c>
      <c r="T134">
        <v>534</v>
      </c>
      <c r="U134">
        <v>4035</v>
      </c>
      <c r="V134" t="s">
        <v>457</v>
      </c>
      <c r="W134">
        <v>1017.047</v>
      </c>
      <c r="X134">
        <v>506.19900000000001</v>
      </c>
      <c r="Y134">
        <v>2.0089999999999999</v>
      </c>
      <c r="Z134">
        <v>8.5809999999999995</v>
      </c>
      <c r="AA134">
        <v>119.50358799999999</v>
      </c>
      <c r="AB134">
        <v>2.9277639999999998</v>
      </c>
      <c r="AC134">
        <v>59.408864000000001</v>
      </c>
      <c r="AD134" s="1">
        <v>235</v>
      </c>
      <c r="AE134">
        <v>0</v>
      </c>
      <c r="AF134">
        <v>53</v>
      </c>
      <c r="AG134">
        <v>71</v>
      </c>
      <c r="AH134">
        <v>8.5105979999999999</v>
      </c>
      <c r="AI134">
        <v>5.5</v>
      </c>
      <c r="AJ134">
        <v>0</v>
      </c>
      <c r="AK134">
        <v>189</v>
      </c>
      <c r="AL134">
        <v>50271</v>
      </c>
      <c r="AM134">
        <v>0.77274311995716705</v>
      </c>
      <c r="AN134" t="s">
        <v>70</v>
      </c>
      <c r="AO134">
        <v>665.99300000000005</v>
      </c>
      <c r="AP134" t="s">
        <v>621</v>
      </c>
      <c r="AQ134" t="s">
        <v>118</v>
      </c>
      <c r="AR134" t="s">
        <v>123</v>
      </c>
      <c r="AS134" t="s">
        <v>118</v>
      </c>
      <c r="AT134" t="s">
        <v>123</v>
      </c>
      <c r="AU134" t="s">
        <v>229</v>
      </c>
      <c r="AV134" t="s">
        <v>457</v>
      </c>
      <c r="AW134" t="s">
        <v>70</v>
      </c>
      <c r="AX134">
        <v>4035</v>
      </c>
      <c r="AY134" t="s">
        <v>696</v>
      </c>
      <c r="AZ134">
        <v>2</v>
      </c>
      <c r="BA134" t="s">
        <v>774</v>
      </c>
      <c r="BB134">
        <v>2</v>
      </c>
      <c r="BC134">
        <v>1</v>
      </c>
      <c r="BE134" t="s">
        <v>70</v>
      </c>
      <c r="BF134">
        <v>0</v>
      </c>
      <c r="BG134" t="s">
        <v>363</v>
      </c>
      <c r="BI134" t="s">
        <v>118</v>
      </c>
      <c r="BJ134" t="s">
        <v>457</v>
      </c>
      <c r="BK134" t="s">
        <v>70</v>
      </c>
      <c r="BL134">
        <v>0.77274311995716705</v>
      </c>
      <c r="BM134">
        <v>4035</v>
      </c>
      <c r="BN134" t="s">
        <v>123</v>
      </c>
      <c r="BO134" t="s">
        <v>229</v>
      </c>
      <c r="BP134">
        <v>2</v>
      </c>
      <c r="BQ134">
        <v>1017.047</v>
      </c>
      <c r="BR134">
        <v>2.4499381558317729E-2</v>
      </c>
      <c r="BS134">
        <v>0.49713037904769858</v>
      </c>
      <c r="BT134">
        <v>0.23106110140435987</v>
      </c>
      <c r="BU134">
        <v>8.5809999999999995</v>
      </c>
      <c r="BV134">
        <v>0</v>
      </c>
      <c r="BW134">
        <v>5.2111652657153504</v>
      </c>
      <c r="BX134">
        <v>189</v>
      </c>
      <c r="BY134">
        <v>0</v>
      </c>
      <c r="BZ134">
        <v>53</v>
      </c>
    </row>
    <row r="135" spans="1:78" ht="16.5">
      <c r="A135" s="126" t="str">
        <f t="shared" ref="A135:A162" si="37">BI135</f>
        <v>해성운수</v>
      </c>
      <c r="B135" s="127" t="str">
        <f t="shared" ref="B135:B162" si="38">IF(BJ135="NULL", E135, BJ135)</f>
        <v>조병구</v>
      </c>
      <c r="C135" s="128" t="str">
        <f t="shared" ref="C135:C162" si="39">BK135</f>
        <v>F</v>
      </c>
      <c r="D135" s="129">
        <f t="shared" ref="D135:D162" si="40">BL135</f>
        <v>0.77636287068489795</v>
      </c>
      <c r="E135" s="130">
        <f t="shared" ref="E135:E162" si="41">U135</f>
        <v>7172</v>
      </c>
      <c r="F135" s="131" t="str">
        <f t="shared" ref="F135:F162" si="42">BN135</f>
        <v>564-1</v>
      </c>
      <c r="G135" s="132" t="str">
        <f t="shared" ref="G135:G162" si="43">BO135</f>
        <v>71바5800</v>
      </c>
      <c r="H135" s="133">
        <f t="shared" ref="H135:H162" si="44">BP135</f>
        <v>6</v>
      </c>
      <c r="I135" s="134">
        <f t="shared" ref="I135:I162" si="45">BQ135</f>
        <v>780.51800000000003</v>
      </c>
      <c r="J135" s="135">
        <f t="shared" ref="J135:J162" si="46">AB135/AA135</f>
        <v>5.794897249148457E-2</v>
      </c>
      <c r="K135" s="135">
        <f t="shared" ref="K135:K162" si="47">AC135/AA135</f>
        <v>0.43279001749760798</v>
      </c>
      <c r="L135" s="135">
        <f t="shared" ref="L135:L162" si="48">AD135/I135</f>
        <v>0.33054971185802245</v>
      </c>
      <c r="M135" s="136">
        <f t="shared" ref="M135:M162" si="49">Z135</f>
        <v>7.53</v>
      </c>
      <c r="N135" s="137">
        <f t="shared" ref="N135:N162" si="50">BV135</f>
        <v>2.9467609971839215</v>
      </c>
      <c r="O135" s="137">
        <f t="shared" ref="O135:O162" si="51">BW135</f>
        <v>2.3061607804048081</v>
      </c>
      <c r="P135" s="223">
        <f t="shared" ref="P135:P162" si="52">AK135</f>
        <v>54</v>
      </c>
      <c r="Q135" s="224">
        <f t="shared" ref="Q135:Q162" si="53">AE135</f>
        <v>23</v>
      </c>
      <c r="R135" s="224">
        <f t="shared" ref="R135:R162" si="54">AF135</f>
        <v>18</v>
      </c>
      <c r="T135">
        <v>534</v>
      </c>
      <c r="U135">
        <v>7172</v>
      </c>
      <c r="V135" t="s">
        <v>412</v>
      </c>
      <c r="W135">
        <v>780.51800000000003</v>
      </c>
      <c r="X135">
        <v>246.506</v>
      </c>
      <c r="Y135">
        <v>3.1659999999999999</v>
      </c>
      <c r="Z135">
        <v>7.53</v>
      </c>
      <c r="AA135">
        <v>86.195781999999994</v>
      </c>
      <c r="AB135">
        <v>4.9949570000000003</v>
      </c>
      <c r="AC135">
        <v>37.304673999999999</v>
      </c>
      <c r="AD135" s="1">
        <v>258</v>
      </c>
      <c r="AE135">
        <v>23</v>
      </c>
      <c r="AF135">
        <v>18</v>
      </c>
      <c r="AG135">
        <v>73</v>
      </c>
      <c r="AH135">
        <v>9.0551759999999994</v>
      </c>
      <c r="AI135">
        <v>44.4</v>
      </c>
      <c r="AJ135">
        <v>0</v>
      </c>
      <c r="AK135">
        <v>54</v>
      </c>
      <c r="AL135">
        <v>16185</v>
      </c>
      <c r="AM135">
        <v>0.77636287068489795</v>
      </c>
      <c r="AN135" t="s">
        <v>70</v>
      </c>
      <c r="AO135">
        <v>251.75399999999999</v>
      </c>
      <c r="AP135" t="s">
        <v>622</v>
      </c>
      <c r="AQ135" t="s">
        <v>118</v>
      </c>
      <c r="AR135" t="s">
        <v>125</v>
      </c>
      <c r="AS135" t="s">
        <v>118</v>
      </c>
      <c r="AT135" t="s">
        <v>125</v>
      </c>
      <c r="AU135" t="s">
        <v>238</v>
      </c>
      <c r="AV135" t="s">
        <v>412</v>
      </c>
      <c r="AW135" t="s">
        <v>70</v>
      </c>
      <c r="AX135">
        <v>7172</v>
      </c>
      <c r="AY135" t="s">
        <v>793</v>
      </c>
      <c r="AZ135">
        <v>1</v>
      </c>
      <c r="BA135" t="s">
        <v>794</v>
      </c>
      <c r="BB135">
        <v>6</v>
      </c>
      <c r="BC135">
        <v>1</v>
      </c>
      <c r="BE135" t="s">
        <v>70</v>
      </c>
      <c r="BF135">
        <v>0</v>
      </c>
      <c r="BG135" t="s">
        <v>363</v>
      </c>
      <c r="BI135" t="s">
        <v>118</v>
      </c>
      <c r="BJ135" t="s">
        <v>412</v>
      </c>
      <c r="BK135" t="s">
        <v>70</v>
      </c>
      <c r="BL135">
        <v>0.77636287068489795</v>
      </c>
      <c r="BM135">
        <v>7172</v>
      </c>
      <c r="BN135" t="s">
        <v>125</v>
      </c>
      <c r="BO135" t="s">
        <v>238</v>
      </c>
      <c r="BP135">
        <v>6</v>
      </c>
      <c r="BQ135">
        <v>780.51800000000003</v>
      </c>
      <c r="BR135">
        <v>5.794897249148457E-2</v>
      </c>
      <c r="BS135">
        <v>0.43279001749760798</v>
      </c>
      <c r="BT135">
        <v>0.33054971185802245</v>
      </c>
      <c r="BU135">
        <v>7.53</v>
      </c>
      <c r="BV135">
        <v>2.9467609971839215</v>
      </c>
      <c r="BW135">
        <v>2.3061607804048081</v>
      </c>
      <c r="BX135">
        <v>54</v>
      </c>
      <c r="BY135">
        <v>23</v>
      </c>
      <c r="BZ135">
        <v>18</v>
      </c>
    </row>
    <row r="136" spans="1:78" ht="16.5">
      <c r="A136" s="109" t="str">
        <f t="shared" si="37"/>
        <v>해성운수</v>
      </c>
      <c r="B136" s="110" t="str">
        <f t="shared" si="38"/>
        <v>조부기</v>
      </c>
      <c r="C136" s="111" t="str">
        <f t="shared" si="39"/>
        <v>C</v>
      </c>
      <c r="D136" s="112">
        <f t="shared" si="40"/>
        <v>0.89022555117099467</v>
      </c>
      <c r="E136" s="113">
        <f t="shared" si="41"/>
        <v>6959</v>
      </c>
      <c r="F136" s="114" t="str">
        <f t="shared" si="42"/>
        <v>564-1</v>
      </c>
      <c r="G136" s="115" t="str">
        <f t="shared" si="43"/>
        <v>71바5800</v>
      </c>
      <c r="H136" s="116">
        <f t="shared" si="44"/>
        <v>4</v>
      </c>
      <c r="I136" s="117">
        <f t="shared" si="45"/>
        <v>1143.1129999999998</v>
      </c>
      <c r="J136" s="118">
        <f t="shared" si="46"/>
        <v>7.2555124175462532E-2</v>
      </c>
      <c r="K136" s="118">
        <f t="shared" si="47"/>
        <v>0.44482522894029292</v>
      </c>
      <c r="L136" s="118">
        <f t="shared" si="48"/>
        <v>0.42865403507789701</v>
      </c>
      <c r="M136" s="119">
        <f t="shared" si="49"/>
        <v>4.4480000000000004</v>
      </c>
      <c r="N136" s="120">
        <f t="shared" si="50"/>
        <v>0.26244124596605939</v>
      </c>
      <c r="O136" s="120">
        <f t="shared" si="51"/>
        <v>0.34992166128807917</v>
      </c>
      <c r="P136" s="225">
        <f t="shared" si="52"/>
        <v>127</v>
      </c>
      <c r="Q136" s="226">
        <f t="shared" si="53"/>
        <v>3</v>
      </c>
      <c r="R136" s="226">
        <f t="shared" si="54"/>
        <v>4</v>
      </c>
      <c r="T136">
        <v>534</v>
      </c>
      <c r="U136">
        <v>6959</v>
      </c>
      <c r="V136" t="s">
        <v>340</v>
      </c>
      <c r="W136">
        <v>1143.1130000000001</v>
      </c>
      <c r="X136">
        <v>296.53500000000003</v>
      </c>
      <c r="Y136">
        <v>3.855</v>
      </c>
      <c r="Z136">
        <v>4.4480000000000004</v>
      </c>
      <c r="AA136">
        <v>135.86162400000001</v>
      </c>
      <c r="AB136">
        <v>9.8574570000000001</v>
      </c>
      <c r="AC136">
        <v>60.434677999999998</v>
      </c>
      <c r="AD136" s="1">
        <v>490</v>
      </c>
      <c r="AE136">
        <v>3</v>
      </c>
      <c r="AF136">
        <v>4</v>
      </c>
      <c r="AG136">
        <v>74</v>
      </c>
      <c r="AH136">
        <v>8.4138029999999997</v>
      </c>
      <c r="AI136">
        <v>140.6</v>
      </c>
      <c r="AJ136">
        <v>0</v>
      </c>
      <c r="AK136">
        <v>127</v>
      </c>
      <c r="AL136">
        <v>55670</v>
      </c>
      <c r="AM136">
        <v>0.89022555117099467</v>
      </c>
      <c r="AN136" t="s">
        <v>69</v>
      </c>
      <c r="AO136">
        <v>542.40899999999999</v>
      </c>
      <c r="AP136" t="s">
        <v>623</v>
      </c>
      <c r="AQ136" t="s">
        <v>118</v>
      </c>
      <c r="AR136" t="s">
        <v>125</v>
      </c>
      <c r="AS136" t="s">
        <v>118</v>
      </c>
      <c r="AT136" t="s">
        <v>125</v>
      </c>
      <c r="AU136" t="s">
        <v>238</v>
      </c>
      <c r="AV136" t="s">
        <v>340</v>
      </c>
      <c r="AW136" t="s">
        <v>69</v>
      </c>
      <c r="AX136">
        <v>6959</v>
      </c>
      <c r="AY136" t="s">
        <v>795</v>
      </c>
      <c r="AZ136">
        <v>1</v>
      </c>
      <c r="BA136" t="s">
        <v>434</v>
      </c>
      <c r="BB136">
        <v>4</v>
      </c>
      <c r="BC136">
        <v>1</v>
      </c>
      <c r="BE136" t="s">
        <v>69</v>
      </c>
      <c r="BF136">
        <v>0</v>
      </c>
      <c r="BG136" t="s">
        <v>363</v>
      </c>
      <c r="BI136" t="s">
        <v>118</v>
      </c>
      <c r="BJ136" t="s">
        <v>340</v>
      </c>
      <c r="BK136" t="s">
        <v>69</v>
      </c>
      <c r="BL136">
        <v>0.89022555117099467</v>
      </c>
      <c r="BM136">
        <v>6959</v>
      </c>
      <c r="BN136" t="s">
        <v>125</v>
      </c>
      <c r="BO136" t="s">
        <v>238</v>
      </c>
      <c r="BP136">
        <v>4</v>
      </c>
      <c r="BQ136">
        <v>1143.1129999999998</v>
      </c>
      <c r="BR136">
        <v>7.2555124175462532E-2</v>
      </c>
      <c r="BS136">
        <v>0.44482522894029292</v>
      </c>
      <c r="BT136">
        <v>0.4286540350778969</v>
      </c>
      <c r="BU136">
        <v>4.4480000000000004</v>
      </c>
      <c r="BV136">
        <v>0.26244124596605939</v>
      </c>
      <c r="BW136">
        <v>0.34992166128807917</v>
      </c>
      <c r="BX136">
        <v>127</v>
      </c>
      <c r="BY136">
        <v>3</v>
      </c>
      <c r="BZ136">
        <v>4</v>
      </c>
    </row>
    <row r="137" spans="1:78" ht="16.5">
      <c r="A137" s="126" t="str">
        <f t="shared" si="37"/>
        <v>해성운수</v>
      </c>
      <c r="B137" s="127" t="str">
        <f t="shared" si="38"/>
        <v>조상원</v>
      </c>
      <c r="C137" s="128" t="str">
        <f t="shared" si="39"/>
        <v>F</v>
      </c>
      <c r="D137" s="129">
        <f t="shared" si="40"/>
        <v>0.79175731531044091</v>
      </c>
      <c r="E137" s="130">
        <f t="shared" si="41"/>
        <v>5262</v>
      </c>
      <c r="F137" s="131" t="str">
        <f t="shared" si="42"/>
        <v>514-1</v>
      </c>
      <c r="G137" s="132" t="str">
        <f t="shared" si="43"/>
        <v>71바5754</v>
      </c>
      <c r="H137" s="133">
        <f t="shared" si="44"/>
        <v>4</v>
      </c>
      <c r="I137" s="134">
        <f t="shared" si="45"/>
        <v>1542.6970000000001</v>
      </c>
      <c r="J137" s="135">
        <f t="shared" si="46"/>
        <v>6.6951708722307384E-3</v>
      </c>
      <c r="K137" s="135">
        <f t="shared" si="47"/>
        <v>0.354914371980873</v>
      </c>
      <c r="L137" s="135">
        <f t="shared" si="48"/>
        <v>5.8987604176322372E-2</v>
      </c>
      <c r="M137" s="136">
        <f t="shared" si="49"/>
        <v>6.6379999999999999</v>
      </c>
      <c r="N137" s="137">
        <f t="shared" si="50"/>
        <v>6.4821543050903707E-2</v>
      </c>
      <c r="O137" s="137">
        <f t="shared" si="51"/>
        <v>4.8616157288177781</v>
      </c>
      <c r="P137" s="223">
        <f t="shared" si="52"/>
        <v>4</v>
      </c>
      <c r="Q137" s="224">
        <f t="shared" si="53"/>
        <v>1</v>
      </c>
      <c r="R137" s="224">
        <f t="shared" si="54"/>
        <v>75</v>
      </c>
      <c r="T137">
        <v>534</v>
      </c>
      <c r="U137">
        <v>5262</v>
      </c>
      <c r="V137" t="s">
        <v>341</v>
      </c>
      <c r="W137">
        <v>1542.6969999999999</v>
      </c>
      <c r="X137">
        <v>695.99</v>
      </c>
      <c r="Y137">
        <v>2.2170000000000001</v>
      </c>
      <c r="Z137">
        <v>6.6379999999999999</v>
      </c>
      <c r="AA137">
        <v>119.14826600000001</v>
      </c>
      <c r="AB137">
        <v>0.79771800000000004</v>
      </c>
      <c r="AC137">
        <v>42.287432000000003</v>
      </c>
      <c r="AD137" s="1">
        <v>91</v>
      </c>
      <c r="AE137">
        <v>1</v>
      </c>
      <c r="AF137">
        <v>75</v>
      </c>
      <c r="AG137">
        <v>81</v>
      </c>
      <c r="AH137">
        <v>12.947708</v>
      </c>
      <c r="AI137">
        <v>51.2</v>
      </c>
      <c r="AJ137">
        <v>0</v>
      </c>
      <c r="AK137">
        <v>4</v>
      </c>
      <c r="AL137">
        <v>644</v>
      </c>
      <c r="AM137">
        <v>0.79175731531044091</v>
      </c>
      <c r="AN137" t="s">
        <v>70</v>
      </c>
      <c r="AO137">
        <v>1139.3230000000001</v>
      </c>
      <c r="AP137" t="s">
        <v>624</v>
      </c>
      <c r="AQ137" t="s">
        <v>118</v>
      </c>
      <c r="AR137" t="s">
        <v>120</v>
      </c>
      <c r="AS137" t="s">
        <v>118</v>
      </c>
      <c r="AT137" t="s">
        <v>120</v>
      </c>
      <c r="AU137" t="s">
        <v>216</v>
      </c>
      <c r="AV137" t="s">
        <v>341</v>
      </c>
      <c r="AW137" t="s">
        <v>70</v>
      </c>
      <c r="AX137">
        <v>5262</v>
      </c>
      <c r="AY137" t="s">
        <v>693</v>
      </c>
      <c r="AZ137">
        <v>2</v>
      </c>
      <c r="BA137" t="s">
        <v>699</v>
      </c>
      <c r="BB137">
        <v>4</v>
      </c>
      <c r="BC137">
        <v>1</v>
      </c>
      <c r="BE137" t="s">
        <v>70</v>
      </c>
      <c r="BF137">
        <v>0</v>
      </c>
      <c r="BG137" t="s">
        <v>363</v>
      </c>
      <c r="BI137" t="s">
        <v>118</v>
      </c>
      <c r="BJ137" t="s">
        <v>341</v>
      </c>
      <c r="BK137" t="s">
        <v>70</v>
      </c>
      <c r="BL137">
        <v>0.79175731531044091</v>
      </c>
      <c r="BM137">
        <v>5262</v>
      </c>
      <c r="BN137" t="s">
        <v>120</v>
      </c>
      <c r="BO137" t="s">
        <v>216</v>
      </c>
      <c r="BP137">
        <v>4</v>
      </c>
      <c r="BQ137">
        <v>1542.6970000000001</v>
      </c>
      <c r="BR137">
        <v>6.6951708722307384E-3</v>
      </c>
      <c r="BS137">
        <v>0.354914371980873</v>
      </c>
      <c r="BT137">
        <v>5.8987604176322379E-2</v>
      </c>
      <c r="BU137">
        <v>6.6379999999999999</v>
      </c>
      <c r="BV137">
        <v>6.4821543050903707E-2</v>
      </c>
      <c r="BW137">
        <v>4.8616157288177781</v>
      </c>
      <c r="BX137">
        <v>4</v>
      </c>
      <c r="BY137">
        <v>1</v>
      </c>
      <c r="BZ137">
        <v>75</v>
      </c>
    </row>
    <row r="138" spans="1:78" ht="16.5">
      <c r="A138" s="109" t="str">
        <f t="shared" si="37"/>
        <v>해성운수</v>
      </c>
      <c r="B138" s="110" t="str">
        <f t="shared" si="38"/>
        <v>조성필</v>
      </c>
      <c r="C138" s="111" t="str">
        <f t="shared" si="39"/>
        <v>A</v>
      </c>
      <c r="D138" s="112">
        <f t="shared" si="40"/>
        <v>0.9794825079456666</v>
      </c>
      <c r="E138" s="113">
        <f t="shared" si="41"/>
        <v>2320</v>
      </c>
      <c r="F138" s="114" t="str">
        <f t="shared" si="42"/>
        <v>564</v>
      </c>
      <c r="G138" s="115" t="str">
        <f t="shared" si="43"/>
        <v>71바5771</v>
      </c>
      <c r="H138" s="116">
        <f t="shared" si="44"/>
        <v>3</v>
      </c>
      <c r="I138" s="117">
        <f t="shared" si="45"/>
        <v>1119.646</v>
      </c>
      <c r="J138" s="118">
        <f t="shared" si="46"/>
        <v>2.3183191342975629E-2</v>
      </c>
      <c r="K138" s="118">
        <f t="shared" si="47"/>
        <v>0.42949867541454262</v>
      </c>
      <c r="L138" s="118">
        <f t="shared" si="48"/>
        <v>0.35100379941517229</v>
      </c>
      <c r="M138" s="119">
        <f t="shared" si="49"/>
        <v>4.944</v>
      </c>
      <c r="N138" s="120">
        <f t="shared" si="50"/>
        <v>2.6794183161463536</v>
      </c>
      <c r="O138" s="120">
        <f t="shared" si="51"/>
        <v>3.5725577548618048</v>
      </c>
      <c r="P138" s="225">
        <f t="shared" si="52"/>
        <v>50</v>
      </c>
      <c r="Q138" s="226">
        <f t="shared" si="53"/>
        <v>30</v>
      </c>
      <c r="R138" s="226">
        <f t="shared" si="54"/>
        <v>40</v>
      </c>
      <c r="T138">
        <v>534</v>
      </c>
      <c r="U138">
        <v>2320</v>
      </c>
      <c r="V138" t="s">
        <v>342</v>
      </c>
      <c r="W138">
        <v>1119.646</v>
      </c>
      <c r="X138">
        <v>277.33999999999997</v>
      </c>
      <c r="Y138">
        <v>4.0369999999999999</v>
      </c>
      <c r="Z138">
        <v>4.944</v>
      </c>
      <c r="AA138">
        <v>109.391583</v>
      </c>
      <c r="AB138">
        <v>2.5360459999999998</v>
      </c>
      <c r="AC138">
        <v>46.983539999999998</v>
      </c>
      <c r="AD138" s="1">
        <v>393</v>
      </c>
      <c r="AE138">
        <v>30</v>
      </c>
      <c r="AF138">
        <v>40</v>
      </c>
      <c r="AG138">
        <v>79</v>
      </c>
      <c r="AH138">
        <v>10.235211</v>
      </c>
      <c r="AI138">
        <v>33.4</v>
      </c>
      <c r="AJ138">
        <v>0</v>
      </c>
      <c r="AK138">
        <v>50</v>
      </c>
      <c r="AL138">
        <v>3727</v>
      </c>
      <c r="AM138">
        <v>0.9794825079456666</v>
      </c>
      <c r="AN138" t="s">
        <v>66</v>
      </c>
      <c r="AO138">
        <v>971.35900000000004</v>
      </c>
      <c r="AP138" t="s">
        <v>625</v>
      </c>
      <c r="AQ138" t="s">
        <v>118</v>
      </c>
      <c r="AR138" t="s">
        <v>124</v>
      </c>
      <c r="AS138" t="s">
        <v>118</v>
      </c>
      <c r="AT138" t="s">
        <v>124</v>
      </c>
      <c r="AU138" t="s">
        <v>233</v>
      </c>
      <c r="AV138" t="s">
        <v>342</v>
      </c>
      <c r="AW138" t="s">
        <v>66</v>
      </c>
      <c r="AX138">
        <v>2320</v>
      </c>
      <c r="AY138" t="s">
        <v>726</v>
      </c>
      <c r="AZ138">
        <v>4</v>
      </c>
      <c r="BA138" t="s">
        <v>768</v>
      </c>
      <c r="BB138">
        <v>3</v>
      </c>
      <c r="BC138">
        <v>1</v>
      </c>
      <c r="BE138" t="s">
        <v>68</v>
      </c>
      <c r="BF138">
        <v>1</v>
      </c>
      <c r="BG138" t="s">
        <v>399</v>
      </c>
      <c r="BI138" t="s">
        <v>118</v>
      </c>
      <c r="BJ138" t="s">
        <v>342</v>
      </c>
      <c r="BK138" t="s">
        <v>66</v>
      </c>
      <c r="BL138">
        <v>0.9794825079456666</v>
      </c>
      <c r="BM138">
        <v>2320</v>
      </c>
      <c r="BN138" t="s">
        <v>124</v>
      </c>
      <c r="BO138" t="s">
        <v>233</v>
      </c>
      <c r="BP138">
        <v>3</v>
      </c>
      <c r="BQ138">
        <v>1119.646</v>
      </c>
      <c r="BR138">
        <v>2.3183191342975629E-2</v>
      </c>
      <c r="BS138">
        <v>0.42949867541454262</v>
      </c>
      <c r="BT138">
        <v>0.35100379941517229</v>
      </c>
      <c r="BU138">
        <v>4.944</v>
      </c>
      <c r="BV138">
        <v>2.6794183161463536</v>
      </c>
      <c r="BW138">
        <v>3.5725577548618048</v>
      </c>
      <c r="BX138">
        <v>50</v>
      </c>
      <c r="BY138">
        <v>30</v>
      </c>
      <c r="BZ138">
        <v>40</v>
      </c>
    </row>
    <row r="139" spans="1:78" ht="16.5">
      <c r="A139" s="126" t="str">
        <f t="shared" si="37"/>
        <v>해성운수</v>
      </c>
      <c r="B139" s="127" t="str">
        <f t="shared" si="38"/>
        <v>조용식</v>
      </c>
      <c r="C139" s="128" t="str">
        <f t="shared" si="39"/>
        <v>F</v>
      </c>
      <c r="D139" s="129">
        <f t="shared" si="40"/>
        <v>0.79181818181818175</v>
      </c>
      <c r="E139" s="130">
        <f t="shared" si="41"/>
        <v>2800</v>
      </c>
      <c r="F139" s="131" t="str">
        <f t="shared" si="42"/>
        <v>593</v>
      </c>
      <c r="G139" s="132" t="str">
        <f t="shared" si="43"/>
        <v>71바5779</v>
      </c>
      <c r="H139" s="133">
        <f t="shared" si="44"/>
        <v>1</v>
      </c>
      <c r="I139" s="134">
        <f t="shared" si="45"/>
        <v>1704.095</v>
      </c>
      <c r="J139" s="135">
        <f t="shared" si="46"/>
        <v>7.1095805567194716E-3</v>
      </c>
      <c r="K139" s="135">
        <f t="shared" si="47"/>
        <v>0.50102571516674455</v>
      </c>
      <c r="L139" s="135">
        <f t="shared" si="48"/>
        <v>0.22416590624348995</v>
      </c>
      <c r="M139" s="136">
        <f t="shared" si="49"/>
        <v>10.782999999999999</v>
      </c>
      <c r="N139" s="137">
        <f t="shared" si="50"/>
        <v>0</v>
      </c>
      <c r="O139" s="137">
        <f t="shared" si="51"/>
        <v>2.1712404531437506</v>
      </c>
      <c r="P139" s="223">
        <f t="shared" si="52"/>
        <v>167</v>
      </c>
      <c r="Q139" s="224">
        <f t="shared" si="53"/>
        <v>0</v>
      </c>
      <c r="R139" s="224">
        <f t="shared" si="54"/>
        <v>37</v>
      </c>
      <c r="T139">
        <v>534</v>
      </c>
      <c r="U139">
        <v>2800</v>
      </c>
      <c r="V139" t="s">
        <v>343</v>
      </c>
      <c r="W139">
        <v>1704.095</v>
      </c>
      <c r="X139">
        <v>978</v>
      </c>
      <c r="Y139">
        <v>1.742</v>
      </c>
      <c r="Z139">
        <v>10.782999999999999</v>
      </c>
      <c r="AA139">
        <v>177.769137</v>
      </c>
      <c r="AB139">
        <v>1.2638640000000001</v>
      </c>
      <c r="AC139">
        <v>89.066908999999995</v>
      </c>
      <c r="AD139" s="1">
        <v>382</v>
      </c>
      <c r="AE139">
        <v>0</v>
      </c>
      <c r="AF139">
        <v>37</v>
      </c>
      <c r="AG139">
        <v>59</v>
      </c>
      <c r="AH139">
        <v>9.5860000000000003</v>
      </c>
      <c r="AI139">
        <v>0</v>
      </c>
      <c r="AJ139">
        <v>0</v>
      </c>
      <c r="AK139">
        <v>167</v>
      </c>
      <c r="AL139">
        <v>50429</v>
      </c>
      <c r="AM139">
        <v>0.79181818181818175</v>
      </c>
      <c r="AN139" t="s">
        <v>70</v>
      </c>
      <c r="AO139">
        <v>1704.095</v>
      </c>
      <c r="AP139" t="s">
        <v>626</v>
      </c>
      <c r="AQ139" t="s">
        <v>118</v>
      </c>
      <c r="AR139" t="s">
        <v>128</v>
      </c>
      <c r="AS139" t="s">
        <v>118</v>
      </c>
      <c r="AT139" t="s">
        <v>128</v>
      </c>
      <c r="AU139" t="s">
        <v>248</v>
      </c>
      <c r="AV139" t="s">
        <v>343</v>
      </c>
      <c r="AW139" t="s">
        <v>70</v>
      </c>
      <c r="AX139">
        <v>2800</v>
      </c>
      <c r="AY139" t="s">
        <v>687</v>
      </c>
      <c r="AZ139">
        <v>3</v>
      </c>
      <c r="BA139" t="s">
        <v>688</v>
      </c>
      <c r="BB139">
        <v>1</v>
      </c>
      <c r="BC139">
        <v>1</v>
      </c>
      <c r="BE139" t="s">
        <v>70</v>
      </c>
      <c r="BF139">
        <v>0</v>
      </c>
      <c r="BG139" t="s">
        <v>363</v>
      </c>
      <c r="BI139" t="s">
        <v>118</v>
      </c>
      <c r="BJ139" t="s">
        <v>343</v>
      </c>
      <c r="BK139" t="s">
        <v>70</v>
      </c>
      <c r="BL139">
        <v>0.79181818181818175</v>
      </c>
      <c r="BM139">
        <v>2800</v>
      </c>
      <c r="BN139" t="s">
        <v>128</v>
      </c>
      <c r="BO139" t="s">
        <v>248</v>
      </c>
      <c r="BP139">
        <v>1</v>
      </c>
      <c r="BQ139">
        <v>1704.095</v>
      </c>
      <c r="BR139">
        <v>7.1095805567194716E-3</v>
      </c>
      <c r="BS139">
        <v>0.50102571516674455</v>
      </c>
      <c r="BT139">
        <v>0.22416590624348995</v>
      </c>
      <c r="BU139">
        <v>10.782999999999999</v>
      </c>
      <c r="BV139">
        <v>0</v>
      </c>
      <c r="BW139">
        <v>2.1712404531437506</v>
      </c>
      <c r="BX139">
        <v>167</v>
      </c>
      <c r="BY139">
        <v>0</v>
      </c>
      <c r="BZ139">
        <v>37</v>
      </c>
    </row>
    <row r="140" spans="1:78" ht="16.5">
      <c r="A140" s="109" t="str">
        <f t="shared" si="37"/>
        <v>해성운수</v>
      </c>
      <c r="B140" s="110" t="str">
        <f t="shared" si="38"/>
        <v>조철상</v>
      </c>
      <c r="C140" s="111" t="str">
        <f t="shared" si="39"/>
        <v>S</v>
      </c>
      <c r="D140" s="112">
        <f t="shared" si="40"/>
        <v>1.0081028989377201</v>
      </c>
      <c r="E140" s="113">
        <f t="shared" si="41"/>
        <v>6791</v>
      </c>
      <c r="F140" s="114" t="str">
        <f t="shared" si="42"/>
        <v>24</v>
      </c>
      <c r="G140" s="115" t="str">
        <f t="shared" si="43"/>
        <v>70바3857</v>
      </c>
      <c r="H140" s="116">
        <f t="shared" si="44"/>
        <v>2</v>
      </c>
      <c r="I140" s="117">
        <f t="shared" si="45"/>
        <v>2109.2660000000001</v>
      </c>
      <c r="J140" s="118">
        <f t="shared" si="46"/>
        <v>8.7340452111298924E-3</v>
      </c>
      <c r="K140" s="118">
        <f t="shared" si="47"/>
        <v>0.36585488446538267</v>
      </c>
      <c r="L140" s="118">
        <f t="shared" si="48"/>
        <v>0.23230830061263016</v>
      </c>
      <c r="M140" s="119">
        <f t="shared" si="49"/>
        <v>13.172000000000001</v>
      </c>
      <c r="N140" s="120">
        <f t="shared" si="50"/>
        <v>0.42668871541095338</v>
      </c>
      <c r="O140" s="120">
        <f t="shared" si="51"/>
        <v>11.615415030631508</v>
      </c>
      <c r="P140" s="225">
        <f t="shared" si="52"/>
        <v>3</v>
      </c>
      <c r="Q140" s="226">
        <f t="shared" si="53"/>
        <v>9</v>
      </c>
      <c r="R140" s="226">
        <f t="shared" si="54"/>
        <v>245</v>
      </c>
      <c r="T140">
        <v>534</v>
      </c>
      <c r="U140">
        <v>6791</v>
      </c>
      <c r="V140" t="s">
        <v>344</v>
      </c>
      <c r="W140">
        <v>2109.2660000000001</v>
      </c>
      <c r="X140">
        <v>808.21799999999996</v>
      </c>
      <c r="Y140">
        <v>2.61</v>
      </c>
      <c r="Z140">
        <v>13.172000000000001</v>
      </c>
      <c r="AA140">
        <v>132.04522900000001</v>
      </c>
      <c r="AB140">
        <v>1.153289</v>
      </c>
      <c r="AC140">
        <v>48.309392000000003</v>
      </c>
      <c r="AD140" s="1">
        <v>490</v>
      </c>
      <c r="AE140">
        <v>9</v>
      </c>
      <c r="AF140">
        <v>245</v>
      </c>
      <c r="AG140">
        <v>84</v>
      </c>
      <c r="AH140">
        <v>15.973814000000001</v>
      </c>
      <c r="AI140">
        <v>172.6</v>
      </c>
      <c r="AJ140">
        <v>12</v>
      </c>
      <c r="AK140">
        <v>3</v>
      </c>
      <c r="AL140">
        <v>636</v>
      </c>
      <c r="AM140">
        <v>1.0081028989377201</v>
      </c>
      <c r="AN140" t="s">
        <v>71</v>
      </c>
      <c r="AO140">
        <v>2019.01</v>
      </c>
      <c r="AP140" t="s">
        <v>627</v>
      </c>
      <c r="AQ140" t="s">
        <v>118</v>
      </c>
      <c r="AR140" t="s">
        <v>119</v>
      </c>
      <c r="AS140" t="s">
        <v>118</v>
      </c>
      <c r="AT140" t="s">
        <v>119</v>
      </c>
      <c r="AU140" t="s">
        <v>189</v>
      </c>
      <c r="AV140" t="s">
        <v>344</v>
      </c>
      <c r="AW140" t="s">
        <v>71</v>
      </c>
      <c r="AX140">
        <v>6791</v>
      </c>
      <c r="AY140" t="s">
        <v>712</v>
      </c>
      <c r="AZ140">
        <v>13</v>
      </c>
      <c r="BA140" t="s">
        <v>796</v>
      </c>
      <c r="BB140">
        <v>2</v>
      </c>
      <c r="BC140">
        <v>1</v>
      </c>
      <c r="BE140" t="s">
        <v>66</v>
      </c>
      <c r="BF140">
        <v>1</v>
      </c>
      <c r="BG140" t="s">
        <v>399</v>
      </c>
      <c r="BI140" t="s">
        <v>118</v>
      </c>
      <c r="BJ140" t="s">
        <v>344</v>
      </c>
      <c r="BK140" t="s">
        <v>71</v>
      </c>
      <c r="BL140">
        <v>1.0081028989377201</v>
      </c>
      <c r="BM140">
        <v>6791</v>
      </c>
      <c r="BN140" t="s">
        <v>119</v>
      </c>
      <c r="BO140" t="s">
        <v>189</v>
      </c>
      <c r="BP140">
        <v>2</v>
      </c>
      <c r="BQ140">
        <v>2109.2660000000001</v>
      </c>
      <c r="BR140">
        <v>8.7340452111298924E-3</v>
      </c>
      <c r="BS140">
        <v>0.36585488446538267</v>
      </c>
      <c r="BT140">
        <v>0.23230830061263016</v>
      </c>
      <c r="BU140">
        <v>13.172000000000001</v>
      </c>
      <c r="BV140">
        <v>0.42668871541095338</v>
      </c>
      <c r="BW140">
        <v>11.615415030631508</v>
      </c>
      <c r="BX140">
        <v>3</v>
      </c>
      <c r="BY140">
        <v>9</v>
      </c>
      <c r="BZ140">
        <v>245</v>
      </c>
    </row>
    <row r="141" spans="1:78" ht="16.5">
      <c r="A141" s="126" t="str">
        <f t="shared" si="37"/>
        <v>해성운수</v>
      </c>
      <c r="B141" s="127" t="str">
        <f t="shared" si="38"/>
        <v>주종호</v>
      </c>
      <c r="C141" s="128" t="str">
        <f t="shared" si="39"/>
        <v>B</v>
      </c>
      <c r="D141" s="129">
        <f t="shared" si="40"/>
        <v>0.92713688549314188</v>
      </c>
      <c r="E141" s="130">
        <f t="shared" si="41"/>
        <v>9048</v>
      </c>
      <c r="F141" s="131" t="str">
        <f t="shared" si="42"/>
        <v>564</v>
      </c>
      <c r="G141" s="132" t="str">
        <f t="shared" si="43"/>
        <v>71바5771</v>
      </c>
      <c r="H141" s="133">
        <f t="shared" si="44"/>
        <v>3</v>
      </c>
      <c r="I141" s="134">
        <f t="shared" si="45"/>
        <v>1503.654</v>
      </c>
      <c r="J141" s="135">
        <f t="shared" si="46"/>
        <v>2.8487622810217592E-2</v>
      </c>
      <c r="K141" s="135">
        <f t="shared" si="47"/>
        <v>0.48899595501644477</v>
      </c>
      <c r="L141" s="135">
        <f t="shared" si="48"/>
        <v>0.32587284042738557</v>
      </c>
      <c r="M141" s="136">
        <f t="shared" si="49"/>
        <v>5.0110000000000001</v>
      </c>
      <c r="N141" s="137">
        <f t="shared" si="50"/>
        <v>0</v>
      </c>
      <c r="O141" s="137">
        <f t="shared" si="51"/>
        <v>0.79805593574053602</v>
      </c>
      <c r="P141" s="223">
        <f t="shared" si="52"/>
        <v>139</v>
      </c>
      <c r="Q141" s="224">
        <f t="shared" si="53"/>
        <v>0</v>
      </c>
      <c r="R141" s="224">
        <f t="shared" si="54"/>
        <v>12</v>
      </c>
      <c r="T141">
        <v>534</v>
      </c>
      <c r="U141">
        <v>9048</v>
      </c>
      <c r="V141" t="s">
        <v>458</v>
      </c>
      <c r="W141">
        <v>1512.499</v>
      </c>
      <c r="X141">
        <v>392.58199999999999</v>
      </c>
      <c r="Y141">
        <v>3.8530000000000002</v>
      </c>
      <c r="Z141">
        <v>5.0110000000000001</v>
      </c>
      <c r="AA141">
        <v>177.083291</v>
      </c>
      <c r="AB141">
        <v>5.0446819999999999</v>
      </c>
      <c r="AC141">
        <v>86.593012999999999</v>
      </c>
      <c r="AD141" s="1">
        <v>490</v>
      </c>
      <c r="AE141">
        <v>0</v>
      </c>
      <c r="AF141">
        <v>12</v>
      </c>
      <c r="AG141">
        <v>67</v>
      </c>
      <c r="AH141">
        <v>8.5411719999999995</v>
      </c>
      <c r="AI141">
        <v>135.5</v>
      </c>
      <c r="AJ141">
        <v>0</v>
      </c>
      <c r="AK141">
        <v>139</v>
      </c>
      <c r="AL141">
        <v>45324</v>
      </c>
      <c r="AM141">
        <v>0.92713688549314188</v>
      </c>
      <c r="AN141" t="s">
        <v>68</v>
      </c>
      <c r="AO141">
        <v>1075.9010000000001</v>
      </c>
      <c r="AP141" t="s">
        <v>628</v>
      </c>
      <c r="AQ141" t="s">
        <v>118</v>
      </c>
      <c r="AR141" t="s">
        <v>124</v>
      </c>
      <c r="AS141" t="s">
        <v>118</v>
      </c>
      <c r="AT141" t="s">
        <v>124</v>
      </c>
      <c r="AU141" t="s">
        <v>233</v>
      </c>
      <c r="AV141" t="s">
        <v>458</v>
      </c>
      <c r="AW141" t="s">
        <v>68</v>
      </c>
      <c r="AX141">
        <v>9048</v>
      </c>
      <c r="AY141" t="s">
        <v>700</v>
      </c>
      <c r="AZ141">
        <v>3</v>
      </c>
      <c r="BA141" t="s">
        <v>477</v>
      </c>
      <c r="BB141">
        <v>3</v>
      </c>
      <c r="BC141">
        <v>1</v>
      </c>
      <c r="BE141" t="s">
        <v>67</v>
      </c>
      <c r="BF141">
        <v>2</v>
      </c>
      <c r="BG141" t="s">
        <v>399</v>
      </c>
      <c r="BI141" t="s">
        <v>118</v>
      </c>
      <c r="BJ141" t="s">
        <v>458</v>
      </c>
      <c r="BK141" t="s">
        <v>68</v>
      </c>
      <c r="BL141">
        <v>0.92713688549314188</v>
      </c>
      <c r="BM141">
        <v>9048</v>
      </c>
      <c r="BN141" t="s">
        <v>124</v>
      </c>
      <c r="BO141" t="s">
        <v>233</v>
      </c>
      <c r="BP141">
        <v>3</v>
      </c>
      <c r="BQ141">
        <v>1503.654</v>
      </c>
      <c r="BR141">
        <v>2.8487622810217592E-2</v>
      </c>
      <c r="BS141">
        <v>0.48899595501644477</v>
      </c>
      <c r="BT141">
        <v>0.32396715634192152</v>
      </c>
      <c r="BU141">
        <v>5.0110000000000001</v>
      </c>
      <c r="BV141">
        <v>0</v>
      </c>
      <c r="BW141">
        <v>0.79805593574053602</v>
      </c>
      <c r="BX141">
        <v>139</v>
      </c>
      <c r="BY141">
        <v>0</v>
      </c>
      <c r="BZ141">
        <v>12</v>
      </c>
    </row>
    <row r="142" spans="1:78" ht="16.5">
      <c r="A142" s="109" t="str">
        <f t="shared" si="37"/>
        <v>해성운수</v>
      </c>
      <c r="B142" s="110" t="str">
        <f t="shared" si="38"/>
        <v>진영일</v>
      </c>
      <c r="C142" s="111" t="str">
        <f t="shared" si="39"/>
        <v>A</v>
      </c>
      <c r="D142" s="112">
        <f t="shared" si="40"/>
        <v>0.98274438156048249</v>
      </c>
      <c r="E142" s="113">
        <f t="shared" si="41"/>
        <v>5031</v>
      </c>
      <c r="F142" s="114" t="str">
        <f t="shared" si="42"/>
        <v>24</v>
      </c>
      <c r="G142" s="115" t="str">
        <f t="shared" si="43"/>
        <v>70바3861</v>
      </c>
      <c r="H142" s="116">
        <f t="shared" si="44"/>
        <v>2</v>
      </c>
      <c r="I142" s="117">
        <f t="shared" si="45"/>
        <v>2363.1709999999998</v>
      </c>
      <c r="J142" s="118">
        <f t="shared" si="46"/>
        <v>1.9290490935621674E-2</v>
      </c>
      <c r="K142" s="118">
        <f t="shared" si="47"/>
        <v>0.39917616720998894</v>
      </c>
      <c r="L142" s="118">
        <f t="shared" si="48"/>
        <v>0.25685826374815873</v>
      </c>
      <c r="M142" s="119">
        <f t="shared" si="49"/>
        <v>13.253</v>
      </c>
      <c r="N142" s="120">
        <f t="shared" si="50"/>
        <v>0.46547626049913449</v>
      </c>
      <c r="O142" s="120">
        <f t="shared" si="51"/>
        <v>6.3050875285791852</v>
      </c>
      <c r="P142" s="225">
        <f t="shared" si="52"/>
        <v>11</v>
      </c>
      <c r="Q142" s="226">
        <f t="shared" si="53"/>
        <v>11</v>
      </c>
      <c r="R142" s="226">
        <f t="shared" si="54"/>
        <v>149</v>
      </c>
      <c r="T142">
        <v>534</v>
      </c>
      <c r="U142">
        <v>5031</v>
      </c>
      <c r="V142" t="s">
        <v>345</v>
      </c>
      <c r="W142">
        <v>2363.1709999999998</v>
      </c>
      <c r="X142">
        <v>1002.264</v>
      </c>
      <c r="Y142">
        <v>2.3580000000000001</v>
      </c>
      <c r="Z142">
        <v>13.253</v>
      </c>
      <c r="AA142">
        <v>153.18132700000001</v>
      </c>
      <c r="AB142">
        <v>2.9549430000000001</v>
      </c>
      <c r="AC142">
        <v>61.146335000000001</v>
      </c>
      <c r="AD142" s="1">
        <v>607</v>
      </c>
      <c r="AE142">
        <v>11</v>
      </c>
      <c r="AF142">
        <v>149</v>
      </c>
      <c r="AG142">
        <v>69</v>
      </c>
      <c r="AH142">
        <v>15.427277999999999</v>
      </c>
      <c r="AI142">
        <v>169.7</v>
      </c>
      <c r="AJ142">
        <v>0</v>
      </c>
      <c r="AK142">
        <v>11</v>
      </c>
      <c r="AL142">
        <v>1902</v>
      </c>
      <c r="AM142">
        <v>0.98274438156048249</v>
      </c>
      <c r="AN142" t="s">
        <v>66</v>
      </c>
      <c r="AO142">
        <v>2304.5819999999999</v>
      </c>
      <c r="AP142" t="s">
        <v>629</v>
      </c>
      <c r="AQ142" t="s">
        <v>118</v>
      </c>
      <c r="AR142" t="s">
        <v>119</v>
      </c>
      <c r="AS142" t="s">
        <v>118</v>
      </c>
      <c r="AT142" t="s">
        <v>119</v>
      </c>
      <c r="AU142" t="s">
        <v>193</v>
      </c>
      <c r="AV142" t="s">
        <v>345</v>
      </c>
      <c r="AW142" t="s">
        <v>66</v>
      </c>
      <c r="AX142">
        <v>5031</v>
      </c>
      <c r="AY142" t="s">
        <v>715</v>
      </c>
      <c r="AZ142">
        <v>2</v>
      </c>
      <c r="BA142" t="s">
        <v>400</v>
      </c>
      <c r="BB142">
        <v>2</v>
      </c>
      <c r="BC142">
        <v>1</v>
      </c>
      <c r="BE142" t="s">
        <v>66</v>
      </c>
      <c r="BF142">
        <v>0</v>
      </c>
      <c r="BG142" t="s">
        <v>363</v>
      </c>
      <c r="BI142" t="s">
        <v>118</v>
      </c>
      <c r="BJ142" t="s">
        <v>345</v>
      </c>
      <c r="BK142" t="s">
        <v>66</v>
      </c>
      <c r="BL142">
        <v>0.98274438156048249</v>
      </c>
      <c r="BM142">
        <v>5031</v>
      </c>
      <c r="BN142" t="s">
        <v>119</v>
      </c>
      <c r="BO142" t="s">
        <v>193</v>
      </c>
      <c r="BP142">
        <v>2</v>
      </c>
      <c r="BQ142">
        <v>2363.1709999999998</v>
      </c>
      <c r="BR142">
        <v>1.9290490935621674E-2</v>
      </c>
      <c r="BS142">
        <v>0.39917616720998894</v>
      </c>
      <c r="BT142">
        <v>0.25685826374815873</v>
      </c>
      <c r="BU142">
        <v>13.253</v>
      </c>
      <c r="BV142">
        <v>0.46547626049913449</v>
      </c>
      <c r="BW142">
        <v>6.3050875285791852</v>
      </c>
      <c r="BX142">
        <v>11</v>
      </c>
      <c r="BY142">
        <v>11</v>
      </c>
      <c r="BZ142">
        <v>149</v>
      </c>
    </row>
    <row r="143" spans="1:78" ht="16.5">
      <c r="A143" s="126" t="str">
        <f t="shared" si="37"/>
        <v>해성운수</v>
      </c>
      <c r="B143" s="127" t="str">
        <f t="shared" si="38"/>
        <v>채수강</v>
      </c>
      <c r="C143" s="128" t="str">
        <f t="shared" si="39"/>
        <v>S</v>
      </c>
      <c r="D143" s="129">
        <f t="shared" si="40"/>
        <v>1.02277849009376</v>
      </c>
      <c r="E143" s="130">
        <f t="shared" si="41"/>
        <v>5782</v>
      </c>
      <c r="F143" s="131" t="str">
        <f t="shared" si="42"/>
        <v>24</v>
      </c>
      <c r="G143" s="132" t="str">
        <f t="shared" si="43"/>
        <v>70바3857</v>
      </c>
      <c r="H143" s="133">
        <f t="shared" si="44"/>
        <v>2</v>
      </c>
      <c r="I143" s="134">
        <f t="shared" si="45"/>
        <v>2226.1260000000002</v>
      </c>
      <c r="J143" s="135">
        <f t="shared" si="46"/>
        <v>2.063060537474851E-2</v>
      </c>
      <c r="K143" s="135">
        <f t="shared" si="47"/>
        <v>0.38083972731458193</v>
      </c>
      <c r="L143" s="135">
        <f t="shared" si="48"/>
        <v>0.19900041596926676</v>
      </c>
      <c r="M143" s="136">
        <f t="shared" si="49"/>
        <v>12.962</v>
      </c>
      <c r="N143" s="137">
        <f t="shared" si="50"/>
        <v>0.35936869700996255</v>
      </c>
      <c r="O143" s="137">
        <f t="shared" si="51"/>
        <v>8.6697698153653473</v>
      </c>
      <c r="P143" s="223">
        <f t="shared" si="52"/>
        <v>7</v>
      </c>
      <c r="Q143" s="224">
        <f t="shared" si="53"/>
        <v>8</v>
      </c>
      <c r="R143" s="224">
        <f t="shared" si="54"/>
        <v>193</v>
      </c>
      <c r="T143">
        <v>534</v>
      </c>
      <c r="U143">
        <v>5782</v>
      </c>
      <c r="V143" t="s">
        <v>346</v>
      </c>
      <c r="W143">
        <v>2226.6770000000001</v>
      </c>
      <c r="X143">
        <v>841.923</v>
      </c>
      <c r="Y143">
        <v>2.645</v>
      </c>
      <c r="Z143">
        <v>12.962</v>
      </c>
      <c r="AA143">
        <v>144.99521200000001</v>
      </c>
      <c r="AB143">
        <v>2.991339</v>
      </c>
      <c r="AC143">
        <v>55.219937000000002</v>
      </c>
      <c r="AD143" s="1">
        <v>443</v>
      </c>
      <c r="AE143">
        <v>8</v>
      </c>
      <c r="AF143">
        <v>193</v>
      </c>
      <c r="AG143">
        <v>73</v>
      </c>
      <c r="AH143">
        <v>15.3569</v>
      </c>
      <c r="AI143">
        <v>184.9</v>
      </c>
      <c r="AJ143">
        <v>0</v>
      </c>
      <c r="AK143">
        <v>7</v>
      </c>
      <c r="AL143">
        <v>2315</v>
      </c>
      <c r="AM143">
        <v>1.02277849009376</v>
      </c>
      <c r="AN143" t="s">
        <v>71</v>
      </c>
      <c r="AO143">
        <v>2087.4090000000001</v>
      </c>
      <c r="AP143" t="s">
        <v>630</v>
      </c>
      <c r="AQ143" t="s">
        <v>118</v>
      </c>
      <c r="AR143" t="s">
        <v>119</v>
      </c>
      <c r="AS143" t="s">
        <v>118</v>
      </c>
      <c r="AT143" t="s">
        <v>119</v>
      </c>
      <c r="AU143" t="s">
        <v>189</v>
      </c>
      <c r="AV143" t="s">
        <v>346</v>
      </c>
      <c r="AW143" t="s">
        <v>71</v>
      </c>
      <c r="AX143">
        <v>5782</v>
      </c>
      <c r="AY143" t="s">
        <v>712</v>
      </c>
      <c r="AZ143">
        <v>12</v>
      </c>
      <c r="BA143" t="s">
        <v>755</v>
      </c>
      <c r="BB143">
        <v>2</v>
      </c>
      <c r="BC143">
        <v>1</v>
      </c>
      <c r="BE143" t="s">
        <v>71</v>
      </c>
      <c r="BF143">
        <v>0</v>
      </c>
      <c r="BG143" t="s">
        <v>363</v>
      </c>
      <c r="BI143" t="s">
        <v>118</v>
      </c>
      <c r="BJ143" t="s">
        <v>346</v>
      </c>
      <c r="BK143" t="s">
        <v>71</v>
      </c>
      <c r="BL143">
        <v>1.02277849009376</v>
      </c>
      <c r="BM143">
        <v>5782</v>
      </c>
      <c r="BN143" t="s">
        <v>119</v>
      </c>
      <c r="BO143" t="s">
        <v>189</v>
      </c>
      <c r="BP143">
        <v>2</v>
      </c>
      <c r="BQ143">
        <v>2226.1260000000002</v>
      </c>
      <c r="BR143">
        <v>2.063060537474851E-2</v>
      </c>
      <c r="BS143">
        <v>0.38083972731458193</v>
      </c>
      <c r="BT143">
        <v>0.19895117253198374</v>
      </c>
      <c r="BU143">
        <v>12.962</v>
      </c>
      <c r="BV143">
        <v>0.35936869700996255</v>
      </c>
      <c r="BW143">
        <v>8.6697698153653473</v>
      </c>
      <c r="BX143">
        <v>7</v>
      </c>
      <c r="BY143">
        <v>8</v>
      </c>
      <c r="BZ143">
        <v>193</v>
      </c>
    </row>
    <row r="144" spans="1:78" ht="16.5">
      <c r="A144" s="109" t="str">
        <f t="shared" si="37"/>
        <v>해성운수</v>
      </c>
      <c r="B144" s="110" t="str">
        <f t="shared" si="38"/>
        <v>최규현</v>
      </c>
      <c r="C144" s="111" t="str">
        <f t="shared" si="39"/>
        <v>D</v>
      </c>
      <c r="D144" s="112">
        <f t="shared" si="40"/>
        <v>0.84800441363520873</v>
      </c>
      <c r="E144" s="113">
        <f t="shared" si="41"/>
        <v>8383</v>
      </c>
      <c r="F144" s="114" t="str">
        <f t="shared" si="42"/>
        <v>24</v>
      </c>
      <c r="G144" s="115" t="str">
        <f t="shared" si="43"/>
        <v>70바3876</v>
      </c>
      <c r="H144" s="116">
        <f t="shared" si="44"/>
        <v>4</v>
      </c>
      <c r="I144" s="117">
        <f t="shared" si="45"/>
        <v>2361.2240000000002</v>
      </c>
      <c r="J144" s="118">
        <f t="shared" si="46"/>
        <v>1.9729887305582262E-2</v>
      </c>
      <c r="K144" s="118">
        <f t="shared" si="47"/>
        <v>0.45339129200848749</v>
      </c>
      <c r="L144" s="118">
        <f t="shared" si="48"/>
        <v>0.17194472019596616</v>
      </c>
      <c r="M144" s="119">
        <f t="shared" si="49"/>
        <v>15</v>
      </c>
      <c r="N144" s="120">
        <f t="shared" si="50"/>
        <v>0.80466740978407802</v>
      </c>
      <c r="O144" s="120">
        <f t="shared" si="51"/>
        <v>39.301650330506547</v>
      </c>
      <c r="P144" s="225">
        <f t="shared" si="52"/>
        <v>88</v>
      </c>
      <c r="Q144" s="226">
        <f t="shared" si="53"/>
        <v>19</v>
      </c>
      <c r="R144" s="226">
        <f t="shared" si="54"/>
        <v>928</v>
      </c>
      <c r="T144">
        <v>534</v>
      </c>
      <c r="U144">
        <v>8383</v>
      </c>
      <c r="V144" t="s">
        <v>347</v>
      </c>
      <c r="W144">
        <v>2361.2240000000002</v>
      </c>
      <c r="X144">
        <v>1203.1279999999999</v>
      </c>
      <c r="Y144">
        <v>1.9630000000000001</v>
      </c>
      <c r="Z144">
        <v>15</v>
      </c>
      <c r="AA144">
        <v>168.66523100000001</v>
      </c>
      <c r="AB144">
        <v>3.3277459999999999</v>
      </c>
      <c r="AC144">
        <v>76.471346999999994</v>
      </c>
      <c r="AD144" s="1">
        <v>406</v>
      </c>
      <c r="AE144">
        <v>19</v>
      </c>
      <c r="AF144">
        <v>928</v>
      </c>
      <c r="AG144">
        <v>85</v>
      </c>
      <c r="AH144">
        <v>13.999470000000001</v>
      </c>
      <c r="AI144">
        <v>2374.5</v>
      </c>
      <c r="AJ144">
        <v>18.7</v>
      </c>
      <c r="AK144">
        <v>88</v>
      </c>
      <c r="AL144">
        <v>57315</v>
      </c>
      <c r="AM144">
        <v>0.84800441363520873</v>
      </c>
      <c r="AN144" t="s">
        <v>67</v>
      </c>
      <c r="AO144">
        <v>1977.04</v>
      </c>
      <c r="AP144" t="s">
        <v>631</v>
      </c>
      <c r="AQ144" t="s">
        <v>118</v>
      </c>
      <c r="AR144" t="s">
        <v>119</v>
      </c>
      <c r="AS144" t="s">
        <v>118</v>
      </c>
      <c r="AT144" t="s">
        <v>119</v>
      </c>
      <c r="AU144" t="s">
        <v>204</v>
      </c>
      <c r="AV144" t="s">
        <v>347</v>
      </c>
      <c r="AW144" t="s">
        <v>67</v>
      </c>
      <c r="AX144">
        <v>8383</v>
      </c>
      <c r="AY144" t="s">
        <v>714</v>
      </c>
      <c r="AZ144">
        <v>1</v>
      </c>
      <c r="BA144" t="s">
        <v>370</v>
      </c>
      <c r="BB144">
        <v>4</v>
      </c>
      <c r="BC144">
        <v>1</v>
      </c>
      <c r="BE144" t="s">
        <v>67</v>
      </c>
      <c r="BF144">
        <v>0</v>
      </c>
      <c r="BG144" t="s">
        <v>363</v>
      </c>
      <c r="BI144" t="s">
        <v>118</v>
      </c>
      <c r="BJ144" t="s">
        <v>347</v>
      </c>
      <c r="BK144" t="s">
        <v>67</v>
      </c>
      <c r="BL144">
        <v>0.84800441363520873</v>
      </c>
      <c r="BM144">
        <v>8383</v>
      </c>
      <c r="BN144" t="s">
        <v>119</v>
      </c>
      <c r="BO144" t="s">
        <v>204</v>
      </c>
      <c r="BP144">
        <v>4</v>
      </c>
      <c r="BQ144">
        <v>2361.2240000000002</v>
      </c>
      <c r="BR144">
        <v>1.9729887305582262E-2</v>
      </c>
      <c r="BS144">
        <v>0.45339129200848749</v>
      </c>
      <c r="BT144">
        <v>0.17194472019596616</v>
      </c>
      <c r="BU144">
        <v>15</v>
      </c>
      <c r="BV144">
        <v>0.80466740978407802</v>
      </c>
      <c r="BW144">
        <v>39.301650330506547</v>
      </c>
      <c r="BX144">
        <v>88</v>
      </c>
      <c r="BY144">
        <v>19</v>
      </c>
      <c r="BZ144">
        <v>928</v>
      </c>
    </row>
    <row r="145" spans="1:78" ht="16.5">
      <c r="A145" s="126" t="str">
        <f t="shared" si="37"/>
        <v>해성운수</v>
      </c>
      <c r="B145" s="127" t="str">
        <f t="shared" si="38"/>
        <v>최길엽</v>
      </c>
      <c r="C145" s="128" t="str">
        <f t="shared" si="39"/>
        <v>C</v>
      </c>
      <c r="D145" s="129">
        <f t="shared" si="40"/>
        <v>0.88295428857422875</v>
      </c>
      <c r="E145" s="130">
        <f t="shared" si="41"/>
        <v>5721</v>
      </c>
      <c r="F145" s="131" t="str">
        <f t="shared" si="42"/>
        <v>557</v>
      </c>
      <c r="G145" s="132" t="str">
        <f t="shared" si="43"/>
        <v>70바3892</v>
      </c>
      <c r="H145" s="133">
        <f t="shared" si="44"/>
        <v>4</v>
      </c>
      <c r="I145" s="134">
        <f t="shared" si="45"/>
        <v>1793.8029999999999</v>
      </c>
      <c r="J145" s="135">
        <f t="shared" si="46"/>
        <v>1.2565295995382704E-2</v>
      </c>
      <c r="K145" s="135">
        <f t="shared" si="47"/>
        <v>0.5325978177956191</v>
      </c>
      <c r="L145" s="135">
        <f t="shared" si="48"/>
        <v>0.29657660289340582</v>
      </c>
      <c r="M145" s="136">
        <f t="shared" si="49"/>
        <v>9.3439999999999994</v>
      </c>
      <c r="N145" s="137">
        <f t="shared" si="50"/>
        <v>1.1706971166844966</v>
      </c>
      <c r="O145" s="137">
        <f t="shared" si="51"/>
        <v>0.44597985397504636</v>
      </c>
      <c r="P145" s="223">
        <f t="shared" si="52"/>
        <v>339</v>
      </c>
      <c r="Q145" s="224">
        <f t="shared" si="53"/>
        <v>21</v>
      </c>
      <c r="R145" s="224">
        <f t="shared" si="54"/>
        <v>8</v>
      </c>
      <c r="T145">
        <v>534</v>
      </c>
      <c r="U145">
        <v>5721</v>
      </c>
      <c r="V145" t="s">
        <v>348</v>
      </c>
      <c r="W145">
        <v>1793.8030000000001</v>
      </c>
      <c r="X145">
        <v>495.81700000000001</v>
      </c>
      <c r="Y145">
        <v>3.6179999999999999</v>
      </c>
      <c r="Z145">
        <v>9.3439999999999994</v>
      </c>
      <c r="AA145">
        <v>221.50803300000001</v>
      </c>
      <c r="AB145">
        <v>2.7833139999999998</v>
      </c>
      <c r="AC145">
        <v>117.974695</v>
      </c>
      <c r="AD145" s="1">
        <v>532</v>
      </c>
      <c r="AE145">
        <v>21</v>
      </c>
      <c r="AF145">
        <v>8</v>
      </c>
      <c r="AG145">
        <v>69</v>
      </c>
      <c r="AH145">
        <v>8.0981389999999998</v>
      </c>
      <c r="AI145">
        <v>22.5</v>
      </c>
      <c r="AJ145">
        <v>0</v>
      </c>
      <c r="AK145">
        <v>339</v>
      </c>
      <c r="AL145">
        <v>111260</v>
      </c>
      <c r="AM145">
        <v>0.88295428857422875</v>
      </c>
      <c r="AN145" t="s">
        <v>69</v>
      </c>
      <c r="AO145">
        <v>1471.663</v>
      </c>
      <c r="AP145" t="s">
        <v>632</v>
      </c>
      <c r="AQ145" t="s">
        <v>118</v>
      </c>
      <c r="AR145" t="s">
        <v>122</v>
      </c>
      <c r="AS145" t="s">
        <v>118</v>
      </c>
      <c r="AT145" t="s">
        <v>122</v>
      </c>
      <c r="AU145" t="s">
        <v>227</v>
      </c>
      <c r="AV145" t="s">
        <v>348</v>
      </c>
      <c r="AW145" t="s">
        <v>69</v>
      </c>
      <c r="AX145">
        <v>5721</v>
      </c>
      <c r="AY145" t="s">
        <v>689</v>
      </c>
      <c r="AZ145">
        <v>2</v>
      </c>
      <c r="BA145" t="s">
        <v>426</v>
      </c>
      <c r="BB145">
        <v>4</v>
      </c>
      <c r="BC145">
        <v>1</v>
      </c>
      <c r="BE145" t="s">
        <v>67</v>
      </c>
      <c r="BF145">
        <v>1</v>
      </c>
      <c r="BG145" t="s">
        <v>399</v>
      </c>
      <c r="BI145" t="s">
        <v>118</v>
      </c>
      <c r="BJ145" t="s">
        <v>348</v>
      </c>
      <c r="BK145" t="s">
        <v>69</v>
      </c>
      <c r="BL145">
        <v>0.88295428857422875</v>
      </c>
      <c r="BM145">
        <v>5721</v>
      </c>
      <c r="BN145" t="s">
        <v>122</v>
      </c>
      <c r="BO145" t="s">
        <v>227</v>
      </c>
      <c r="BP145">
        <v>4</v>
      </c>
      <c r="BQ145">
        <v>1793.8029999999999</v>
      </c>
      <c r="BR145">
        <v>1.2565295995382704E-2</v>
      </c>
      <c r="BS145">
        <v>0.5325978177956191</v>
      </c>
      <c r="BT145">
        <v>0.29657660289340576</v>
      </c>
      <c r="BU145">
        <v>9.3439999999999994</v>
      </c>
      <c r="BV145">
        <v>1.1706971166844966</v>
      </c>
      <c r="BW145">
        <v>0.44597985397504636</v>
      </c>
      <c r="BX145">
        <v>339</v>
      </c>
      <c r="BY145">
        <v>21</v>
      </c>
      <c r="BZ145">
        <v>8</v>
      </c>
    </row>
    <row r="146" spans="1:78" ht="16.5">
      <c r="A146" s="109" t="str">
        <f t="shared" si="37"/>
        <v>해성운수</v>
      </c>
      <c r="B146" s="110" t="str">
        <f t="shared" si="38"/>
        <v>최석규</v>
      </c>
      <c r="C146" s="111" t="str">
        <f t="shared" si="39"/>
        <v>C</v>
      </c>
      <c r="D146" s="112">
        <f t="shared" si="40"/>
        <v>0.87496640220261401</v>
      </c>
      <c r="E146" s="113">
        <f t="shared" si="41"/>
        <v>4567</v>
      </c>
      <c r="F146" s="114" t="str">
        <f t="shared" si="42"/>
        <v>24</v>
      </c>
      <c r="G146" s="115" t="str">
        <f t="shared" si="43"/>
        <v>70바3878</v>
      </c>
      <c r="H146" s="116">
        <f t="shared" si="44"/>
        <v>2</v>
      </c>
      <c r="I146" s="117">
        <f t="shared" si="45"/>
        <v>2243.1529999999998</v>
      </c>
      <c r="J146" s="118">
        <f t="shared" si="46"/>
        <v>6.1450163802107844E-3</v>
      </c>
      <c r="K146" s="118">
        <f t="shared" si="47"/>
        <v>0.38678554497299511</v>
      </c>
      <c r="L146" s="118">
        <f t="shared" si="48"/>
        <v>0.10922126132278985</v>
      </c>
      <c r="M146" s="119">
        <f t="shared" si="49"/>
        <v>14.907</v>
      </c>
      <c r="N146" s="120">
        <f t="shared" si="50"/>
        <v>0.80244191992253766</v>
      </c>
      <c r="O146" s="120">
        <f t="shared" si="51"/>
        <v>20.952650131310705</v>
      </c>
      <c r="P146" s="225">
        <f t="shared" si="52"/>
        <v>5</v>
      </c>
      <c r="Q146" s="226">
        <f t="shared" si="53"/>
        <v>18</v>
      </c>
      <c r="R146" s="226">
        <f t="shared" si="54"/>
        <v>470</v>
      </c>
      <c r="T146">
        <v>534</v>
      </c>
      <c r="U146">
        <v>4567</v>
      </c>
      <c r="V146" t="s">
        <v>349</v>
      </c>
      <c r="W146">
        <v>2243.1529999999998</v>
      </c>
      <c r="X146">
        <v>1070.2750000000001</v>
      </c>
      <c r="Y146">
        <v>2.0960000000000001</v>
      </c>
      <c r="Z146">
        <v>14.907</v>
      </c>
      <c r="AA146">
        <v>140.98383899999999</v>
      </c>
      <c r="AB146">
        <v>0.86634800000000001</v>
      </c>
      <c r="AC146">
        <v>54.530510999999997</v>
      </c>
      <c r="AD146" s="1">
        <v>245</v>
      </c>
      <c r="AE146">
        <v>18</v>
      </c>
      <c r="AF146">
        <v>470</v>
      </c>
      <c r="AG146">
        <v>85</v>
      </c>
      <c r="AH146">
        <v>15.91071</v>
      </c>
      <c r="AI146">
        <v>787.6</v>
      </c>
      <c r="AJ146">
        <v>1.9</v>
      </c>
      <c r="AK146">
        <v>5</v>
      </c>
      <c r="AL146">
        <v>399</v>
      </c>
      <c r="AM146">
        <v>0.87496640220261401</v>
      </c>
      <c r="AN146" t="s">
        <v>69</v>
      </c>
      <c r="AO146">
        <v>2110.107</v>
      </c>
      <c r="AP146" t="s">
        <v>633</v>
      </c>
      <c r="AQ146" t="s">
        <v>118</v>
      </c>
      <c r="AR146" t="s">
        <v>119</v>
      </c>
      <c r="AS146" t="s">
        <v>118</v>
      </c>
      <c r="AT146" t="s">
        <v>119</v>
      </c>
      <c r="AU146" t="s">
        <v>206</v>
      </c>
      <c r="AV146" t="s">
        <v>349</v>
      </c>
      <c r="AW146" t="s">
        <v>69</v>
      </c>
      <c r="AX146">
        <v>4567</v>
      </c>
      <c r="AY146" t="s">
        <v>724</v>
      </c>
      <c r="AZ146">
        <v>3</v>
      </c>
      <c r="BA146" t="s">
        <v>205</v>
      </c>
      <c r="BB146">
        <v>2</v>
      </c>
      <c r="BC146">
        <v>1</v>
      </c>
      <c r="BE146" t="s">
        <v>69</v>
      </c>
      <c r="BF146">
        <v>0</v>
      </c>
      <c r="BG146" t="s">
        <v>363</v>
      </c>
      <c r="BI146" t="s">
        <v>118</v>
      </c>
      <c r="BJ146" t="s">
        <v>349</v>
      </c>
      <c r="BK146" t="s">
        <v>69</v>
      </c>
      <c r="BL146">
        <v>0.87496640220261401</v>
      </c>
      <c r="BM146">
        <v>4567</v>
      </c>
      <c r="BN146" t="s">
        <v>119</v>
      </c>
      <c r="BO146" t="s">
        <v>206</v>
      </c>
      <c r="BP146">
        <v>2</v>
      </c>
      <c r="BQ146">
        <v>2243.1529999999998</v>
      </c>
      <c r="BR146">
        <v>6.1450163802107844E-3</v>
      </c>
      <c r="BS146">
        <v>0.38678554497299511</v>
      </c>
      <c r="BT146">
        <v>0.10922126132278985</v>
      </c>
      <c r="BU146">
        <v>14.907</v>
      </c>
      <c r="BV146">
        <v>0.80244191992253766</v>
      </c>
      <c r="BW146">
        <v>20.952650131310705</v>
      </c>
      <c r="BX146">
        <v>5</v>
      </c>
      <c r="BY146">
        <v>18</v>
      </c>
      <c r="BZ146">
        <v>470</v>
      </c>
    </row>
    <row r="147" spans="1:78" ht="16.5">
      <c r="A147" s="126" t="str">
        <f t="shared" si="37"/>
        <v>해성운수</v>
      </c>
      <c r="B147" s="127" t="str">
        <f t="shared" si="38"/>
        <v>최영범</v>
      </c>
      <c r="C147" s="128" t="str">
        <f t="shared" si="39"/>
        <v>D</v>
      </c>
      <c r="D147" s="129">
        <f t="shared" si="40"/>
        <v>0.80520132898597985</v>
      </c>
      <c r="E147" s="130">
        <f t="shared" si="41"/>
        <v>5422</v>
      </c>
      <c r="F147" s="131" t="str">
        <f t="shared" si="42"/>
        <v>560</v>
      </c>
      <c r="G147" s="132" t="str">
        <f t="shared" si="43"/>
        <v>71바5818</v>
      </c>
      <c r="H147" s="133">
        <f t="shared" si="44"/>
        <v>5</v>
      </c>
      <c r="I147" s="134">
        <f t="shared" si="45"/>
        <v>1590.617</v>
      </c>
      <c r="J147" s="135">
        <f t="shared" si="46"/>
        <v>2.3094391490519475E-2</v>
      </c>
      <c r="K147" s="135">
        <f t="shared" si="47"/>
        <v>0.47228152390480499</v>
      </c>
      <c r="L147" s="135">
        <f t="shared" si="48"/>
        <v>0.17540363267838832</v>
      </c>
      <c r="M147" s="136">
        <f t="shared" si="49"/>
        <v>7.1909999999999998</v>
      </c>
      <c r="N147" s="137">
        <f t="shared" si="50"/>
        <v>6.286868554780943E-2</v>
      </c>
      <c r="O147" s="137">
        <f t="shared" si="51"/>
        <v>2.4518787363645682</v>
      </c>
      <c r="P147" s="223">
        <f t="shared" si="52"/>
        <v>281</v>
      </c>
      <c r="Q147" s="224">
        <f t="shared" si="53"/>
        <v>1</v>
      </c>
      <c r="R147" s="224">
        <f t="shared" si="54"/>
        <v>39</v>
      </c>
      <c r="T147">
        <v>534</v>
      </c>
      <c r="U147">
        <v>5422</v>
      </c>
      <c r="V147" t="s">
        <v>634</v>
      </c>
      <c r="W147">
        <v>1590.617</v>
      </c>
      <c r="X147">
        <v>762.09900000000005</v>
      </c>
      <c r="Y147">
        <v>2.0870000000000002</v>
      </c>
      <c r="Z147">
        <v>7.1909999999999998</v>
      </c>
      <c r="AA147">
        <v>189.17441500000001</v>
      </c>
      <c r="AB147">
        <v>4.368868</v>
      </c>
      <c r="AC147">
        <v>89.343581</v>
      </c>
      <c r="AD147" s="1">
        <v>279</v>
      </c>
      <c r="AE147">
        <v>1</v>
      </c>
      <c r="AF147">
        <v>39</v>
      </c>
      <c r="AG147">
        <v>64</v>
      </c>
      <c r="AH147">
        <v>8.4082030000000003</v>
      </c>
      <c r="AI147">
        <v>32.4</v>
      </c>
      <c r="AJ147">
        <v>0</v>
      </c>
      <c r="AK147">
        <v>281</v>
      </c>
      <c r="AL147">
        <v>68656</v>
      </c>
      <c r="AM147">
        <v>0.80520132898597985</v>
      </c>
      <c r="AN147" t="s">
        <v>67</v>
      </c>
      <c r="AO147">
        <v>931.01499999999999</v>
      </c>
      <c r="AP147" t="s">
        <v>635</v>
      </c>
      <c r="AQ147" t="s">
        <v>118</v>
      </c>
      <c r="AR147" t="s">
        <v>123</v>
      </c>
      <c r="AS147" t="s">
        <v>118</v>
      </c>
      <c r="AT147" t="s">
        <v>123</v>
      </c>
      <c r="AU147" t="s">
        <v>231</v>
      </c>
      <c r="AV147" t="s">
        <v>634</v>
      </c>
      <c r="AW147" t="s">
        <v>67</v>
      </c>
      <c r="AX147">
        <v>5422</v>
      </c>
      <c r="AY147" t="s">
        <v>723</v>
      </c>
      <c r="AZ147">
        <v>4</v>
      </c>
      <c r="BA147" t="s">
        <v>797</v>
      </c>
      <c r="BB147">
        <v>5</v>
      </c>
      <c r="BC147">
        <v>1</v>
      </c>
      <c r="BE147" t="s">
        <v>185</v>
      </c>
      <c r="BF147" t="s">
        <v>186</v>
      </c>
      <c r="BG147" t="s">
        <v>185</v>
      </c>
      <c r="BI147" t="s">
        <v>118</v>
      </c>
      <c r="BJ147" t="s">
        <v>634</v>
      </c>
      <c r="BK147" t="s">
        <v>67</v>
      </c>
      <c r="BL147">
        <v>0.80520132898597985</v>
      </c>
      <c r="BM147">
        <v>5422</v>
      </c>
      <c r="BN147" t="s">
        <v>123</v>
      </c>
      <c r="BO147" t="s">
        <v>231</v>
      </c>
      <c r="BP147">
        <v>5</v>
      </c>
      <c r="BQ147">
        <v>1590.617</v>
      </c>
      <c r="BR147">
        <v>2.3094391490519475E-2</v>
      </c>
      <c r="BS147">
        <v>0.47228152390480499</v>
      </c>
      <c r="BT147">
        <v>0.17540363267838832</v>
      </c>
      <c r="BU147">
        <v>7.1909999999999998</v>
      </c>
      <c r="BV147">
        <v>6.286868554780943E-2</v>
      </c>
      <c r="BW147">
        <v>2.4518787363645682</v>
      </c>
      <c r="BX147">
        <v>281</v>
      </c>
      <c r="BY147">
        <v>1</v>
      </c>
      <c r="BZ147">
        <v>39</v>
      </c>
    </row>
    <row r="148" spans="1:78" ht="16.5">
      <c r="A148" s="109" t="str">
        <f t="shared" si="37"/>
        <v>해성운수</v>
      </c>
      <c r="B148" s="110" t="str">
        <f t="shared" si="38"/>
        <v>최정규</v>
      </c>
      <c r="C148" s="111" t="str">
        <f t="shared" si="39"/>
        <v>A</v>
      </c>
      <c r="D148" s="112">
        <f t="shared" si="40"/>
        <v>0.98291666666666666</v>
      </c>
      <c r="E148" s="113">
        <f t="shared" si="41"/>
        <v>6677</v>
      </c>
      <c r="F148" s="114" t="str">
        <f t="shared" si="42"/>
        <v>24</v>
      </c>
      <c r="G148" s="115" t="str">
        <f t="shared" si="43"/>
        <v>70바3858</v>
      </c>
      <c r="H148" s="116">
        <f t="shared" si="44"/>
        <v>1</v>
      </c>
      <c r="I148" s="117">
        <f t="shared" si="45"/>
        <v>2329.8220000000001</v>
      </c>
      <c r="J148" s="118">
        <f t="shared" si="46"/>
        <v>1.2260849485776982E-2</v>
      </c>
      <c r="K148" s="118">
        <f t="shared" si="47"/>
        <v>0.43035056896894291</v>
      </c>
      <c r="L148" s="118">
        <f t="shared" si="48"/>
        <v>0.32405909120954302</v>
      </c>
      <c r="M148" s="119">
        <f t="shared" si="49"/>
        <v>13.736000000000001</v>
      </c>
      <c r="N148" s="120">
        <f t="shared" si="50"/>
        <v>0.30045213754527167</v>
      </c>
      <c r="O148" s="120">
        <f t="shared" si="51"/>
        <v>3.1762083111928723</v>
      </c>
      <c r="P148" s="225">
        <f t="shared" si="52"/>
        <v>71</v>
      </c>
      <c r="Q148" s="226">
        <f t="shared" si="53"/>
        <v>7</v>
      </c>
      <c r="R148" s="226">
        <f t="shared" si="54"/>
        <v>74</v>
      </c>
      <c r="T148">
        <v>534</v>
      </c>
      <c r="U148">
        <v>6677</v>
      </c>
      <c r="V148" t="s">
        <v>459</v>
      </c>
      <c r="W148">
        <v>2329.8220000000001</v>
      </c>
      <c r="X148">
        <v>987.61</v>
      </c>
      <c r="Y148">
        <v>2.359</v>
      </c>
      <c r="Z148">
        <v>13.736000000000001</v>
      </c>
      <c r="AA148">
        <v>169.18884800000001</v>
      </c>
      <c r="AB148">
        <v>2.0743990000000001</v>
      </c>
      <c r="AC148">
        <v>72.810517000000004</v>
      </c>
      <c r="AD148" s="1">
        <v>755</v>
      </c>
      <c r="AE148">
        <v>7</v>
      </c>
      <c r="AF148">
        <v>74</v>
      </c>
      <c r="AG148">
        <v>69</v>
      </c>
      <c r="AH148">
        <v>13.770541</v>
      </c>
      <c r="AI148">
        <v>197.1</v>
      </c>
      <c r="AJ148">
        <v>0</v>
      </c>
      <c r="AK148">
        <v>71</v>
      </c>
      <c r="AL148">
        <v>39371</v>
      </c>
      <c r="AM148">
        <v>0.98291666666666666</v>
      </c>
      <c r="AN148" t="s">
        <v>66</v>
      </c>
      <c r="AO148">
        <v>2329.8220000000001</v>
      </c>
      <c r="AP148" t="s">
        <v>636</v>
      </c>
      <c r="AQ148" t="s">
        <v>118</v>
      </c>
      <c r="AR148" t="s">
        <v>119</v>
      </c>
      <c r="AS148" t="s">
        <v>118</v>
      </c>
      <c r="AT148" t="s">
        <v>119</v>
      </c>
      <c r="AU148" t="s">
        <v>416</v>
      </c>
      <c r="AV148" t="s">
        <v>459</v>
      </c>
      <c r="AW148" t="s">
        <v>66</v>
      </c>
      <c r="AX148">
        <v>6677</v>
      </c>
      <c r="AY148" t="s">
        <v>715</v>
      </c>
      <c r="AZ148">
        <v>2</v>
      </c>
      <c r="BA148" t="s">
        <v>400</v>
      </c>
      <c r="BB148">
        <v>1</v>
      </c>
      <c r="BC148">
        <v>1</v>
      </c>
      <c r="BE148" t="s">
        <v>68</v>
      </c>
      <c r="BF148">
        <v>1</v>
      </c>
      <c r="BG148" t="s">
        <v>399</v>
      </c>
      <c r="BI148" t="s">
        <v>118</v>
      </c>
      <c r="BJ148" t="s">
        <v>459</v>
      </c>
      <c r="BK148" t="s">
        <v>66</v>
      </c>
      <c r="BL148">
        <v>0.98291666666666666</v>
      </c>
      <c r="BM148">
        <v>6677</v>
      </c>
      <c r="BN148" t="s">
        <v>119</v>
      </c>
      <c r="BO148" t="s">
        <v>416</v>
      </c>
      <c r="BP148">
        <v>1</v>
      </c>
      <c r="BQ148">
        <v>2329.8220000000001</v>
      </c>
      <c r="BR148">
        <v>1.2260849485776982E-2</v>
      </c>
      <c r="BS148">
        <v>0.43035056896894291</v>
      </c>
      <c r="BT148">
        <v>0.32405909120954302</v>
      </c>
      <c r="BU148">
        <v>13.736000000000001</v>
      </c>
      <c r="BV148">
        <v>0.30045213754527167</v>
      </c>
      <c r="BW148">
        <v>3.1762083111928723</v>
      </c>
      <c r="BX148">
        <v>71</v>
      </c>
      <c r="BY148">
        <v>7</v>
      </c>
      <c r="BZ148">
        <v>74</v>
      </c>
    </row>
    <row r="149" spans="1:78" ht="16.5">
      <c r="A149" s="126" t="str">
        <f t="shared" si="37"/>
        <v>해성운수</v>
      </c>
      <c r="B149" s="127" t="str">
        <f t="shared" si="38"/>
        <v>최홍선</v>
      </c>
      <c r="C149" s="128" t="str">
        <f t="shared" si="39"/>
        <v>A</v>
      </c>
      <c r="D149" s="129">
        <f t="shared" si="40"/>
        <v>0.99644697398781323</v>
      </c>
      <c r="E149" s="130">
        <f t="shared" si="41"/>
        <v>6021</v>
      </c>
      <c r="F149" s="131" t="str">
        <f t="shared" si="42"/>
        <v>24</v>
      </c>
      <c r="G149" s="132" t="str">
        <f t="shared" si="43"/>
        <v>70바3874</v>
      </c>
      <c r="H149" s="133">
        <f t="shared" si="44"/>
        <v>5</v>
      </c>
      <c r="I149" s="134">
        <f t="shared" si="45"/>
        <v>2244.1849999999999</v>
      </c>
      <c r="J149" s="135">
        <f t="shared" si="46"/>
        <v>5.9795333456611494E-3</v>
      </c>
      <c r="K149" s="135">
        <f t="shared" si="47"/>
        <v>0.36210506600352133</v>
      </c>
      <c r="L149" s="135">
        <f t="shared" si="48"/>
        <v>0.13011405031225146</v>
      </c>
      <c r="M149" s="136">
        <f t="shared" si="49"/>
        <v>10.331</v>
      </c>
      <c r="N149" s="137">
        <f t="shared" si="50"/>
        <v>0.57927488152714679</v>
      </c>
      <c r="O149" s="137">
        <f t="shared" si="51"/>
        <v>3.6984473205194761</v>
      </c>
      <c r="P149" s="223">
        <f t="shared" si="52"/>
        <v>4</v>
      </c>
      <c r="Q149" s="224">
        <f t="shared" si="53"/>
        <v>13</v>
      </c>
      <c r="R149" s="224">
        <f t="shared" si="54"/>
        <v>83</v>
      </c>
      <c r="T149">
        <v>534</v>
      </c>
      <c r="U149">
        <v>6021</v>
      </c>
      <c r="V149" t="s">
        <v>350</v>
      </c>
      <c r="W149">
        <v>2244.1849999999999</v>
      </c>
      <c r="X149">
        <v>941.73599999999999</v>
      </c>
      <c r="Y149">
        <v>2.383</v>
      </c>
      <c r="Z149">
        <v>10.331</v>
      </c>
      <c r="AA149">
        <v>142.05272400000001</v>
      </c>
      <c r="AB149">
        <v>0.84940899999999997</v>
      </c>
      <c r="AC149">
        <v>51.438011000000003</v>
      </c>
      <c r="AD149" s="1">
        <v>292</v>
      </c>
      <c r="AE149">
        <v>13</v>
      </c>
      <c r="AF149">
        <v>83</v>
      </c>
      <c r="AG149">
        <v>71</v>
      </c>
      <c r="AH149">
        <v>15.798253000000001</v>
      </c>
      <c r="AI149">
        <v>97.7</v>
      </c>
      <c r="AJ149">
        <v>0</v>
      </c>
      <c r="AK149">
        <v>4</v>
      </c>
      <c r="AL149">
        <v>3411</v>
      </c>
      <c r="AM149">
        <v>0.99644697398781323</v>
      </c>
      <c r="AN149" t="s">
        <v>66</v>
      </c>
      <c r="AO149">
        <v>1728.847</v>
      </c>
      <c r="AP149" t="s">
        <v>637</v>
      </c>
      <c r="AQ149" t="s">
        <v>118</v>
      </c>
      <c r="AR149" t="s">
        <v>119</v>
      </c>
      <c r="AS149" t="s">
        <v>118</v>
      </c>
      <c r="AT149" t="s">
        <v>119</v>
      </c>
      <c r="AU149" t="s">
        <v>200</v>
      </c>
      <c r="AV149" t="s">
        <v>350</v>
      </c>
      <c r="AW149" t="s">
        <v>66</v>
      </c>
      <c r="AX149">
        <v>6021</v>
      </c>
      <c r="AY149" t="s">
        <v>715</v>
      </c>
      <c r="AZ149">
        <v>1</v>
      </c>
      <c r="BA149" t="s">
        <v>398</v>
      </c>
      <c r="BB149">
        <v>5</v>
      </c>
      <c r="BC149">
        <v>1</v>
      </c>
      <c r="BE149" t="s">
        <v>68</v>
      </c>
      <c r="BF149">
        <v>1</v>
      </c>
      <c r="BG149" t="s">
        <v>399</v>
      </c>
      <c r="BI149" t="s">
        <v>118</v>
      </c>
      <c r="BJ149" t="s">
        <v>350</v>
      </c>
      <c r="BK149" t="s">
        <v>66</v>
      </c>
      <c r="BL149">
        <v>0.99644697398781323</v>
      </c>
      <c r="BM149">
        <v>6021</v>
      </c>
      <c r="BN149" t="s">
        <v>119</v>
      </c>
      <c r="BO149" t="s">
        <v>200</v>
      </c>
      <c r="BP149">
        <v>5</v>
      </c>
      <c r="BQ149">
        <v>2244.1849999999999</v>
      </c>
      <c r="BR149">
        <v>5.9795333456611494E-3</v>
      </c>
      <c r="BS149">
        <v>0.36210506600352133</v>
      </c>
      <c r="BT149">
        <v>0.13011405031225146</v>
      </c>
      <c r="BU149">
        <v>10.331</v>
      </c>
      <c r="BV149">
        <v>0.57927488152714679</v>
      </c>
      <c r="BW149">
        <v>3.6984473205194761</v>
      </c>
      <c r="BX149">
        <v>4</v>
      </c>
      <c r="BY149">
        <v>13</v>
      </c>
      <c r="BZ149">
        <v>83</v>
      </c>
    </row>
    <row r="150" spans="1:78" ht="16.5">
      <c r="A150" s="109" t="str">
        <f t="shared" si="37"/>
        <v>해성운수</v>
      </c>
      <c r="B150" s="110" t="str">
        <f t="shared" si="38"/>
        <v>추경옥</v>
      </c>
      <c r="C150" s="111" t="str">
        <f t="shared" si="39"/>
        <v>F</v>
      </c>
      <c r="D150" s="112">
        <f t="shared" si="40"/>
        <v>0.7627679363714055</v>
      </c>
      <c r="E150" s="113">
        <f t="shared" si="41"/>
        <v>3591</v>
      </c>
      <c r="F150" s="114" t="str">
        <f t="shared" si="42"/>
        <v>579</v>
      </c>
      <c r="G150" s="115" t="str">
        <f t="shared" si="43"/>
        <v>71바5814</v>
      </c>
      <c r="H150" s="116">
        <f t="shared" si="44"/>
        <v>3</v>
      </c>
      <c r="I150" s="117">
        <f t="shared" si="45"/>
        <v>768.41399999999999</v>
      </c>
      <c r="J150" s="118">
        <f t="shared" si="46"/>
        <v>3.0052419728930774E-2</v>
      </c>
      <c r="K150" s="118">
        <f t="shared" si="47"/>
        <v>0.47208129454070463</v>
      </c>
      <c r="L150" s="118">
        <f t="shared" si="48"/>
        <v>0.45288086890660506</v>
      </c>
      <c r="M150" s="119">
        <f t="shared" si="49"/>
        <v>5.9470000000000001</v>
      </c>
      <c r="N150" s="120">
        <f t="shared" si="50"/>
        <v>1.0411054457623103</v>
      </c>
      <c r="O150" s="120">
        <f t="shared" si="51"/>
        <v>1.6917963493637544</v>
      </c>
      <c r="P150" s="225">
        <f t="shared" si="52"/>
        <v>19</v>
      </c>
      <c r="Q150" s="226">
        <f t="shared" si="53"/>
        <v>8</v>
      </c>
      <c r="R150" s="226">
        <f t="shared" si="54"/>
        <v>13</v>
      </c>
      <c r="T150">
        <v>534</v>
      </c>
      <c r="U150">
        <v>3591</v>
      </c>
      <c r="V150" t="s">
        <v>351</v>
      </c>
      <c r="W150">
        <v>768.41399999999999</v>
      </c>
      <c r="X150">
        <v>177.63200000000001</v>
      </c>
      <c r="Y150">
        <v>4.3259999999999996</v>
      </c>
      <c r="Z150">
        <v>5.9470000000000001</v>
      </c>
      <c r="AA150">
        <v>79.536657000000005</v>
      </c>
      <c r="AB150">
        <v>2.390269</v>
      </c>
      <c r="AC150">
        <v>37.547767999999998</v>
      </c>
      <c r="AD150" s="1">
        <v>348</v>
      </c>
      <c r="AE150">
        <v>8</v>
      </c>
      <c r="AF150">
        <v>13</v>
      </c>
      <c r="AG150">
        <v>69</v>
      </c>
      <c r="AH150">
        <v>9.66113</v>
      </c>
      <c r="AI150">
        <v>113.6</v>
      </c>
      <c r="AJ150">
        <v>0</v>
      </c>
      <c r="AK150">
        <v>19</v>
      </c>
      <c r="AL150">
        <v>21948</v>
      </c>
      <c r="AM150">
        <v>0.7627679363714055</v>
      </c>
      <c r="AN150" t="s">
        <v>70</v>
      </c>
      <c r="AO150">
        <v>466.79899999999998</v>
      </c>
      <c r="AP150" t="s">
        <v>638</v>
      </c>
      <c r="AQ150" t="s">
        <v>118</v>
      </c>
      <c r="AR150" t="s">
        <v>127</v>
      </c>
      <c r="AS150" t="s">
        <v>118</v>
      </c>
      <c r="AT150" t="s">
        <v>127</v>
      </c>
      <c r="AU150" t="s">
        <v>244</v>
      </c>
      <c r="AV150" t="s">
        <v>351</v>
      </c>
      <c r="AW150" t="s">
        <v>70</v>
      </c>
      <c r="AX150">
        <v>3591</v>
      </c>
      <c r="AY150" t="s">
        <v>719</v>
      </c>
      <c r="AZ150">
        <v>5</v>
      </c>
      <c r="BA150" t="s">
        <v>720</v>
      </c>
      <c r="BB150">
        <v>3</v>
      </c>
      <c r="BC150">
        <v>1</v>
      </c>
      <c r="BE150" t="s">
        <v>70</v>
      </c>
      <c r="BF150">
        <v>0</v>
      </c>
      <c r="BG150" t="s">
        <v>363</v>
      </c>
      <c r="BI150" t="s">
        <v>118</v>
      </c>
      <c r="BJ150" t="s">
        <v>351</v>
      </c>
      <c r="BK150" t="s">
        <v>70</v>
      </c>
      <c r="BL150">
        <v>0.7627679363714055</v>
      </c>
      <c r="BM150">
        <v>3591</v>
      </c>
      <c r="BN150" t="s">
        <v>127</v>
      </c>
      <c r="BO150" t="s">
        <v>244</v>
      </c>
      <c r="BP150">
        <v>3</v>
      </c>
      <c r="BQ150">
        <v>768.41399999999999</v>
      </c>
      <c r="BR150">
        <v>3.0052419728930774E-2</v>
      </c>
      <c r="BS150">
        <v>0.47208129454070463</v>
      </c>
      <c r="BT150">
        <v>0.45288086890660506</v>
      </c>
      <c r="BU150">
        <v>5.9470000000000001</v>
      </c>
      <c r="BV150">
        <v>1.0411054457623103</v>
      </c>
      <c r="BW150">
        <v>1.6917963493637544</v>
      </c>
      <c r="BX150">
        <v>19</v>
      </c>
      <c r="BY150">
        <v>8</v>
      </c>
      <c r="BZ150">
        <v>13</v>
      </c>
    </row>
    <row r="151" spans="1:78" ht="16.5">
      <c r="A151" s="126" t="str">
        <f t="shared" si="37"/>
        <v>해성운수</v>
      </c>
      <c r="B151" s="127" t="str">
        <f t="shared" si="38"/>
        <v>태일국</v>
      </c>
      <c r="C151" s="128" t="str">
        <f t="shared" si="39"/>
        <v>S</v>
      </c>
      <c r="D151" s="129">
        <f t="shared" si="40"/>
        <v>1.1080836256033526</v>
      </c>
      <c r="E151" s="130">
        <f t="shared" si="41"/>
        <v>719</v>
      </c>
      <c r="F151" s="131" t="str">
        <f t="shared" si="42"/>
        <v>24</v>
      </c>
      <c r="G151" s="132" t="str">
        <f t="shared" si="43"/>
        <v>70바3861</v>
      </c>
      <c r="H151" s="133">
        <f t="shared" si="44"/>
        <v>14</v>
      </c>
      <c r="I151" s="134">
        <f t="shared" si="45"/>
        <v>2055.6529999999998</v>
      </c>
      <c r="J151" s="135">
        <f t="shared" si="46"/>
        <v>1.6898411687390897E-4</v>
      </c>
      <c r="K151" s="135">
        <f t="shared" si="47"/>
        <v>0.37171223983399232</v>
      </c>
      <c r="L151" s="135">
        <f t="shared" si="48"/>
        <v>0.14934427162560998</v>
      </c>
      <c r="M151" s="136">
        <f t="shared" si="49"/>
        <v>10.084</v>
      </c>
      <c r="N151" s="137">
        <f t="shared" si="50"/>
        <v>0.53510976803964483</v>
      </c>
      <c r="O151" s="137">
        <f t="shared" si="51"/>
        <v>9.1455123992230209</v>
      </c>
      <c r="P151" s="223">
        <f t="shared" si="52"/>
        <v>1</v>
      </c>
      <c r="Q151" s="224">
        <f t="shared" si="53"/>
        <v>11</v>
      </c>
      <c r="R151" s="224">
        <f t="shared" si="54"/>
        <v>188</v>
      </c>
      <c r="T151">
        <v>534</v>
      </c>
      <c r="U151">
        <v>719</v>
      </c>
      <c r="V151" t="s">
        <v>352</v>
      </c>
      <c r="W151">
        <v>2055.6529999999998</v>
      </c>
      <c r="X151">
        <v>766.04100000000005</v>
      </c>
      <c r="Y151">
        <v>2.6829999999999998</v>
      </c>
      <c r="Z151">
        <v>10.084</v>
      </c>
      <c r="AA151">
        <v>128.177727</v>
      </c>
      <c r="AB151">
        <v>2.1659999999999999E-2</v>
      </c>
      <c r="AC151">
        <v>47.645229999999998</v>
      </c>
      <c r="AD151" s="1">
        <v>307</v>
      </c>
      <c r="AE151">
        <v>11</v>
      </c>
      <c r="AF151">
        <v>188</v>
      </c>
      <c r="AG151">
        <v>74</v>
      </c>
      <c r="AH151">
        <v>16.037521000000002</v>
      </c>
      <c r="AI151">
        <v>160.19999999999999</v>
      </c>
      <c r="AJ151">
        <v>0</v>
      </c>
      <c r="AK151">
        <v>1</v>
      </c>
      <c r="AL151">
        <v>118</v>
      </c>
      <c r="AM151">
        <v>1.1080836256033526</v>
      </c>
      <c r="AN151" t="s">
        <v>71</v>
      </c>
      <c r="AO151">
        <v>291.25299999999999</v>
      </c>
      <c r="AP151" t="s">
        <v>639</v>
      </c>
      <c r="AQ151" t="s">
        <v>118</v>
      </c>
      <c r="AR151" t="s">
        <v>119</v>
      </c>
      <c r="AS151" t="s">
        <v>118</v>
      </c>
      <c r="AT151" t="s">
        <v>119</v>
      </c>
      <c r="AU151" t="s">
        <v>193</v>
      </c>
      <c r="AV151" t="s">
        <v>352</v>
      </c>
      <c r="AW151" t="s">
        <v>71</v>
      </c>
      <c r="AX151">
        <v>719</v>
      </c>
      <c r="AY151" t="s">
        <v>712</v>
      </c>
      <c r="AZ151">
        <v>2</v>
      </c>
      <c r="BA151" t="s">
        <v>422</v>
      </c>
      <c r="BB151">
        <v>14</v>
      </c>
      <c r="BC151">
        <v>1</v>
      </c>
      <c r="BE151" t="s">
        <v>71</v>
      </c>
      <c r="BF151">
        <v>0</v>
      </c>
      <c r="BG151" t="s">
        <v>363</v>
      </c>
      <c r="BI151" t="s">
        <v>118</v>
      </c>
      <c r="BJ151" t="s">
        <v>352</v>
      </c>
      <c r="BK151" t="s">
        <v>71</v>
      </c>
      <c r="BL151">
        <v>1.1080836256033526</v>
      </c>
      <c r="BM151">
        <v>719</v>
      </c>
      <c r="BN151" t="s">
        <v>119</v>
      </c>
      <c r="BO151" t="s">
        <v>193</v>
      </c>
      <c r="BP151">
        <v>14</v>
      </c>
      <c r="BQ151">
        <v>2055.6529999999998</v>
      </c>
      <c r="BR151">
        <v>1.6898411687390897E-4</v>
      </c>
      <c r="BS151">
        <v>0.37171223983399232</v>
      </c>
      <c r="BT151">
        <v>0.14934427162560998</v>
      </c>
      <c r="BU151">
        <v>10.084</v>
      </c>
      <c r="BV151">
        <v>0.53510976803964483</v>
      </c>
      <c r="BW151">
        <v>9.1455123992230209</v>
      </c>
      <c r="BX151">
        <v>1</v>
      </c>
      <c r="BY151">
        <v>11</v>
      </c>
      <c r="BZ151">
        <v>188</v>
      </c>
    </row>
    <row r="152" spans="1:78" ht="16.5">
      <c r="A152" s="109" t="str">
        <f t="shared" si="37"/>
        <v>해성운수</v>
      </c>
      <c r="B152" s="110" t="str">
        <f t="shared" si="38"/>
        <v>한규민</v>
      </c>
      <c r="C152" s="111" t="str">
        <f t="shared" si="39"/>
        <v>D</v>
      </c>
      <c r="D152" s="112">
        <f t="shared" si="40"/>
        <v>0.83432144966596977</v>
      </c>
      <c r="E152" s="113">
        <f t="shared" si="41"/>
        <v>7042</v>
      </c>
      <c r="F152" s="114" t="str">
        <f t="shared" si="42"/>
        <v>593</v>
      </c>
      <c r="G152" s="115" t="str">
        <f t="shared" si="43"/>
        <v>71바5789</v>
      </c>
      <c r="H152" s="116">
        <f t="shared" si="44"/>
        <v>2</v>
      </c>
      <c r="I152" s="117">
        <f t="shared" si="45"/>
        <v>1459.6369999999999</v>
      </c>
      <c r="J152" s="118">
        <f t="shared" si="46"/>
        <v>7.6590777273501699E-3</v>
      </c>
      <c r="K152" s="118">
        <f t="shared" si="47"/>
        <v>0.5295240177041648</v>
      </c>
      <c r="L152" s="118">
        <f t="shared" si="48"/>
        <v>0.16510954435931674</v>
      </c>
      <c r="M152" s="119">
        <f t="shared" si="49"/>
        <v>8.5259999999999998</v>
      </c>
      <c r="N152" s="120">
        <f t="shared" si="50"/>
        <v>2.0553055314437767</v>
      </c>
      <c r="O152" s="120">
        <f t="shared" si="51"/>
        <v>19.730933101860259</v>
      </c>
      <c r="P152" s="225">
        <f t="shared" si="52"/>
        <v>158</v>
      </c>
      <c r="Q152" s="226">
        <f t="shared" si="53"/>
        <v>30</v>
      </c>
      <c r="R152" s="226">
        <f t="shared" si="54"/>
        <v>288</v>
      </c>
      <c r="T152">
        <v>534</v>
      </c>
      <c r="U152">
        <v>7042</v>
      </c>
      <c r="V152" t="s">
        <v>353</v>
      </c>
      <c r="W152">
        <v>1459.6369999999999</v>
      </c>
      <c r="X152">
        <v>760.69100000000003</v>
      </c>
      <c r="Y152">
        <v>1.919</v>
      </c>
      <c r="Z152">
        <v>8.5259999999999998</v>
      </c>
      <c r="AA152">
        <v>152.43192999999999</v>
      </c>
      <c r="AB152">
        <v>1.1674880000000001</v>
      </c>
      <c r="AC152">
        <v>80.716368000000003</v>
      </c>
      <c r="AD152" s="1">
        <v>241</v>
      </c>
      <c r="AE152">
        <v>30</v>
      </c>
      <c r="AF152">
        <v>288</v>
      </c>
      <c r="AG152">
        <v>72</v>
      </c>
      <c r="AH152">
        <v>9.5756639999999997</v>
      </c>
      <c r="AI152">
        <v>167.1</v>
      </c>
      <c r="AJ152">
        <v>0</v>
      </c>
      <c r="AK152">
        <v>158</v>
      </c>
      <c r="AL152">
        <v>55004</v>
      </c>
      <c r="AM152">
        <v>0.83432144966596977</v>
      </c>
      <c r="AN152" t="s">
        <v>67</v>
      </c>
      <c r="AO152">
        <v>1371.087</v>
      </c>
      <c r="AP152" t="s">
        <v>640</v>
      </c>
      <c r="AQ152" t="s">
        <v>118</v>
      </c>
      <c r="AR152" t="s">
        <v>128</v>
      </c>
      <c r="AS152" t="s">
        <v>118</v>
      </c>
      <c r="AT152" t="s">
        <v>128</v>
      </c>
      <c r="AU152" t="s">
        <v>250</v>
      </c>
      <c r="AV152" t="s">
        <v>353</v>
      </c>
      <c r="AW152" t="s">
        <v>67</v>
      </c>
      <c r="AX152">
        <v>7042</v>
      </c>
      <c r="AY152" t="s">
        <v>732</v>
      </c>
      <c r="AZ152">
        <v>1</v>
      </c>
      <c r="BA152" t="s">
        <v>390</v>
      </c>
      <c r="BB152">
        <v>2</v>
      </c>
      <c r="BC152">
        <v>1</v>
      </c>
      <c r="BE152" t="s">
        <v>67</v>
      </c>
      <c r="BF152">
        <v>0</v>
      </c>
      <c r="BG152" t="s">
        <v>363</v>
      </c>
      <c r="BI152" t="s">
        <v>118</v>
      </c>
      <c r="BJ152" t="s">
        <v>353</v>
      </c>
      <c r="BK152" t="s">
        <v>67</v>
      </c>
      <c r="BL152">
        <v>0.83432144966596977</v>
      </c>
      <c r="BM152">
        <v>7042</v>
      </c>
      <c r="BN152" t="s">
        <v>128</v>
      </c>
      <c r="BO152" t="s">
        <v>250</v>
      </c>
      <c r="BP152">
        <v>2</v>
      </c>
      <c r="BQ152">
        <v>1459.6369999999999</v>
      </c>
      <c r="BR152">
        <v>7.6590777273501699E-3</v>
      </c>
      <c r="BS152">
        <v>0.5295240177041648</v>
      </c>
      <c r="BT152">
        <v>0.16510954435931674</v>
      </c>
      <c r="BU152">
        <v>8.5259999999999998</v>
      </c>
      <c r="BV152">
        <v>2.0553055314437767</v>
      </c>
      <c r="BW152">
        <v>19.730933101860259</v>
      </c>
      <c r="BX152">
        <v>158</v>
      </c>
      <c r="BY152">
        <v>30</v>
      </c>
      <c r="BZ152">
        <v>288</v>
      </c>
    </row>
    <row r="153" spans="1:78" ht="16.5">
      <c r="A153" s="126" t="str">
        <f t="shared" si="37"/>
        <v>해성운수</v>
      </c>
      <c r="B153" s="127" t="str">
        <f t="shared" si="38"/>
        <v>한효수</v>
      </c>
      <c r="C153" s="128" t="str">
        <f t="shared" si="39"/>
        <v>S</v>
      </c>
      <c r="D153" s="129">
        <f t="shared" si="40"/>
        <v>1.0291511836926868</v>
      </c>
      <c r="E153" s="130">
        <f t="shared" si="41"/>
        <v>6945</v>
      </c>
      <c r="F153" s="131" t="str">
        <f t="shared" si="42"/>
        <v>24</v>
      </c>
      <c r="G153" s="132" t="str">
        <f t="shared" si="43"/>
        <v>70바3860</v>
      </c>
      <c r="H153" s="133">
        <f t="shared" si="44"/>
        <v>10</v>
      </c>
      <c r="I153" s="134">
        <f t="shared" si="45"/>
        <v>2230.6950000000002</v>
      </c>
      <c r="J153" s="135">
        <f t="shared" si="46"/>
        <v>7.722746911077486E-3</v>
      </c>
      <c r="K153" s="135">
        <f t="shared" si="47"/>
        <v>0.39072384649478642</v>
      </c>
      <c r="L153" s="135">
        <f t="shared" si="48"/>
        <v>0.18424751030508427</v>
      </c>
      <c r="M153" s="136">
        <f t="shared" si="49"/>
        <v>12.314</v>
      </c>
      <c r="N153" s="137">
        <f t="shared" si="50"/>
        <v>0.40346170139799475</v>
      </c>
      <c r="O153" s="137">
        <f t="shared" si="51"/>
        <v>26.583643214334543</v>
      </c>
      <c r="P153" s="223">
        <f t="shared" si="52"/>
        <v>6</v>
      </c>
      <c r="Q153" s="224">
        <f t="shared" si="53"/>
        <v>9</v>
      </c>
      <c r="R153" s="224">
        <f t="shared" si="54"/>
        <v>593</v>
      </c>
      <c r="T153">
        <v>534</v>
      </c>
      <c r="U153">
        <v>6945</v>
      </c>
      <c r="V153" t="s">
        <v>354</v>
      </c>
      <c r="W153">
        <v>2230.6950000000002</v>
      </c>
      <c r="X153">
        <v>908.76400000000001</v>
      </c>
      <c r="Y153">
        <v>2.4550000000000001</v>
      </c>
      <c r="Z153">
        <v>12.314</v>
      </c>
      <c r="AA153">
        <v>140.99244899999999</v>
      </c>
      <c r="AB153">
        <v>1.088849</v>
      </c>
      <c r="AC153">
        <v>55.089112</v>
      </c>
      <c r="AD153" s="1">
        <v>411</v>
      </c>
      <c r="AE153">
        <v>9</v>
      </c>
      <c r="AF153">
        <v>593</v>
      </c>
      <c r="AG153">
        <v>80</v>
      </c>
      <c r="AH153">
        <v>15.821379</v>
      </c>
      <c r="AI153">
        <v>242.4</v>
      </c>
      <c r="AJ153">
        <v>0</v>
      </c>
      <c r="AK153">
        <v>6</v>
      </c>
      <c r="AL153">
        <v>3509</v>
      </c>
      <c r="AM153">
        <v>1.0291511836926868</v>
      </c>
      <c r="AN153" t="s">
        <v>71</v>
      </c>
      <c r="AO153">
        <v>415.30200000000002</v>
      </c>
      <c r="AP153" t="s">
        <v>641</v>
      </c>
      <c r="AQ153" t="s">
        <v>118</v>
      </c>
      <c r="AR153" t="s">
        <v>119</v>
      </c>
      <c r="AS153" t="s">
        <v>118</v>
      </c>
      <c r="AT153" t="s">
        <v>119</v>
      </c>
      <c r="AU153" t="s">
        <v>191</v>
      </c>
      <c r="AV153" t="s">
        <v>354</v>
      </c>
      <c r="AW153" t="s">
        <v>71</v>
      </c>
      <c r="AX153">
        <v>6945</v>
      </c>
      <c r="AY153" t="s">
        <v>712</v>
      </c>
      <c r="AZ153">
        <v>10</v>
      </c>
      <c r="BA153" t="s">
        <v>721</v>
      </c>
      <c r="BB153">
        <v>10</v>
      </c>
      <c r="BC153">
        <v>1</v>
      </c>
      <c r="BE153" t="s">
        <v>66</v>
      </c>
      <c r="BF153">
        <v>1</v>
      </c>
      <c r="BG153" t="s">
        <v>399</v>
      </c>
      <c r="BI153" t="s">
        <v>118</v>
      </c>
      <c r="BJ153" t="s">
        <v>354</v>
      </c>
      <c r="BK153" t="s">
        <v>71</v>
      </c>
      <c r="BL153">
        <v>1.0291511836926868</v>
      </c>
      <c r="BM153">
        <v>6945</v>
      </c>
      <c r="BN153" t="s">
        <v>119</v>
      </c>
      <c r="BO153" t="s">
        <v>191</v>
      </c>
      <c r="BP153">
        <v>10</v>
      </c>
      <c r="BQ153">
        <v>2230.6950000000002</v>
      </c>
      <c r="BR153">
        <v>7.722746911077486E-3</v>
      </c>
      <c r="BS153">
        <v>0.39072384649478642</v>
      </c>
      <c r="BT153">
        <v>0.18424751030508427</v>
      </c>
      <c r="BU153">
        <v>12.314</v>
      </c>
      <c r="BV153">
        <v>0.40346170139799475</v>
      </c>
      <c r="BW153">
        <v>26.583643214334543</v>
      </c>
      <c r="BX153">
        <v>6</v>
      </c>
      <c r="BY153">
        <v>9</v>
      </c>
      <c r="BZ153">
        <v>593</v>
      </c>
    </row>
    <row r="154" spans="1:78" ht="16.5">
      <c r="A154" s="109" t="str">
        <f t="shared" si="37"/>
        <v>해성운수</v>
      </c>
      <c r="B154" s="110" t="str">
        <f t="shared" si="38"/>
        <v>해성운수</v>
      </c>
      <c r="C154" s="111" t="str">
        <f t="shared" si="39"/>
        <v>C</v>
      </c>
      <c r="D154" s="112">
        <f t="shared" si="40"/>
        <v>0.88374162128287392</v>
      </c>
      <c r="E154" s="113">
        <f t="shared" si="41"/>
        <v>9999</v>
      </c>
      <c r="F154" s="114" t="str">
        <f t="shared" si="42"/>
        <v>557</v>
      </c>
      <c r="G154" s="115" t="str">
        <f t="shared" si="43"/>
        <v>70바3890</v>
      </c>
      <c r="H154" s="116">
        <f t="shared" si="44"/>
        <v>18</v>
      </c>
      <c r="I154" s="117">
        <f t="shared" si="45"/>
        <v>9754.6769999999979</v>
      </c>
      <c r="J154" s="118">
        <f t="shared" si="46"/>
        <v>2.2558571178846857E-2</v>
      </c>
      <c r="K154" s="118">
        <f t="shared" si="47"/>
        <v>0.52227745637846579</v>
      </c>
      <c r="L154" s="118">
        <f t="shared" si="48"/>
        <v>0.28529904168021153</v>
      </c>
      <c r="M154" s="119">
        <f t="shared" si="49"/>
        <v>11.826000000000001</v>
      </c>
      <c r="N154" s="120">
        <f t="shared" si="50"/>
        <v>1.958035104596493</v>
      </c>
      <c r="O154" s="120">
        <f t="shared" si="51"/>
        <v>13.808760659117675</v>
      </c>
      <c r="P154" s="225">
        <f t="shared" si="52"/>
        <v>1300</v>
      </c>
      <c r="Q154" s="226">
        <f t="shared" si="53"/>
        <v>191</v>
      </c>
      <c r="R154" s="226">
        <f t="shared" si="54"/>
        <v>1400</v>
      </c>
      <c r="T154">
        <v>534</v>
      </c>
      <c r="U154">
        <v>9999</v>
      </c>
      <c r="V154" t="s">
        <v>118</v>
      </c>
      <c r="W154">
        <v>9929.4709999999995</v>
      </c>
      <c r="X154">
        <v>3581.2240000000002</v>
      </c>
      <c r="Y154">
        <v>2.7730000000000001</v>
      </c>
      <c r="Z154">
        <v>11.826000000000001</v>
      </c>
      <c r="AA154">
        <v>1062.4734080000001</v>
      </c>
      <c r="AB154">
        <v>23.967881999999999</v>
      </c>
      <c r="AC154">
        <v>554.90590899999995</v>
      </c>
      <c r="AD154" s="1">
        <v>2783</v>
      </c>
      <c r="AE154">
        <v>191</v>
      </c>
      <c r="AF154">
        <v>1400</v>
      </c>
      <c r="AG154">
        <v>83</v>
      </c>
      <c r="AH154">
        <v>9.345618</v>
      </c>
      <c r="AI154">
        <v>2151.6999999999998</v>
      </c>
      <c r="AJ154">
        <v>0</v>
      </c>
      <c r="AK154">
        <v>1300</v>
      </c>
      <c r="AL154">
        <v>479326</v>
      </c>
      <c r="AM154">
        <v>0.88374162128287392</v>
      </c>
      <c r="AN154" t="s">
        <v>69</v>
      </c>
      <c r="AO154">
        <v>3469.2550000000001</v>
      </c>
      <c r="AP154" t="s">
        <v>642</v>
      </c>
      <c r="AQ154" t="s">
        <v>118</v>
      </c>
      <c r="AR154" t="s">
        <v>122</v>
      </c>
      <c r="AS154" t="s">
        <v>118</v>
      </c>
      <c r="AT154" t="s">
        <v>122</v>
      </c>
      <c r="AU154" t="s">
        <v>225</v>
      </c>
      <c r="AV154" t="s">
        <v>118</v>
      </c>
      <c r="AW154" t="s">
        <v>69</v>
      </c>
      <c r="AX154">
        <v>9999</v>
      </c>
      <c r="AY154" t="s">
        <v>689</v>
      </c>
      <c r="AZ154">
        <v>2</v>
      </c>
      <c r="BA154" t="s">
        <v>426</v>
      </c>
      <c r="BB154">
        <v>18</v>
      </c>
      <c r="BC154">
        <v>1</v>
      </c>
      <c r="BE154" t="s">
        <v>185</v>
      </c>
      <c r="BF154" t="s">
        <v>186</v>
      </c>
      <c r="BG154" t="s">
        <v>185</v>
      </c>
      <c r="BI154" t="s">
        <v>118</v>
      </c>
      <c r="BJ154" t="s">
        <v>118</v>
      </c>
      <c r="BK154" t="s">
        <v>69</v>
      </c>
      <c r="BL154">
        <v>0.88374162128287392</v>
      </c>
      <c r="BM154">
        <v>9999</v>
      </c>
      <c r="BN154" t="s">
        <v>122</v>
      </c>
      <c r="BO154" t="s">
        <v>225</v>
      </c>
      <c r="BP154">
        <v>18</v>
      </c>
      <c r="BQ154">
        <v>9754.6769999999979</v>
      </c>
      <c r="BR154">
        <v>2.2558571178846857E-2</v>
      </c>
      <c r="BS154">
        <v>0.52227745637846579</v>
      </c>
      <c r="BT154">
        <v>0.28027676398873619</v>
      </c>
      <c r="BU154">
        <v>11.826000000000001</v>
      </c>
      <c r="BV154">
        <v>1.958035104596493</v>
      </c>
      <c r="BW154">
        <v>13.808760659117675</v>
      </c>
      <c r="BX154">
        <v>1300</v>
      </c>
      <c r="BY154">
        <v>191</v>
      </c>
      <c r="BZ154">
        <v>1400</v>
      </c>
    </row>
    <row r="155" spans="1:78" ht="16.5">
      <c r="A155" s="126" t="str">
        <f t="shared" si="37"/>
        <v>해성운수</v>
      </c>
      <c r="B155" s="127" t="str">
        <f t="shared" si="38"/>
        <v>허영훈</v>
      </c>
      <c r="C155" s="128" t="str">
        <f t="shared" si="39"/>
        <v>F</v>
      </c>
      <c r="D155" s="129">
        <f t="shared" si="40"/>
        <v>0.6735714285714286</v>
      </c>
      <c r="E155" s="130">
        <f t="shared" si="41"/>
        <v>4139</v>
      </c>
      <c r="F155" s="131" t="str">
        <f t="shared" si="42"/>
        <v>579</v>
      </c>
      <c r="G155" s="132" t="str">
        <f t="shared" si="43"/>
        <v>71바5796</v>
      </c>
      <c r="H155" s="133">
        <f t="shared" si="44"/>
        <v>1</v>
      </c>
      <c r="I155" s="134">
        <f t="shared" si="45"/>
        <v>1211.191</v>
      </c>
      <c r="J155" s="135">
        <f t="shared" si="46"/>
        <v>2.8082627638672804E-3</v>
      </c>
      <c r="K155" s="135">
        <f t="shared" si="47"/>
        <v>0.49046425002456778</v>
      </c>
      <c r="L155" s="135">
        <f t="shared" si="48"/>
        <v>0.46565735709727035</v>
      </c>
      <c r="M155" s="136">
        <f t="shared" si="49"/>
        <v>7.6349999999999998</v>
      </c>
      <c r="N155" s="137">
        <f t="shared" si="50"/>
        <v>8.2563361187459286E-2</v>
      </c>
      <c r="O155" s="137">
        <f t="shared" si="51"/>
        <v>3.6327878922482086</v>
      </c>
      <c r="P155" s="223">
        <f t="shared" si="52"/>
        <v>34</v>
      </c>
      <c r="Q155" s="224">
        <f t="shared" si="53"/>
        <v>1</v>
      </c>
      <c r="R155" s="224">
        <f t="shared" si="54"/>
        <v>44</v>
      </c>
      <c r="T155">
        <v>534</v>
      </c>
      <c r="U155">
        <v>4139</v>
      </c>
      <c r="V155" t="s">
        <v>460</v>
      </c>
      <c r="W155">
        <v>1211.191</v>
      </c>
      <c r="X155">
        <v>321.06200000000001</v>
      </c>
      <c r="Y155">
        <v>3.7719999999999998</v>
      </c>
      <c r="Z155">
        <v>7.6349999999999998</v>
      </c>
      <c r="AA155">
        <v>111.670818</v>
      </c>
      <c r="AB155">
        <v>0.31360100000000002</v>
      </c>
      <c r="AC155">
        <v>54.770544000000001</v>
      </c>
      <c r="AD155" s="1">
        <v>564</v>
      </c>
      <c r="AE155">
        <v>1</v>
      </c>
      <c r="AF155">
        <v>44</v>
      </c>
      <c r="AG155">
        <v>72</v>
      </c>
      <c r="AH155">
        <v>10.846083</v>
      </c>
      <c r="AI155">
        <v>298.10000000000002</v>
      </c>
      <c r="AJ155">
        <v>0</v>
      </c>
      <c r="AK155">
        <v>34</v>
      </c>
      <c r="AL155">
        <v>33403</v>
      </c>
      <c r="AM155">
        <v>0.6735714285714286</v>
      </c>
      <c r="AN155" t="s">
        <v>70</v>
      </c>
      <c r="AO155">
        <v>1211.191</v>
      </c>
      <c r="AP155" t="s">
        <v>643</v>
      </c>
      <c r="AQ155" t="s">
        <v>118</v>
      </c>
      <c r="AR155" t="s">
        <v>127</v>
      </c>
      <c r="AS155" t="s">
        <v>118</v>
      </c>
      <c r="AT155" t="s">
        <v>127</v>
      </c>
      <c r="AU155" t="s">
        <v>384</v>
      </c>
      <c r="AV155" t="s">
        <v>460</v>
      </c>
      <c r="AW155" t="s">
        <v>70</v>
      </c>
      <c r="AX155">
        <v>4139</v>
      </c>
      <c r="AY155" t="s">
        <v>719</v>
      </c>
      <c r="AZ155">
        <v>7</v>
      </c>
      <c r="BA155" t="s">
        <v>798</v>
      </c>
      <c r="BB155">
        <v>1</v>
      </c>
      <c r="BC155">
        <v>1</v>
      </c>
      <c r="BE155" t="s">
        <v>70</v>
      </c>
      <c r="BF155">
        <v>0</v>
      </c>
      <c r="BG155" t="s">
        <v>363</v>
      </c>
      <c r="BI155" t="s">
        <v>118</v>
      </c>
      <c r="BJ155" t="s">
        <v>460</v>
      </c>
      <c r="BK155" t="s">
        <v>70</v>
      </c>
      <c r="BL155">
        <v>0.6735714285714286</v>
      </c>
      <c r="BM155">
        <v>4139</v>
      </c>
      <c r="BN155" t="s">
        <v>127</v>
      </c>
      <c r="BO155" t="s">
        <v>384</v>
      </c>
      <c r="BP155">
        <v>1</v>
      </c>
      <c r="BQ155">
        <v>1211.191</v>
      </c>
      <c r="BR155">
        <v>2.8082627638672804E-3</v>
      </c>
      <c r="BS155">
        <v>0.49046425002456778</v>
      </c>
      <c r="BT155">
        <v>0.46565735709727035</v>
      </c>
      <c r="BU155">
        <v>7.6349999999999998</v>
      </c>
      <c r="BV155">
        <v>8.2563361187459286E-2</v>
      </c>
      <c r="BW155">
        <v>3.6327878922482086</v>
      </c>
      <c r="BX155">
        <v>34</v>
      </c>
      <c r="BY155">
        <v>1</v>
      </c>
      <c r="BZ155">
        <v>44</v>
      </c>
    </row>
    <row r="156" spans="1:78" ht="16.5">
      <c r="A156" s="109" t="str">
        <f t="shared" si="37"/>
        <v>해성운수</v>
      </c>
      <c r="B156" s="110" t="str">
        <f t="shared" si="38"/>
        <v>허일</v>
      </c>
      <c r="C156" s="111" t="str">
        <f t="shared" si="39"/>
        <v>F</v>
      </c>
      <c r="D156" s="112">
        <f t="shared" si="40"/>
        <v>0.76881968586696336</v>
      </c>
      <c r="E156" s="113">
        <f t="shared" si="41"/>
        <v>8866</v>
      </c>
      <c r="F156" s="114" t="str">
        <f t="shared" si="42"/>
        <v>514-1</v>
      </c>
      <c r="G156" s="115" t="str">
        <f t="shared" si="43"/>
        <v>71바5754</v>
      </c>
      <c r="H156" s="116">
        <f t="shared" si="44"/>
        <v>2</v>
      </c>
      <c r="I156" s="117">
        <f t="shared" si="45"/>
        <v>1215.7049999999999</v>
      </c>
      <c r="J156" s="118">
        <f t="shared" si="46"/>
        <v>1.469330173772081E-2</v>
      </c>
      <c r="K156" s="118">
        <f t="shared" si="47"/>
        <v>0.4065421185282414</v>
      </c>
      <c r="L156" s="118">
        <f t="shared" si="48"/>
        <v>0.19412604209080328</v>
      </c>
      <c r="M156" s="119">
        <f t="shared" si="49"/>
        <v>8.5370000000000008</v>
      </c>
      <c r="N156" s="120">
        <f t="shared" si="50"/>
        <v>8.2256797496103096E-2</v>
      </c>
      <c r="O156" s="120">
        <f t="shared" si="51"/>
        <v>6.9918277871687629</v>
      </c>
      <c r="P156" s="225">
        <f t="shared" si="52"/>
        <v>13</v>
      </c>
      <c r="Q156" s="226">
        <f t="shared" si="53"/>
        <v>1</v>
      </c>
      <c r="R156" s="226">
        <f t="shared" si="54"/>
        <v>85</v>
      </c>
      <c r="T156">
        <v>534</v>
      </c>
      <c r="U156">
        <v>8866</v>
      </c>
      <c r="V156" t="s">
        <v>461</v>
      </c>
      <c r="W156">
        <v>1215.7049999999999</v>
      </c>
      <c r="X156">
        <v>562.64800000000002</v>
      </c>
      <c r="Y156">
        <v>2.161</v>
      </c>
      <c r="Z156">
        <v>8.5370000000000008</v>
      </c>
      <c r="AA156">
        <v>92.405235000000005</v>
      </c>
      <c r="AB156">
        <v>1.3577379999999999</v>
      </c>
      <c r="AC156">
        <v>37.56662</v>
      </c>
      <c r="AD156" s="1">
        <v>236</v>
      </c>
      <c r="AE156">
        <v>1</v>
      </c>
      <c r="AF156">
        <v>85</v>
      </c>
      <c r="AG156">
        <v>65</v>
      </c>
      <c r="AH156">
        <v>13.156235000000001</v>
      </c>
      <c r="AI156">
        <v>0</v>
      </c>
      <c r="AJ156">
        <v>0</v>
      </c>
      <c r="AK156">
        <v>13</v>
      </c>
      <c r="AL156">
        <v>1297</v>
      </c>
      <c r="AM156">
        <v>0.76881968586696336</v>
      </c>
      <c r="AN156" t="s">
        <v>70</v>
      </c>
      <c r="AO156">
        <v>978.74199999999996</v>
      </c>
      <c r="AP156" t="s">
        <v>644</v>
      </c>
      <c r="AQ156" t="s">
        <v>118</v>
      </c>
      <c r="AR156" t="s">
        <v>120</v>
      </c>
      <c r="AS156" t="s">
        <v>118</v>
      </c>
      <c r="AT156" t="s">
        <v>120</v>
      </c>
      <c r="AU156" t="s">
        <v>216</v>
      </c>
      <c r="AV156" t="s">
        <v>461</v>
      </c>
      <c r="AW156" t="s">
        <v>70</v>
      </c>
      <c r="AX156">
        <v>8866</v>
      </c>
      <c r="AY156" t="s">
        <v>693</v>
      </c>
      <c r="AZ156">
        <v>4</v>
      </c>
      <c r="BA156" t="s">
        <v>790</v>
      </c>
      <c r="BB156">
        <v>2</v>
      </c>
      <c r="BC156">
        <v>1</v>
      </c>
      <c r="BE156" t="s">
        <v>70</v>
      </c>
      <c r="BF156">
        <v>0</v>
      </c>
      <c r="BG156" t="s">
        <v>363</v>
      </c>
      <c r="BI156" t="s">
        <v>118</v>
      </c>
      <c r="BJ156" t="s">
        <v>461</v>
      </c>
      <c r="BK156" t="s">
        <v>70</v>
      </c>
      <c r="BL156">
        <v>0.76881968586696336</v>
      </c>
      <c r="BM156">
        <v>8866</v>
      </c>
      <c r="BN156" t="s">
        <v>120</v>
      </c>
      <c r="BO156" t="s">
        <v>216</v>
      </c>
      <c r="BP156">
        <v>2</v>
      </c>
      <c r="BQ156">
        <v>1215.7049999999999</v>
      </c>
      <c r="BR156">
        <v>1.469330173772081E-2</v>
      </c>
      <c r="BS156">
        <v>0.4065421185282414</v>
      </c>
      <c r="BT156">
        <v>0.19412604209080328</v>
      </c>
      <c r="BU156">
        <v>8.5370000000000008</v>
      </c>
      <c r="BV156">
        <v>8.2256797496103096E-2</v>
      </c>
      <c r="BW156">
        <v>6.9918277871687629</v>
      </c>
      <c r="BX156">
        <v>13</v>
      </c>
      <c r="BY156">
        <v>1</v>
      </c>
      <c r="BZ156">
        <v>85</v>
      </c>
    </row>
    <row r="157" spans="1:78" ht="16.5">
      <c r="A157" s="126" t="str">
        <f t="shared" si="37"/>
        <v>해성운수</v>
      </c>
      <c r="B157" s="127" t="str">
        <f t="shared" si="38"/>
        <v>홍기표</v>
      </c>
      <c r="C157" s="128" t="str">
        <f t="shared" si="39"/>
        <v>A</v>
      </c>
      <c r="D157" s="129">
        <f t="shared" si="40"/>
        <v>0.95326293473984225</v>
      </c>
      <c r="E157" s="130">
        <f t="shared" si="41"/>
        <v>8844</v>
      </c>
      <c r="F157" s="131" t="str">
        <f t="shared" si="42"/>
        <v>24</v>
      </c>
      <c r="G157" s="132" t="str">
        <f t="shared" si="43"/>
        <v>70바3864</v>
      </c>
      <c r="H157" s="133">
        <f t="shared" si="44"/>
        <v>3</v>
      </c>
      <c r="I157" s="134">
        <f t="shared" si="45"/>
        <v>575.18600000000004</v>
      </c>
      <c r="J157" s="135">
        <f t="shared" si="46"/>
        <v>1.139520811730638E-3</v>
      </c>
      <c r="K157" s="135">
        <f t="shared" si="47"/>
        <v>0.43033648136272445</v>
      </c>
      <c r="L157" s="135">
        <f t="shared" si="48"/>
        <v>0.10431408274888471</v>
      </c>
      <c r="M157" s="136">
        <f t="shared" si="49"/>
        <v>15.62</v>
      </c>
      <c r="N157" s="137">
        <f t="shared" si="50"/>
        <v>0.69542721832589804</v>
      </c>
      <c r="O157" s="137">
        <f t="shared" si="51"/>
        <v>50.766186937790557</v>
      </c>
      <c r="P157" s="223">
        <f t="shared" si="52"/>
        <v>10</v>
      </c>
      <c r="Q157" s="224">
        <f t="shared" si="53"/>
        <v>4</v>
      </c>
      <c r="R157" s="224">
        <f t="shared" si="54"/>
        <v>292</v>
      </c>
      <c r="T157">
        <v>534</v>
      </c>
      <c r="U157">
        <v>8844</v>
      </c>
      <c r="V157" t="s">
        <v>355</v>
      </c>
      <c r="W157">
        <v>575.18600000000004</v>
      </c>
      <c r="X157">
        <v>254.97900000000001</v>
      </c>
      <c r="Y157">
        <v>2.2559999999999998</v>
      </c>
      <c r="Z157">
        <v>15.62</v>
      </c>
      <c r="AA157">
        <v>35.587766000000002</v>
      </c>
      <c r="AB157">
        <v>4.0552999999999999E-2</v>
      </c>
      <c r="AC157">
        <v>15.314714</v>
      </c>
      <c r="AD157" s="1">
        <v>60</v>
      </c>
      <c r="AE157">
        <v>4</v>
      </c>
      <c r="AF157">
        <v>292</v>
      </c>
      <c r="AG157">
        <v>78</v>
      </c>
      <c r="AH157">
        <v>16.162464</v>
      </c>
      <c r="AI157">
        <v>347.9</v>
      </c>
      <c r="AJ157">
        <v>0</v>
      </c>
      <c r="AK157">
        <v>10</v>
      </c>
      <c r="AL157">
        <v>5673</v>
      </c>
      <c r="AM157">
        <v>0.95326293473984225</v>
      </c>
      <c r="AN157" t="s">
        <v>66</v>
      </c>
      <c r="AO157">
        <v>259.01400000000001</v>
      </c>
      <c r="AP157" t="s">
        <v>645</v>
      </c>
      <c r="AQ157" t="s">
        <v>118</v>
      </c>
      <c r="AR157" t="s">
        <v>119</v>
      </c>
      <c r="AS157" t="s">
        <v>118</v>
      </c>
      <c r="AT157" t="s">
        <v>119</v>
      </c>
      <c r="AU157" t="s">
        <v>197</v>
      </c>
      <c r="AV157" t="s">
        <v>355</v>
      </c>
      <c r="AW157" t="s">
        <v>66</v>
      </c>
      <c r="AX157">
        <v>8844</v>
      </c>
      <c r="AY157" t="s">
        <v>715</v>
      </c>
      <c r="AZ157">
        <v>8</v>
      </c>
      <c r="BA157" t="s">
        <v>468</v>
      </c>
      <c r="BB157">
        <v>3</v>
      </c>
      <c r="BC157">
        <v>1</v>
      </c>
      <c r="BE157" t="s">
        <v>71</v>
      </c>
      <c r="BF157">
        <v>-1</v>
      </c>
      <c r="BG157" t="s">
        <v>467</v>
      </c>
      <c r="BI157" t="s">
        <v>118</v>
      </c>
      <c r="BJ157" t="s">
        <v>355</v>
      </c>
      <c r="BK157" t="s">
        <v>66</v>
      </c>
      <c r="BL157">
        <v>0.95326293473984225</v>
      </c>
      <c r="BM157">
        <v>8844</v>
      </c>
      <c r="BN157" t="s">
        <v>119</v>
      </c>
      <c r="BO157" t="s">
        <v>197</v>
      </c>
      <c r="BP157">
        <v>3</v>
      </c>
      <c r="BQ157">
        <v>575.18600000000004</v>
      </c>
      <c r="BR157">
        <v>1.139520811730638E-3</v>
      </c>
      <c r="BS157">
        <v>0.43033648136272445</v>
      </c>
      <c r="BT157">
        <v>0.10431408274888471</v>
      </c>
      <c r="BU157">
        <v>15.62</v>
      </c>
      <c r="BV157">
        <v>0.69542721832589804</v>
      </c>
      <c r="BW157">
        <v>50.766186937790557</v>
      </c>
      <c r="BX157">
        <v>10</v>
      </c>
      <c r="BY157">
        <v>4</v>
      </c>
      <c r="BZ157">
        <v>292</v>
      </c>
    </row>
    <row r="158" spans="1:78" ht="16.5">
      <c r="A158" s="109" t="str">
        <f t="shared" si="37"/>
        <v>해성운수</v>
      </c>
      <c r="B158" s="110" t="str">
        <f t="shared" si="38"/>
        <v>홍순관</v>
      </c>
      <c r="C158" s="111" t="str">
        <f t="shared" si="39"/>
        <v>B</v>
      </c>
      <c r="D158" s="112">
        <f t="shared" si="40"/>
        <v>0.90757247835270005</v>
      </c>
      <c r="E158" s="113">
        <f t="shared" si="41"/>
        <v>4530</v>
      </c>
      <c r="F158" s="114" t="str">
        <f t="shared" si="42"/>
        <v>568</v>
      </c>
      <c r="G158" s="115" t="str">
        <f t="shared" si="43"/>
        <v>71바7075</v>
      </c>
      <c r="H158" s="116">
        <f t="shared" si="44"/>
        <v>6</v>
      </c>
      <c r="I158" s="117">
        <f t="shared" si="45"/>
        <v>1257.1589999999999</v>
      </c>
      <c r="J158" s="118">
        <f t="shared" si="46"/>
        <v>2.2428580500292263E-3</v>
      </c>
      <c r="K158" s="118">
        <f t="shared" si="47"/>
        <v>0.44131588874657307</v>
      </c>
      <c r="L158" s="118">
        <f t="shared" si="48"/>
        <v>0.38101783465735045</v>
      </c>
      <c r="M158" s="119">
        <f t="shared" si="49"/>
        <v>4.149</v>
      </c>
      <c r="N158" s="120">
        <f t="shared" si="50"/>
        <v>5.64765475170603</v>
      </c>
      <c r="O158" s="120">
        <f t="shared" si="51"/>
        <v>1.2727109299619221</v>
      </c>
      <c r="P158" s="225">
        <f t="shared" si="52"/>
        <v>115</v>
      </c>
      <c r="Q158" s="226">
        <f t="shared" si="53"/>
        <v>71</v>
      </c>
      <c r="R158" s="226">
        <f t="shared" si="54"/>
        <v>16</v>
      </c>
      <c r="T158">
        <v>534</v>
      </c>
      <c r="U158">
        <v>4530</v>
      </c>
      <c r="V158" t="s">
        <v>356</v>
      </c>
      <c r="W158">
        <v>1257.1590000000001</v>
      </c>
      <c r="X158">
        <v>308.65800000000002</v>
      </c>
      <c r="Y158">
        <v>4.0730000000000004</v>
      </c>
      <c r="Z158">
        <v>4.149</v>
      </c>
      <c r="AA158">
        <v>129.79109399999999</v>
      </c>
      <c r="AB158">
        <v>0.291103</v>
      </c>
      <c r="AC158">
        <v>57.278872</v>
      </c>
      <c r="AD158" s="1">
        <v>479</v>
      </c>
      <c r="AE158">
        <v>71</v>
      </c>
      <c r="AF158">
        <v>16</v>
      </c>
      <c r="AG158">
        <v>82</v>
      </c>
      <c r="AH158">
        <v>9.6860180000000007</v>
      </c>
      <c r="AI158">
        <v>111.1</v>
      </c>
      <c r="AJ158">
        <v>0</v>
      </c>
      <c r="AK158">
        <v>115</v>
      </c>
      <c r="AL158">
        <v>39426</v>
      </c>
      <c r="AM158">
        <v>0.90757247835270005</v>
      </c>
      <c r="AN158" t="s">
        <v>68</v>
      </c>
      <c r="AO158">
        <v>288.46699999999998</v>
      </c>
      <c r="AP158" t="s">
        <v>646</v>
      </c>
      <c r="AQ158" t="s">
        <v>118</v>
      </c>
      <c r="AR158" t="s">
        <v>126</v>
      </c>
      <c r="AS158" t="s">
        <v>118</v>
      </c>
      <c r="AT158" t="s">
        <v>126</v>
      </c>
      <c r="AU158" t="s">
        <v>435</v>
      </c>
      <c r="AV158" t="s">
        <v>356</v>
      </c>
      <c r="AW158" t="s">
        <v>68</v>
      </c>
      <c r="AX158">
        <v>4530</v>
      </c>
      <c r="AY158" t="s">
        <v>799</v>
      </c>
      <c r="AZ158">
        <v>1</v>
      </c>
      <c r="BA158" t="s">
        <v>436</v>
      </c>
      <c r="BB158">
        <v>6</v>
      </c>
      <c r="BC158">
        <v>1</v>
      </c>
      <c r="BE158" t="s">
        <v>69</v>
      </c>
      <c r="BF158">
        <v>1</v>
      </c>
      <c r="BG158" t="s">
        <v>399</v>
      </c>
      <c r="BI158" t="s">
        <v>118</v>
      </c>
      <c r="BJ158" t="s">
        <v>356</v>
      </c>
      <c r="BK158" t="s">
        <v>68</v>
      </c>
      <c r="BL158">
        <v>0.90757247835270005</v>
      </c>
      <c r="BM158">
        <v>4530</v>
      </c>
      <c r="BN158" t="s">
        <v>126</v>
      </c>
      <c r="BO158" t="s">
        <v>435</v>
      </c>
      <c r="BP158">
        <v>6</v>
      </c>
      <c r="BQ158">
        <v>1257.1589999999999</v>
      </c>
      <c r="BR158">
        <v>2.2428580500292263E-3</v>
      </c>
      <c r="BS158">
        <v>0.44131588874657307</v>
      </c>
      <c r="BT158">
        <v>0.3810178346573504</v>
      </c>
      <c r="BU158">
        <v>4.149</v>
      </c>
      <c r="BV158">
        <v>5.64765475170603</v>
      </c>
      <c r="BW158">
        <v>1.2727109299619221</v>
      </c>
      <c r="BX158">
        <v>115</v>
      </c>
      <c r="BY158">
        <v>71</v>
      </c>
      <c r="BZ158">
        <v>16</v>
      </c>
    </row>
    <row r="159" spans="1:78" ht="16.5">
      <c r="A159" s="126" t="str">
        <f t="shared" si="37"/>
        <v>해성운수</v>
      </c>
      <c r="B159" s="127" t="str">
        <f t="shared" si="38"/>
        <v>홍순욱</v>
      </c>
      <c r="C159" s="128" t="str">
        <f t="shared" si="39"/>
        <v>S</v>
      </c>
      <c r="D159" s="129">
        <f t="shared" si="40"/>
        <v>1.0629132521635583</v>
      </c>
      <c r="E159" s="130">
        <f t="shared" si="41"/>
        <v>1289</v>
      </c>
      <c r="F159" s="131" t="str">
        <f t="shared" si="42"/>
        <v>564</v>
      </c>
      <c r="G159" s="132" t="str">
        <f t="shared" si="43"/>
        <v>71바5772</v>
      </c>
      <c r="H159" s="133">
        <f t="shared" si="44"/>
        <v>2</v>
      </c>
      <c r="I159" s="134">
        <f t="shared" si="45"/>
        <v>1394.7439999999999</v>
      </c>
      <c r="J159" s="135">
        <f t="shared" si="46"/>
        <v>3.76735209152817E-2</v>
      </c>
      <c r="K159" s="135">
        <f t="shared" si="47"/>
        <v>0.4263852014255286</v>
      </c>
      <c r="L159" s="135">
        <f t="shared" si="48"/>
        <v>0.36279059096149546</v>
      </c>
      <c r="M159" s="136">
        <f t="shared" si="49"/>
        <v>4.07</v>
      </c>
      <c r="N159" s="137">
        <f t="shared" si="50"/>
        <v>7.1697745249307401E-2</v>
      </c>
      <c r="O159" s="137">
        <f t="shared" si="51"/>
        <v>1.0037684334903036</v>
      </c>
      <c r="P159" s="223">
        <f t="shared" si="52"/>
        <v>55</v>
      </c>
      <c r="Q159" s="224">
        <f t="shared" si="53"/>
        <v>1</v>
      </c>
      <c r="R159" s="224">
        <f t="shared" si="54"/>
        <v>14</v>
      </c>
      <c r="T159">
        <v>534</v>
      </c>
      <c r="U159">
        <v>1289</v>
      </c>
      <c r="V159" t="s">
        <v>357</v>
      </c>
      <c r="W159">
        <v>1394.7439999999999</v>
      </c>
      <c r="X159">
        <v>321.20299999999997</v>
      </c>
      <c r="Y159">
        <v>4.3419999999999996</v>
      </c>
      <c r="Z159">
        <v>4.07</v>
      </c>
      <c r="AA159">
        <v>144.138532</v>
      </c>
      <c r="AB159">
        <v>5.4302060000000001</v>
      </c>
      <c r="AC159">
        <v>61.458537</v>
      </c>
      <c r="AD159" s="1">
        <v>506</v>
      </c>
      <c r="AE159">
        <v>1</v>
      </c>
      <c r="AF159">
        <v>14</v>
      </c>
      <c r="AG159">
        <v>79</v>
      </c>
      <c r="AH159">
        <v>9.6764130000000002</v>
      </c>
      <c r="AI159">
        <v>82.6</v>
      </c>
      <c r="AJ159">
        <v>0</v>
      </c>
      <c r="AK159">
        <v>55</v>
      </c>
      <c r="AL159">
        <v>8985</v>
      </c>
      <c r="AM159">
        <v>1.0629132521635583</v>
      </c>
      <c r="AN159" t="s">
        <v>71</v>
      </c>
      <c r="AO159">
        <v>1320.192</v>
      </c>
      <c r="AP159" t="s">
        <v>647</v>
      </c>
      <c r="AQ159" t="s">
        <v>118</v>
      </c>
      <c r="AR159" t="s">
        <v>124</v>
      </c>
      <c r="AS159" t="s">
        <v>118</v>
      </c>
      <c r="AT159" t="s">
        <v>124</v>
      </c>
      <c r="AU159" t="s">
        <v>234</v>
      </c>
      <c r="AV159" t="s">
        <v>357</v>
      </c>
      <c r="AW159" t="s">
        <v>71</v>
      </c>
      <c r="AX159">
        <v>1289</v>
      </c>
      <c r="AY159" t="s">
        <v>781</v>
      </c>
      <c r="AZ159">
        <v>2</v>
      </c>
      <c r="BA159" t="s">
        <v>788</v>
      </c>
      <c r="BB159">
        <v>2</v>
      </c>
      <c r="BC159">
        <v>1</v>
      </c>
      <c r="BE159" t="s">
        <v>71</v>
      </c>
      <c r="BF159">
        <v>0</v>
      </c>
      <c r="BG159" t="s">
        <v>363</v>
      </c>
      <c r="BI159" t="s">
        <v>118</v>
      </c>
      <c r="BJ159" t="s">
        <v>357</v>
      </c>
      <c r="BK159" t="s">
        <v>71</v>
      </c>
      <c r="BL159">
        <v>1.0629132521635583</v>
      </c>
      <c r="BM159">
        <v>1289</v>
      </c>
      <c r="BN159" t="s">
        <v>124</v>
      </c>
      <c r="BO159" t="s">
        <v>234</v>
      </c>
      <c r="BP159">
        <v>2</v>
      </c>
      <c r="BQ159">
        <v>1394.7439999999999</v>
      </c>
      <c r="BR159">
        <v>3.76735209152817E-2</v>
      </c>
      <c r="BS159">
        <v>0.4263852014255286</v>
      </c>
      <c r="BT159">
        <v>0.36279059096149546</v>
      </c>
      <c r="BU159">
        <v>4.07</v>
      </c>
      <c r="BV159">
        <v>7.1697745249307401E-2</v>
      </c>
      <c r="BW159">
        <v>1.0037684334903036</v>
      </c>
      <c r="BX159">
        <v>55</v>
      </c>
      <c r="BY159">
        <v>1</v>
      </c>
      <c r="BZ159">
        <v>14</v>
      </c>
    </row>
    <row r="160" spans="1:78" ht="16.5">
      <c r="A160" s="109" t="str">
        <f t="shared" si="37"/>
        <v>해성운수</v>
      </c>
      <c r="B160" s="110" t="str">
        <f t="shared" si="38"/>
        <v>홍향기</v>
      </c>
      <c r="C160" s="111" t="str">
        <f t="shared" si="39"/>
        <v>C</v>
      </c>
      <c r="D160" s="112">
        <f t="shared" si="40"/>
        <v>0.87308341173776471</v>
      </c>
      <c r="E160" s="113">
        <f t="shared" si="41"/>
        <v>5824</v>
      </c>
      <c r="F160" s="114" t="str">
        <f t="shared" si="42"/>
        <v>593</v>
      </c>
      <c r="G160" s="115" t="str">
        <f t="shared" si="43"/>
        <v>70바3808</v>
      </c>
      <c r="H160" s="116">
        <f t="shared" si="44"/>
        <v>2</v>
      </c>
      <c r="I160" s="117">
        <f t="shared" si="45"/>
        <v>1850.7380000000001</v>
      </c>
      <c r="J160" s="118">
        <f t="shared" si="46"/>
        <v>2.35437467543353E-2</v>
      </c>
      <c r="K160" s="118">
        <f t="shared" si="47"/>
        <v>0.40930599592881678</v>
      </c>
      <c r="L160" s="118">
        <f t="shared" si="48"/>
        <v>0.26043664743469902</v>
      </c>
      <c r="M160" s="119">
        <f t="shared" si="49"/>
        <v>5.6980000000000004</v>
      </c>
      <c r="N160" s="120">
        <f t="shared" si="50"/>
        <v>5.4032499467779882E-2</v>
      </c>
      <c r="O160" s="120">
        <f t="shared" si="51"/>
        <v>1.1887149882911574</v>
      </c>
      <c r="P160" s="225">
        <f t="shared" si="52"/>
        <v>31</v>
      </c>
      <c r="Q160" s="226">
        <f t="shared" si="53"/>
        <v>1</v>
      </c>
      <c r="R160" s="226">
        <f t="shared" si="54"/>
        <v>22</v>
      </c>
      <c r="T160">
        <v>534</v>
      </c>
      <c r="U160">
        <v>5824</v>
      </c>
      <c r="V160" t="s">
        <v>413</v>
      </c>
      <c r="W160">
        <v>1850.7380000000001</v>
      </c>
      <c r="X160">
        <v>925.08699999999999</v>
      </c>
      <c r="Y160">
        <v>2.0009999999999999</v>
      </c>
      <c r="Z160">
        <v>5.6980000000000004</v>
      </c>
      <c r="AA160">
        <v>171.61546300000001</v>
      </c>
      <c r="AB160">
        <v>4.0404710000000001</v>
      </c>
      <c r="AC160">
        <v>70.243238000000005</v>
      </c>
      <c r="AD160" s="1">
        <v>482</v>
      </c>
      <c r="AE160">
        <v>1</v>
      </c>
      <c r="AF160">
        <v>22</v>
      </c>
      <c r="AG160">
        <v>55</v>
      </c>
      <c r="AH160">
        <v>10.784214</v>
      </c>
      <c r="AI160">
        <v>0</v>
      </c>
      <c r="AJ160">
        <v>0</v>
      </c>
      <c r="AK160">
        <v>31</v>
      </c>
      <c r="AL160">
        <v>3851</v>
      </c>
      <c r="AM160">
        <v>0.87308341173776471</v>
      </c>
      <c r="AN160" t="s">
        <v>69</v>
      </c>
      <c r="AO160">
        <v>1759.914</v>
      </c>
      <c r="AP160" t="s">
        <v>648</v>
      </c>
      <c r="AQ160" t="s">
        <v>118</v>
      </c>
      <c r="AR160" t="s">
        <v>128</v>
      </c>
      <c r="AS160" t="s">
        <v>118</v>
      </c>
      <c r="AT160" t="s">
        <v>128</v>
      </c>
      <c r="AU160" t="s">
        <v>246</v>
      </c>
      <c r="AV160" t="s">
        <v>413</v>
      </c>
      <c r="AW160" t="s">
        <v>69</v>
      </c>
      <c r="AX160">
        <v>5824</v>
      </c>
      <c r="AY160" t="s">
        <v>702</v>
      </c>
      <c r="AZ160">
        <v>4</v>
      </c>
      <c r="BA160" t="s">
        <v>442</v>
      </c>
      <c r="BB160">
        <v>2</v>
      </c>
      <c r="BC160">
        <v>1</v>
      </c>
      <c r="BE160" t="s">
        <v>69</v>
      </c>
      <c r="BF160">
        <v>0</v>
      </c>
      <c r="BG160" t="s">
        <v>363</v>
      </c>
      <c r="BI160" t="s">
        <v>118</v>
      </c>
      <c r="BJ160" t="s">
        <v>413</v>
      </c>
      <c r="BK160" t="s">
        <v>69</v>
      </c>
      <c r="BL160">
        <v>0.87308341173776471</v>
      </c>
      <c r="BM160">
        <v>5824</v>
      </c>
      <c r="BN160" t="s">
        <v>128</v>
      </c>
      <c r="BO160" t="s">
        <v>246</v>
      </c>
      <c r="BP160">
        <v>2</v>
      </c>
      <c r="BQ160">
        <v>1850.7380000000001</v>
      </c>
      <c r="BR160">
        <v>2.35437467543353E-2</v>
      </c>
      <c r="BS160">
        <v>0.40930599592881678</v>
      </c>
      <c r="BT160">
        <v>0.26043664743469902</v>
      </c>
      <c r="BU160">
        <v>5.6980000000000004</v>
      </c>
      <c r="BV160">
        <v>5.4032499467779882E-2</v>
      </c>
      <c r="BW160">
        <v>1.1887149882911574</v>
      </c>
      <c r="BX160">
        <v>31</v>
      </c>
      <c r="BY160">
        <v>1</v>
      </c>
      <c r="BZ160">
        <v>22</v>
      </c>
    </row>
    <row r="161" spans="1:78" ht="16.5">
      <c r="A161" s="126" t="str">
        <f t="shared" si="37"/>
        <v>해성운수</v>
      </c>
      <c r="B161" s="127" t="str">
        <f t="shared" si="38"/>
        <v>황광수</v>
      </c>
      <c r="C161" s="128" t="str">
        <f t="shared" si="39"/>
        <v>C</v>
      </c>
      <c r="D161" s="129">
        <f t="shared" si="40"/>
        <v>0.85731137362183141</v>
      </c>
      <c r="E161" s="130">
        <f t="shared" si="41"/>
        <v>1649</v>
      </c>
      <c r="F161" s="131" t="str">
        <f t="shared" si="42"/>
        <v>24</v>
      </c>
      <c r="G161" s="132" t="str">
        <f t="shared" si="43"/>
        <v>70바3879</v>
      </c>
      <c r="H161" s="133">
        <f t="shared" si="44"/>
        <v>3</v>
      </c>
      <c r="I161" s="134">
        <f t="shared" si="45"/>
        <v>2048.9690000000001</v>
      </c>
      <c r="J161" s="135">
        <f t="shared" si="46"/>
        <v>9.4246898761804199E-3</v>
      </c>
      <c r="K161" s="135">
        <f t="shared" si="47"/>
        <v>0.3861620516864438</v>
      </c>
      <c r="L161" s="135">
        <f t="shared" si="48"/>
        <v>0.21620629692298907</v>
      </c>
      <c r="M161" s="136">
        <f t="shared" si="49"/>
        <v>15.025</v>
      </c>
      <c r="N161" s="137">
        <f t="shared" si="50"/>
        <v>0.341635232158222</v>
      </c>
      <c r="O161" s="137">
        <f t="shared" si="51"/>
        <v>24.646541748557446</v>
      </c>
      <c r="P161" s="223">
        <f t="shared" si="52"/>
        <v>8</v>
      </c>
      <c r="Q161" s="224">
        <f t="shared" si="53"/>
        <v>7</v>
      </c>
      <c r="R161" s="224">
        <f t="shared" si="54"/>
        <v>505</v>
      </c>
      <c r="T161">
        <v>534</v>
      </c>
      <c r="U161">
        <v>1649</v>
      </c>
      <c r="V161" t="s">
        <v>358</v>
      </c>
      <c r="W161">
        <v>2048.9690000000001</v>
      </c>
      <c r="X161">
        <v>999.75400000000002</v>
      </c>
      <c r="Y161">
        <v>2.0489999999999999</v>
      </c>
      <c r="Z161">
        <v>15.025</v>
      </c>
      <c r="AA161">
        <v>135.161901</v>
      </c>
      <c r="AB161">
        <v>1.2738590000000001</v>
      </c>
      <c r="AC161">
        <v>52.194397000000002</v>
      </c>
      <c r="AD161" s="1">
        <v>443</v>
      </c>
      <c r="AE161">
        <v>7</v>
      </c>
      <c r="AF161">
        <v>505</v>
      </c>
      <c r="AG161">
        <v>73</v>
      </c>
      <c r="AH161">
        <v>15.159368000000001</v>
      </c>
      <c r="AI161">
        <v>155.19999999999999</v>
      </c>
      <c r="AJ161">
        <v>0</v>
      </c>
      <c r="AK161">
        <v>8</v>
      </c>
      <c r="AL161">
        <v>3045</v>
      </c>
      <c r="AM161">
        <v>0.85731137362183141</v>
      </c>
      <c r="AN161" t="s">
        <v>69</v>
      </c>
      <c r="AO161">
        <v>1778.0719999999999</v>
      </c>
      <c r="AP161" t="s">
        <v>649</v>
      </c>
      <c r="AQ161" t="s">
        <v>118</v>
      </c>
      <c r="AR161" t="s">
        <v>119</v>
      </c>
      <c r="AS161" t="s">
        <v>118</v>
      </c>
      <c r="AT161" t="s">
        <v>119</v>
      </c>
      <c r="AU161" t="s">
        <v>207</v>
      </c>
      <c r="AV161" t="s">
        <v>358</v>
      </c>
      <c r="AW161" t="s">
        <v>69</v>
      </c>
      <c r="AX161">
        <v>1649</v>
      </c>
      <c r="AY161" t="s">
        <v>724</v>
      </c>
      <c r="AZ161">
        <v>7</v>
      </c>
      <c r="BA161" t="s">
        <v>800</v>
      </c>
      <c r="BB161">
        <v>3</v>
      </c>
      <c r="BC161">
        <v>1</v>
      </c>
      <c r="BE161" t="s">
        <v>67</v>
      </c>
      <c r="BF161">
        <v>1</v>
      </c>
      <c r="BG161" t="s">
        <v>399</v>
      </c>
      <c r="BI161" t="s">
        <v>118</v>
      </c>
      <c r="BJ161" t="s">
        <v>358</v>
      </c>
      <c r="BK161" t="s">
        <v>69</v>
      </c>
      <c r="BL161">
        <v>0.85731137362183141</v>
      </c>
      <c r="BM161">
        <v>1649</v>
      </c>
      <c r="BN161" t="s">
        <v>119</v>
      </c>
      <c r="BO161" t="s">
        <v>207</v>
      </c>
      <c r="BP161">
        <v>3</v>
      </c>
      <c r="BQ161">
        <v>2048.9690000000001</v>
      </c>
      <c r="BR161">
        <v>9.4246898761804199E-3</v>
      </c>
      <c r="BS161">
        <v>0.3861620516864438</v>
      </c>
      <c r="BT161">
        <v>0.21620629692298907</v>
      </c>
      <c r="BU161">
        <v>15.025</v>
      </c>
      <c r="BV161">
        <v>0.341635232158222</v>
      </c>
      <c r="BW161">
        <v>24.646541748557446</v>
      </c>
      <c r="BX161">
        <v>8</v>
      </c>
      <c r="BY161">
        <v>7</v>
      </c>
      <c r="BZ161">
        <v>505</v>
      </c>
    </row>
    <row r="162" spans="1:78" ht="16.5">
      <c r="A162" s="109" t="str">
        <f t="shared" si="37"/>
        <v>해성운수</v>
      </c>
      <c r="B162" s="110" t="str">
        <f t="shared" si="38"/>
        <v>황영생</v>
      </c>
      <c r="C162" s="111" t="str">
        <f t="shared" si="39"/>
        <v>A</v>
      </c>
      <c r="D162" s="112">
        <f t="shared" si="40"/>
        <v>0.99374999999999991</v>
      </c>
      <c r="E162" s="113">
        <f t="shared" si="41"/>
        <v>524</v>
      </c>
      <c r="F162" s="114" t="str">
        <f t="shared" si="42"/>
        <v>24</v>
      </c>
      <c r="G162" s="115" t="str">
        <f t="shared" si="43"/>
        <v>70바3873</v>
      </c>
      <c r="H162" s="116">
        <f t="shared" si="44"/>
        <v>1</v>
      </c>
      <c r="I162" s="117">
        <f t="shared" si="45"/>
        <v>2259.1619999999998</v>
      </c>
      <c r="J162" s="118">
        <f t="shared" si="46"/>
        <v>8.6108364315357726E-3</v>
      </c>
      <c r="K162" s="118">
        <f t="shared" si="47"/>
        <v>0.35479193763031669</v>
      </c>
      <c r="L162" s="118">
        <f t="shared" si="48"/>
        <v>0.21512401501087572</v>
      </c>
      <c r="M162" s="119">
        <f t="shared" si="49"/>
        <v>9.5830000000000002</v>
      </c>
      <c r="N162" s="120">
        <f t="shared" si="50"/>
        <v>0.35411360495617406</v>
      </c>
      <c r="O162" s="120">
        <f t="shared" si="51"/>
        <v>2.2132100309760876</v>
      </c>
      <c r="P162" s="225">
        <f t="shared" si="52"/>
        <v>16</v>
      </c>
      <c r="Q162" s="226">
        <f t="shared" si="53"/>
        <v>8</v>
      </c>
      <c r="R162" s="226">
        <f t="shared" si="54"/>
        <v>50</v>
      </c>
      <c r="T162">
        <v>534</v>
      </c>
      <c r="U162">
        <v>524</v>
      </c>
      <c r="V162" t="s">
        <v>359</v>
      </c>
      <c r="W162">
        <v>2273.0410000000002</v>
      </c>
      <c r="X162">
        <v>953.68</v>
      </c>
      <c r="Y162">
        <v>2.383</v>
      </c>
      <c r="Z162">
        <v>9.5830000000000002</v>
      </c>
      <c r="AA162">
        <v>143.58245099999999</v>
      </c>
      <c r="AB162">
        <v>1.2363649999999999</v>
      </c>
      <c r="AC162">
        <v>50.941896</v>
      </c>
      <c r="AD162" s="1">
        <v>486</v>
      </c>
      <c r="AE162">
        <v>8</v>
      </c>
      <c r="AF162">
        <v>50</v>
      </c>
      <c r="AG162">
        <v>75</v>
      </c>
      <c r="AH162">
        <v>15.830909999999999</v>
      </c>
      <c r="AI162">
        <v>642.20000000000005</v>
      </c>
      <c r="AJ162">
        <v>0</v>
      </c>
      <c r="AK162">
        <v>16</v>
      </c>
      <c r="AL162">
        <v>4838</v>
      </c>
      <c r="AM162">
        <v>0.99374999999999991</v>
      </c>
      <c r="AN162" t="s">
        <v>66</v>
      </c>
      <c r="AO162">
        <v>2259.1619999999998</v>
      </c>
      <c r="AP162" t="s">
        <v>650</v>
      </c>
      <c r="AQ162" t="s">
        <v>118</v>
      </c>
      <c r="AR162" t="s">
        <v>119</v>
      </c>
      <c r="AS162" t="s">
        <v>118</v>
      </c>
      <c r="AT162" t="s">
        <v>119</v>
      </c>
      <c r="AU162" t="s">
        <v>199</v>
      </c>
      <c r="AV162" t="s">
        <v>359</v>
      </c>
      <c r="AW162" t="s">
        <v>66</v>
      </c>
      <c r="AX162">
        <v>524</v>
      </c>
      <c r="AY162" t="s">
        <v>715</v>
      </c>
      <c r="AZ162">
        <v>2</v>
      </c>
      <c r="BA162" t="s">
        <v>400</v>
      </c>
      <c r="BB162">
        <v>1</v>
      </c>
      <c r="BC162">
        <v>1</v>
      </c>
      <c r="BE162" t="s">
        <v>68</v>
      </c>
      <c r="BF162">
        <v>1</v>
      </c>
      <c r="BG162" t="s">
        <v>399</v>
      </c>
      <c r="BI162" t="s">
        <v>118</v>
      </c>
      <c r="BJ162" t="s">
        <v>359</v>
      </c>
      <c r="BK162" t="s">
        <v>66</v>
      </c>
      <c r="BL162">
        <v>0.99374999999999991</v>
      </c>
      <c r="BM162">
        <v>524</v>
      </c>
      <c r="BN162" t="s">
        <v>119</v>
      </c>
      <c r="BO162" t="s">
        <v>199</v>
      </c>
      <c r="BP162">
        <v>1</v>
      </c>
      <c r="BQ162">
        <v>2259.1619999999998</v>
      </c>
      <c r="BR162">
        <v>8.6108364315357726E-3</v>
      </c>
      <c r="BS162">
        <v>0.35479193763031669</v>
      </c>
      <c r="BT162">
        <v>0.21381048560056767</v>
      </c>
      <c r="BU162">
        <v>9.5830000000000002</v>
      </c>
      <c r="BV162">
        <v>0.35411360495617406</v>
      </c>
      <c r="BW162">
        <v>2.2132100309760876</v>
      </c>
      <c r="BX162">
        <v>16</v>
      </c>
      <c r="BY162">
        <v>8</v>
      </c>
      <c r="BZ162">
        <v>50</v>
      </c>
    </row>
  </sheetData>
  <sortState xmlns:xlrd2="http://schemas.microsoft.com/office/spreadsheetml/2017/richdata2" ref="T4:AN109">
    <sortCondition ref="AB4:AB109"/>
    <sortCondition descending="1" ref="AD4:AD109"/>
  </sortState>
  <phoneticPr fontId="3" type="noConversion"/>
  <conditionalFormatting sqref="C5:D162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5" t="s">
        <v>651</v>
      </c>
      <c r="B2" s="276"/>
      <c r="C2" s="277"/>
      <c r="D2" s="278"/>
      <c r="E2" s="275"/>
      <c r="F2" s="279"/>
      <c r="G2" s="275"/>
      <c r="H2" s="275"/>
      <c r="I2" s="275"/>
      <c r="J2" s="275"/>
      <c r="K2" s="280"/>
      <c r="L2" s="280"/>
      <c r="M2" s="280"/>
      <c r="N2" s="280"/>
      <c r="O2" s="280"/>
      <c r="P2" s="280"/>
      <c r="Q2" s="280"/>
      <c r="R2" s="280"/>
    </row>
    <row r="3" spans="1:18" ht="16.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</row>
    <row r="4" spans="1:18" ht="26.25">
      <c r="A4" s="281" t="s">
        <v>652</v>
      </c>
      <c r="B4" s="282"/>
      <c r="C4" s="283"/>
      <c r="D4" s="284"/>
      <c r="E4" s="285"/>
      <c r="F4" s="286"/>
      <c r="G4" s="280"/>
      <c r="H4" s="285"/>
      <c r="I4" s="280"/>
      <c r="J4" s="280"/>
      <c r="K4" s="280"/>
      <c r="L4" s="280"/>
      <c r="M4" s="280"/>
      <c r="N4" s="280"/>
      <c r="O4" s="280"/>
      <c r="P4" s="280"/>
      <c r="Q4" s="280"/>
      <c r="R4" s="280"/>
    </row>
    <row r="5" spans="1:18" ht="26.25">
      <c r="A5" s="287" t="s">
        <v>653</v>
      </c>
      <c r="B5" s="28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</row>
    <row r="6" spans="1:18" ht="17.25">
      <c r="A6" s="288" t="s">
        <v>654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</row>
    <row r="7" spans="1:18" ht="17.25">
      <c r="A7" s="288"/>
      <c r="B7" s="28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</row>
    <row r="8" spans="1:18" ht="17.25">
      <c r="A8" s="289" t="s">
        <v>183</v>
      </c>
      <c r="B8" s="290"/>
      <c r="C8" s="290"/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</row>
    <row r="9" spans="1:18" ht="16.5">
      <c r="A9" s="290"/>
      <c r="B9" s="290"/>
      <c r="C9" s="290"/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90"/>
      <c r="O9" s="290"/>
      <c r="P9" s="290"/>
      <c r="Q9" s="290"/>
      <c r="R9" s="290"/>
    </row>
    <row r="10" spans="1:18" ht="16.5">
      <c r="A10" s="290" t="s">
        <v>655</v>
      </c>
      <c r="B10" s="290"/>
      <c r="C10" s="290"/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</row>
    <row r="11" spans="1:18" ht="16.5">
      <c r="A11" s="290"/>
      <c r="B11" s="290"/>
      <c r="C11" s="290"/>
      <c r="D11" s="290"/>
      <c r="E11" s="290"/>
      <c r="F11" s="290"/>
      <c r="G11" s="290"/>
      <c r="H11" s="290"/>
      <c r="I11" s="290"/>
      <c r="J11" s="290"/>
      <c r="K11" s="290"/>
      <c r="L11" s="290"/>
      <c r="M11" s="290"/>
      <c r="N11" s="290"/>
      <c r="O11" s="290"/>
      <c r="P11" s="290"/>
      <c r="Q11" s="290"/>
      <c r="R11" s="290"/>
    </row>
    <row r="12" spans="1:18" ht="16.5">
      <c r="A12" s="280"/>
      <c r="B12" s="28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  <c r="P12" s="280"/>
      <c r="Q12" s="280"/>
      <c r="R12" s="280"/>
    </row>
    <row r="13" spans="1:18" ht="37.5" customHeight="1">
      <c r="A13" s="240" t="s">
        <v>0</v>
      </c>
      <c r="B13" s="241" t="s">
        <v>74</v>
      </c>
      <c r="C13" s="242" t="s">
        <v>65</v>
      </c>
      <c r="D13" s="242" t="s">
        <v>164</v>
      </c>
      <c r="E13" s="243" t="s">
        <v>150</v>
      </c>
      <c r="F13" s="241" t="s">
        <v>155</v>
      </c>
      <c r="G13" s="243" t="s">
        <v>153</v>
      </c>
      <c r="H13" s="243" t="s">
        <v>157</v>
      </c>
      <c r="I13" s="244" t="s">
        <v>159</v>
      </c>
      <c r="J13" s="243" t="s">
        <v>11</v>
      </c>
      <c r="K13" s="243" t="s">
        <v>12</v>
      </c>
      <c r="L13" s="243" t="s">
        <v>13</v>
      </c>
      <c r="M13" s="243" t="s">
        <v>106</v>
      </c>
      <c r="N13" s="243" t="s">
        <v>6</v>
      </c>
      <c r="O13" s="243" t="s">
        <v>7</v>
      </c>
      <c r="P13" s="243" t="s">
        <v>167</v>
      </c>
      <c r="Q13" s="245" t="s">
        <v>169</v>
      </c>
      <c r="R13" s="245" t="s">
        <v>170</v>
      </c>
    </row>
    <row r="14" spans="1:18" ht="16.5">
      <c r="A14" s="246" t="s">
        <v>118</v>
      </c>
      <c r="B14" s="247" t="s">
        <v>254</v>
      </c>
      <c r="C14" s="248" t="s">
        <v>67</v>
      </c>
      <c r="D14" s="249">
        <v>0.83031294019525625</v>
      </c>
      <c r="E14" s="250">
        <v>8190</v>
      </c>
      <c r="F14" s="251" t="s">
        <v>120</v>
      </c>
      <c r="G14" s="291" t="s">
        <v>220</v>
      </c>
      <c r="H14" s="252">
        <v>2</v>
      </c>
      <c r="I14" s="253">
        <v>1097.175</v>
      </c>
      <c r="J14" s="254">
        <v>1.0212325001621744E-3</v>
      </c>
      <c r="K14" s="254">
        <v>0.36689443113162384</v>
      </c>
      <c r="L14" s="254">
        <v>0.16496912525349192</v>
      </c>
      <c r="M14" s="255">
        <v>8.2509999999999994</v>
      </c>
      <c r="N14" s="256">
        <v>0</v>
      </c>
      <c r="O14" s="256">
        <v>1.0025747943582382</v>
      </c>
      <c r="P14" s="257">
        <v>0</v>
      </c>
      <c r="Q14" s="258">
        <v>0</v>
      </c>
      <c r="R14" s="258">
        <v>11</v>
      </c>
    </row>
    <row r="15" spans="1:18" ht="16.5">
      <c r="A15" s="246" t="s">
        <v>118</v>
      </c>
      <c r="B15" s="247" t="s">
        <v>256</v>
      </c>
      <c r="C15" s="248" t="s">
        <v>67</v>
      </c>
      <c r="D15" s="249">
        <v>0.82714285714285718</v>
      </c>
      <c r="E15" s="250">
        <v>5980</v>
      </c>
      <c r="F15" s="251" t="s">
        <v>120</v>
      </c>
      <c r="G15" s="291" t="s">
        <v>220</v>
      </c>
      <c r="H15" s="252">
        <v>1</v>
      </c>
      <c r="I15" s="253">
        <v>918.96400000000006</v>
      </c>
      <c r="J15" s="254">
        <v>2.3814877417702423E-3</v>
      </c>
      <c r="K15" s="254">
        <v>0.36721689966654331</v>
      </c>
      <c r="L15" s="254">
        <v>4.7880004004509424E-2</v>
      </c>
      <c r="M15" s="255">
        <v>8.4969999999999999</v>
      </c>
      <c r="N15" s="256">
        <v>0</v>
      </c>
      <c r="O15" s="256">
        <v>0.65290914551603763</v>
      </c>
      <c r="P15" s="257">
        <v>0</v>
      </c>
      <c r="Q15" s="258">
        <v>0</v>
      </c>
      <c r="R15" s="258">
        <v>6</v>
      </c>
    </row>
    <row r="16" spans="1:18" ht="16.5">
      <c r="A16" s="246" t="s">
        <v>118</v>
      </c>
      <c r="B16" s="247" t="s">
        <v>446</v>
      </c>
      <c r="C16" s="248" t="s">
        <v>67</v>
      </c>
      <c r="D16" s="249">
        <v>0.83906999877182598</v>
      </c>
      <c r="E16" s="250">
        <v>8789</v>
      </c>
      <c r="F16" s="251" t="s">
        <v>125</v>
      </c>
      <c r="G16" s="291" t="s">
        <v>238</v>
      </c>
      <c r="H16" s="252">
        <v>2</v>
      </c>
      <c r="I16" s="253">
        <v>1354.5140000000001</v>
      </c>
      <c r="J16" s="254">
        <v>3.8578198667016811E-2</v>
      </c>
      <c r="K16" s="254">
        <v>0.4393409709926413</v>
      </c>
      <c r="L16" s="254">
        <v>0.5035016249370623</v>
      </c>
      <c r="M16" s="255">
        <v>4.8140000000000001</v>
      </c>
      <c r="N16" s="256">
        <v>0</v>
      </c>
      <c r="O16" s="256">
        <v>0.73827217732707073</v>
      </c>
      <c r="P16" s="257">
        <v>86</v>
      </c>
      <c r="Q16" s="258">
        <v>0</v>
      </c>
      <c r="R16" s="258">
        <v>10</v>
      </c>
    </row>
    <row r="17" spans="1:18" ht="16.5">
      <c r="A17" s="246" t="s">
        <v>118</v>
      </c>
      <c r="B17" s="247" t="s">
        <v>260</v>
      </c>
      <c r="C17" s="248" t="s">
        <v>67</v>
      </c>
      <c r="D17" s="249">
        <v>0.83628287464192741</v>
      </c>
      <c r="E17" s="250">
        <v>6808</v>
      </c>
      <c r="F17" s="251" t="s">
        <v>119</v>
      </c>
      <c r="G17" s="291" t="s">
        <v>208</v>
      </c>
      <c r="H17" s="252">
        <v>14</v>
      </c>
      <c r="I17" s="253">
        <v>2420.5649999999996</v>
      </c>
      <c r="J17" s="254">
        <v>1.7602891526941833E-2</v>
      </c>
      <c r="K17" s="254">
        <v>0.47138150277057128</v>
      </c>
      <c r="L17" s="254">
        <v>0.23217719829874431</v>
      </c>
      <c r="M17" s="255">
        <v>18.001999999999999</v>
      </c>
      <c r="N17" s="256">
        <v>0.57837736231003933</v>
      </c>
      <c r="O17" s="256">
        <v>13.881056695440943</v>
      </c>
      <c r="P17" s="257">
        <v>67</v>
      </c>
      <c r="Q17" s="258">
        <v>14</v>
      </c>
      <c r="R17" s="258">
        <v>336</v>
      </c>
    </row>
    <row r="18" spans="1:18" ht="16.5">
      <c r="A18" s="246" t="s">
        <v>118</v>
      </c>
      <c r="B18" s="247" t="s">
        <v>263</v>
      </c>
      <c r="C18" s="248" t="s">
        <v>67</v>
      </c>
      <c r="D18" s="249">
        <v>0.81892857142857156</v>
      </c>
      <c r="E18" s="250">
        <v>9130</v>
      </c>
      <c r="F18" s="251" t="s">
        <v>121</v>
      </c>
      <c r="G18" s="291" t="s">
        <v>222</v>
      </c>
      <c r="H18" s="252">
        <v>1</v>
      </c>
      <c r="I18" s="253">
        <v>2398.989</v>
      </c>
      <c r="J18" s="254">
        <v>4.2716806340551604E-2</v>
      </c>
      <c r="K18" s="254">
        <v>0.50298751562397803</v>
      </c>
      <c r="L18" s="254">
        <v>0.25677483306509535</v>
      </c>
      <c r="M18" s="255">
        <v>9.8629999999999995</v>
      </c>
      <c r="N18" s="256">
        <v>0.79200029679169015</v>
      </c>
      <c r="O18" s="256">
        <v>2.2926324380812084</v>
      </c>
      <c r="P18" s="257">
        <v>173</v>
      </c>
      <c r="Q18" s="258">
        <v>19</v>
      </c>
      <c r="R18" s="258">
        <v>55</v>
      </c>
    </row>
    <row r="19" spans="1:18" ht="16.5">
      <c r="A19" s="246" t="s">
        <v>118</v>
      </c>
      <c r="B19" s="247" t="s">
        <v>405</v>
      </c>
      <c r="C19" s="248" t="s">
        <v>70</v>
      </c>
      <c r="D19" s="249">
        <v>0.76228504978608347</v>
      </c>
      <c r="E19" s="250">
        <v>4009</v>
      </c>
      <c r="F19" s="251" t="s">
        <v>127</v>
      </c>
      <c r="G19" s="291" t="s">
        <v>386</v>
      </c>
      <c r="H19" s="252">
        <v>2</v>
      </c>
      <c r="I19" s="253">
        <v>3209.357</v>
      </c>
      <c r="J19" s="254">
        <v>1.6173894087847938E-2</v>
      </c>
      <c r="K19" s="254">
        <v>0.4662948526768691</v>
      </c>
      <c r="L19" s="254">
        <v>0.52658523187043382</v>
      </c>
      <c r="M19" s="255">
        <v>5.069</v>
      </c>
      <c r="N19" s="256">
        <v>0.74781334703493563</v>
      </c>
      <c r="O19" s="256">
        <v>2.9600944986799536</v>
      </c>
      <c r="P19" s="257">
        <v>113</v>
      </c>
      <c r="Q19" s="258">
        <v>24</v>
      </c>
      <c r="R19" s="258">
        <v>95</v>
      </c>
    </row>
    <row r="20" spans="1:18" ht="16.5">
      <c r="A20" s="246" t="s">
        <v>118</v>
      </c>
      <c r="B20" s="247" t="s">
        <v>448</v>
      </c>
      <c r="C20" s="248" t="s">
        <v>67</v>
      </c>
      <c r="D20" s="249">
        <v>0.8454360466054458</v>
      </c>
      <c r="E20" s="250">
        <v>3983</v>
      </c>
      <c r="F20" s="251" t="s">
        <v>123</v>
      </c>
      <c r="G20" s="291" t="s">
        <v>232</v>
      </c>
      <c r="H20" s="252">
        <v>3</v>
      </c>
      <c r="I20" s="253">
        <v>1620.768</v>
      </c>
      <c r="J20" s="254">
        <v>8.919809663245468E-3</v>
      </c>
      <c r="K20" s="254">
        <v>0.47372397591408871</v>
      </c>
      <c r="L20" s="254">
        <v>0.16967264901577522</v>
      </c>
      <c r="M20" s="255">
        <v>6.1769999999999996</v>
      </c>
      <c r="N20" s="256">
        <v>0</v>
      </c>
      <c r="O20" s="256">
        <v>1.7275760627060752</v>
      </c>
      <c r="P20" s="257">
        <v>273</v>
      </c>
      <c r="Q20" s="258">
        <v>0</v>
      </c>
      <c r="R20" s="258">
        <v>28</v>
      </c>
    </row>
    <row r="21" spans="1:18" ht="16.5">
      <c r="A21" s="246" t="s">
        <v>118</v>
      </c>
      <c r="B21" s="247" t="s">
        <v>270</v>
      </c>
      <c r="C21" s="248" t="s">
        <v>70</v>
      </c>
      <c r="D21" s="249">
        <v>0.78824873562519326</v>
      </c>
      <c r="E21" s="250">
        <v>4906</v>
      </c>
      <c r="F21" s="251" t="s">
        <v>128</v>
      </c>
      <c r="G21" s="291" t="s">
        <v>251</v>
      </c>
      <c r="H21" s="252">
        <v>3</v>
      </c>
      <c r="I21" s="253">
        <v>626.94100000000003</v>
      </c>
      <c r="J21" s="254">
        <v>1.2673159626914144E-2</v>
      </c>
      <c r="K21" s="254">
        <v>0.50468166202181453</v>
      </c>
      <c r="L21" s="254">
        <v>8.6132506886612933E-2</v>
      </c>
      <c r="M21" s="255">
        <v>10.801</v>
      </c>
      <c r="N21" s="256">
        <v>0</v>
      </c>
      <c r="O21" s="256">
        <v>6.0611764105394288</v>
      </c>
      <c r="P21" s="257">
        <v>67</v>
      </c>
      <c r="Q21" s="258">
        <v>0</v>
      </c>
      <c r="R21" s="258">
        <v>38</v>
      </c>
    </row>
    <row r="22" spans="1:18" ht="16.5">
      <c r="A22" s="246" t="s">
        <v>118</v>
      </c>
      <c r="B22" s="247" t="s">
        <v>271</v>
      </c>
      <c r="C22" s="248" t="s">
        <v>67</v>
      </c>
      <c r="D22" s="249">
        <v>0.83414634146341471</v>
      </c>
      <c r="E22" s="250">
        <v>8920</v>
      </c>
      <c r="F22" s="251" t="s">
        <v>122</v>
      </c>
      <c r="G22" s="291" t="s">
        <v>227</v>
      </c>
      <c r="H22" s="252">
        <v>1</v>
      </c>
      <c r="I22" s="253">
        <v>747.27300000000002</v>
      </c>
      <c r="J22" s="254">
        <v>1.316655602736579E-2</v>
      </c>
      <c r="K22" s="254">
        <v>0.53412956156872793</v>
      </c>
      <c r="L22" s="254">
        <v>0.31447677087222475</v>
      </c>
      <c r="M22" s="255">
        <v>10.242000000000001</v>
      </c>
      <c r="N22" s="256">
        <v>0.66909951249409516</v>
      </c>
      <c r="O22" s="256">
        <v>0.66909951249409516</v>
      </c>
      <c r="P22" s="257">
        <v>144</v>
      </c>
      <c r="Q22" s="258">
        <v>5</v>
      </c>
      <c r="R22" s="258">
        <v>5</v>
      </c>
    </row>
    <row r="23" spans="1:18" ht="16.5">
      <c r="A23" s="246" t="s">
        <v>118</v>
      </c>
      <c r="B23" s="247" t="s">
        <v>273</v>
      </c>
      <c r="C23" s="248" t="s">
        <v>67</v>
      </c>
      <c r="D23" s="249">
        <v>0.81695652173913047</v>
      </c>
      <c r="E23" s="250">
        <v>4546</v>
      </c>
      <c r="F23" s="251" t="s">
        <v>128</v>
      </c>
      <c r="G23" s="291" t="s">
        <v>249</v>
      </c>
      <c r="H23" s="252">
        <v>1</v>
      </c>
      <c r="I23" s="253">
        <v>1423.12</v>
      </c>
      <c r="J23" s="254">
        <v>1.120993810949648E-2</v>
      </c>
      <c r="K23" s="254">
        <v>0.48716237928794964</v>
      </c>
      <c r="L23" s="254">
        <v>0.17777840238349543</v>
      </c>
      <c r="M23" s="255">
        <v>11.321999999999999</v>
      </c>
      <c r="N23" s="256">
        <v>0.14053628646916635</v>
      </c>
      <c r="O23" s="256">
        <v>8.3619090449153983</v>
      </c>
      <c r="P23" s="257">
        <v>126</v>
      </c>
      <c r="Q23" s="258">
        <v>2</v>
      </c>
      <c r="R23" s="258">
        <v>119</v>
      </c>
    </row>
    <row r="24" spans="1:18" ht="16.5">
      <c r="A24" s="246" t="s">
        <v>118</v>
      </c>
      <c r="B24" s="247" t="s">
        <v>274</v>
      </c>
      <c r="C24" s="248" t="s">
        <v>67</v>
      </c>
      <c r="D24" s="249">
        <v>0.83069538623513384</v>
      </c>
      <c r="E24" s="250">
        <v>690</v>
      </c>
      <c r="F24" s="251" t="s">
        <v>123</v>
      </c>
      <c r="G24" s="291" t="s">
        <v>231</v>
      </c>
      <c r="H24" s="252">
        <v>2</v>
      </c>
      <c r="I24" s="253">
        <v>1660.2759999999998</v>
      </c>
      <c r="J24" s="254">
        <v>2.5219681886856114E-2</v>
      </c>
      <c r="K24" s="254">
        <v>0.44880535503013985</v>
      </c>
      <c r="L24" s="254">
        <v>0.16141884757784394</v>
      </c>
      <c r="M24" s="255">
        <v>6.6369999999999996</v>
      </c>
      <c r="N24" s="256">
        <v>0</v>
      </c>
      <c r="O24" s="256">
        <v>0.60230949552965896</v>
      </c>
      <c r="P24" s="257">
        <v>263</v>
      </c>
      <c r="Q24" s="258">
        <v>0</v>
      </c>
      <c r="R24" s="258">
        <v>10</v>
      </c>
    </row>
    <row r="25" spans="1:18" ht="16.5">
      <c r="A25" s="246" t="s">
        <v>118</v>
      </c>
      <c r="B25" s="247" t="s">
        <v>530</v>
      </c>
      <c r="C25" s="248" t="s">
        <v>70</v>
      </c>
      <c r="D25" s="249">
        <v>0.77582626552576095</v>
      </c>
      <c r="E25" s="250">
        <v>7820</v>
      </c>
      <c r="F25" s="251" t="s">
        <v>127</v>
      </c>
      <c r="G25" s="291" t="s">
        <v>244</v>
      </c>
      <c r="H25" s="252">
        <v>6</v>
      </c>
      <c r="I25" s="253">
        <v>1528.9470000000001</v>
      </c>
      <c r="J25" s="254">
        <v>8.6520370288684038E-3</v>
      </c>
      <c r="K25" s="254">
        <v>0.47716309707314247</v>
      </c>
      <c r="L25" s="254">
        <v>0.45586930089793831</v>
      </c>
      <c r="M25" s="255">
        <v>5.8090000000000002</v>
      </c>
      <c r="N25" s="256">
        <v>0.39242694481888513</v>
      </c>
      <c r="O25" s="256">
        <v>2.027539214897573</v>
      </c>
      <c r="P25" s="257">
        <v>50</v>
      </c>
      <c r="Q25" s="258">
        <v>6</v>
      </c>
      <c r="R25" s="258">
        <v>31</v>
      </c>
    </row>
    <row r="26" spans="1:18" ht="16.5">
      <c r="A26" s="246" t="s">
        <v>118</v>
      </c>
      <c r="B26" s="247" t="s">
        <v>275</v>
      </c>
      <c r="C26" s="248" t="s">
        <v>67</v>
      </c>
      <c r="D26" s="249">
        <v>0.83227272727272716</v>
      </c>
      <c r="E26" s="250">
        <v>3142</v>
      </c>
      <c r="F26" s="251" t="s">
        <v>128</v>
      </c>
      <c r="G26" s="291" t="s">
        <v>248</v>
      </c>
      <c r="H26" s="252">
        <v>1</v>
      </c>
      <c r="I26" s="253">
        <v>1480.115</v>
      </c>
      <c r="J26" s="254">
        <v>1.0960968185386613E-3</v>
      </c>
      <c r="K26" s="254">
        <v>0.47788867172920274</v>
      </c>
      <c r="L26" s="254">
        <v>3.7159274786080811E-2</v>
      </c>
      <c r="M26" s="255">
        <v>9.01</v>
      </c>
      <c r="N26" s="256">
        <v>0</v>
      </c>
      <c r="O26" s="256">
        <v>4.6617999277083202</v>
      </c>
      <c r="P26" s="257">
        <v>103</v>
      </c>
      <c r="Q26" s="258">
        <v>0</v>
      </c>
      <c r="R26" s="258">
        <v>69</v>
      </c>
    </row>
    <row r="27" spans="1:18" ht="16.5">
      <c r="A27" s="246" t="s">
        <v>118</v>
      </c>
      <c r="B27" s="247" t="s">
        <v>450</v>
      </c>
      <c r="C27" s="248" t="s">
        <v>70</v>
      </c>
      <c r="D27" s="249">
        <v>0.7740215200611984</v>
      </c>
      <c r="E27" s="250">
        <v>6521</v>
      </c>
      <c r="F27" s="251" t="s">
        <v>127</v>
      </c>
      <c r="G27" s="291" t="s">
        <v>242</v>
      </c>
      <c r="H27" s="252">
        <v>2</v>
      </c>
      <c r="I27" s="253">
        <v>1537.0659999999998</v>
      </c>
      <c r="J27" s="254">
        <v>6.7406807087416276E-3</v>
      </c>
      <c r="K27" s="254">
        <v>0.53528225739163138</v>
      </c>
      <c r="L27" s="254">
        <v>0.4716778589858861</v>
      </c>
      <c r="M27" s="255">
        <v>5.556</v>
      </c>
      <c r="N27" s="256">
        <v>5.0095441575052737</v>
      </c>
      <c r="O27" s="256">
        <v>3.5782458267894812</v>
      </c>
      <c r="P27" s="257">
        <v>182</v>
      </c>
      <c r="Q27" s="258">
        <v>77</v>
      </c>
      <c r="R27" s="258">
        <v>55</v>
      </c>
    </row>
    <row r="28" spans="1:18" ht="16.5">
      <c r="A28" s="246" t="s">
        <v>118</v>
      </c>
      <c r="B28" s="247" t="s">
        <v>278</v>
      </c>
      <c r="C28" s="248" t="s">
        <v>70</v>
      </c>
      <c r="D28" s="249">
        <v>0.79521739130434788</v>
      </c>
      <c r="E28" s="250">
        <v>5288</v>
      </c>
      <c r="F28" s="251" t="s">
        <v>128</v>
      </c>
      <c r="G28" s="291" t="s">
        <v>249</v>
      </c>
      <c r="H28" s="252">
        <v>1</v>
      </c>
      <c r="I28" s="253">
        <v>1739.7070000000001</v>
      </c>
      <c r="J28" s="254">
        <v>2.8297106914151457E-3</v>
      </c>
      <c r="K28" s="254">
        <v>0.49765022093283134</v>
      </c>
      <c r="L28" s="254">
        <v>0.37132689585085304</v>
      </c>
      <c r="M28" s="255">
        <v>13.955</v>
      </c>
      <c r="N28" s="256">
        <v>0.17244283089048901</v>
      </c>
      <c r="O28" s="256">
        <v>1.4370235907540752</v>
      </c>
      <c r="P28" s="257">
        <v>147</v>
      </c>
      <c r="Q28" s="258">
        <v>3</v>
      </c>
      <c r="R28" s="258">
        <v>25</v>
      </c>
    </row>
    <row r="29" spans="1:18" ht="16.5">
      <c r="A29" s="246" t="s">
        <v>118</v>
      </c>
      <c r="B29" s="247" t="s">
        <v>281</v>
      </c>
      <c r="C29" s="248" t="s">
        <v>67</v>
      </c>
      <c r="D29" s="249">
        <v>0.82223145095797712</v>
      </c>
      <c r="E29" s="250">
        <v>711</v>
      </c>
      <c r="F29" s="251" t="s">
        <v>119</v>
      </c>
      <c r="G29" s="291" t="s">
        <v>198</v>
      </c>
      <c r="H29" s="252">
        <v>4</v>
      </c>
      <c r="I29" s="253">
        <v>2042.973</v>
      </c>
      <c r="J29" s="254">
        <v>4.5965893764284334E-3</v>
      </c>
      <c r="K29" s="254">
        <v>0.40579880716375527</v>
      </c>
      <c r="L29" s="254">
        <v>0.20411429813316181</v>
      </c>
      <c r="M29" s="255">
        <v>14.664999999999999</v>
      </c>
      <c r="N29" s="256">
        <v>1.2237068233402988</v>
      </c>
      <c r="O29" s="256">
        <v>37.543325340080365</v>
      </c>
      <c r="P29" s="257">
        <v>17</v>
      </c>
      <c r="Q29" s="258">
        <v>25</v>
      </c>
      <c r="R29" s="258">
        <v>767</v>
      </c>
    </row>
    <row r="30" spans="1:18" ht="16.5">
      <c r="A30" s="246" t="s">
        <v>118</v>
      </c>
      <c r="B30" s="247" t="s">
        <v>408</v>
      </c>
      <c r="C30" s="248" t="s">
        <v>67</v>
      </c>
      <c r="D30" s="249">
        <v>0.81279393161294489</v>
      </c>
      <c r="E30" s="250">
        <v>7991</v>
      </c>
      <c r="F30" s="251" t="s">
        <v>127</v>
      </c>
      <c r="G30" s="291" t="s">
        <v>241</v>
      </c>
      <c r="H30" s="252">
        <v>2</v>
      </c>
      <c r="I30" s="253">
        <v>1585.8009999999999</v>
      </c>
      <c r="J30" s="254">
        <v>1.0291823992983768E-2</v>
      </c>
      <c r="K30" s="254">
        <v>0.46877411565658861</v>
      </c>
      <c r="L30" s="254">
        <v>0.45907399478244748</v>
      </c>
      <c r="M30" s="255">
        <v>4.3120000000000003</v>
      </c>
      <c r="N30" s="256">
        <v>0.75671537601502337</v>
      </c>
      <c r="O30" s="256">
        <v>1.1981326786904536</v>
      </c>
      <c r="P30" s="257">
        <v>37</v>
      </c>
      <c r="Q30" s="258">
        <v>12</v>
      </c>
      <c r="R30" s="258">
        <v>19</v>
      </c>
    </row>
    <row r="31" spans="1:18" ht="16.5">
      <c r="A31" s="246" t="s">
        <v>118</v>
      </c>
      <c r="B31" s="247" t="s">
        <v>286</v>
      </c>
      <c r="C31" s="248" t="s">
        <v>67</v>
      </c>
      <c r="D31" s="249">
        <v>0.80407407407407394</v>
      </c>
      <c r="E31" s="250">
        <v>5447</v>
      </c>
      <c r="F31" s="251" t="s">
        <v>120</v>
      </c>
      <c r="G31" s="291" t="s">
        <v>218</v>
      </c>
      <c r="H31" s="252">
        <v>1</v>
      </c>
      <c r="I31" s="253">
        <v>802.37900000000002</v>
      </c>
      <c r="J31" s="254">
        <v>1.2236171917777705E-2</v>
      </c>
      <c r="K31" s="254">
        <v>0.36522532229572741</v>
      </c>
      <c r="L31" s="254">
        <v>8.8873510479964363E-2</v>
      </c>
      <c r="M31" s="255">
        <v>8.8559999999999999</v>
      </c>
      <c r="N31" s="256">
        <v>0</v>
      </c>
      <c r="O31" s="256">
        <v>1.3709232170831989</v>
      </c>
      <c r="P31" s="257">
        <v>6</v>
      </c>
      <c r="Q31" s="258">
        <v>1</v>
      </c>
      <c r="R31" s="258">
        <v>13</v>
      </c>
    </row>
    <row r="32" spans="1:18" ht="16.5">
      <c r="A32" s="246" t="s">
        <v>118</v>
      </c>
      <c r="B32" s="247" t="s">
        <v>292</v>
      </c>
      <c r="C32" s="248" t="s">
        <v>67</v>
      </c>
      <c r="D32" s="249">
        <v>0.83616466776909582</v>
      </c>
      <c r="E32" s="250">
        <v>1891</v>
      </c>
      <c r="F32" s="251" t="s">
        <v>119</v>
      </c>
      <c r="G32" s="291" t="s">
        <v>198</v>
      </c>
      <c r="H32" s="252">
        <v>2</v>
      </c>
      <c r="I32" s="253">
        <v>2495.6220000000003</v>
      </c>
      <c r="J32" s="254">
        <v>2.502319119885664E-2</v>
      </c>
      <c r="K32" s="254">
        <v>0.38235813411381958</v>
      </c>
      <c r="L32" s="254">
        <v>0.21437541422539153</v>
      </c>
      <c r="M32" s="255">
        <v>13.09</v>
      </c>
      <c r="N32" s="256">
        <v>1.1219647847310208</v>
      </c>
      <c r="O32" s="256">
        <v>15.386945619168285</v>
      </c>
      <c r="P32" s="257">
        <v>12</v>
      </c>
      <c r="Q32" s="258">
        <v>28</v>
      </c>
      <c r="R32" s="258">
        <v>384</v>
      </c>
    </row>
    <row r="33" spans="1:18" ht="16.5">
      <c r="A33" s="246" t="s">
        <v>118</v>
      </c>
      <c r="B33" s="247" t="s">
        <v>296</v>
      </c>
      <c r="C33" s="248" t="s">
        <v>67</v>
      </c>
      <c r="D33" s="249">
        <v>0.8471162267644804</v>
      </c>
      <c r="E33" s="250">
        <v>1245</v>
      </c>
      <c r="F33" s="251" t="s">
        <v>120</v>
      </c>
      <c r="G33" s="291" t="s">
        <v>215</v>
      </c>
      <c r="H33" s="252">
        <v>3</v>
      </c>
      <c r="I33" s="253">
        <v>1051.4159999999999</v>
      </c>
      <c r="J33" s="254">
        <v>2.1186445997353254E-2</v>
      </c>
      <c r="K33" s="254">
        <v>0.3806070685701749</v>
      </c>
      <c r="L33" s="254">
        <v>0.18641527235651731</v>
      </c>
      <c r="M33" s="255">
        <v>6.8419999999999996</v>
      </c>
      <c r="N33" s="256">
        <v>9.5109832834957816E-2</v>
      </c>
      <c r="O33" s="256">
        <v>10.747411110350233</v>
      </c>
      <c r="P33" s="257">
        <v>19</v>
      </c>
      <c r="Q33" s="258">
        <v>1</v>
      </c>
      <c r="R33" s="258">
        <v>113</v>
      </c>
    </row>
    <row r="34" spans="1:18" ht="16.5">
      <c r="A34" s="246" t="s">
        <v>118</v>
      </c>
      <c r="B34" s="247" t="s">
        <v>301</v>
      </c>
      <c r="C34" s="248" t="s">
        <v>67</v>
      </c>
      <c r="D34" s="249">
        <v>0.83454837448511843</v>
      </c>
      <c r="E34" s="250">
        <v>9915</v>
      </c>
      <c r="F34" s="251" t="s">
        <v>123</v>
      </c>
      <c r="G34" s="291" t="s">
        <v>232</v>
      </c>
      <c r="H34" s="252">
        <v>2</v>
      </c>
      <c r="I34" s="253">
        <v>1581.5060000000001</v>
      </c>
      <c r="J34" s="254">
        <v>3.3195770549738754E-2</v>
      </c>
      <c r="K34" s="254">
        <v>0.44099606736758484</v>
      </c>
      <c r="L34" s="254">
        <v>0.17704643548617582</v>
      </c>
      <c r="M34" s="255">
        <v>6.125</v>
      </c>
      <c r="N34" s="256">
        <v>0</v>
      </c>
      <c r="O34" s="256">
        <v>2.9086200115586029</v>
      </c>
      <c r="P34" s="257">
        <v>269</v>
      </c>
      <c r="Q34" s="258">
        <v>0</v>
      </c>
      <c r="R34" s="258">
        <v>46</v>
      </c>
    </row>
    <row r="35" spans="1:18" ht="16.5">
      <c r="A35" s="246" t="s">
        <v>118</v>
      </c>
      <c r="B35" s="247" t="s">
        <v>452</v>
      </c>
      <c r="C35" s="248" t="s">
        <v>70</v>
      </c>
      <c r="D35" s="249">
        <v>0.71869974103040835</v>
      </c>
      <c r="E35" s="250">
        <v>6686</v>
      </c>
      <c r="F35" s="251" t="s">
        <v>127</v>
      </c>
      <c r="G35" s="291" t="s">
        <v>242</v>
      </c>
      <c r="H35" s="252">
        <v>2</v>
      </c>
      <c r="I35" s="253">
        <v>1808.3779999999999</v>
      </c>
      <c r="J35" s="254">
        <v>3.5077639472661119E-2</v>
      </c>
      <c r="K35" s="254">
        <v>0.40994630924399711</v>
      </c>
      <c r="L35" s="254">
        <v>0.41584226306668187</v>
      </c>
      <c r="M35" s="255">
        <v>5.8570000000000002</v>
      </c>
      <c r="N35" s="256">
        <v>0.49768355952129478</v>
      </c>
      <c r="O35" s="256">
        <v>4.5897483822519405</v>
      </c>
      <c r="P35" s="257">
        <v>43</v>
      </c>
      <c r="Q35" s="258">
        <v>9</v>
      </c>
      <c r="R35" s="258">
        <v>83</v>
      </c>
    </row>
    <row r="36" spans="1:18" ht="16.5">
      <c r="A36" s="246" t="s">
        <v>118</v>
      </c>
      <c r="B36" s="247" t="s">
        <v>303</v>
      </c>
      <c r="C36" s="248" t="s">
        <v>67</v>
      </c>
      <c r="D36" s="249">
        <v>0.83019885388744841</v>
      </c>
      <c r="E36" s="250">
        <v>8894</v>
      </c>
      <c r="F36" s="251" t="s">
        <v>120</v>
      </c>
      <c r="G36" s="291" t="s">
        <v>219</v>
      </c>
      <c r="H36" s="252">
        <v>2</v>
      </c>
      <c r="I36" s="253">
        <v>733.84500000000003</v>
      </c>
      <c r="J36" s="254">
        <v>1.2556899581592109E-2</v>
      </c>
      <c r="K36" s="254">
        <v>0.40688273864738383</v>
      </c>
      <c r="L36" s="254">
        <v>0.31750574031300888</v>
      </c>
      <c r="M36" s="255">
        <v>11.083</v>
      </c>
      <c r="N36" s="256">
        <v>0</v>
      </c>
      <c r="O36" s="256">
        <v>4.3605938583760873</v>
      </c>
      <c r="P36" s="257">
        <v>9</v>
      </c>
      <c r="Q36" s="258">
        <v>0</v>
      </c>
      <c r="R36" s="258">
        <v>32</v>
      </c>
    </row>
    <row r="37" spans="1:18" ht="16.5">
      <c r="A37" s="246" t="s">
        <v>118</v>
      </c>
      <c r="B37" s="247" t="s">
        <v>409</v>
      </c>
      <c r="C37" s="248" t="s">
        <v>70</v>
      </c>
      <c r="D37" s="249">
        <v>0.78268686448730329</v>
      </c>
      <c r="E37" s="250">
        <v>288</v>
      </c>
      <c r="F37" s="251" t="s">
        <v>127</v>
      </c>
      <c r="G37" s="291" t="s">
        <v>240</v>
      </c>
      <c r="H37" s="252">
        <v>5</v>
      </c>
      <c r="I37" s="253">
        <v>1139.0040000000001</v>
      </c>
      <c r="J37" s="254">
        <v>2.887722548257439E-2</v>
      </c>
      <c r="K37" s="254">
        <v>0.44976967877326157</v>
      </c>
      <c r="L37" s="254">
        <v>0.5899891484138774</v>
      </c>
      <c r="M37" s="255">
        <v>4.9139999999999997</v>
      </c>
      <c r="N37" s="256">
        <v>0.1755920084565111</v>
      </c>
      <c r="O37" s="256">
        <v>1.4925320718803443</v>
      </c>
      <c r="P37" s="257">
        <v>39</v>
      </c>
      <c r="Q37" s="258">
        <v>2</v>
      </c>
      <c r="R37" s="258">
        <v>17</v>
      </c>
    </row>
    <row r="38" spans="1:18" ht="16.5">
      <c r="A38" s="246" t="s">
        <v>118</v>
      </c>
      <c r="B38" s="247" t="s">
        <v>308</v>
      </c>
      <c r="C38" s="248" t="s">
        <v>70</v>
      </c>
      <c r="D38" s="249">
        <v>0.79</v>
      </c>
      <c r="E38" s="250">
        <v>6627</v>
      </c>
      <c r="F38" s="251" t="s">
        <v>128</v>
      </c>
      <c r="G38" s="291" t="s">
        <v>247</v>
      </c>
      <c r="H38" s="252">
        <v>1</v>
      </c>
      <c r="I38" s="253">
        <v>1504.9459999999999</v>
      </c>
      <c r="J38" s="254">
        <v>2.3746174515746697E-2</v>
      </c>
      <c r="K38" s="254">
        <v>0.46654850163527817</v>
      </c>
      <c r="L38" s="254">
        <v>0.11960562040099779</v>
      </c>
      <c r="M38" s="255">
        <v>11.662000000000001</v>
      </c>
      <c r="N38" s="256">
        <v>6.6447566889443213E-2</v>
      </c>
      <c r="O38" s="256">
        <v>6.5118615551654351</v>
      </c>
      <c r="P38" s="257">
        <v>98</v>
      </c>
      <c r="Q38" s="258">
        <v>1</v>
      </c>
      <c r="R38" s="258">
        <v>98</v>
      </c>
    </row>
    <row r="39" spans="1:18" ht="16.5">
      <c r="A39" s="246" t="s">
        <v>118</v>
      </c>
      <c r="B39" s="247" t="s">
        <v>316</v>
      </c>
      <c r="C39" s="248" t="s">
        <v>67</v>
      </c>
      <c r="D39" s="249">
        <v>0.81142857142857139</v>
      </c>
      <c r="E39" s="250">
        <v>1728</v>
      </c>
      <c r="F39" s="251" t="s">
        <v>120</v>
      </c>
      <c r="G39" s="291" t="s">
        <v>220</v>
      </c>
      <c r="H39" s="252">
        <v>1</v>
      </c>
      <c r="I39" s="253">
        <v>1218.3430000000001</v>
      </c>
      <c r="J39" s="254">
        <v>3.1655646847446395E-3</v>
      </c>
      <c r="K39" s="254">
        <v>0.36590268376730178</v>
      </c>
      <c r="L39" s="254">
        <v>0.18385627036064556</v>
      </c>
      <c r="M39" s="255">
        <v>8.1620000000000008</v>
      </c>
      <c r="N39" s="256">
        <v>0</v>
      </c>
      <c r="O39" s="256">
        <v>0.49247215275172918</v>
      </c>
      <c r="P39" s="257">
        <v>0</v>
      </c>
      <c r="Q39" s="258">
        <v>0</v>
      </c>
      <c r="R39" s="258">
        <v>6</v>
      </c>
    </row>
    <row r="40" spans="1:18" ht="16.5">
      <c r="A40" s="246" t="s">
        <v>118</v>
      </c>
      <c r="B40" s="247" t="s">
        <v>318</v>
      </c>
      <c r="C40" s="248" t="s">
        <v>70</v>
      </c>
      <c r="D40" s="249">
        <v>0.77271142300450624</v>
      </c>
      <c r="E40" s="250">
        <v>7114</v>
      </c>
      <c r="F40" s="251" t="s">
        <v>123</v>
      </c>
      <c r="G40" s="291" t="s">
        <v>229</v>
      </c>
      <c r="H40" s="252">
        <v>2</v>
      </c>
      <c r="I40" s="253">
        <v>1520.046</v>
      </c>
      <c r="J40" s="254">
        <v>1.5752617335302067E-2</v>
      </c>
      <c r="K40" s="254">
        <v>0.4782448196613231</v>
      </c>
      <c r="L40" s="254">
        <v>0.13749583894171624</v>
      </c>
      <c r="M40" s="255">
        <v>8.2639999999999993</v>
      </c>
      <c r="N40" s="256">
        <v>6.5787482747232645E-2</v>
      </c>
      <c r="O40" s="256">
        <v>0.59208734472509383</v>
      </c>
      <c r="P40" s="257">
        <v>248</v>
      </c>
      <c r="Q40" s="258">
        <v>1</v>
      </c>
      <c r="R40" s="258">
        <v>9</v>
      </c>
    </row>
    <row r="41" spans="1:18" ht="16.5">
      <c r="A41" s="246" t="s">
        <v>118</v>
      </c>
      <c r="B41" s="247" t="s">
        <v>322</v>
      </c>
      <c r="C41" s="248" t="s">
        <v>70</v>
      </c>
      <c r="D41" s="249">
        <v>0.7934782608695653</v>
      </c>
      <c r="E41" s="250">
        <v>998</v>
      </c>
      <c r="F41" s="251" t="s">
        <v>128</v>
      </c>
      <c r="G41" s="291" t="s">
        <v>247</v>
      </c>
      <c r="H41" s="252">
        <v>1</v>
      </c>
      <c r="I41" s="253">
        <v>1686.4480000000001</v>
      </c>
      <c r="J41" s="254">
        <v>2.4539268992133614E-2</v>
      </c>
      <c r="K41" s="254">
        <v>0.48445636333584585</v>
      </c>
      <c r="L41" s="254">
        <v>0.19804939138354694</v>
      </c>
      <c r="M41" s="255">
        <v>11.115</v>
      </c>
      <c r="N41" s="256">
        <v>0</v>
      </c>
      <c r="O41" s="256">
        <v>1.3638131741980777</v>
      </c>
      <c r="P41" s="257">
        <v>153</v>
      </c>
      <c r="Q41" s="258">
        <v>0</v>
      </c>
      <c r="R41" s="258">
        <v>23</v>
      </c>
    </row>
    <row r="42" spans="1:18" ht="16.5">
      <c r="A42" s="246" t="s">
        <v>118</v>
      </c>
      <c r="B42" s="247" t="s">
        <v>325</v>
      </c>
      <c r="C42" s="248" t="s">
        <v>67</v>
      </c>
      <c r="D42" s="249">
        <v>0.80021402812381703</v>
      </c>
      <c r="E42" s="250">
        <v>8782</v>
      </c>
      <c r="F42" s="251" t="s">
        <v>127</v>
      </c>
      <c r="G42" s="291" t="s">
        <v>244</v>
      </c>
      <c r="H42" s="252">
        <v>3</v>
      </c>
      <c r="I42" s="253">
        <v>1380.049</v>
      </c>
      <c r="J42" s="254">
        <v>1.8329615050917285E-2</v>
      </c>
      <c r="K42" s="254">
        <v>0.45515868329891951</v>
      </c>
      <c r="L42" s="254">
        <v>0.53766206852075538</v>
      </c>
      <c r="M42" s="255">
        <v>5.806</v>
      </c>
      <c r="N42" s="256">
        <v>0</v>
      </c>
      <c r="O42" s="256">
        <v>0.8695343426211678</v>
      </c>
      <c r="P42" s="257">
        <v>38</v>
      </c>
      <c r="Q42" s="258">
        <v>0</v>
      </c>
      <c r="R42" s="258">
        <v>12</v>
      </c>
    </row>
    <row r="43" spans="1:18" ht="16.5">
      <c r="A43" s="246" t="s">
        <v>118</v>
      </c>
      <c r="B43" s="247" t="s">
        <v>595</v>
      </c>
      <c r="C43" s="248" t="s">
        <v>67</v>
      </c>
      <c r="D43" s="249">
        <v>0.84447572674200067</v>
      </c>
      <c r="E43" s="250">
        <v>1741</v>
      </c>
      <c r="F43" s="251" t="s">
        <v>127</v>
      </c>
      <c r="G43" s="291" t="s">
        <v>242</v>
      </c>
      <c r="H43" s="252">
        <v>5</v>
      </c>
      <c r="I43" s="253">
        <v>913.43999999999994</v>
      </c>
      <c r="J43" s="254">
        <v>1.6533077798226308E-2</v>
      </c>
      <c r="K43" s="254">
        <v>0.45132675455761556</v>
      </c>
      <c r="L43" s="254">
        <v>0.49483272026624625</v>
      </c>
      <c r="M43" s="255">
        <v>4.4889999999999999</v>
      </c>
      <c r="N43" s="256">
        <v>0.10947626554562971</v>
      </c>
      <c r="O43" s="256">
        <v>2.2990015764582239</v>
      </c>
      <c r="P43" s="257">
        <v>19</v>
      </c>
      <c r="Q43" s="258">
        <v>1</v>
      </c>
      <c r="R43" s="258">
        <v>21</v>
      </c>
    </row>
    <row r="44" spans="1:18" ht="16.5">
      <c r="A44" s="246" t="s">
        <v>118</v>
      </c>
      <c r="B44" s="247" t="s">
        <v>332</v>
      </c>
      <c r="C44" s="248" t="s">
        <v>70</v>
      </c>
      <c r="D44" s="249">
        <v>0.78402833981154396</v>
      </c>
      <c r="E44" s="250">
        <v>802</v>
      </c>
      <c r="F44" s="251" t="s">
        <v>120</v>
      </c>
      <c r="G44" s="291" t="s">
        <v>216</v>
      </c>
      <c r="H44" s="252">
        <v>5</v>
      </c>
      <c r="I44" s="253">
        <v>1607.011</v>
      </c>
      <c r="J44" s="254">
        <v>3.72394043137598E-2</v>
      </c>
      <c r="K44" s="254">
        <v>0.36017395329001167</v>
      </c>
      <c r="L44" s="254">
        <v>0.12507692853378105</v>
      </c>
      <c r="M44" s="255">
        <v>7.3150000000000004</v>
      </c>
      <c r="N44" s="256">
        <v>0</v>
      </c>
      <c r="O44" s="256">
        <v>1.4934558630899228</v>
      </c>
      <c r="P44" s="257">
        <v>21</v>
      </c>
      <c r="Q44" s="258">
        <v>0</v>
      </c>
      <c r="R44" s="258">
        <v>24</v>
      </c>
    </row>
    <row r="45" spans="1:18" ht="16.5">
      <c r="A45" s="246" t="s">
        <v>118</v>
      </c>
      <c r="B45" s="247" t="s">
        <v>333</v>
      </c>
      <c r="C45" s="248" t="s">
        <v>67</v>
      </c>
      <c r="D45" s="249">
        <v>0.83677357363804683</v>
      </c>
      <c r="E45" s="250">
        <v>3382</v>
      </c>
      <c r="F45" s="251" t="s">
        <v>127</v>
      </c>
      <c r="G45" s="291" t="s">
        <v>240</v>
      </c>
      <c r="H45" s="252">
        <v>2</v>
      </c>
      <c r="I45" s="253">
        <v>1930.9690000000001</v>
      </c>
      <c r="J45" s="254">
        <v>6.0789831342577434E-3</v>
      </c>
      <c r="K45" s="254">
        <v>0.50303054459735519</v>
      </c>
      <c r="L45" s="254">
        <v>0.36613741598130262</v>
      </c>
      <c r="M45" s="255">
        <v>5.2450000000000001</v>
      </c>
      <c r="N45" s="256">
        <v>0.15536241130748343</v>
      </c>
      <c r="O45" s="256">
        <v>5.1269595731469533</v>
      </c>
      <c r="P45" s="257">
        <v>108</v>
      </c>
      <c r="Q45" s="258">
        <v>3</v>
      </c>
      <c r="R45" s="258">
        <v>99</v>
      </c>
    </row>
    <row r="46" spans="1:18" ht="16.5">
      <c r="A46" s="246" t="s">
        <v>118</v>
      </c>
      <c r="B46" s="247" t="s">
        <v>335</v>
      </c>
      <c r="C46" s="248" t="s">
        <v>67</v>
      </c>
      <c r="D46" s="249">
        <v>0.83318943164042159</v>
      </c>
      <c r="E46" s="250">
        <v>7435</v>
      </c>
      <c r="F46" s="251" t="s">
        <v>120</v>
      </c>
      <c r="G46" s="291" t="s">
        <v>218</v>
      </c>
      <c r="H46" s="252">
        <v>2</v>
      </c>
      <c r="I46" s="253">
        <v>965.75900000000001</v>
      </c>
      <c r="J46" s="254">
        <v>3.3635822329839436E-2</v>
      </c>
      <c r="K46" s="254">
        <v>0.37757097832970687</v>
      </c>
      <c r="L46" s="254">
        <v>8.0765491183618268E-2</v>
      </c>
      <c r="M46" s="255">
        <v>9.9789999999999992</v>
      </c>
      <c r="N46" s="256">
        <v>0</v>
      </c>
      <c r="O46" s="256">
        <v>3.4170015500761575</v>
      </c>
      <c r="P46" s="257">
        <v>5</v>
      </c>
      <c r="Q46" s="258">
        <v>0</v>
      </c>
      <c r="R46" s="258">
        <v>33</v>
      </c>
    </row>
    <row r="47" spans="1:18" ht="16.5">
      <c r="A47" s="246" t="s">
        <v>118</v>
      </c>
      <c r="B47" s="247" t="s">
        <v>611</v>
      </c>
      <c r="C47" s="248" t="s">
        <v>70</v>
      </c>
      <c r="D47" s="249">
        <v>0.7854871233003502</v>
      </c>
      <c r="E47" s="250">
        <v>3003</v>
      </c>
      <c r="F47" s="251" t="s">
        <v>127</v>
      </c>
      <c r="G47" s="291" t="s">
        <v>244</v>
      </c>
      <c r="H47" s="252">
        <v>5</v>
      </c>
      <c r="I47" s="253">
        <v>1339.7739999999999</v>
      </c>
      <c r="J47" s="254">
        <v>1.1983642099519583E-2</v>
      </c>
      <c r="K47" s="254">
        <v>0.47700652525687215</v>
      </c>
      <c r="L47" s="254">
        <v>0.53516488601808965</v>
      </c>
      <c r="M47" s="255">
        <v>5.9770000000000003</v>
      </c>
      <c r="N47" s="256">
        <v>0</v>
      </c>
      <c r="O47" s="256">
        <v>3.2841359811430886</v>
      </c>
      <c r="P47" s="257">
        <v>31</v>
      </c>
      <c r="Q47" s="258">
        <v>0</v>
      </c>
      <c r="R47" s="258">
        <v>44</v>
      </c>
    </row>
    <row r="48" spans="1:18" ht="16.5">
      <c r="A48" s="246" t="s">
        <v>118</v>
      </c>
      <c r="B48" s="247" t="s">
        <v>456</v>
      </c>
      <c r="C48" s="248" t="s">
        <v>67</v>
      </c>
      <c r="D48" s="249">
        <v>0.82065526847819203</v>
      </c>
      <c r="E48" s="250">
        <v>3498</v>
      </c>
      <c r="F48" s="251" t="s">
        <v>128</v>
      </c>
      <c r="G48" s="291" t="s">
        <v>251</v>
      </c>
      <c r="H48" s="252">
        <v>8</v>
      </c>
      <c r="I48" s="253">
        <v>1803.7189999999998</v>
      </c>
      <c r="J48" s="254">
        <v>1.4221376967598875E-2</v>
      </c>
      <c r="K48" s="254">
        <v>0.47361291318239757</v>
      </c>
      <c r="L48" s="254">
        <v>0.18461855754693496</v>
      </c>
      <c r="M48" s="255">
        <v>10.202999999999999</v>
      </c>
      <c r="N48" s="256">
        <v>5.5441008272352849E-2</v>
      </c>
      <c r="O48" s="256">
        <v>8.7042382987593978</v>
      </c>
      <c r="P48" s="257">
        <v>107</v>
      </c>
      <c r="Q48" s="258">
        <v>1</v>
      </c>
      <c r="R48" s="258">
        <v>157</v>
      </c>
    </row>
    <row r="49" spans="1:18" ht="16.5">
      <c r="A49" s="246" t="s">
        <v>118</v>
      </c>
      <c r="B49" s="247" t="s">
        <v>337</v>
      </c>
      <c r="C49" s="248" t="s">
        <v>67</v>
      </c>
      <c r="D49" s="249">
        <v>0.83724703688146906</v>
      </c>
      <c r="E49" s="250">
        <v>2138</v>
      </c>
      <c r="F49" s="251" t="s">
        <v>120</v>
      </c>
      <c r="G49" s="291" t="s">
        <v>215</v>
      </c>
      <c r="H49" s="252">
        <v>2</v>
      </c>
      <c r="I49" s="253">
        <v>961.42799999999988</v>
      </c>
      <c r="J49" s="254">
        <v>3.2010917807288791E-2</v>
      </c>
      <c r="K49" s="254">
        <v>0.37160199900833224</v>
      </c>
      <c r="L49" s="254">
        <v>0.13521553356049543</v>
      </c>
      <c r="M49" s="255">
        <v>7.0259999999999998</v>
      </c>
      <c r="N49" s="256">
        <v>0.20802389778537761</v>
      </c>
      <c r="O49" s="256">
        <v>8.3209559114151048</v>
      </c>
      <c r="P49" s="257">
        <v>9</v>
      </c>
      <c r="Q49" s="258">
        <v>2</v>
      </c>
      <c r="R49" s="258">
        <v>80</v>
      </c>
    </row>
    <row r="50" spans="1:18" ht="16.5">
      <c r="A50" s="246" t="s">
        <v>118</v>
      </c>
      <c r="B50" s="247" t="s">
        <v>617</v>
      </c>
      <c r="C50" s="248" t="s">
        <v>70</v>
      </c>
      <c r="D50" s="249">
        <v>0.7389969878251601</v>
      </c>
      <c r="E50" s="250">
        <v>4669</v>
      </c>
      <c r="F50" s="251" t="s">
        <v>120</v>
      </c>
      <c r="G50" s="291" t="s">
        <v>365</v>
      </c>
      <c r="H50" s="252">
        <v>2</v>
      </c>
      <c r="I50" s="253">
        <v>1281.8209999999999</v>
      </c>
      <c r="J50" s="254">
        <v>1.6846203748550864E-2</v>
      </c>
      <c r="K50" s="254">
        <v>0.3975761797412391</v>
      </c>
      <c r="L50" s="254">
        <v>0.21609881566927053</v>
      </c>
      <c r="M50" s="255">
        <v>11.022</v>
      </c>
      <c r="N50" s="256">
        <v>7.8014012876992972E-2</v>
      </c>
      <c r="O50" s="256">
        <v>2.340420386309789</v>
      </c>
      <c r="P50" s="257">
        <v>0</v>
      </c>
      <c r="Q50" s="258">
        <v>1</v>
      </c>
      <c r="R50" s="258">
        <v>30</v>
      </c>
    </row>
    <row r="51" spans="1:18" ht="16.5">
      <c r="A51" s="246" t="s">
        <v>118</v>
      </c>
      <c r="B51" s="247" t="s">
        <v>457</v>
      </c>
      <c r="C51" s="248" t="s">
        <v>70</v>
      </c>
      <c r="D51" s="249">
        <v>0.77274311995716705</v>
      </c>
      <c r="E51" s="250">
        <v>4035</v>
      </c>
      <c r="F51" s="251" t="s">
        <v>123</v>
      </c>
      <c r="G51" s="291" t="s">
        <v>229</v>
      </c>
      <c r="H51" s="252">
        <v>2</v>
      </c>
      <c r="I51" s="253">
        <v>1017.047</v>
      </c>
      <c r="J51" s="254">
        <v>2.4499381558317729E-2</v>
      </c>
      <c r="K51" s="254">
        <v>0.49713037904769858</v>
      </c>
      <c r="L51" s="254">
        <v>0.23106110140435987</v>
      </c>
      <c r="M51" s="255">
        <v>8.5809999999999995</v>
      </c>
      <c r="N51" s="256">
        <v>0</v>
      </c>
      <c r="O51" s="256">
        <v>5.2111652657153504</v>
      </c>
      <c r="P51" s="257">
        <v>189</v>
      </c>
      <c r="Q51" s="258">
        <v>0</v>
      </c>
      <c r="R51" s="258">
        <v>53</v>
      </c>
    </row>
    <row r="52" spans="1:18" ht="16.5">
      <c r="A52" s="246" t="s">
        <v>118</v>
      </c>
      <c r="B52" s="247" t="s">
        <v>412</v>
      </c>
      <c r="C52" s="248" t="s">
        <v>70</v>
      </c>
      <c r="D52" s="249">
        <v>0.77636287068489795</v>
      </c>
      <c r="E52" s="250">
        <v>7172</v>
      </c>
      <c r="F52" s="251" t="s">
        <v>125</v>
      </c>
      <c r="G52" s="291" t="s">
        <v>238</v>
      </c>
      <c r="H52" s="252">
        <v>6</v>
      </c>
      <c r="I52" s="253">
        <v>780.51800000000003</v>
      </c>
      <c r="J52" s="254">
        <v>5.794897249148457E-2</v>
      </c>
      <c r="K52" s="254">
        <v>0.43279001749760798</v>
      </c>
      <c r="L52" s="254">
        <v>0.33054971185802245</v>
      </c>
      <c r="M52" s="255">
        <v>7.53</v>
      </c>
      <c r="N52" s="256">
        <v>2.9467609971839215</v>
      </c>
      <c r="O52" s="256">
        <v>2.3061607804048081</v>
      </c>
      <c r="P52" s="257">
        <v>54</v>
      </c>
      <c r="Q52" s="258">
        <v>23</v>
      </c>
      <c r="R52" s="258">
        <v>18</v>
      </c>
    </row>
    <row r="53" spans="1:18" ht="16.5">
      <c r="A53" s="246" t="s">
        <v>118</v>
      </c>
      <c r="B53" s="247" t="s">
        <v>341</v>
      </c>
      <c r="C53" s="248" t="s">
        <v>70</v>
      </c>
      <c r="D53" s="249">
        <v>0.79175731531044091</v>
      </c>
      <c r="E53" s="250">
        <v>5262</v>
      </c>
      <c r="F53" s="251" t="s">
        <v>120</v>
      </c>
      <c r="G53" s="291" t="s">
        <v>216</v>
      </c>
      <c r="H53" s="252">
        <v>4</v>
      </c>
      <c r="I53" s="253">
        <v>1542.6970000000001</v>
      </c>
      <c r="J53" s="254">
        <v>6.6951708722307384E-3</v>
      </c>
      <c r="K53" s="254">
        <v>0.354914371980873</v>
      </c>
      <c r="L53" s="254">
        <v>5.8987604176322379E-2</v>
      </c>
      <c r="M53" s="255">
        <v>6.6379999999999999</v>
      </c>
      <c r="N53" s="256">
        <v>6.4821543050903707E-2</v>
      </c>
      <c r="O53" s="256">
        <v>4.8616157288177781</v>
      </c>
      <c r="P53" s="257">
        <v>4</v>
      </c>
      <c r="Q53" s="258">
        <v>1</v>
      </c>
      <c r="R53" s="258">
        <v>75</v>
      </c>
    </row>
    <row r="54" spans="1:18" ht="16.5">
      <c r="A54" s="246" t="s">
        <v>118</v>
      </c>
      <c r="B54" s="247" t="s">
        <v>343</v>
      </c>
      <c r="C54" s="248" t="s">
        <v>70</v>
      </c>
      <c r="D54" s="249">
        <v>0.79181818181818175</v>
      </c>
      <c r="E54" s="250">
        <v>2800</v>
      </c>
      <c r="F54" s="251" t="s">
        <v>128</v>
      </c>
      <c r="G54" s="291" t="s">
        <v>248</v>
      </c>
      <c r="H54" s="252">
        <v>1</v>
      </c>
      <c r="I54" s="253">
        <v>1704.095</v>
      </c>
      <c r="J54" s="254">
        <v>7.1095805567194716E-3</v>
      </c>
      <c r="K54" s="254">
        <v>0.50102571516674455</v>
      </c>
      <c r="L54" s="254">
        <v>0.22416590624348995</v>
      </c>
      <c r="M54" s="255">
        <v>10.782999999999999</v>
      </c>
      <c r="N54" s="256">
        <v>0</v>
      </c>
      <c r="O54" s="256">
        <v>2.1712404531437506</v>
      </c>
      <c r="P54" s="257">
        <v>167</v>
      </c>
      <c r="Q54" s="258">
        <v>0</v>
      </c>
      <c r="R54" s="258">
        <v>37</v>
      </c>
    </row>
    <row r="55" spans="1:18" ht="16.5">
      <c r="A55" s="246" t="s">
        <v>118</v>
      </c>
      <c r="B55" s="247" t="s">
        <v>347</v>
      </c>
      <c r="C55" s="248" t="s">
        <v>67</v>
      </c>
      <c r="D55" s="249">
        <v>0.84800441363520873</v>
      </c>
      <c r="E55" s="250">
        <v>8383</v>
      </c>
      <c r="F55" s="251" t="s">
        <v>119</v>
      </c>
      <c r="G55" s="291" t="s">
        <v>204</v>
      </c>
      <c r="H55" s="252">
        <v>4</v>
      </c>
      <c r="I55" s="253">
        <v>2361.2240000000002</v>
      </c>
      <c r="J55" s="254">
        <v>1.9729887305582262E-2</v>
      </c>
      <c r="K55" s="254">
        <v>0.45339129200848749</v>
      </c>
      <c r="L55" s="254">
        <v>0.17194472019596616</v>
      </c>
      <c r="M55" s="255">
        <v>15</v>
      </c>
      <c r="N55" s="256">
        <v>0.80466740978407802</v>
      </c>
      <c r="O55" s="256">
        <v>39.301650330506547</v>
      </c>
      <c r="P55" s="257">
        <v>88</v>
      </c>
      <c r="Q55" s="258">
        <v>19</v>
      </c>
      <c r="R55" s="258">
        <v>928</v>
      </c>
    </row>
    <row r="56" spans="1:18" ht="16.5">
      <c r="A56" s="246" t="s">
        <v>118</v>
      </c>
      <c r="B56" s="247" t="s">
        <v>634</v>
      </c>
      <c r="C56" s="248" t="s">
        <v>67</v>
      </c>
      <c r="D56" s="249">
        <v>0.80520132898597985</v>
      </c>
      <c r="E56" s="250">
        <v>5422</v>
      </c>
      <c r="F56" s="251" t="s">
        <v>123</v>
      </c>
      <c r="G56" s="291" t="s">
        <v>231</v>
      </c>
      <c r="H56" s="252">
        <v>5</v>
      </c>
      <c r="I56" s="253">
        <v>1590.617</v>
      </c>
      <c r="J56" s="254">
        <v>2.3094391490519475E-2</v>
      </c>
      <c r="K56" s="254">
        <v>0.47228152390480499</v>
      </c>
      <c r="L56" s="254">
        <v>0.17540363267838832</v>
      </c>
      <c r="M56" s="255">
        <v>7.1909999999999998</v>
      </c>
      <c r="N56" s="256">
        <v>6.286868554780943E-2</v>
      </c>
      <c r="O56" s="256">
        <v>2.4518787363645682</v>
      </c>
      <c r="P56" s="257">
        <v>281</v>
      </c>
      <c r="Q56" s="258">
        <v>1</v>
      </c>
      <c r="R56" s="258">
        <v>39</v>
      </c>
    </row>
    <row r="57" spans="1:18" ht="16.5">
      <c r="A57" s="246" t="s">
        <v>118</v>
      </c>
      <c r="B57" s="247" t="s">
        <v>351</v>
      </c>
      <c r="C57" s="248" t="s">
        <v>70</v>
      </c>
      <c r="D57" s="249">
        <v>0.7627679363714055</v>
      </c>
      <c r="E57" s="250">
        <v>3591</v>
      </c>
      <c r="F57" s="251" t="s">
        <v>127</v>
      </c>
      <c r="G57" s="291" t="s">
        <v>244</v>
      </c>
      <c r="H57" s="252">
        <v>3</v>
      </c>
      <c r="I57" s="253">
        <v>768.41399999999999</v>
      </c>
      <c r="J57" s="254">
        <v>3.0052419728930774E-2</v>
      </c>
      <c r="K57" s="254">
        <v>0.47208129454070463</v>
      </c>
      <c r="L57" s="254">
        <v>0.45288086890660506</v>
      </c>
      <c r="M57" s="255">
        <v>5.9470000000000001</v>
      </c>
      <c r="N57" s="256">
        <v>1.0411054457623103</v>
      </c>
      <c r="O57" s="256">
        <v>1.6917963493637544</v>
      </c>
      <c r="P57" s="257">
        <v>19</v>
      </c>
      <c r="Q57" s="258">
        <v>8</v>
      </c>
      <c r="R57" s="258">
        <v>13</v>
      </c>
    </row>
    <row r="58" spans="1:18" ht="16.5">
      <c r="A58" s="246" t="s">
        <v>118</v>
      </c>
      <c r="B58" s="247" t="s">
        <v>353</v>
      </c>
      <c r="C58" s="248" t="s">
        <v>67</v>
      </c>
      <c r="D58" s="249">
        <v>0.83432144966596977</v>
      </c>
      <c r="E58" s="250">
        <v>7042</v>
      </c>
      <c r="F58" s="251" t="s">
        <v>128</v>
      </c>
      <c r="G58" s="291" t="s">
        <v>250</v>
      </c>
      <c r="H58" s="252">
        <v>2</v>
      </c>
      <c r="I58" s="253">
        <v>1459.6369999999999</v>
      </c>
      <c r="J58" s="254">
        <v>7.6590777273501699E-3</v>
      </c>
      <c r="K58" s="254">
        <v>0.5295240177041648</v>
      </c>
      <c r="L58" s="254">
        <v>0.16510954435931674</v>
      </c>
      <c r="M58" s="255">
        <v>8.5259999999999998</v>
      </c>
      <c r="N58" s="256">
        <v>2.0553055314437767</v>
      </c>
      <c r="O58" s="256">
        <v>19.730933101860259</v>
      </c>
      <c r="P58" s="257">
        <v>158</v>
      </c>
      <c r="Q58" s="258">
        <v>30</v>
      </c>
      <c r="R58" s="258">
        <v>288</v>
      </c>
    </row>
    <row r="59" spans="1:18" ht="16.5">
      <c r="A59" s="246" t="s">
        <v>118</v>
      </c>
      <c r="B59" s="247" t="s">
        <v>460</v>
      </c>
      <c r="C59" s="248" t="s">
        <v>70</v>
      </c>
      <c r="D59" s="249">
        <v>0.6735714285714286</v>
      </c>
      <c r="E59" s="250">
        <v>4139</v>
      </c>
      <c r="F59" s="251" t="s">
        <v>127</v>
      </c>
      <c r="G59" s="291" t="s">
        <v>384</v>
      </c>
      <c r="H59" s="252">
        <v>1</v>
      </c>
      <c r="I59" s="253">
        <v>1211.191</v>
      </c>
      <c r="J59" s="254">
        <v>2.8082627638672804E-3</v>
      </c>
      <c r="K59" s="254">
        <v>0.49046425002456778</v>
      </c>
      <c r="L59" s="254">
        <v>0.46565735709727035</v>
      </c>
      <c r="M59" s="255">
        <v>7.6349999999999998</v>
      </c>
      <c r="N59" s="256">
        <v>8.2563361187459286E-2</v>
      </c>
      <c r="O59" s="256">
        <v>3.6327878922482086</v>
      </c>
      <c r="P59" s="257">
        <v>34</v>
      </c>
      <c r="Q59" s="258">
        <v>1</v>
      </c>
      <c r="R59" s="258">
        <v>44</v>
      </c>
    </row>
    <row r="60" spans="1:18" ht="16.5">
      <c r="A60" s="246" t="s">
        <v>118</v>
      </c>
      <c r="B60" s="247" t="s">
        <v>461</v>
      </c>
      <c r="C60" s="248" t="s">
        <v>70</v>
      </c>
      <c r="D60" s="249">
        <v>0.76881968586696336</v>
      </c>
      <c r="E60" s="250">
        <v>8866</v>
      </c>
      <c r="F60" s="251" t="s">
        <v>120</v>
      </c>
      <c r="G60" s="291" t="s">
        <v>216</v>
      </c>
      <c r="H60" s="252">
        <v>2</v>
      </c>
      <c r="I60" s="253">
        <v>1215.7049999999999</v>
      </c>
      <c r="J60" s="254">
        <v>1.469330173772081E-2</v>
      </c>
      <c r="K60" s="254">
        <v>0.4065421185282414</v>
      </c>
      <c r="L60" s="254">
        <v>0.19412604209080328</v>
      </c>
      <c r="M60" s="255">
        <v>8.5370000000000008</v>
      </c>
      <c r="N60" s="256">
        <v>8.2256797496103096E-2</v>
      </c>
      <c r="O60" s="256">
        <v>6.9918277871687629</v>
      </c>
      <c r="P60" s="257">
        <v>13</v>
      </c>
      <c r="Q60" s="258">
        <v>1</v>
      </c>
      <c r="R60" s="258">
        <v>85</v>
      </c>
    </row>
  </sheetData>
  <phoneticPr fontId="3" type="noConversion"/>
  <conditionalFormatting sqref="C14:D60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55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299" t="s">
        <v>656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</row>
    <row r="4" spans="1:13" ht="17.25">
      <c r="A4" s="175" t="s">
        <v>174</v>
      </c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</row>
    <row r="5" spans="1:13" ht="26.25">
      <c r="A5" s="172" t="s">
        <v>171</v>
      </c>
    </row>
    <row r="6" spans="1:13" ht="26.25">
      <c r="A6" s="172" t="s">
        <v>172</v>
      </c>
    </row>
    <row r="7" spans="1:13" ht="26.25">
      <c r="A7" s="172"/>
    </row>
    <row r="8" spans="1:13" ht="17.25">
      <c r="A8" s="173" t="s">
        <v>173</v>
      </c>
    </row>
    <row r="9" spans="1:13" ht="40.5">
      <c r="A9" s="240" t="s">
        <v>0</v>
      </c>
      <c r="B9" s="241" t="s">
        <v>74</v>
      </c>
      <c r="C9" s="242" t="s">
        <v>65</v>
      </c>
      <c r="D9" s="242" t="s">
        <v>164</v>
      </c>
      <c r="E9" s="243" t="s">
        <v>150</v>
      </c>
      <c r="F9" s="241" t="s">
        <v>155</v>
      </c>
      <c r="G9" s="243" t="s">
        <v>153</v>
      </c>
      <c r="H9" s="243" t="s">
        <v>157</v>
      </c>
      <c r="I9" s="244" t="s">
        <v>159</v>
      </c>
      <c r="J9" s="243" t="s">
        <v>11</v>
      </c>
      <c r="K9" s="243" t="s">
        <v>12</v>
      </c>
      <c r="L9" s="243" t="s">
        <v>13</v>
      </c>
      <c r="M9" s="243" t="s">
        <v>167</v>
      </c>
    </row>
    <row r="10" spans="1:13" ht="16.5">
      <c r="A10" s="246" t="s">
        <v>118</v>
      </c>
      <c r="B10" s="247" t="s">
        <v>445</v>
      </c>
      <c r="C10" s="248" t="s">
        <v>69</v>
      </c>
      <c r="D10" s="249">
        <v>0.8834573951762239</v>
      </c>
      <c r="E10" s="250">
        <v>380</v>
      </c>
      <c r="F10" s="251" t="s">
        <v>128</v>
      </c>
      <c r="G10" s="291" t="s">
        <v>245</v>
      </c>
      <c r="H10" s="252">
        <v>2</v>
      </c>
      <c r="I10" s="253">
        <v>1570.5840000000001</v>
      </c>
      <c r="J10" s="254">
        <v>1.3103984483484448E-2</v>
      </c>
      <c r="K10" s="254">
        <v>0.45093517475039158</v>
      </c>
      <c r="L10" s="254">
        <v>0.29033786158524472</v>
      </c>
      <c r="M10" s="259">
        <v>159</v>
      </c>
    </row>
    <row r="11" spans="1:13" ht="16.5">
      <c r="A11" s="246" t="s">
        <v>118</v>
      </c>
      <c r="B11" s="247" t="s">
        <v>394</v>
      </c>
      <c r="C11" s="248" t="s">
        <v>69</v>
      </c>
      <c r="D11" s="249">
        <v>0.86455998911408627</v>
      </c>
      <c r="E11" s="250">
        <v>7939</v>
      </c>
      <c r="F11" s="251" t="s">
        <v>128</v>
      </c>
      <c r="G11" s="291" t="s">
        <v>389</v>
      </c>
      <c r="H11" s="252">
        <v>2</v>
      </c>
      <c r="I11" s="253">
        <v>724.03099999999995</v>
      </c>
      <c r="J11" s="254">
        <v>1.0216265115676139E-2</v>
      </c>
      <c r="K11" s="254">
        <v>0.50160767449068022</v>
      </c>
      <c r="L11" s="254">
        <v>0.11463597553143444</v>
      </c>
      <c r="M11" s="259">
        <v>63</v>
      </c>
    </row>
    <row r="12" spans="1:13" ht="16.5">
      <c r="A12" s="246" t="s">
        <v>118</v>
      </c>
      <c r="B12" s="247" t="s">
        <v>446</v>
      </c>
      <c r="C12" s="248" t="s">
        <v>67</v>
      </c>
      <c r="D12" s="249">
        <v>0.83906999877182598</v>
      </c>
      <c r="E12" s="250">
        <v>8789</v>
      </c>
      <c r="F12" s="251" t="s">
        <v>125</v>
      </c>
      <c r="G12" s="291" t="s">
        <v>238</v>
      </c>
      <c r="H12" s="252">
        <v>2</v>
      </c>
      <c r="I12" s="253">
        <v>1354.5140000000001</v>
      </c>
      <c r="J12" s="254">
        <v>3.8578198667016811E-2</v>
      </c>
      <c r="K12" s="254">
        <v>0.4393409709926413</v>
      </c>
      <c r="L12" s="254">
        <v>0.5035016249370623</v>
      </c>
      <c r="M12" s="259">
        <v>86</v>
      </c>
    </row>
    <row r="13" spans="1:13" ht="16.5">
      <c r="A13" s="246" t="s">
        <v>118</v>
      </c>
      <c r="B13" s="247" t="s">
        <v>260</v>
      </c>
      <c r="C13" s="248" t="s">
        <v>67</v>
      </c>
      <c r="D13" s="249">
        <v>0.83628287464192741</v>
      </c>
      <c r="E13" s="250">
        <v>6808</v>
      </c>
      <c r="F13" s="251" t="s">
        <v>119</v>
      </c>
      <c r="G13" s="291" t="s">
        <v>208</v>
      </c>
      <c r="H13" s="252">
        <v>14</v>
      </c>
      <c r="I13" s="253">
        <v>2420.5649999999996</v>
      </c>
      <c r="J13" s="254">
        <v>1.7602891526941833E-2</v>
      </c>
      <c r="K13" s="254">
        <v>0.47138150277057128</v>
      </c>
      <c r="L13" s="254">
        <v>0.23217719829874431</v>
      </c>
      <c r="M13" s="259">
        <v>67</v>
      </c>
    </row>
    <row r="14" spans="1:13" ht="16.5">
      <c r="A14" s="246" t="s">
        <v>118</v>
      </c>
      <c r="B14" s="247" t="s">
        <v>263</v>
      </c>
      <c r="C14" s="248" t="s">
        <v>67</v>
      </c>
      <c r="D14" s="249">
        <v>0.81892857142857156</v>
      </c>
      <c r="E14" s="250">
        <v>9130</v>
      </c>
      <c r="F14" s="251" t="s">
        <v>121</v>
      </c>
      <c r="G14" s="291" t="s">
        <v>222</v>
      </c>
      <c r="H14" s="252">
        <v>1</v>
      </c>
      <c r="I14" s="253">
        <v>2398.989</v>
      </c>
      <c r="J14" s="254">
        <v>4.2716806340551604E-2</v>
      </c>
      <c r="K14" s="254">
        <v>0.50298751562397803</v>
      </c>
      <c r="L14" s="254">
        <v>0.25677483306509535</v>
      </c>
      <c r="M14" s="259">
        <v>173</v>
      </c>
    </row>
    <row r="15" spans="1:13" ht="16.5">
      <c r="A15" s="246" t="s">
        <v>118</v>
      </c>
      <c r="B15" s="247" t="s">
        <v>405</v>
      </c>
      <c r="C15" s="248" t="s">
        <v>70</v>
      </c>
      <c r="D15" s="249">
        <v>0.76228504978608347</v>
      </c>
      <c r="E15" s="250">
        <v>4009</v>
      </c>
      <c r="F15" s="251" t="s">
        <v>127</v>
      </c>
      <c r="G15" s="291" t="s">
        <v>386</v>
      </c>
      <c r="H15" s="252">
        <v>2</v>
      </c>
      <c r="I15" s="253">
        <v>3209.357</v>
      </c>
      <c r="J15" s="254">
        <v>1.6173894087847938E-2</v>
      </c>
      <c r="K15" s="254">
        <v>0.4662948526768691</v>
      </c>
      <c r="L15" s="254">
        <v>0.52658523187043382</v>
      </c>
      <c r="M15" s="259">
        <v>113</v>
      </c>
    </row>
    <row r="16" spans="1:13" ht="16.5">
      <c r="A16" s="246" t="s">
        <v>118</v>
      </c>
      <c r="B16" s="247" t="s">
        <v>406</v>
      </c>
      <c r="C16" s="248" t="s">
        <v>69</v>
      </c>
      <c r="D16" s="249">
        <v>0.85991056959288159</v>
      </c>
      <c r="E16" s="250">
        <v>1042</v>
      </c>
      <c r="F16" s="251" t="s">
        <v>124</v>
      </c>
      <c r="G16" s="291" t="s">
        <v>237</v>
      </c>
      <c r="H16" s="252">
        <v>8</v>
      </c>
      <c r="I16" s="253">
        <v>1727.6849999999999</v>
      </c>
      <c r="J16" s="254">
        <v>5.6595530170427975E-2</v>
      </c>
      <c r="K16" s="254">
        <v>0.42352152393745784</v>
      </c>
      <c r="L16" s="254">
        <v>0.44626190538205751</v>
      </c>
      <c r="M16" s="259">
        <v>78</v>
      </c>
    </row>
    <row r="17" spans="1:13" ht="16.5">
      <c r="A17" s="246" t="s">
        <v>118</v>
      </c>
      <c r="B17" s="247" t="s">
        <v>448</v>
      </c>
      <c r="C17" s="248" t="s">
        <v>67</v>
      </c>
      <c r="D17" s="249">
        <v>0.8454360466054458</v>
      </c>
      <c r="E17" s="250">
        <v>3983</v>
      </c>
      <c r="F17" s="251" t="s">
        <v>123</v>
      </c>
      <c r="G17" s="291" t="s">
        <v>232</v>
      </c>
      <c r="H17" s="252">
        <v>3</v>
      </c>
      <c r="I17" s="253">
        <v>1620.768</v>
      </c>
      <c r="J17" s="254">
        <v>8.919809663245468E-3</v>
      </c>
      <c r="K17" s="254">
        <v>0.47372397591408871</v>
      </c>
      <c r="L17" s="254">
        <v>0.16967264901577522</v>
      </c>
      <c r="M17" s="259">
        <v>273</v>
      </c>
    </row>
    <row r="18" spans="1:13" ht="16.5">
      <c r="A18" s="246" t="s">
        <v>118</v>
      </c>
      <c r="B18" s="247" t="s">
        <v>267</v>
      </c>
      <c r="C18" s="248" t="s">
        <v>69</v>
      </c>
      <c r="D18" s="249">
        <v>0.89681156834537878</v>
      </c>
      <c r="E18" s="250">
        <v>4074</v>
      </c>
      <c r="F18" s="251" t="s">
        <v>119</v>
      </c>
      <c r="G18" s="291" t="s">
        <v>211</v>
      </c>
      <c r="H18" s="252">
        <v>13</v>
      </c>
      <c r="I18" s="253">
        <v>2926.7559999999999</v>
      </c>
      <c r="J18" s="254">
        <v>3.1617779602381692E-2</v>
      </c>
      <c r="K18" s="254">
        <v>0.44424451398320974</v>
      </c>
      <c r="L18" s="254">
        <v>0.14726201979256215</v>
      </c>
      <c r="M18" s="259">
        <v>86</v>
      </c>
    </row>
    <row r="19" spans="1:13" ht="16.5">
      <c r="A19" s="246" t="s">
        <v>118</v>
      </c>
      <c r="B19" s="247" t="s">
        <v>270</v>
      </c>
      <c r="C19" s="248" t="s">
        <v>70</v>
      </c>
      <c r="D19" s="249">
        <v>0.78824873562519326</v>
      </c>
      <c r="E19" s="250">
        <v>4906</v>
      </c>
      <c r="F19" s="251" t="s">
        <v>128</v>
      </c>
      <c r="G19" s="291" t="s">
        <v>251</v>
      </c>
      <c r="H19" s="252">
        <v>3</v>
      </c>
      <c r="I19" s="253">
        <v>626.94100000000003</v>
      </c>
      <c r="J19" s="254">
        <v>1.2673159626914144E-2</v>
      </c>
      <c r="K19" s="254">
        <v>0.50468166202181453</v>
      </c>
      <c r="L19" s="254">
        <v>8.6132506886612933E-2</v>
      </c>
      <c r="M19" s="259">
        <v>67</v>
      </c>
    </row>
    <row r="20" spans="1:13" ht="16.5">
      <c r="A20" s="246" t="s">
        <v>118</v>
      </c>
      <c r="B20" s="247" t="s">
        <v>271</v>
      </c>
      <c r="C20" s="248" t="s">
        <v>67</v>
      </c>
      <c r="D20" s="249">
        <v>0.83414634146341471</v>
      </c>
      <c r="E20" s="250">
        <v>8920</v>
      </c>
      <c r="F20" s="251" t="s">
        <v>122</v>
      </c>
      <c r="G20" s="291" t="s">
        <v>227</v>
      </c>
      <c r="H20" s="252">
        <v>1</v>
      </c>
      <c r="I20" s="253">
        <v>747.27300000000002</v>
      </c>
      <c r="J20" s="254">
        <v>1.316655602736579E-2</v>
      </c>
      <c r="K20" s="254">
        <v>0.53412956156872793</v>
      </c>
      <c r="L20" s="254">
        <v>0.31447677087222475</v>
      </c>
      <c r="M20" s="259">
        <v>144</v>
      </c>
    </row>
    <row r="21" spans="1:13" ht="16.5">
      <c r="A21" s="246" t="s">
        <v>118</v>
      </c>
      <c r="B21" s="247" t="s">
        <v>273</v>
      </c>
      <c r="C21" s="248" t="s">
        <v>67</v>
      </c>
      <c r="D21" s="249">
        <v>0.81695652173913047</v>
      </c>
      <c r="E21" s="250">
        <v>4546</v>
      </c>
      <c r="F21" s="251" t="s">
        <v>128</v>
      </c>
      <c r="G21" s="291" t="s">
        <v>249</v>
      </c>
      <c r="H21" s="252">
        <v>1</v>
      </c>
      <c r="I21" s="253">
        <v>1423.12</v>
      </c>
      <c r="J21" s="254">
        <v>1.120993810949648E-2</v>
      </c>
      <c r="K21" s="254">
        <v>0.48716237928794964</v>
      </c>
      <c r="L21" s="254">
        <v>0.17777840238349543</v>
      </c>
      <c r="M21" s="259">
        <v>126</v>
      </c>
    </row>
    <row r="22" spans="1:13" ht="16.5">
      <c r="A22" s="246" t="s">
        <v>118</v>
      </c>
      <c r="B22" s="247" t="s">
        <v>274</v>
      </c>
      <c r="C22" s="248" t="s">
        <v>67</v>
      </c>
      <c r="D22" s="249">
        <v>0.83069538623513384</v>
      </c>
      <c r="E22" s="250">
        <v>690</v>
      </c>
      <c r="F22" s="251" t="s">
        <v>123</v>
      </c>
      <c r="G22" s="291" t="s">
        <v>231</v>
      </c>
      <c r="H22" s="252">
        <v>2</v>
      </c>
      <c r="I22" s="253">
        <v>1660.2759999999998</v>
      </c>
      <c r="J22" s="254">
        <v>2.5219681886856114E-2</v>
      </c>
      <c r="K22" s="254">
        <v>0.44880535503013985</v>
      </c>
      <c r="L22" s="254">
        <v>0.16141884757784394</v>
      </c>
      <c r="M22" s="259">
        <v>263</v>
      </c>
    </row>
    <row r="23" spans="1:13" ht="16.5">
      <c r="A23" s="246" t="s">
        <v>118</v>
      </c>
      <c r="B23" s="247" t="s">
        <v>530</v>
      </c>
      <c r="C23" s="248" t="s">
        <v>70</v>
      </c>
      <c r="D23" s="249">
        <v>0.77582626552576095</v>
      </c>
      <c r="E23" s="250">
        <v>7820</v>
      </c>
      <c r="F23" s="251" t="s">
        <v>127</v>
      </c>
      <c r="G23" s="291" t="s">
        <v>244</v>
      </c>
      <c r="H23" s="252">
        <v>6</v>
      </c>
      <c r="I23" s="253">
        <v>1528.9470000000001</v>
      </c>
      <c r="J23" s="254">
        <v>8.6520370288684038E-3</v>
      </c>
      <c r="K23" s="254">
        <v>0.47716309707314247</v>
      </c>
      <c r="L23" s="254">
        <v>0.45586930089793831</v>
      </c>
      <c r="M23" s="259">
        <v>50</v>
      </c>
    </row>
    <row r="24" spans="1:13" ht="16.5">
      <c r="A24" s="246" t="s">
        <v>118</v>
      </c>
      <c r="B24" s="247" t="s">
        <v>275</v>
      </c>
      <c r="C24" s="248" t="s">
        <v>67</v>
      </c>
      <c r="D24" s="249">
        <v>0.83227272727272716</v>
      </c>
      <c r="E24" s="250">
        <v>3142</v>
      </c>
      <c r="F24" s="251" t="s">
        <v>128</v>
      </c>
      <c r="G24" s="291" t="s">
        <v>248</v>
      </c>
      <c r="H24" s="252">
        <v>1</v>
      </c>
      <c r="I24" s="253">
        <v>1480.115</v>
      </c>
      <c r="J24" s="254">
        <v>1.0960968185386613E-3</v>
      </c>
      <c r="K24" s="254">
        <v>0.47788867172920274</v>
      </c>
      <c r="L24" s="254">
        <v>3.7159274786080811E-2</v>
      </c>
      <c r="M24" s="259">
        <v>103</v>
      </c>
    </row>
    <row r="25" spans="1:13" ht="16.5">
      <c r="A25" s="246" t="s">
        <v>118</v>
      </c>
      <c r="B25" s="247" t="s">
        <v>450</v>
      </c>
      <c r="C25" s="248" t="s">
        <v>70</v>
      </c>
      <c r="D25" s="249">
        <v>0.7740215200611984</v>
      </c>
      <c r="E25" s="250">
        <v>6521</v>
      </c>
      <c r="F25" s="251" t="s">
        <v>127</v>
      </c>
      <c r="G25" s="291" t="s">
        <v>242</v>
      </c>
      <c r="H25" s="252">
        <v>2</v>
      </c>
      <c r="I25" s="253">
        <v>1537.0659999999998</v>
      </c>
      <c r="J25" s="254">
        <v>6.7406807087416276E-3</v>
      </c>
      <c r="K25" s="254">
        <v>0.53528225739163138</v>
      </c>
      <c r="L25" s="254">
        <v>0.4716778589858861</v>
      </c>
      <c r="M25" s="259">
        <v>182</v>
      </c>
    </row>
    <row r="26" spans="1:13" ht="16.5">
      <c r="A26" s="246" t="s">
        <v>118</v>
      </c>
      <c r="B26" s="247" t="s">
        <v>278</v>
      </c>
      <c r="C26" s="248" t="s">
        <v>70</v>
      </c>
      <c r="D26" s="249">
        <v>0.79521739130434788</v>
      </c>
      <c r="E26" s="250">
        <v>5288</v>
      </c>
      <c r="F26" s="251" t="s">
        <v>128</v>
      </c>
      <c r="G26" s="291" t="s">
        <v>249</v>
      </c>
      <c r="H26" s="252">
        <v>1</v>
      </c>
      <c r="I26" s="253">
        <v>1739.7070000000001</v>
      </c>
      <c r="J26" s="254">
        <v>2.8297106914151457E-3</v>
      </c>
      <c r="K26" s="254">
        <v>0.49765022093283134</v>
      </c>
      <c r="L26" s="254">
        <v>0.37132689585085304</v>
      </c>
      <c r="M26" s="259">
        <v>147</v>
      </c>
    </row>
    <row r="27" spans="1:13" ht="16.5">
      <c r="A27" s="246" t="s">
        <v>118</v>
      </c>
      <c r="B27" s="247" t="s">
        <v>451</v>
      </c>
      <c r="C27" s="248" t="s">
        <v>69</v>
      </c>
      <c r="D27" s="249">
        <v>0.85227692045163017</v>
      </c>
      <c r="E27" s="250">
        <v>8610</v>
      </c>
      <c r="F27" s="251" t="s">
        <v>126</v>
      </c>
      <c r="G27" s="291" t="s">
        <v>435</v>
      </c>
      <c r="H27" s="252">
        <v>2</v>
      </c>
      <c r="I27" s="253">
        <v>1689.1849999999999</v>
      </c>
      <c r="J27" s="254">
        <v>1.1198526561015448E-2</v>
      </c>
      <c r="K27" s="254">
        <v>0.37999814547357508</v>
      </c>
      <c r="L27" s="254">
        <v>0.43097706882313069</v>
      </c>
      <c r="M27" s="259">
        <v>56</v>
      </c>
    </row>
    <row r="28" spans="1:13" ht="16.5">
      <c r="A28" s="246" t="s">
        <v>118</v>
      </c>
      <c r="B28" s="247" t="s">
        <v>408</v>
      </c>
      <c r="C28" s="248" t="s">
        <v>67</v>
      </c>
      <c r="D28" s="249">
        <v>0.81279393161294489</v>
      </c>
      <c r="E28" s="250">
        <v>7991</v>
      </c>
      <c r="F28" s="251" t="s">
        <v>127</v>
      </c>
      <c r="G28" s="291" t="s">
        <v>241</v>
      </c>
      <c r="H28" s="252">
        <v>2</v>
      </c>
      <c r="I28" s="253">
        <v>1585.8009999999999</v>
      </c>
      <c r="J28" s="254">
        <v>1.0291823992983768E-2</v>
      </c>
      <c r="K28" s="254">
        <v>0.46877411565658861</v>
      </c>
      <c r="L28" s="254">
        <v>0.45907399478244748</v>
      </c>
      <c r="M28" s="259">
        <v>37</v>
      </c>
    </row>
    <row r="29" spans="1:13" ht="16.5">
      <c r="A29" s="246" t="s">
        <v>118</v>
      </c>
      <c r="B29" s="247" t="s">
        <v>285</v>
      </c>
      <c r="C29" s="248" t="s">
        <v>69</v>
      </c>
      <c r="D29" s="249">
        <v>0.86107637647024615</v>
      </c>
      <c r="E29" s="250">
        <v>7788</v>
      </c>
      <c r="F29" s="251" t="s">
        <v>119</v>
      </c>
      <c r="G29" s="291" t="s">
        <v>203</v>
      </c>
      <c r="H29" s="252">
        <v>3</v>
      </c>
      <c r="I29" s="253">
        <v>2292.6999999999998</v>
      </c>
      <c r="J29" s="254">
        <v>1.1201953131905185E-2</v>
      </c>
      <c r="K29" s="254">
        <v>0.47230313202905833</v>
      </c>
      <c r="L29" s="254">
        <v>0.15551337887612801</v>
      </c>
      <c r="M29" s="259">
        <v>88</v>
      </c>
    </row>
    <row r="30" spans="1:13" ht="16.5">
      <c r="A30" s="246" t="s">
        <v>118</v>
      </c>
      <c r="B30" s="247" t="s">
        <v>294</v>
      </c>
      <c r="C30" s="248" t="s">
        <v>69</v>
      </c>
      <c r="D30" s="249">
        <v>0.88312499999999994</v>
      </c>
      <c r="E30" s="250">
        <v>3804</v>
      </c>
      <c r="F30" s="251" t="s">
        <v>128</v>
      </c>
      <c r="G30" s="291" t="s">
        <v>252</v>
      </c>
      <c r="H30" s="252">
        <v>1</v>
      </c>
      <c r="I30" s="253">
        <v>3108.8530000000001</v>
      </c>
      <c r="J30" s="254">
        <v>1.0749890956284721E-2</v>
      </c>
      <c r="K30" s="254">
        <v>0.55032415971375059</v>
      </c>
      <c r="L30" s="254">
        <v>0.55229372376242947</v>
      </c>
      <c r="M30" s="259">
        <v>389</v>
      </c>
    </row>
    <row r="31" spans="1:13" ht="16.5">
      <c r="A31" s="246" t="s">
        <v>118</v>
      </c>
      <c r="B31" s="247" t="s">
        <v>298</v>
      </c>
      <c r="C31" s="248" t="s">
        <v>69</v>
      </c>
      <c r="D31" s="249">
        <v>0.86749999999999994</v>
      </c>
      <c r="E31" s="250">
        <v>3097</v>
      </c>
      <c r="F31" s="251" t="s">
        <v>119</v>
      </c>
      <c r="G31" s="291" t="s">
        <v>209</v>
      </c>
      <c r="H31" s="252">
        <v>1</v>
      </c>
      <c r="I31" s="253">
        <v>2179.2930000000001</v>
      </c>
      <c r="J31" s="254">
        <v>6.4083413945366938E-3</v>
      </c>
      <c r="K31" s="254">
        <v>0.43016907720443343</v>
      </c>
      <c r="L31" s="254">
        <v>0.1592259508014755</v>
      </c>
      <c r="M31" s="259">
        <v>36</v>
      </c>
    </row>
    <row r="32" spans="1:13" ht="16.5">
      <c r="A32" s="246" t="s">
        <v>118</v>
      </c>
      <c r="B32" s="247" t="s">
        <v>301</v>
      </c>
      <c r="C32" s="248" t="s">
        <v>67</v>
      </c>
      <c r="D32" s="249">
        <v>0.83454837448511843</v>
      </c>
      <c r="E32" s="250">
        <v>9915</v>
      </c>
      <c r="F32" s="251" t="s">
        <v>123</v>
      </c>
      <c r="G32" s="291" t="s">
        <v>232</v>
      </c>
      <c r="H32" s="252">
        <v>2</v>
      </c>
      <c r="I32" s="253">
        <v>1581.5060000000001</v>
      </c>
      <c r="J32" s="254">
        <v>3.3195770549738754E-2</v>
      </c>
      <c r="K32" s="254">
        <v>0.44099606736758484</v>
      </c>
      <c r="L32" s="254">
        <v>0.17704643548617582</v>
      </c>
      <c r="M32" s="259">
        <v>269</v>
      </c>
    </row>
    <row r="33" spans="1:13" ht="16.5">
      <c r="A33" s="246" t="s">
        <v>118</v>
      </c>
      <c r="B33" s="247" t="s">
        <v>452</v>
      </c>
      <c r="C33" s="248" t="s">
        <v>70</v>
      </c>
      <c r="D33" s="249">
        <v>0.71869974103040835</v>
      </c>
      <c r="E33" s="250">
        <v>6686</v>
      </c>
      <c r="F33" s="251" t="s">
        <v>127</v>
      </c>
      <c r="G33" s="291" t="s">
        <v>242</v>
      </c>
      <c r="H33" s="252">
        <v>2</v>
      </c>
      <c r="I33" s="253">
        <v>1808.3779999999999</v>
      </c>
      <c r="J33" s="254">
        <v>3.5077639472661119E-2</v>
      </c>
      <c r="K33" s="254">
        <v>0.40994630924399711</v>
      </c>
      <c r="L33" s="254">
        <v>0.41584226306668187</v>
      </c>
      <c r="M33" s="259">
        <v>43</v>
      </c>
    </row>
    <row r="34" spans="1:13" ht="16.5">
      <c r="A34" s="246" t="s">
        <v>118</v>
      </c>
      <c r="B34" s="247" t="s">
        <v>409</v>
      </c>
      <c r="C34" s="248" t="s">
        <v>70</v>
      </c>
      <c r="D34" s="249">
        <v>0.78268686448730329</v>
      </c>
      <c r="E34" s="250">
        <v>288</v>
      </c>
      <c r="F34" s="251" t="s">
        <v>127</v>
      </c>
      <c r="G34" s="291" t="s">
        <v>240</v>
      </c>
      <c r="H34" s="252">
        <v>5</v>
      </c>
      <c r="I34" s="253">
        <v>1139.0040000000001</v>
      </c>
      <c r="J34" s="254">
        <v>2.887722548257439E-2</v>
      </c>
      <c r="K34" s="254">
        <v>0.44976967877326157</v>
      </c>
      <c r="L34" s="254">
        <v>0.5899891484138774</v>
      </c>
      <c r="M34" s="259">
        <v>39</v>
      </c>
    </row>
    <row r="35" spans="1:13" ht="16.5">
      <c r="A35" s="246" t="s">
        <v>118</v>
      </c>
      <c r="B35" s="247" t="s">
        <v>308</v>
      </c>
      <c r="C35" s="248" t="s">
        <v>70</v>
      </c>
      <c r="D35" s="249">
        <v>0.79</v>
      </c>
      <c r="E35" s="250">
        <v>6627</v>
      </c>
      <c r="F35" s="251" t="s">
        <v>128</v>
      </c>
      <c r="G35" s="291" t="s">
        <v>247</v>
      </c>
      <c r="H35" s="252">
        <v>1</v>
      </c>
      <c r="I35" s="253">
        <v>1504.9459999999999</v>
      </c>
      <c r="J35" s="254">
        <v>2.3746174515746697E-2</v>
      </c>
      <c r="K35" s="254">
        <v>0.46654850163527817</v>
      </c>
      <c r="L35" s="254">
        <v>0.11960562040099779</v>
      </c>
      <c r="M35" s="259">
        <v>98</v>
      </c>
    </row>
    <row r="36" spans="1:13" ht="16.5">
      <c r="A36" s="246" t="s">
        <v>118</v>
      </c>
      <c r="B36" s="247" t="s">
        <v>410</v>
      </c>
      <c r="C36" s="248" t="s">
        <v>69</v>
      </c>
      <c r="D36" s="249">
        <v>0.8541709604664619</v>
      </c>
      <c r="E36" s="250">
        <v>3999</v>
      </c>
      <c r="F36" s="251" t="s">
        <v>127</v>
      </c>
      <c r="G36" s="291" t="s">
        <v>240</v>
      </c>
      <c r="H36" s="252">
        <v>4</v>
      </c>
      <c r="I36" s="253">
        <v>714.7940000000001</v>
      </c>
      <c r="J36" s="254">
        <v>9.9579570692358826E-3</v>
      </c>
      <c r="K36" s="254">
        <v>0.4668375853499237</v>
      </c>
      <c r="L36" s="254">
        <v>0.60716793929439816</v>
      </c>
      <c r="M36" s="259">
        <v>50</v>
      </c>
    </row>
    <row r="37" spans="1:13" ht="16.5">
      <c r="A37" s="246" t="s">
        <v>118</v>
      </c>
      <c r="B37" s="247" t="s">
        <v>318</v>
      </c>
      <c r="C37" s="248" t="s">
        <v>70</v>
      </c>
      <c r="D37" s="249">
        <v>0.77271142300450624</v>
      </c>
      <c r="E37" s="250">
        <v>7114</v>
      </c>
      <c r="F37" s="251" t="s">
        <v>123</v>
      </c>
      <c r="G37" s="291" t="s">
        <v>229</v>
      </c>
      <c r="H37" s="252">
        <v>2</v>
      </c>
      <c r="I37" s="253">
        <v>1520.046</v>
      </c>
      <c r="J37" s="254">
        <v>1.5752617335302067E-2</v>
      </c>
      <c r="K37" s="254">
        <v>0.4782448196613231</v>
      </c>
      <c r="L37" s="254">
        <v>0.13749583894171624</v>
      </c>
      <c r="M37" s="259">
        <v>248</v>
      </c>
    </row>
    <row r="38" spans="1:13" ht="16.5">
      <c r="A38" s="246" t="s">
        <v>118</v>
      </c>
      <c r="B38" s="247" t="s">
        <v>322</v>
      </c>
      <c r="C38" s="248" t="s">
        <v>70</v>
      </c>
      <c r="D38" s="249">
        <v>0.7934782608695653</v>
      </c>
      <c r="E38" s="250">
        <v>998</v>
      </c>
      <c r="F38" s="251" t="s">
        <v>128</v>
      </c>
      <c r="G38" s="291" t="s">
        <v>247</v>
      </c>
      <c r="H38" s="252">
        <v>1</v>
      </c>
      <c r="I38" s="253">
        <v>1686.4480000000001</v>
      </c>
      <c r="J38" s="254">
        <v>2.4539268992133614E-2</v>
      </c>
      <c r="K38" s="254">
        <v>0.48445636333584585</v>
      </c>
      <c r="L38" s="254">
        <v>0.19804939138354694</v>
      </c>
      <c r="M38" s="259">
        <v>153</v>
      </c>
    </row>
    <row r="39" spans="1:13" ht="16.5">
      <c r="A39" s="246" t="s">
        <v>118</v>
      </c>
      <c r="B39" s="247" t="s">
        <v>324</v>
      </c>
      <c r="C39" s="248" t="s">
        <v>69</v>
      </c>
      <c r="D39" s="249">
        <v>0.86915402185687241</v>
      </c>
      <c r="E39" s="250">
        <v>7758</v>
      </c>
      <c r="F39" s="251" t="s">
        <v>119</v>
      </c>
      <c r="G39" s="291" t="s">
        <v>206</v>
      </c>
      <c r="H39" s="252">
        <v>4</v>
      </c>
      <c r="I39" s="253">
        <v>2259.607</v>
      </c>
      <c r="J39" s="254">
        <v>1.3342716708260788E-2</v>
      </c>
      <c r="K39" s="254">
        <v>0.44924331124136979</v>
      </c>
      <c r="L39" s="254">
        <v>0.20446033314642767</v>
      </c>
      <c r="M39" s="259">
        <v>52</v>
      </c>
    </row>
    <row r="40" spans="1:13" ht="16.5">
      <c r="A40" s="246" t="s">
        <v>118</v>
      </c>
      <c r="B40" s="247" t="s">
        <v>325</v>
      </c>
      <c r="C40" s="248" t="s">
        <v>67</v>
      </c>
      <c r="D40" s="249">
        <v>0.80021402812381703</v>
      </c>
      <c r="E40" s="250">
        <v>8782</v>
      </c>
      <c r="F40" s="251" t="s">
        <v>127</v>
      </c>
      <c r="G40" s="291" t="s">
        <v>244</v>
      </c>
      <c r="H40" s="252">
        <v>3</v>
      </c>
      <c r="I40" s="253">
        <v>1380.049</v>
      </c>
      <c r="J40" s="254">
        <v>1.8329615050917285E-2</v>
      </c>
      <c r="K40" s="254">
        <v>0.45515868329891951</v>
      </c>
      <c r="L40" s="254">
        <v>0.53766206852075538</v>
      </c>
      <c r="M40" s="259">
        <v>38</v>
      </c>
    </row>
    <row r="41" spans="1:13" ht="16.5">
      <c r="A41" s="246" t="s">
        <v>118</v>
      </c>
      <c r="B41" s="247" t="s">
        <v>329</v>
      </c>
      <c r="C41" s="248" t="s">
        <v>69</v>
      </c>
      <c r="D41" s="249">
        <v>0.86935277385226062</v>
      </c>
      <c r="E41" s="250">
        <v>6417</v>
      </c>
      <c r="F41" s="251" t="s">
        <v>128</v>
      </c>
      <c r="G41" s="291" t="s">
        <v>245</v>
      </c>
      <c r="H41" s="252">
        <v>2</v>
      </c>
      <c r="I41" s="253">
        <v>1493.0800000000002</v>
      </c>
      <c r="J41" s="254">
        <v>6.7184969475541662E-3</v>
      </c>
      <c r="K41" s="254">
        <v>0.48030944317129537</v>
      </c>
      <c r="L41" s="254">
        <v>0.28129772014895388</v>
      </c>
      <c r="M41" s="259">
        <v>115</v>
      </c>
    </row>
    <row r="42" spans="1:13" ht="16.5">
      <c r="A42" s="246" t="s">
        <v>118</v>
      </c>
      <c r="B42" s="247" t="s">
        <v>333</v>
      </c>
      <c r="C42" s="248" t="s">
        <v>67</v>
      </c>
      <c r="D42" s="249">
        <v>0.83677357363804683</v>
      </c>
      <c r="E42" s="250">
        <v>3382</v>
      </c>
      <c r="F42" s="251" t="s">
        <v>127</v>
      </c>
      <c r="G42" s="291" t="s">
        <v>240</v>
      </c>
      <c r="H42" s="252">
        <v>2</v>
      </c>
      <c r="I42" s="253">
        <v>1930.9690000000001</v>
      </c>
      <c r="J42" s="254">
        <v>6.0789831342577434E-3</v>
      </c>
      <c r="K42" s="254">
        <v>0.50303054459735519</v>
      </c>
      <c r="L42" s="254">
        <v>0.36613741598130262</v>
      </c>
      <c r="M42" s="259">
        <v>108</v>
      </c>
    </row>
    <row r="43" spans="1:13" ht="16.5">
      <c r="A43" s="246" t="s">
        <v>118</v>
      </c>
      <c r="B43" s="247" t="s">
        <v>607</v>
      </c>
      <c r="C43" s="248" t="s">
        <v>69</v>
      </c>
      <c r="D43" s="249">
        <v>0.87956521739130444</v>
      </c>
      <c r="E43" s="250">
        <v>877</v>
      </c>
      <c r="F43" s="251" t="s">
        <v>119</v>
      </c>
      <c r="G43" s="291" t="s">
        <v>194</v>
      </c>
      <c r="H43" s="252">
        <v>1</v>
      </c>
      <c r="I43" s="253">
        <v>4069.576</v>
      </c>
      <c r="J43" s="254">
        <v>8.6044271197324648E-3</v>
      </c>
      <c r="K43" s="254">
        <v>0.4140317222901046</v>
      </c>
      <c r="L43" s="254">
        <v>0.18183712504693364</v>
      </c>
      <c r="M43" s="259">
        <v>108</v>
      </c>
    </row>
    <row r="44" spans="1:13" ht="16.5">
      <c r="A44" s="246" t="s">
        <v>118</v>
      </c>
      <c r="B44" s="247" t="s">
        <v>611</v>
      </c>
      <c r="C44" s="248" t="s">
        <v>70</v>
      </c>
      <c r="D44" s="249">
        <v>0.7854871233003502</v>
      </c>
      <c r="E44" s="250">
        <v>3003</v>
      </c>
      <c r="F44" s="251" t="s">
        <v>127</v>
      </c>
      <c r="G44" s="291" t="s">
        <v>244</v>
      </c>
      <c r="H44" s="252">
        <v>5</v>
      </c>
      <c r="I44" s="253">
        <v>1339.7739999999999</v>
      </c>
      <c r="J44" s="254">
        <v>1.1983642099519583E-2</v>
      </c>
      <c r="K44" s="254">
        <v>0.47700652525687215</v>
      </c>
      <c r="L44" s="254">
        <v>0.53516488601808965</v>
      </c>
      <c r="M44" s="259">
        <v>31</v>
      </c>
    </row>
    <row r="45" spans="1:13" ht="16.5">
      <c r="A45" s="246" t="s">
        <v>118</v>
      </c>
      <c r="B45" s="247" t="s">
        <v>456</v>
      </c>
      <c r="C45" s="248" t="s">
        <v>67</v>
      </c>
      <c r="D45" s="249">
        <v>0.82065526847819203</v>
      </c>
      <c r="E45" s="250">
        <v>3498</v>
      </c>
      <c r="F45" s="251" t="s">
        <v>128</v>
      </c>
      <c r="G45" s="291" t="s">
        <v>251</v>
      </c>
      <c r="H45" s="252">
        <v>8</v>
      </c>
      <c r="I45" s="253">
        <v>1803.7189999999998</v>
      </c>
      <c r="J45" s="254">
        <v>1.4221376967598875E-2</v>
      </c>
      <c r="K45" s="254">
        <v>0.47361291318239757</v>
      </c>
      <c r="L45" s="254">
        <v>0.18461855754693496</v>
      </c>
      <c r="M45" s="259">
        <v>107</v>
      </c>
    </row>
    <row r="46" spans="1:13" ht="16.5">
      <c r="A46" s="246" t="s">
        <v>118</v>
      </c>
      <c r="B46" s="247" t="s">
        <v>457</v>
      </c>
      <c r="C46" s="248" t="s">
        <v>70</v>
      </c>
      <c r="D46" s="249">
        <v>0.77274311995716705</v>
      </c>
      <c r="E46" s="250">
        <v>4035</v>
      </c>
      <c r="F46" s="251" t="s">
        <v>123</v>
      </c>
      <c r="G46" s="291" t="s">
        <v>229</v>
      </c>
      <c r="H46" s="252">
        <v>2</v>
      </c>
      <c r="I46" s="253">
        <v>1017.047</v>
      </c>
      <c r="J46" s="254">
        <v>2.4499381558317729E-2</v>
      </c>
      <c r="K46" s="254">
        <v>0.49713037904769858</v>
      </c>
      <c r="L46" s="254">
        <v>0.23106110140435987</v>
      </c>
      <c r="M46" s="259">
        <v>189</v>
      </c>
    </row>
    <row r="47" spans="1:13" ht="16.5">
      <c r="A47" s="246" t="s">
        <v>118</v>
      </c>
      <c r="B47" s="247" t="s">
        <v>412</v>
      </c>
      <c r="C47" s="248" t="s">
        <v>70</v>
      </c>
      <c r="D47" s="249">
        <v>0.77636287068489795</v>
      </c>
      <c r="E47" s="250">
        <v>7172</v>
      </c>
      <c r="F47" s="251" t="s">
        <v>125</v>
      </c>
      <c r="G47" s="291" t="s">
        <v>238</v>
      </c>
      <c r="H47" s="252">
        <v>6</v>
      </c>
      <c r="I47" s="253">
        <v>780.51800000000003</v>
      </c>
      <c r="J47" s="254">
        <v>5.794897249148457E-2</v>
      </c>
      <c r="K47" s="254">
        <v>0.43279001749760798</v>
      </c>
      <c r="L47" s="254">
        <v>0.33054971185802245</v>
      </c>
      <c r="M47" s="259">
        <v>54</v>
      </c>
    </row>
    <row r="48" spans="1:13" ht="16.5">
      <c r="A48" s="246" t="s">
        <v>118</v>
      </c>
      <c r="B48" s="247" t="s">
        <v>340</v>
      </c>
      <c r="C48" s="248" t="s">
        <v>69</v>
      </c>
      <c r="D48" s="249">
        <v>0.89022555117099467</v>
      </c>
      <c r="E48" s="250">
        <v>6959</v>
      </c>
      <c r="F48" s="251" t="s">
        <v>125</v>
      </c>
      <c r="G48" s="291" t="s">
        <v>238</v>
      </c>
      <c r="H48" s="252">
        <v>4</v>
      </c>
      <c r="I48" s="253">
        <v>1143.1129999999998</v>
      </c>
      <c r="J48" s="254">
        <v>7.2555124175462532E-2</v>
      </c>
      <c r="K48" s="254">
        <v>0.44482522894029292</v>
      </c>
      <c r="L48" s="254">
        <v>0.4286540350778969</v>
      </c>
      <c r="M48" s="259">
        <v>127</v>
      </c>
    </row>
    <row r="49" spans="1:13" ht="16.5">
      <c r="A49" s="246" t="s">
        <v>118</v>
      </c>
      <c r="B49" s="247" t="s">
        <v>343</v>
      </c>
      <c r="C49" s="248" t="s">
        <v>70</v>
      </c>
      <c r="D49" s="249">
        <v>0.79181818181818175</v>
      </c>
      <c r="E49" s="250">
        <v>2800</v>
      </c>
      <c r="F49" s="251" t="s">
        <v>128</v>
      </c>
      <c r="G49" s="291" t="s">
        <v>248</v>
      </c>
      <c r="H49" s="252">
        <v>1</v>
      </c>
      <c r="I49" s="253">
        <v>1704.095</v>
      </c>
      <c r="J49" s="254">
        <v>7.1095805567194716E-3</v>
      </c>
      <c r="K49" s="254">
        <v>0.50102571516674455</v>
      </c>
      <c r="L49" s="254">
        <v>0.22416590624348995</v>
      </c>
      <c r="M49" s="259">
        <v>167</v>
      </c>
    </row>
    <row r="50" spans="1:13" ht="16.5">
      <c r="A50" s="246" t="s">
        <v>118</v>
      </c>
      <c r="B50" s="247" t="s">
        <v>347</v>
      </c>
      <c r="C50" s="248" t="s">
        <v>67</v>
      </c>
      <c r="D50" s="249">
        <v>0.84800441363520873</v>
      </c>
      <c r="E50" s="250">
        <v>8383</v>
      </c>
      <c r="F50" s="251" t="s">
        <v>119</v>
      </c>
      <c r="G50" s="291" t="s">
        <v>204</v>
      </c>
      <c r="H50" s="252">
        <v>4</v>
      </c>
      <c r="I50" s="253">
        <v>2361.2240000000002</v>
      </c>
      <c r="J50" s="254">
        <v>1.9729887305582262E-2</v>
      </c>
      <c r="K50" s="254">
        <v>0.45339129200848749</v>
      </c>
      <c r="L50" s="254">
        <v>0.17194472019596616</v>
      </c>
      <c r="M50" s="259">
        <v>88</v>
      </c>
    </row>
    <row r="51" spans="1:13" ht="16.5">
      <c r="A51" s="246" t="s">
        <v>118</v>
      </c>
      <c r="B51" s="247" t="s">
        <v>348</v>
      </c>
      <c r="C51" s="248" t="s">
        <v>69</v>
      </c>
      <c r="D51" s="249">
        <v>0.88295428857422875</v>
      </c>
      <c r="E51" s="250">
        <v>5721</v>
      </c>
      <c r="F51" s="251" t="s">
        <v>122</v>
      </c>
      <c r="G51" s="291" t="s">
        <v>227</v>
      </c>
      <c r="H51" s="252">
        <v>4</v>
      </c>
      <c r="I51" s="253">
        <v>1793.8029999999999</v>
      </c>
      <c r="J51" s="254">
        <v>1.2565295995382704E-2</v>
      </c>
      <c r="K51" s="254">
        <v>0.5325978177956191</v>
      </c>
      <c r="L51" s="254">
        <v>0.29657660289340576</v>
      </c>
      <c r="M51" s="259">
        <v>339</v>
      </c>
    </row>
    <row r="52" spans="1:13" ht="16.5">
      <c r="A52" s="246" t="s">
        <v>118</v>
      </c>
      <c r="B52" s="247" t="s">
        <v>634</v>
      </c>
      <c r="C52" s="248" t="s">
        <v>67</v>
      </c>
      <c r="D52" s="249">
        <v>0.80520132898597985</v>
      </c>
      <c r="E52" s="250">
        <v>5422</v>
      </c>
      <c r="F52" s="251" t="s">
        <v>123</v>
      </c>
      <c r="G52" s="291" t="s">
        <v>231</v>
      </c>
      <c r="H52" s="252">
        <v>5</v>
      </c>
      <c r="I52" s="253">
        <v>1590.617</v>
      </c>
      <c r="J52" s="254">
        <v>2.3094391490519475E-2</v>
      </c>
      <c r="K52" s="254">
        <v>0.47228152390480499</v>
      </c>
      <c r="L52" s="254">
        <v>0.17540363267838832</v>
      </c>
      <c r="M52" s="259">
        <v>281</v>
      </c>
    </row>
    <row r="53" spans="1:13" ht="16.5">
      <c r="A53" s="246" t="s">
        <v>118</v>
      </c>
      <c r="B53" s="247" t="s">
        <v>353</v>
      </c>
      <c r="C53" s="248" t="s">
        <v>67</v>
      </c>
      <c r="D53" s="249">
        <v>0.83432144966596977</v>
      </c>
      <c r="E53" s="250">
        <v>7042</v>
      </c>
      <c r="F53" s="251" t="s">
        <v>128</v>
      </c>
      <c r="G53" s="291" t="s">
        <v>250</v>
      </c>
      <c r="H53" s="252">
        <v>2</v>
      </c>
      <c r="I53" s="253">
        <v>1459.6369999999999</v>
      </c>
      <c r="J53" s="254">
        <v>7.6590777273501699E-3</v>
      </c>
      <c r="K53" s="254">
        <v>0.5295240177041648</v>
      </c>
      <c r="L53" s="254">
        <v>0.16510954435931674</v>
      </c>
      <c r="M53" s="259">
        <v>158</v>
      </c>
    </row>
    <row r="54" spans="1:13" ht="16.5">
      <c r="A54" s="246" t="s">
        <v>118</v>
      </c>
      <c r="B54" s="247" t="s">
        <v>460</v>
      </c>
      <c r="C54" s="248" t="s">
        <v>70</v>
      </c>
      <c r="D54" s="249">
        <v>0.6735714285714286</v>
      </c>
      <c r="E54" s="250">
        <v>4139</v>
      </c>
      <c r="F54" s="251" t="s">
        <v>127</v>
      </c>
      <c r="G54" s="291" t="s">
        <v>384</v>
      </c>
      <c r="H54" s="252">
        <v>1</v>
      </c>
      <c r="I54" s="253">
        <v>1211.191</v>
      </c>
      <c r="J54" s="254">
        <v>2.8082627638672804E-3</v>
      </c>
      <c r="K54" s="254">
        <v>0.49046425002456778</v>
      </c>
      <c r="L54" s="254">
        <v>0.46565735709727035</v>
      </c>
      <c r="M54" s="259">
        <v>34</v>
      </c>
    </row>
    <row r="55" spans="1:13" ht="16.5">
      <c r="A55" s="246" t="s">
        <v>118</v>
      </c>
      <c r="B55" s="247" t="s">
        <v>413</v>
      </c>
      <c r="C55" s="248" t="s">
        <v>69</v>
      </c>
      <c r="D55" s="249">
        <v>0.87308341173776471</v>
      </c>
      <c r="E55" s="250">
        <v>5824</v>
      </c>
      <c r="F55" s="251" t="s">
        <v>128</v>
      </c>
      <c r="G55" s="291" t="s">
        <v>246</v>
      </c>
      <c r="H55" s="252">
        <v>2</v>
      </c>
      <c r="I55" s="253">
        <v>1850.7380000000001</v>
      </c>
      <c r="J55" s="254">
        <v>2.35437467543353E-2</v>
      </c>
      <c r="K55" s="254">
        <v>0.40930599592881678</v>
      </c>
      <c r="L55" s="254">
        <v>0.26043664743469902</v>
      </c>
      <c r="M55" s="259">
        <v>31</v>
      </c>
    </row>
  </sheetData>
  <mergeCells count="1">
    <mergeCell ref="A2:M2"/>
  </mergeCells>
  <phoneticPr fontId="3" type="noConversion"/>
  <conditionalFormatting sqref="C10:D55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2024-12-04T00:48:20Z</dcterms:modified>
</cp:coreProperties>
</file>