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E2BF39FA-A522-4B66-B47A-7D21FD26906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운전자별!$A$1:$R$75</definedName>
    <definedName name="_xlnm.Print_Area" localSheetId="1">종합!$A$1:$L$125</definedName>
    <definedName name="_xlnm.Print_Area" localSheetId="3">차량별!$A$1:$T$34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4" i="7" l="1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16" i="60" l="1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F20" i="60" l="1"/>
  <c r="F25" i="60"/>
  <c r="F19" i="60"/>
  <c r="F16" i="60"/>
  <c r="F21" i="60"/>
  <c r="F17" i="60"/>
  <c r="F22" i="60"/>
  <c r="F18" i="60"/>
  <c r="F23" i="60"/>
  <c r="F26" i="60"/>
  <c r="F24" i="60"/>
  <c r="F27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57" i="12" a="1"/>
  <c r="H70" i="12" l="1"/>
  <c r="G70" i="12"/>
  <c r="J57" i="12"/>
  <c r="G72" i="12" l="1"/>
  <c r="G73" i="12"/>
  <c r="G77" i="12"/>
  <c r="G74" i="12"/>
  <c r="G76" i="12"/>
  <c r="G71" i="12"/>
  <c r="G75" i="12"/>
  <c r="H72" i="12"/>
  <c r="H76" i="12"/>
  <c r="H71" i="12"/>
  <c r="H75" i="12"/>
  <c r="H74" i="12"/>
  <c r="H77" i="12"/>
  <c r="H7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5" i="12" l="1"/>
  <c r="D115" i="12" s="1"/>
  <c r="K70" i="12"/>
  <c r="I70" i="12"/>
  <c r="J70" i="12"/>
  <c r="B116" i="12" l="1"/>
  <c r="B117" i="12"/>
  <c r="J75" i="12"/>
  <c r="J76" i="12"/>
  <c r="J73" i="12"/>
  <c r="J72" i="12"/>
  <c r="J77" i="12"/>
  <c r="J74" i="12"/>
  <c r="J71" i="12"/>
  <c r="I77" i="12"/>
  <c r="I74" i="12"/>
  <c r="I75" i="12"/>
  <c r="I76" i="12"/>
  <c r="I73" i="12"/>
  <c r="I72" i="12"/>
  <c r="I71" i="12"/>
  <c r="K75" i="12"/>
  <c r="K76" i="12"/>
  <c r="K73" i="12"/>
  <c r="K77" i="12"/>
  <c r="K74" i="12"/>
  <c r="K72" i="12"/>
  <c r="K71" i="12"/>
  <c r="F116" i="12" l="1"/>
  <c r="H116" i="12"/>
  <c r="J10" i="12"/>
  <c r="J34" i="12" s="1"/>
  <c r="G57" i="12" a="1"/>
  <c r="E57" i="12" a="1"/>
  <c r="N57" i="12" a="1"/>
  <c r="H57" i="12" a="1"/>
  <c r="D57" i="12" a="1"/>
  <c r="I57" i="12" a="1"/>
  <c r="F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16" i="12" l="1"/>
  <c r="E115" i="12"/>
  <c r="H115" i="12"/>
  <c r="F115" i="12"/>
  <c r="G115" i="12"/>
  <c r="I115" i="12"/>
  <c r="G116" i="12"/>
  <c r="J116" i="12"/>
  <c r="J115" i="12"/>
  <c r="I116" i="12"/>
  <c r="D11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<sst xmlns="http://schemas.openxmlformats.org/spreadsheetml/2006/main" count="2247" uniqueCount="464">
  <si>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</si>
  <si>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</si>
  <si>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</si>
  <si>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</si>
  <si>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</si>
  <si>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</si>
  <si>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</si>
  <si>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</si>
  <si>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</si>
  <si>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</si>
  <si>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</si>
  <si>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</si>
  <si>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</si>
  <si>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</si>
  <si>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</si>
  <si>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</si>
  <si>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</si>
  <si>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</si>
  <si>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</si>
  <si>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</si>
  <si>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</si>
  <si>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</si>
  <si>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</si>
  <si>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</si>
  <si>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</si>
  <si>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</si>
  <si>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</si>
  <si>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</si>
  <si>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</si>
  <si>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</si>
  <si>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</si>
  <si>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</si>
  <si>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</si>
  <si>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</si>
  <si>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</si>
  <si>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</si>
  <si>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</si>
  <si>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</si>
  <si>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</si>
  <si>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</si>
  <si>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</si>
  <si>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</si>
  <si>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</si>
  <si>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</si>
  <si>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</si>
  <si>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</si>
  <si>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</si>
  <si>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</si>
  <si>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</si>
  <si>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</si>
  <si>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</si>
  <si>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</si>
  <si>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</si>
  <si>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</si>
  <si>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</si>
  <si>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</si>
  <si>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</si>
  <si>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</si>
  <si>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</si>
  <si>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</si>
  <si>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</si>
  <si>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</si>
  <si>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</si>
  <si>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</si>
  <si>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</si>
  <si>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</si>
  <si>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</si>
  <si>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</si>
  <si>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</si>
  <si>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</si>
  <si>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</si>
  <si>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</si>
  <si>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</si>
  <si>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</si>
  <si>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</si>
  <si>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</si>
  <si>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</si>
  <si>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</si>
  <si>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</si>
  <si>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</si>
  <si>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</si>
  <si>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</si>
  <si>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</si>
  <si>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</si>
  <si>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</si>
  <si>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</si>
  <si>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</si>
  <si>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</si>
  <si>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</si>
  <si>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</si>
  <si>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</si>
  <si>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</si>
  <si>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</si>
  <si>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</si>
  <si>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</si>
  <si>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</si>
  <si>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</si>
  <si>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</si>
  <si>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</si>
  <si>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</si>
  <si>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</si>
  <si>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</si>
  <si>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</si>
  <si>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</si>
  <si>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</si>
  <si>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</si>
  <si>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</si>
  <si>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</si>
  <si>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</si>
  <si>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</si>
  <si>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</si>
  <si>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</si>
  <si>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</si>
  <si>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</si>
  <si>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</si>
  <si>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미추홀교통</t>
  </si>
  <si>
    <t>12</t>
  </si>
  <si>
    <t>75</t>
  </si>
  <si>
    <t>76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</si>
  <si>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</si>
  <si>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</si>
  <si>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</si>
  <si>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</si>
  <si>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</si>
  <si>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</si>
  <si>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</si>
  <si>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</si>
  <si>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</si>
  <si>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</si>
  <si>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</si>
  <si>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</si>
  <si>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</si>
  <si>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</si>
  <si>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</si>
  <si>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</si>
  <si>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</si>
  <si>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</si>
  <si>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</si>
  <si>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</si>
  <si>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</si>
  <si>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</si>
  <si>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</si>
  <si>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</si>
  <si>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</si>
  <si>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</si>
  <si>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</si>
  <si>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</si>
  <si>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</si>
  <si>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</si>
  <si>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</si>
  <si>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</si>
  <si>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</si>
  <si>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</si>
  <si>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</si>
  <si>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</si>
  <si>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</si>
  <si>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</si>
  <si>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</si>
  <si>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</si>
  <si>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</si>
  <si>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</si>
  <si>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</t>
    <phoneticPr fontId="2" type="noConversion"/>
  </si>
  <si>
    <t>최대주행거리</t>
  </si>
  <si>
    <t>[TIP!!] 특별관리 운행사원 관리하려면?</t>
  </si>
  <si>
    <t>대형</t>
  </si>
  <si>
    <t>김인식</t>
  </si>
  <si>
    <t>-</t>
    <phoneticPr fontId="2" type="noConversion"/>
  </si>
  <si>
    <t>미추홀교통</t>
    <phoneticPr fontId="2" type="noConversion"/>
  </si>
  <si>
    <t>1212</t>
  </si>
  <si>
    <t>70바2601</t>
  </si>
  <si>
    <t>70바2617</t>
  </si>
  <si>
    <t>70바2619</t>
  </si>
  <si>
    <t>70바2640</t>
  </si>
  <si>
    <t>70바2651</t>
  </si>
  <si>
    <t>미추홀교통12B1</t>
  </si>
  <si>
    <t>70바2733</t>
  </si>
  <si>
    <t>70바2757</t>
  </si>
  <si>
    <t>70바2758</t>
  </si>
  <si>
    <t>70바2759</t>
  </si>
  <si>
    <t>미추홀교통12B2</t>
  </si>
  <si>
    <t>70바2766</t>
  </si>
  <si>
    <t>70바2771</t>
  </si>
  <si>
    <t>70바2777</t>
  </si>
  <si>
    <t>70바2677</t>
  </si>
  <si>
    <t>중형</t>
  </si>
  <si>
    <t>70바2690</t>
  </si>
  <si>
    <t>70바2692</t>
  </si>
  <si>
    <t>70바2694</t>
  </si>
  <si>
    <t>70바2743</t>
  </si>
  <si>
    <t>70바2745</t>
  </si>
  <si>
    <t>70바2764</t>
  </si>
  <si>
    <t>강석하</t>
  </si>
  <si>
    <t>강응도</t>
  </si>
  <si>
    <t>강장묵</t>
  </si>
  <si>
    <t>강태경</t>
  </si>
  <si>
    <t>길득종</t>
  </si>
  <si>
    <t>김건호</t>
  </si>
  <si>
    <t>김상협</t>
  </si>
  <si>
    <t>김상훈</t>
  </si>
  <si>
    <t>김영기</t>
  </si>
  <si>
    <t>김영호</t>
  </si>
  <si>
    <t>김용일</t>
  </si>
  <si>
    <t>김종국</t>
  </si>
  <si>
    <t>박상원</t>
  </si>
  <si>
    <t>박주용</t>
  </si>
  <si>
    <t>배강현</t>
  </si>
  <si>
    <t>서영진</t>
  </si>
  <si>
    <t>선명구</t>
  </si>
  <si>
    <t>성현종</t>
  </si>
  <si>
    <t>송성진</t>
  </si>
  <si>
    <t>안희석</t>
  </si>
  <si>
    <t>오승환</t>
  </si>
  <si>
    <t>유용덕</t>
  </si>
  <si>
    <t>이명호</t>
  </si>
  <si>
    <t>이승훈</t>
  </si>
  <si>
    <t>이영우</t>
  </si>
  <si>
    <t>이영진</t>
  </si>
  <si>
    <t>이우정</t>
  </si>
  <si>
    <t>이재선</t>
  </si>
  <si>
    <t>이진산</t>
  </si>
  <si>
    <t>이청일</t>
  </si>
  <si>
    <t>이태식</t>
  </si>
  <si>
    <t>이현기</t>
  </si>
  <si>
    <t>이현웅</t>
  </si>
  <si>
    <t>장경규</t>
  </si>
  <si>
    <t>장덕</t>
  </si>
  <si>
    <t>장연규</t>
  </si>
  <si>
    <t>정덕균</t>
  </si>
  <si>
    <t>정종록</t>
  </si>
  <si>
    <t>정주경</t>
  </si>
  <si>
    <t>정진식</t>
  </si>
  <si>
    <t>조성기</t>
  </si>
  <si>
    <t>조한표</t>
  </si>
  <si>
    <t>천재호</t>
  </si>
  <si>
    <t>허명국</t>
  </si>
  <si>
    <t>미추홀교통12B5</t>
  </si>
  <si>
    <t>한태전</t>
  </si>
  <si>
    <t>0%(0명)</t>
  </si>
  <si>
    <t>개선율(유카전)</t>
  </si>
  <si>
    <t>순위</t>
  </si>
  <si>
    <t>인천전체</t>
  </si>
  <si>
    <t>미추홀교통12B3</t>
  </si>
  <si>
    <t>미추홀교통12C1</t>
  </si>
  <si>
    <t>7676</t>
  </si>
  <si>
    <t>미추홀교통76F2</t>
  </si>
  <si>
    <t>미추홀교통76D1</t>
  </si>
  <si>
    <t>미추홀교통76F1</t>
  </si>
  <si>
    <t>박준규</t>
  </si>
  <si>
    <t>최병철</t>
  </si>
  <si>
    <t>한기윤</t>
  </si>
  <si>
    <t>S</t>
  </si>
  <si>
    <t>미추홀교통12C2</t>
  </si>
  <si>
    <t>▲</t>
  </si>
  <si>
    <t>미추홀교통12C5</t>
  </si>
  <si>
    <t>=</t>
  </si>
  <si>
    <t>미추홀교통12D1</t>
  </si>
  <si>
    <t>▽</t>
  </si>
  <si>
    <t>70바2722</t>
  </si>
  <si>
    <t>미추홀교통12B4</t>
  </si>
  <si>
    <t>미추홀교통12D2</t>
  </si>
  <si>
    <t>70바2761</t>
  </si>
  <si>
    <t>70바2683</t>
  </si>
  <si>
    <t>미추홀교통76B1</t>
  </si>
  <si>
    <t>미추홀교통76D3</t>
  </si>
  <si>
    <t>미추홀교통76B2</t>
  </si>
  <si>
    <t>미추홀교통76C1</t>
  </si>
  <si>
    <t>미추홀교통76D2</t>
  </si>
  <si>
    <t>김대현</t>
  </si>
  <si>
    <t>양태남</t>
  </si>
  <si>
    <t>이인성</t>
  </si>
  <si>
    <t>조영기</t>
  </si>
  <si>
    <t>한석범</t>
  </si>
  <si>
    <t>홍성현</t>
  </si>
  <si>
    <t>미추홀교통12C3</t>
  </si>
  <si>
    <t>미추홀교통12A1</t>
  </si>
  <si>
    <t>미추홀교통12B7</t>
  </si>
  <si>
    <t>미추홀교통12B6</t>
  </si>
  <si>
    <t>이창균</t>
  </si>
  <si>
    <t>정용명</t>
  </si>
  <si>
    <t>25%(2명)</t>
  </si>
  <si>
    <t>13%(1명)</t>
  </si>
  <si>
    <t>38%(3명)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</si>
  <si>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</si>
  <si>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</si>
  <si>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</si>
  <si>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</si>
  <si>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</si>
  <si>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</si>
  <si>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</si>
  <si>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1212B</t>
  </si>
  <si>
    <t>7676C</t>
  </si>
  <si>
    <t>미추홀교통76C2</t>
  </si>
  <si>
    <t>1212C</t>
  </si>
  <si>
    <t>미추홀교통12C6</t>
  </si>
  <si>
    <t>1212D</t>
  </si>
  <si>
    <t>미추홀교통12D6</t>
  </si>
  <si>
    <t>미추홀교통12D4</t>
  </si>
  <si>
    <t>7676B</t>
  </si>
  <si>
    <t>1212A</t>
  </si>
  <si>
    <t>7676A</t>
  </si>
  <si>
    <t>미추홀교통76A1</t>
  </si>
  <si>
    <t>미추홀교통12A3</t>
  </si>
  <si>
    <t>미추홀교통12A5</t>
  </si>
  <si>
    <t>7676D</t>
  </si>
  <si>
    <t>미추홀교통12C8</t>
  </si>
  <si>
    <t>미추홀교통12D8</t>
  </si>
  <si>
    <t>7676F</t>
  </si>
  <si>
    <t>미추홀교통76F3</t>
  </si>
  <si>
    <t>미추홀교통12A4</t>
  </si>
  <si>
    <t>1212S</t>
  </si>
  <si>
    <t>미추홀교통12S2</t>
  </si>
  <si>
    <t>미추홀교통76D5</t>
  </si>
  <si>
    <t>미추홀교통12B8</t>
  </si>
  <si>
    <t>미추홀교통76D4</t>
  </si>
  <si>
    <t>미추홀교통12A2</t>
  </si>
  <si>
    <t>미추홀교통12C4</t>
  </si>
  <si>
    <t>미추홀교통12C7</t>
  </si>
  <si>
    <t>NEW</t>
  </si>
  <si>
    <t>new</t>
  </si>
  <si>
    <t>미추홀교통12A7</t>
  </si>
  <si>
    <t>미추홀교통76A2</t>
  </si>
  <si>
    <t>미추홀교통12D7</t>
  </si>
  <si>
    <t>미추홀교통12C10</t>
  </si>
  <si>
    <t>미추홀교통12A6</t>
  </si>
  <si>
    <t>미추홀교통12C9</t>
  </si>
  <si>
    <t>미추홀교통12D9</t>
  </si>
  <si>
    <t>미추홀교통12S3</t>
  </si>
  <si>
    <t>미추홀교통12S1</t>
  </si>
  <si>
    <t>미추홀교통12D3</t>
  </si>
  <si>
    <t>분석기간: 24.12.01~24.12.31</t>
    <phoneticPr fontId="2" type="noConversion"/>
  </si>
  <si>
    <t>24'12</t>
    <phoneticPr fontId="2" type="noConversion"/>
  </si>
  <si>
    <t>5%(1명)</t>
  </si>
  <si>
    <t>36%(8명)</t>
  </si>
  <si>
    <t>41%(9명)</t>
  </si>
  <si>
    <t>18%(4명)</t>
  </si>
  <si>
    <t>7%(5명)</t>
  </si>
  <si>
    <t>12%(9명)</t>
  </si>
  <si>
    <t>18%(13명)</t>
  </si>
  <si>
    <t>27%(20명)</t>
  </si>
  <si>
    <t>27%(19명)</t>
  </si>
  <si>
    <t>8%(5명)</t>
  </si>
  <si>
    <t>대비</t>
  </si>
  <si>
    <t>25위/(32개사)</t>
  </si>
  <si>
    <t>70바2527</t>
  </si>
  <si>
    <t>70바2606</t>
  </si>
  <si>
    <t>70바2624</t>
  </si>
  <si>
    <t>70바2643</t>
  </si>
  <si>
    <t>70바2682</t>
  </si>
  <si>
    <t>70바2691</t>
  </si>
  <si>
    <t>70바2866</t>
  </si>
  <si>
    <t>70바2867</t>
  </si>
  <si>
    <t>5117476254.415</t>
  </si>
  <si>
    <t>미추홀교통12C15</t>
  </si>
  <si>
    <t>5116592343.22</t>
  </si>
  <si>
    <t>미추홀교통76B5</t>
  </si>
  <si>
    <t>51174921988.052</t>
  </si>
  <si>
    <t>5118951251.388</t>
  </si>
  <si>
    <t>미추홀교통12C12</t>
  </si>
  <si>
    <t>고광석</t>
  </si>
  <si>
    <t>51168182129.292</t>
  </si>
  <si>
    <t>권남규</t>
  </si>
  <si>
    <t>5118036413.007</t>
  </si>
  <si>
    <t>5111061906.19</t>
  </si>
  <si>
    <t>5118009484.394</t>
  </si>
  <si>
    <t>미추홀교통12D13</t>
  </si>
  <si>
    <t>5117771596.16</t>
  </si>
  <si>
    <t>5112957526.899</t>
  </si>
  <si>
    <t>51173491936.233</t>
  </si>
  <si>
    <t>5115736251.369</t>
  </si>
  <si>
    <t>5113002187.388</t>
  </si>
  <si>
    <t>미추홀교통12C11</t>
  </si>
  <si>
    <t>51174131.244</t>
  </si>
  <si>
    <t>51134571006.497</t>
  </si>
  <si>
    <t>51163211800.424</t>
  </si>
  <si>
    <t>김홍덕</t>
  </si>
  <si>
    <t>5114613363.659</t>
  </si>
  <si>
    <t>미추홀교통12C14</t>
  </si>
  <si>
    <t>박래후</t>
  </si>
  <si>
    <t>51174621325.777</t>
  </si>
  <si>
    <t>1212F</t>
  </si>
  <si>
    <t>미추홀교통12F1</t>
  </si>
  <si>
    <t>-</t>
  </si>
  <si>
    <t>51136121092.635</t>
  </si>
  <si>
    <t>박은</t>
  </si>
  <si>
    <t>511664732.147</t>
  </si>
  <si>
    <t>미추홀교통76B4</t>
  </si>
  <si>
    <t>5111577378.354</t>
  </si>
  <si>
    <t>5112102595.379</t>
  </si>
  <si>
    <t>51160052451.557</t>
  </si>
  <si>
    <t>51146701800.254</t>
  </si>
  <si>
    <t>5117141894.557</t>
  </si>
  <si>
    <t>51160002625.106</t>
  </si>
  <si>
    <t>미추홀교통12C18</t>
  </si>
  <si>
    <t>51188224247.755</t>
  </si>
  <si>
    <t>미추홀교통12D5</t>
  </si>
  <si>
    <t>5112824505.152</t>
  </si>
  <si>
    <t>미추홀교통76D7</t>
  </si>
  <si>
    <t>5113599891.345</t>
  </si>
  <si>
    <t>어권수</t>
  </si>
  <si>
    <t>5114359571.509</t>
  </si>
  <si>
    <t>51187777036.766</t>
  </si>
  <si>
    <t>51165162553.464</t>
  </si>
  <si>
    <t>미추홀교통12S4</t>
  </si>
  <si>
    <t>이규택</t>
  </si>
  <si>
    <t>51134533788.547</t>
  </si>
  <si>
    <t>이남용</t>
  </si>
  <si>
    <t>5111934550.097</t>
  </si>
  <si>
    <t>미추홀교통12F2</t>
  </si>
  <si>
    <t>511112654.039</t>
  </si>
  <si>
    <t>이상준</t>
  </si>
  <si>
    <t>5112738242.088</t>
  </si>
  <si>
    <t>이상환</t>
  </si>
  <si>
    <t>5112993121.443</t>
  </si>
  <si>
    <t>51129252622.494</t>
  </si>
  <si>
    <t>51142975662.54</t>
  </si>
  <si>
    <t>51114173227.83</t>
  </si>
  <si>
    <t>5113423375.851</t>
  </si>
  <si>
    <t>5114473335.469</t>
  </si>
  <si>
    <t>미추홀교통12S5</t>
  </si>
  <si>
    <t>5116653259.454</t>
  </si>
  <si>
    <t>51187122281.46</t>
  </si>
  <si>
    <t>5119731337.381</t>
  </si>
  <si>
    <t>5112591533.357</t>
  </si>
  <si>
    <t>51137302294.474</t>
  </si>
  <si>
    <t>51135491602.851</t>
  </si>
  <si>
    <t>5112245484.729</t>
  </si>
  <si>
    <t>임재준</t>
  </si>
  <si>
    <t>5111106630.346</t>
  </si>
  <si>
    <t>미추홀교통12D11</t>
  </si>
  <si>
    <t>임진희</t>
  </si>
  <si>
    <t>51191921877.105</t>
  </si>
  <si>
    <t>미추홀교통12C16</t>
  </si>
  <si>
    <t>5118935212.705</t>
  </si>
  <si>
    <t>미추홀교통76B3</t>
  </si>
  <si>
    <t>51138402286.384</t>
  </si>
  <si>
    <t>미추홀교통12D10</t>
  </si>
  <si>
    <t>5116585231.515</t>
  </si>
  <si>
    <t>미추홀교통12D12</t>
  </si>
  <si>
    <t>5115851553.654</t>
  </si>
  <si>
    <t>미추홀교통12F3</t>
  </si>
  <si>
    <t>5112101130.193</t>
  </si>
  <si>
    <t>미추홀교통12C17</t>
  </si>
  <si>
    <t>5114126251.539</t>
  </si>
  <si>
    <t>5117589382.269</t>
  </si>
  <si>
    <t>51171272383.509</t>
  </si>
  <si>
    <t>5111602208.529</t>
  </si>
  <si>
    <t>51185732459.388</t>
  </si>
  <si>
    <t>51121762841.007</t>
  </si>
  <si>
    <t>미추홀교통12C13</t>
  </si>
  <si>
    <t>5116234247.739</t>
  </si>
  <si>
    <t>최경현</t>
  </si>
  <si>
    <t>511589798.377</t>
  </si>
  <si>
    <t>5115380788.816</t>
  </si>
  <si>
    <t>5112424630.059</t>
  </si>
  <si>
    <t>51196821173.702</t>
  </si>
  <si>
    <t>한은규</t>
  </si>
  <si>
    <t>51120391173.989</t>
  </si>
  <si>
    <t>5114751361.262</t>
  </si>
  <si>
    <t>51110222259.386</t>
  </si>
  <si>
    <t>51186482525.596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</si>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</sst>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185" fontId="36" fillId="0" borderId="0" xfId="0" applyNumberFormat="1" applyFont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726-4336-A0F4-D96A46A94ABB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AED-45F5-A5C1-46D9AF24983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7A7-458B-927E-98E581A16BC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DB9-49E6-86F5-7CE9F75579F3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0EBC-4201-A157-0C40EBE4F38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B2F-4DD2-AB16-2CD67CE1B4C6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B2F-4DD2-AB16-2CD67CE1B4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1.9087877700513656</c:v>
                </c:pt>
                <c:pt idx="1">
                  <c:v>2.2844558223492597</c:v>
                </c:pt>
                <c:pt idx="2">
                  <c:v>2.2682206432760856</c:v>
                </c:pt>
                <c:pt idx="3">
                  <c:v>2.20717468589423</c:v>
                </c:pt>
                <c:pt idx="4">
                  <c:v>2.1402222899130297</c:v>
                </c:pt>
                <c:pt idx="5">
                  <c:v>2.0383571072236224</c:v>
                </c:pt>
                <c:pt idx="6">
                  <c:v>1.98303112627079</c:v>
                </c:pt>
                <c:pt idx="7">
                  <c:v>1.9298856856302078</c:v>
                </c:pt>
                <c:pt idx="8">
                  <c:v>1.9704503404766989</c:v>
                </c:pt>
                <c:pt idx="9">
                  <c:v>2.0652949822882429</c:v>
                </c:pt>
                <c:pt idx="10">
                  <c:v>2.1042900218733278</c:v>
                </c:pt>
                <c:pt idx="11">
                  <c:v>2.0403423357471056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6.8493150684931503E-2</c:v>
                </c:pt>
                <c:pt idx="1">
                  <c:v>0.12328767123287671</c:v>
                </c:pt>
                <c:pt idx="2">
                  <c:v>0.17808219178082191</c:v>
                </c:pt>
                <c:pt idx="3">
                  <c:v>0.27397260273972601</c:v>
                </c:pt>
                <c:pt idx="4">
                  <c:v>0.27397260273972601</c:v>
                </c:pt>
                <c:pt idx="5">
                  <c:v>8.2191780821917804E-2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0.18181818181818182</c:v>
                </c:pt>
                <c:pt idx="1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0.40909090909090912</c:v>
                </c:pt>
                <c:pt idx="1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0.36363636363636365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4.5454545454545456E-2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233082</xdr:colOff>
      <xdr:row>11</xdr:row>
      <xdr:rowOff>244289</xdr:rowOff>
    </xdr:from>
    <xdr:to>
      <xdr:col>6</xdr:col>
      <xdr:colOff>389969</xdr:colOff>
      <xdr:row>13</xdr:row>
      <xdr:rowOff>143437</xdr:rowOff>
    </xdr:to>
    <xdr:sp macro="" textlink="$K$21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886200" y="388620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3105D25-6D89-481C-9E5E-D6C7E05D37F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851647</xdr:colOff>
      <xdr:row>12</xdr:row>
      <xdr:rowOff>112059</xdr:rowOff>
    </xdr:from>
    <xdr:to>
      <xdr:col>6</xdr:col>
      <xdr:colOff>168089</xdr:colOff>
      <xdr:row>13</xdr:row>
      <xdr:rowOff>134469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504765" y="4045324"/>
          <a:ext cx="190500" cy="31376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295836</xdr:colOff>
      <xdr:row>11</xdr:row>
      <xdr:rowOff>183778</xdr:rowOff>
    </xdr:from>
    <xdr:to>
      <xdr:col>7</xdr:col>
      <xdr:colOff>172575</xdr:colOff>
      <xdr:row>13</xdr:row>
      <xdr:rowOff>82926</xdr:rowOff>
    </xdr:to>
    <xdr:sp macro="" textlink="$K$22">
      <xdr:nvSpPr>
        <xdr:cNvPr id="14" name="TextBox 13">
          <a:extLst>
            <a:ext uri="{FF2B5EF4-FFF2-40B4-BE49-F238E27FC236}">
              <a16:creationId xmlns:a16="http://schemas.microsoft.com/office/drawing/2014/main" id="{D02F165B-7EB5-4053-B9CA-59A8631653A7}"/>
            </a:ext>
          </a:extLst>
        </xdr:cNvPr>
        <xdr:cNvSpPr txBox="1"/>
      </xdr:nvSpPr>
      <xdr:spPr>
        <a:xfrm>
          <a:off x="4823012" y="382569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89A0E67-3685-41B5-8D14-87EF03157EB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515472</xdr:colOff>
      <xdr:row>12</xdr:row>
      <xdr:rowOff>89646</xdr:rowOff>
    </xdr:from>
    <xdr:to>
      <xdr:col>6</xdr:col>
      <xdr:colOff>762000</xdr:colOff>
      <xdr:row>14</xdr:row>
      <xdr:rowOff>56029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B4B1CA9-04D2-405B-89CF-335A36147D53}"/>
            </a:ext>
          </a:extLst>
        </xdr:cNvPr>
        <xdr:cNvCxnSpPr/>
      </xdr:nvCxnSpPr>
      <xdr:spPr>
        <a:xfrm>
          <a:off x="5042648" y="4022911"/>
          <a:ext cx="246528" cy="549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279" t="s">
        <v>329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280" t="s">
        <v>38</v>
      </c>
      <c r="D4" s="280"/>
      <c r="E4" s="62" t="s">
        <v>110</v>
      </c>
      <c r="F4" s="62" t="s">
        <v>64</v>
      </c>
      <c r="G4" s="93" t="s">
        <v>113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330</v>
      </c>
      <c r="C5" s="281" t="s">
        <v>167</v>
      </c>
      <c r="D5" s="281"/>
      <c r="E5" s="63">
        <v>2</v>
      </c>
      <c r="F5" s="64">
        <v>34</v>
      </c>
      <c r="G5" s="230" t="s">
        <v>161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2"/>
    </row>
    <row r="7" spans="1:28" ht="16.5" customHeight="1">
      <c r="B7" s="52" t="s">
        <v>124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3"/>
      <c r="P9" s="283"/>
    </row>
    <row r="10" spans="1:28" ht="23.25" customHeight="1" thickBot="1">
      <c r="G10" s="6"/>
      <c r="H10" s="188" t="s">
        <v>90</v>
      </c>
      <c r="I10" s="189" t="s">
        <v>91</v>
      </c>
      <c r="J10" s="190" t="str">
        <f>C5</f>
        <v>미추홀교통</v>
      </c>
      <c r="K10" s="191" t="s">
        <v>92</v>
      </c>
      <c r="X10" s="282"/>
      <c r="Z10" s="39"/>
      <c r="AA10" s="39"/>
      <c r="AB10" s="39"/>
    </row>
    <row r="11" spans="1:28" ht="23.25" customHeight="1" thickTop="1">
      <c r="G11" s="6"/>
      <c r="H11" s="231">
        <v>1</v>
      </c>
      <c r="I11" s="232">
        <v>2.0099999999999998</v>
      </c>
      <c r="J11" s="233">
        <v>1.9087877700513656</v>
      </c>
      <c r="K11" s="234"/>
      <c r="M11" s="2"/>
      <c r="Y11" s="284"/>
      <c r="Z11" s="229"/>
      <c r="AA11" s="224"/>
      <c r="AB11" s="39"/>
    </row>
    <row r="12" spans="1:28" ht="23.25" customHeight="1">
      <c r="G12" s="6"/>
      <c r="H12" s="235">
        <v>2</v>
      </c>
      <c r="I12" s="232">
        <v>2.3662575846193561</v>
      </c>
      <c r="J12" s="233">
        <v>2.2844558223492597</v>
      </c>
      <c r="K12" s="236">
        <v>0.19680975443790949</v>
      </c>
      <c r="M12" s="224"/>
      <c r="Y12" s="284"/>
      <c r="Z12" s="229"/>
      <c r="AA12" s="224"/>
      <c r="AB12" s="39"/>
    </row>
    <row r="13" spans="1:28" ht="23.25" customHeight="1">
      <c r="G13" s="6"/>
      <c r="H13" s="235">
        <v>3</v>
      </c>
      <c r="I13" s="232">
        <v>2.37</v>
      </c>
      <c r="J13" s="233">
        <v>2.2682206432760856</v>
      </c>
      <c r="K13" s="237">
        <v>-7.1068036923026545E-3</v>
      </c>
      <c r="M13" s="224"/>
      <c r="Y13" s="284"/>
      <c r="Z13" s="229"/>
      <c r="AA13" s="224"/>
      <c r="AB13" s="39"/>
    </row>
    <row r="14" spans="1:28" ht="23.25" customHeight="1">
      <c r="G14" s="6"/>
      <c r="H14" s="235">
        <v>4</v>
      </c>
      <c r="I14" s="232">
        <v>2.33</v>
      </c>
      <c r="J14" s="233">
        <v>2.20717468589423</v>
      </c>
      <c r="K14" s="237">
        <v>-2.6913588659383869E-2</v>
      </c>
      <c r="M14" s="224"/>
      <c r="Y14" s="284"/>
      <c r="Z14" s="229"/>
      <c r="AA14" s="224"/>
      <c r="AB14" s="39"/>
    </row>
    <row r="15" spans="1:28" ht="23.25" customHeight="1">
      <c r="G15" s="6"/>
      <c r="H15" s="235">
        <v>5</v>
      </c>
      <c r="I15" s="232">
        <v>2.2850259626150282</v>
      </c>
      <c r="J15" s="233">
        <v>2.1402222899130297</v>
      </c>
      <c r="K15" s="237">
        <v>-3.0333981451076131E-2</v>
      </c>
      <c r="M15" s="224"/>
      <c r="Y15" s="284"/>
      <c r="Z15" s="229"/>
      <c r="AA15" s="224"/>
      <c r="AB15" s="39"/>
    </row>
    <row r="16" spans="1:28" ht="23.25" customHeight="1">
      <c r="G16" s="6"/>
      <c r="H16" s="235">
        <v>6</v>
      </c>
      <c r="I16" s="232">
        <v>2.0664933427553414</v>
      </c>
      <c r="J16" s="233">
        <v>2.0383571072236224</v>
      </c>
      <c r="K16" s="237">
        <v>-4.759560872228219E-2</v>
      </c>
      <c r="M16" s="224"/>
      <c r="Y16" s="284"/>
      <c r="Z16" s="229"/>
      <c r="AA16" s="224"/>
      <c r="AB16" s="39"/>
    </row>
    <row r="17" spans="2:28" ht="23.25" customHeight="1">
      <c r="G17" s="6"/>
      <c r="H17" s="235">
        <v>7</v>
      </c>
      <c r="I17" s="232">
        <v>2.13</v>
      </c>
      <c r="J17" s="233">
        <v>1.98303112627079</v>
      </c>
      <c r="K17" s="237">
        <v>-2.7142437778329254E-2</v>
      </c>
      <c r="M17" s="224"/>
      <c r="Y17" s="284"/>
      <c r="Z17" s="229"/>
      <c r="AA17" s="224"/>
      <c r="AB17" s="39"/>
    </row>
    <row r="18" spans="2:28" ht="23.25" customHeight="1">
      <c r="G18" s="6"/>
      <c r="H18" s="235">
        <v>8</v>
      </c>
      <c r="I18" s="232">
        <v>2.08</v>
      </c>
      <c r="J18" s="233">
        <v>1.9298856856302078</v>
      </c>
      <c r="K18" s="237">
        <v>-2.6800104111590728E-2</v>
      </c>
      <c r="M18" s="224"/>
      <c r="Y18" s="284"/>
      <c r="Z18" s="229"/>
      <c r="AA18" s="224"/>
      <c r="AB18" s="39"/>
    </row>
    <row r="19" spans="2:28" ht="23.25" customHeight="1">
      <c r="G19" s="6"/>
      <c r="H19" s="235">
        <v>9</v>
      </c>
      <c r="I19" s="232">
        <v>2.13</v>
      </c>
      <c r="J19" s="233">
        <v>1.9704503404766989</v>
      </c>
      <c r="K19" s="237">
        <v>2.101920085139386E-2</v>
      </c>
      <c r="M19" s="224"/>
      <c r="Y19" s="284"/>
      <c r="Z19" s="229"/>
      <c r="AA19" s="224"/>
      <c r="AB19" s="39"/>
    </row>
    <row r="20" spans="2:28" ht="23.25" customHeight="1">
      <c r="G20" s="6"/>
      <c r="H20" s="235">
        <v>10</v>
      </c>
      <c r="I20" s="232">
        <v>2.25</v>
      </c>
      <c r="J20" s="233">
        <v>2.0652949822882429</v>
      </c>
      <c r="K20" s="237">
        <v>4.813348495176939E-2</v>
      </c>
      <c r="M20" s="224"/>
      <c r="Y20" s="284"/>
      <c r="Z20" s="229"/>
      <c r="AA20" s="224"/>
      <c r="AB20" s="39"/>
    </row>
    <row r="21" spans="2:28" ht="23.25" customHeight="1">
      <c r="G21" s="6"/>
      <c r="H21" s="235">
        <v>11</v>
      </c>
      <c r="I21" s="232">
        <v>2.17</v>
      </c>
      <c r="J21" s="233">
        <v>2.1042900218733278</v>
      </c>
      <c r="K21" s="237">
        <v>1.8881099271291557E-2</v>
      </c>
      <c r="M21" s="224"/>
      <c r="Y21" s="284"/>
      <c r="Z21" s="229"/>
      <c r="AA21" s="224"/>
      <c r="AB21" s="39"/>
    </row>
    <row r="22" spans="2:28" ht="23.25" customHeight="1">
      <c r="G22" s="6"/>
      <c r="H22" s="235">
        <v>12</v>
      </c>
      <c r="I22" s="232">
        <v>2.25</v>
      </c>
      <c r="J22" s="233">
        <v>2.0403423357471056</v>
      </c>
      <c r="K22" s="237">
        <v>-3.0389198000992934E-2</v>
      </c>
      <c r="M22" s="224"/>
      <c r="Y22" s="284"/>
      <c r="Z22" s="229"/>
      <c r="AA22" s="224"/>
      <c r="AB22" s="39"/>
    </row>
    <row r="23" spans="2:28" ht="23.25" customHeight="1">
      <c r="G23" s="6"/>
      <c r="H23" s="238" t="s">
        <v>238</v>
      </c>
      <c r="I23" s="239">
        <v>0.11940298507462699</v>
      </c>
      <c r="J23" s="240">
        <v>6.8920478096001103E-2</v>
      </c>
      <c r="K23" s="241">
        <v>-5.0482506978625885E-2</v>
      </c>
      <c r="M23" s="224"/>
      <c r="Y23" s="284"/>
      <c r="Z23" s="229"/>
      <c r="AA23" s="224"/>
      <c r="AB23" s="39"/>
    </row>
    <row r="24" spans="2:28" ht="23.25" customHeight="1">
      <c r="H24" s="242" t="s">
        <v>239</v>
      </c>
      <c r="I24" s="243"/>
      <c r="J24" s="244" t="s">
        <v>342</v>
      </c>
      <c r="K24" s="245"/>
      <c r="M24" s="224"/>
      <c r="X24" s="2"/>
      <c r="Y24" s="2"/>
      <c r="AB24" s="39"/>
    </row>
    <row r="25" spans="2:28" ht="9" customHeight="1">
      <c r="M25" s="224"/>
      <c r="X25" s="2"/>
      <c r="Y25" s="2"/>
      <c r="AB25" s="224"/>
    </row>
    <row r="26" spans="2:28" ht="16.5" customHeight="1">
      <c r="B26" s="52" t="s">
        <v>125</v>
      </c>
      <c r="C26" s="52"/>
      <c r="D26" s="51"/>
      <c r="E26" s="51"/>
      <c r="F26" s="51"/>
      <c r="G26" s="51"/>
      <c r="H26" s="51"/>
      <c r="I26" s="51"/>
      <c r="J26" s="51"/>
      <c r="K26" s="51"/>
      <c r="M26" s="224"/>
      <c r="X26" s="2"/>
      <c r="Y26" s="2"/>
      <c r="AB26" s="224"/>
    </row>
    <row r="27" spans="2:28" ht="27.75" customHeight="1">
      <c r="B27" s="56" t="s">
        <v>62</v>
      </c>
      <c r="C27" s="56" t="s">
        <v>99</v>
      </c>
      <c r="D27" s="56" t="s">
        <v>101</v>
      </c>
      <c r="E27" s="56" t="s">
        <v>102</v>
      </c>
      <c r="F27" s="56" t="s">
        <v>103</v>
      </c>
      <c r="G27" s="56" t="s">
        <v>104</v>
      </c>
      <c r="H27" s="56" t="s">
        <v>6</v>
      </c>
      <c r="I27" s="56" t="s">
        <v>7</v>
      </c>
      <c r="J27" s="56" t="s">
        <v>105</v>
      </c>
      <c r="K27" s="56" t="s">
        <v>71</v>
      </c>
      <c r="M27" s="224"/>
      <c r="X27" s="2"/>
      <c r="Y27" s="2"/>
      <c r="AB27" s="224"/>
    </row>
    <row r="28" spans="2:28" ht="23.25" customHeight="1">
      <c r="B28" s="75" t="s">
        <v>240</v>
      </c>
      <c r="C28" s="76">
        <v>12</v>
      </c>
      <c r="D28" s="77">
        <v>2.490552124315935E-2</v>
      </c>
      <c r="E28" s="77">
        <v>0.36931126595054364</v>
      </c>
      <c r="F28" s="77">
        <v>0.19576844572273858</v>
      </c>
      <c r="G28" s="78">
        <v>12.762945145803021</v>
      </c>
      <c r="H28" s="79">
        <v>0.54247566559104299</v>
      </c>
      <c r="I28" s="79">
        <v>18.581353448929889</v>
      </c>
      <c r="J28" s="80">
        <v>2.2522984689383176</v>
      </c>
      <c r="K28" s="81" t="s">
        <v>69</v>
      </c>
      <c r="M28" s="224"/>
      <c r="N28" s="285" t="s">
        <v>115</v>
      </c>
      <c r="Y28" s="2"/>
    </row>
    <row r="29" spans="2:28" ht="22.5" customHeight="1">
      <c r="B29" s="220" t="s">
        <v>115</v>
      </c>
      <c r="C29" s="68">
        <v>12</v>
      </c>
      <c r="D29" s="69">
        <v>2.6267802445273922E-2</v>
      </c>
      <c r="E29" s="69">
        <v>0.35573377547200119</v>
      </c>
      <c r="F29" s="69">
        <v>0.22612236188696833</v>
      </c>
      <c r="G29" s="70">
        <v>10.276700000000002</v>
      </c>
      <c r="H29" s="71">
        <v>0.38296493711474971</v>
      </c>
      <c r="I29" s="71">
        <v>22.202185322827404</v>
      </c>
      <c r="J29" s="72">
        <v>2.0403423357471056</v>
      </c>
      <c r="K29" s="73" t="s">
        <v>69</v>
      </c>
      <c r="M29" s="224"/>
      <c r="N29" s="39" t="s">
        <v>69</v>
      </c>
      <c r="O29" s="39">
        <v>71</v>
      </c>
      <c r="Y29" s="2"/>
    </row>
    <row r="30" spans="2:28" ht="22.5" customHeight="1">
      <c r="B30" s="53" t="s">
        <v>341</v>
      </c>
      <c r="C30" s="53"/>
      <c r="D30" s="66">
        <v>5.4697959894685733E-2</v>
      </c>
      <c r="E30" s="66">
        <v>-3.6764354977355862E-2</v>
      </c>
      <c r="F30" s="66">
        <v>0.15505009529073521</v>
      </c>
      <c r="G30" s="66">
        <v>-0.19480183589291689</v>
      </c>
      <c r="H30" s="66">
        <v>-0.2940421821548469</v>
      </c>
      <c r="I30" s="66">
        <v>0.19486373174318161</v>
      </c>
      <c r="J30" s="66">
        <v>-9.4106592049997495E-2</v>
      </c>
      <c r="K30" s="67" t="s">
        <v>342</v>
      </c>
      <c r="M30" s="2" t="s">
        <v>250</v>
      </c>
      <c r="N30" s="286">
        <v>6.8493150684931503E-2</v>
      </c>
      <c r="O30" s="39">
        <v>5</v>
      </c>
      <c r="X30" s="2"/>
      <c r="Y30" s="2"/>
    </row>
    <row r="31" spans="2:28" ht="22.5" customHeight="1">
      <c r="M31" s="2" t="s">
        <v>66</v>
      </c>
      <c r="N31" s="286">
        <v>0.12328767123287671</v>
      </c>
      <c r="O31" s="39">
        <v>9</v>
      </c>
      <c r="X31" s="2"/>
      <c r="Y31" s="2"/>
    </row>
    <row r="32" spans="2:28" ht="17.25" customHeight="1">
      <c r="B32" s="52" t="s">
        <v>126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68</v>
      </c>
      <c r="N32" s="286">
        <v>0.17808219178082191</v>
      </c>
      <c r="O32" s="39">
        <v>13</v>
      </c>
      <c r="X32" s="2"/>
      <c r="Y32" s="2"/>
    </row>
    <row r="33" spans="2:28" ht="22.5" customHeight="1">
      <c r="B33" s="60"/>
      <c r="C33" s="60"/>
      <c r="M33" s="2" t="s">
        <v>69</v>
      </c>
      <c r="N33" s="286">
        <v>0.27397260273972601</v>
      </c>
      <c r="O33" s="39">
        <v>20</v>
      </c>
      <c r="X33" s="2"/>
      <c r="Y33" s="2"/>
    </row>
    <row r="34" spans="2:28" ht="22.5" customHeight="1" thickBot="1">
      <c r="H34" s="192" t="s">
        <v>90</v>
      </c>
      <c r="I34" s="193" t="s">
        <v>91</v>
      </c>
      <c r="J34" s="194" t="str">
        <f>J10</f>
        <v>미추홀교통</v>
      </c>
      <c r="K34" s="195" t="s">
        <v>114</v>
      </c>
      <c r="M34" s="2" t="s">
        <v>67</v>
      </c>
      <c r="N34" s="286">
        <v>0.27397260273972601</v>
      </c>
      <c r="O34" s="39">
        <v>19</v>
      </c>
      <c r="X34" s="2"/>
      <c r="Y34" s="2"/>
    </row>
    <row r="35" spans="2:28" ht="22.5" customHeight="1" thickTop="1">
      <c r="H35" s="200" t="s">
        <v>108</v>
      </c>
      <c r="I35" s="201" t="s">
        <v>69</v>
      </c>
      <c r="J35" s="202" t="s">
        <v>69</v>
      </c>
      <c r="K35" s="203"/>
      <c r="M35" s="2" t="s">
        <v>70</v>
      </c>
      <c r="N35" s="286">
        <v>8.2191780821917804E-2</v>
      </c>
      <c r="O35" s="39">
        <v>5</v>
      </c>
      <c r="X35" s="2"/>
      <c r="Z35" s="39"/>
      <c r="AA35" s="39"/>
      <c r="AB35" s="39"/>
    </row>
    <row r="36" spans="2:28" ht="21" customHeight="1">
      <c r="H36" s="196" t="s">
        <v>93</v>
      </c>
      <c r="I36" s="197">
        <v>9.4502228826151558E-2</v>
      </c>
      <c r="J36" s="198" t="s">
        <v>335</v>
      </c>
      <c r="K36" s="199">
        <v>-2.6009078141220054E-2</v>
      </c>
      <c r="M36" s="2"/>
      <c r="X36" s="2"/>
      <c r="Z36" s="39"/>
      <c r="AA36" s="39"/>
      <c r="AB36" s="39"/>
    </row>
    <row r="37" spans="2:28" ht="21" customHeight="1">
      <c r="H37" s="180" t="s">
        <v>94</v>
      </c>
      <c r="I37" s="172">
        <v>0.10222882615156018</v>
      </c>
      <c r="J37" s="181" t="s">
        <v>336</v>
      </c>
      <c r="K37" s="182">
        <v>2.105884508131653E-2</v>
      </c>
      <c r="L37" s="4"/>
      <c r="M37" s="2"/>
      <c r="X37" s="2"/>
      <c r="Z37" s="39"/>
      <c r="AA37" s="39"/>
      <c r="AB37" s="39"/>
    </row>
    <row r="38" spans="2:28" ht="21" customHeight="1">
      <c r="H38" s="179" t="s">
        <v>95</v>
      </c>
      <c r="I38" s="172">
        <v>0.17830609212481427</v>
      </c>
      <c r="J38" s="181" t="s">
        <v>337</v>
      </c>
      <c r="K38" s="182">
        <v>-2.2390034399236147E-4</v>
      </c>
      <c r="L38" s="4"/>
      <c r="M38" s="2"/>
      <c r="X38" s="2"/>
      <c r="Z38" s="39"/>
      <c r="AA38" s="39"/>
      <c r="AB38" s="39"/>
    </row>
    <row r="39" spans="2:28" ht="21" customHeight="1">
      <c r="H39" s="179" t="s">
        <v>98</v>
      </c>
      <c r="I39" s="172">
        <v>0.22704309063893016</v>
      </c>
      <c r="J39" s="181" t="s">
        <v>338</v>
      </c>
      <c r="K39" s="182">
        <v>4.692951210079585E-2</v>
      </c>
      <c r="L39" s="4"/>
      <c r="M39" s="2"/>
      <c r="X39" s="2"/>
      <c r="Z39" s="39"/>
      <c r="AA39" s="39"/>
      <c r="AB39" s="39"/>
    </row>
    <row r="40" spans="2:28" ht="21" customHeight="1">
      <c r="H40" s="183" t="s">
        <v>96</v>
      </c>
      <c r="I40" s="172">
        <v>0.22912332838038632</v>
      </c>
      <c r="J40" s="181" t="s">
        <v>339</v>
      </c>
      <c r="K40" s="182">
        <v>4.4849274359339691E-2</v>
      </c>
      <c r="L40" s="4"/>
      <c r="M40" s="2"/>
      <c r="X40" s="2"/>
      <c r="Z40" s="39"/>
      <c r="AA40" s="39"/>
      <c r="AB40" s="39"/>
    </row>
    <row r="41" spans="2:28" ht="21" customHeight="1">
      <c r="H41" s="184" t="s">
        <v>97</v>
      </c>
      <c r="I41" s="185">
        <v>0.16879643387815751</v>
      </c>
      <c r="J41" s="186" t="s">
        <v>340</v>
      </c>
      <c r="K41" s="187">
        <v>-8.6604653056239711E-2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127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62</v>
      </c>
      <c r="C44" s="56" t="s">
        <v>100</v>
      </c>
      <c r="D44" s="56" t="s">
        <v>101</v>
      </c>
      <c r="E44" s="56" t="s">
        <v>102</v>
      </c>
      <c r="F44" s="56" t="s">
        <v>103</v>
      </c>
      <c r="G44" s="56" t="s">
        <v>104</v>
      </c>
      <c r="H44" s="56" t="s">
        <v>6</v>
      </c>
      <c r="I44" s="56" t="s">
        <v>7</v>
      </c>
      <c r="J44" s="56" t="s">
        <v>105</v>
      </c>
      <c r="K44" s="56" t="s">
        <v>71</v>
      </c>
      <c r="L44" s="4"/>
      <c r="M44" s="2"/>
      <c r="N44" s="39" t="s">
        <v>120</v>
      </c>
      <c r="X44" s="2"/>
      <c r="Z44" s="39"/>
      <c r="AA44" s="39"/>
      <c r="AB44" s="39"/>
    </row>
    <row r="45" spans="2:28" ht="22.5" customHeight="1">
      <c r="B45" s="222" t="s">
        <v>115</v>
      </c>
      <c r="C45" s="76">
        <v>1</v>
      </c>
      <c r="D45" s="77">
        <v>8.513254558522039E-2</v>
      </c>
      <c r="E45" s="77">
        <v>0.38322295413288066</v>
      </c>
      <c r="F45" s="77">
        <v>0.23515421597525316</v>
      </c>
      <c r="G45" s="78">
        <v>12.362783783783785</v>
      </c>
      <c r="H45" s="79">
        <v>1.5563198612852689</v>
      </c>
      <c r="I45" s="79">
        <v>35.941132379324998</v>
      </c>
      <c r="J45" s="80">
        <v>1.9200258621006345</v>
      </c>
      <c r="K45" s="82" t="s">
        <v>75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20" t="s">
        <v>115</v>
      </c>
      <c r="C46" s="68">
        <v>2</v>
      </c>
      <c r="D46" s="69">
        <v>5.6709099057391146E-2</v>
      </c>
      <c r="E46" s="69">
        <v>0.3306075905501028</v>
      </c>
      <c r="F46" s="69">
        <v>0.2055177352806079</v>
      </c>
      <c r="G46" s="70">
        <v>8.5981860465116267</v>
      </c>
      <c r="H46" s="71">
        <v>0.30874669466246246</v>
      </c>
      <c r="I46" s="71">
        <v>11.172248135631094</v>
      </c>
      <c r="J46" s="72">
        <v>2.2474359055054354</v>
      </c>
      <c r="K46" s="73" t="s">
        <v>66</v>
      </c>
      <c r="M46" s="2"/>
      <c r="N46" s="39">
        <v>5</v>
      </c>
      <c r="X46" s="2"/>
      <c r="Z46" s="39"/>
      <c r="AA46" s="39"/>
      <c r="AB46" s="39"/>
    </row>
    <row r="47" spans="2:28" ht="22.5" customHeight="1">
      <c r="B47" s="220" t="s">
        <v>115</v>
      </c>
      <c r="C47" s="68">
        <v>3</v>
      </c>
      <c r="D47" s="69">
        <v>2.0563450901811293E-2</v>
      </c>
      <c r="E47" s="69">
        <v>0.33934172060498369</v>
      </c>
      <c r="F47" s="69">
        <v>0.21113767667753128</v>
      </c>
      <c r="G47" s="70">
        <v>8.3993409090909079</v>
      </c>
      <c r="H47" s="71">
        <v>0.20094365070521664</v>
      </c>
      <c r="I47" s="71">
        <v>11.258640890954782</v>
      </c>
      <c r="J47" s="72">
        <v>2.2656741771276101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0" t="s">
        <v>115</v>
      </c>
      <c r="C48" s="68">
        <v>4</v>
      </c>
      <c r="D48" s="69">
        <v>1.7182506339500133E-2</v>
      </c>
      <c r="E48" s="69">
        <v>0.34218675441542484</v>
      </c>
      <c r="F48" s="69">
        <v>0.22281569894363901</v>
      </c>
      <c r="G48" s="70">
        <v>8.9465813953488382</v>
      </c>
      <c r="H48" s="71">
        <v>0.18971720917771459</v>
      </c>
      <c r="I48" s="71">
        <v>12.832176816647342</v>
      </c>
      <c r="J48" s="72">
        <v>2.20717468589423</v>
      </c>
      <c r="K48" s="73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0" t="s">
        <v>115</v>
      </c>
      <c r="C49" s="68">
        <v>5</v>
      </c>
      <c r="D49" s="69">
        <v>1.9157848425936493E-2</v>
      </c>
      <c r="E49" s="69">
        <v>0.34085828020884862</v>
      </c>
      <c r="F49" s="69">
        <v>0.21624509805274728</v>
      </c>
      <c r="G49" s="70">
        <v>9.565333333333335</v>
      </c>
      <c r="H49" s="71">
        <v>0.18213308837571274</v>
      </c>
      <c r="I49" s="71">
        <v>13.117851107310123</v>
      </c>
      <c r="J49" s="72">
        <v>2.1484320316479</v>
      </c>
      <c r="K49" s="73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20" t="s">
        <v>115</v>
      </c>
      <c r="C50" s="68">
        <v>6</v>
      </c>
      <c r="D50" s="69">
        <v>2.2551594668448888E-2</v>
      </c>
      <c r="E50" s="69">
        <v>0.33570143133955765</v>
      </c>
      <c r="F50" s="69">
        <v>0.20245473879032636</v>
      </c>
      <c r="G50" s="70">
        <v>10.469205128205127</v>
      </c>
      <c r="H50" s="71">
        <v>0.2003782799309384</v>
      </c>
      <c r="I50" s="71">
        <v>12.860028830904501</v>
      </c>
      <c r="J50" s="72">
        <v>2.0389094069248648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0" t="s">
        <v>115</v>
      </c>
      <c r="C51" s="68">
        <v>7</v>
      </c>
      <c r="D51" s="69">
        <v>1.9916564816188975E-2</v>
      </c>
      <c r="E51" s="69">
        <v>0.32997340074564491</v>
      </c>
      <c r="F51" s="69">
        <v>0.19395269959264613</v>
      </c>
      <c r="G51" s="70">
        <v>10.824222222222224</v>
      </c>
      <c r="H51" s="71">
        <v>0.21681225227853518</v>
      </c>
      <c r="I51" s="71">
        <v>12.816836093546327</v>
      </c>
      <c r="J51" s="72">
        <v>1.976918143389282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0" t="s">
        <v>115</v>
      </c>
      <c r="C52" s="68">
        <v>8</v>
      </c>
      <c r="D52" s="69">
        <v>2.3347171919950983E-2</v>
      </c>
      <c r="E52" s="69">
        <v>0.32317287223531832</v>
      </c>
      <c r="F52" s="69">
        <v>0.1833781335005977</v>
      </c>
      <c r="G52" s="70">
        <v>11.257862068965517</v>
      </c>
      <c r="H52" s="71">
        <v>8.7766979838754505E-2</v>
      </c>
      <c r="I52" s="71">
        <v>13.585597087540542</v>
      </c>
      <c r="J52" s="72">
        <v>1.9298856856302078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20" t="s">
        <v>115</v>
      </c>
      <c r="C53" s="68">
        <v>9</v>
      </c>
      <c r="D53" s="69">
        <v>2.0264558586906671E-2</v>
      </c>
      <c r="E53" s="69">
        <v>0.32665025366920647</v>
      </c>
      <c r="F53" s="69">
        <v>0.1986550067081693</v>
      </c>
      <c r="G53" s="70">
        <v>10.962</v>
      </c>
      <c r="H53" s="71">
        <v>8.7231710885384534E-2</v>
      </c>
      <c r="I53" s="71">
        <v>15.345680860290495</v>
      </c>
      <c r="J53" s="72">
        <v>1.9704503404766989</v>
      </c>
      <c r="K53" s="73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0" t="s">
        <v>115</v>
      </c>
      <c r="C54" s="68">
        <v>10</v>
      </c>
      <c r="D54" s="69">
        <v>1.801368389608906E-2</v>
      </c>
      <c r="E54" s="69">
        <v>0.33646122728470473</v>
      </c>
      <c r="F54" s="69">
        <v>0.23056915533051686</v>
      </c>
      <c r="G54" s="70">
        <v>10.303800000000001</v>
      </c>
      <c r="H54" s="71">
        <v>0.21539936298393508</v>
      </c>
      <c r="I54" s="71">
        <v>19.008576342706331</v>
      </c>
      <c r="J54" s="72">
        <v>2.0652949822882429</v>
      </c>
      <c r="K54" s="73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20" t="s">
        <v>115</v>
      </c>
      <c r="C55" s="68">
        <v>11</v>
      </c>
      <c r="D55" s="69">
        <v>2.0641313197986639E-2</v>
      </c>
      <c r="E55" s="69">
        <v>0.34149806941789013</v>
      </c>
      <c r="F55" s="69">
        <v>0.23242081859617278</v>
      </c>
      <c r="G55" s="70">
        <v>9.8857826086956511</v>
      </c>
      <c r="H55" s="71">
        <v>0.29808459695368439</v>
      </c>
      <c r="I55" s="71">
        <v>17.319566753286075</v>
      </c>
      <c r="J55" s="72">
        <v>2.1042900218733278</v>
      </c>
      <c r="K55" s="73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20" t="s">
        <v>115</v>
      </c>
      <c r="C56" s="68">
        <v>12</v>
      </c>
      <c r="D56" s="69">
        <v>2.6267802445273922E-2</v>
      </c>
      <c r="E56" s="69">
        <v>0.35573377547200119</v>
      </c>
      <c r="F56" s="69">
        <v>0.22612236188696833</v>
      </c>
      <c r="G56" s="70">
        <v>10.276700000000002</v>
      </c>
      <c r="H56" s="71">
        <v>0.38296493711474971</v>
      </c>
      <c r="I56" s="71">
        <v>22.202185322827404</v>
      </c>
      <c r="J56" s="72">
        <v>2.0403423357471056</v>
      </c>
      <c r="K56" s="73" t="s">
        <v>69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3" t="s">
        <v>106</v>
      </c>
      <c r="C57" s="53"/>
      <c r="D57" s="66" cm="1">
        <f t="array" aca="1" ref="D57" ca="1">(INDIRECT(ADDRESS(ROW()-1,COLUMN()))/INDIRECT(ADDRESS(ROW()-2,COLUMN())))-1</f>
        <v>0.27258388036261638</v>
      </c>
      <c r="E57" s="66" cm="1">
        <f t="array" aca="1" ref="E57" ca="1">(INDIRECT(ADDRESS(ROW()-1,COLUMN()))/INDIRECT(ADDRESS(ROW()-2,COLUMN())))-1</f>
        <v>4.1686051339549168E-2</v>
      </c>
      <c r="F57" s="66" cm="1">
        <f t="array" aca="1" ref="F57" ca="1">(INDIRECT(ADDRESS(ROW()-1,COLUMN()))/INDIRECT(ADDRESS(ROW()-2,COLUMN())))-1</f>
        <v>-2.7099365483898019E-2</v>
      </c>
      <c r="G57" s="66" cm="1">
        <f t="array" aca="1" ref="G57" ca="1">(INDIRECT(ADDRESS(ROW()-1,COLUMN()))/INDIRECT(ADDRESS(ROW()-2,COLUMN())))-1</f>
        <v>3.9543393454807951E-2</v>
      </c>
      <c r="H57" s="66" cm="1">
        <f t="array" aca="1" ref="H57" ca="1">(INDIRECT(ADDRESS(ROW()-1,COLUMN()))/INDIRECT(ADDRESS(ROW()-2,COLUMN())))-1</f>
        <v>0.28475252001784512</v>
      </c>
      <c r="I57" s="66" cm="1">
        <f t="array" aca="1" ref="I57" ca="1">(INDIRECT(ADDRESS(ROW()-1,COLUMN()))/INDIRECT(ADDRESS(ROW()-2,COLUMN())))-1</f>
        <v>0.2819134357743065</v>
      </c>
      <c r="J57" s="66" cm="1">
        <f t="array" aca="1" ref="J57" ca="1">(INDIRECT(ADDRESS(ROW()-1,COLUMN()))/INDIRECT(ADDRESS(ROW()-2,COLUMN())))-1</f>
        <v>-3.0389198000992934E-2</v>
      </c>
      <c r="K57" s="74" t="str" cm="1">
        <f t="array" aca="1" ref="K57" ca="1">_xlfn.IFS(N57=0,"등급유지",N57&gt;0,N57&amp;"등급 상승",N57&lt;0,N57&amp;"등급 하락")</f>
        <v>등급유지</v>
      </c>
      <c r="M57" s="287"/>
      <c r="N57" s="39" cm="1">
        <f t="array" aca="1" ref="N57" ca="1">(INDIRECT(ADDRESS(ROW()-1,COLUMN()))-INDIRECT(ADDRESS(ROW()-2,COLUMN())))</f>
        <v>0</v>
      </c>
      <c r="O57" s="39" t="s">
        <v>121</v>
      </c>
      <c r="X57" s="288"/>
      <c r="Z57" s="225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87"/>
      <c r="N58" s="2"/>
      <c r="O58" s="2"/>
      <c r="X58" s="288"/>
      <c r="Z58" s="225"/>
      <c r="AA58" s="39"/>
      <c r="AB58" s="39"/>
    </row>
    <row r="59" spans="2:28" ht="18" customHeight="1">
      <c r="B59" s="52" t="s">
        <v>128</v>
      </c>
      <c r="C59" s="52"/>
      <c r="D59" s="51"/>
      <c r="E59" s="51"/>
      <c r="F59" s="51"/>
      <c r="G59" s="51"/>
      <c r="H59" s="51"/>
      <c r="I59" s="51"/>
      <c r="J59" s="51"/>
      <c r="K59" s="51"/>
      <c r="M59" s="287"/>
      <c r="X59" s="288"/>
      <c r="Z59" s="225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7"/>
      <c r="X60" s="288"/>
      <c r="Z60" s="225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87"/>
      <c r="N61" s="288"/>
      <c r="P61" s="225"/>
      <c r="AA61" s="40"/>
    </row>
    <row r="62" spans="2:28" ht="25.5" customHeight="1">
      <c r="B62" s="48"/>
      <c r="C62" s="48"/>
      <c r="D62" s="49"/>
      <c r="M62" s="287"/>
      <c r="N62" s="288"/>
      <c r="P62" s="225"/>
      <c r="AA62" s="40"/>
    </row>
    <row r="63" spans="2:28" ht="25.5" customHeight="1">
      <c r="B63" s="48"/>
      <c r="C63" s="48"/>
      <c r="D63" s="49"/>
      <c r="M63" s="287"/>
      <c r="N63" s="288"/>
      <c r="P63" s="225"/>
      <c r="AA63" s="40"/>
    </row>
    <row r="64" spans="2:28" ht="25.5" customHeight="1">
      <c r="B64" s="48"/>
      <c r="C64" s="48"/>
      <c r="D64" s="49"/>
      <c r="M64" s="287"/>
      <c r="N64" s="288"/>
      <c r="P64" s="225"/>
      <c r="AA64" s="40"/>
    </row>
    <row r="65" spans="2:27" ht="25.5" customHeight="1">
      <c r="B65" s="48"/>
      <c r="C65" s="48"/>
      <c r="D65" s="49"/>
      <c r="M65" s="287"/>
      <c r="N65" s="288"/>
      <c r="P65" s="225"/>
      <c r="AA65" s="40"/>
    </row>
    <row r="66" spans="2:27" ht="25.5" customHeight="1">
      <c r="B66" s="48"/>
      <c r="C66" s="48"/>
      <c r="D66" s="49"/>
      <c r="M66" s="287"/>
      <c r="N66" s="288"/>
      <c r="P66" s="225"/>
      <c r="AA66" s="40"/>
    </row>
    <row r="67" spans="2:27" ht="25.5" customHeight="1">
      <c r="B67" s="48"/>
      <c r="C67" s="48"/>
      <c r="D67" s="49"/>
      <c r="M67" s="287"/>
      <c r="N67" s="288"/>
      <c r="P67" s="225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87"/>
      <c r="N68" s="288"/>
      <c r="P68" s="225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287"/>
      <c r="N69" s="288"/>
      <c r="P69" s="225"/>
      <c r="AA69" s="40"/>
    </row>
    <row r="70" spans="2:27" ht="25.5" customHeight="1" thickBot="1">
      <c r="B70" s="204" t="s">
        <v>90</v>
      </c>
      <c r="C70" s="205" t="s">
        <v>116</v>
      </c>
      <c r="D70" s="205" t="s">
        <v>118</v>
      </c>
      <c r="E70" s="205"/>
      <c r="F70" s="205"/>
      <c r="G70" s="205" t="str">
        <f>IFERROR(INDEX(#REF!,MATCH(종합!$C$5&amp;5,#REF!,0),2),"")</f>
        <v/>
      </c>
      <c r="H70" s="205" t="str">
        <f>IFERROR(INDEX(#REF!,MATCH(종합!$C$5&amp;6,#REF!,0),2),"")</f>
        <v/>
      </c>
      <c r="I70" s="205" t="str">
        <f>IFERROR(INDEX(#REF!,MATCH(종합!$C$5&amp;7,#REF!,0),2),"")</f>
        <v/>
      </c>
      <c r="J70" s="205" t="str">
        <f>IFERROR(INDEX(#REF!,MATCH(종합!$C$5&amp;8,#REF!,0),2),"")</f>
        <v/>
      </c>
      <c r="K70" s="206" t="str">
        <f>IFERROR(INDEX(#REF!,MATCH(종합!$C$5&amp;9,#REF!,0),2),"")</f>
        <v/>
      </c>
      <c r="M70" s="289">
        <v>1</v>
      </c>
      <c r="N70" s="290">
        <v>2</v>
      </c>
      <c r="O70" s="290"/>
      <c r="P70" s="289"/>
      <c r="Q70" s="290"/>
      <c r="R70" s="290"/>
      <c r="S70" s="289"/>
      <c r="T70" s="290"/>
      <c r="U70" s="291"/>
      <c r="AA70" s="40"/>
    </row>
    <row r="71" spans="2:27" ht="25.5" customHeight="1" thickTop="1">
      <c r="B71" s="209" t="s">
        <v>108</v>
      </c>
      <c r="C71" s="210" t="s">
        <v>69</v>
      </c>
      <c r="D71" s="211" t="s">
        <v>67</v>
      </c>
      <c r="E71" s="211"/>
      <c r="F71" s="211"/>
      <c r="G71" s="211" t="str">
        <f>IFERROR(INDEX(#REF!,MATCH(종합!$C$5&amp;종합!G$70,#REF!,0),15),"")</f>
        <v/>
      </c>
      <c r="H71" s="211" t="str">
        <f>IFERROR(INDEX(#REF!,MATCH(종합!$C$5&amp;종합!H$70,#REF!,0),15),"")</f>
        <v/>
      </c>
      <c r="I71" s="211" t="str">
        <f>IFERROR(INDEX(#REF!,MATCH(종합!$C$5&amp;종합!I$70,#REF!,0),15),"")</f>
        <v/>
      </c>
      <c r="J71" s="211" t="str">
        <f>IFERROR(INDEX(#REF!,MATCH(종합!$C$5&amp;종합!J$70,#REF!,0),15),"")</f>
        <v/>
      </c>
      <c r="K71" s="211" t="str">
        <f>IFERROR(INDEX(#REF!,MATCH(종합!$C$5&amp;종합!K$70,#REF!,0),15),"")</f>
        <v/>
      </c>
      <c r="M71" s="289" t="s">
        <v>116</v>
      </c>
      <c r="N71" s="289" t="s">
        <v>118</v>
      </c>
      <c r="O71" s="289"/>
      <c r="P71" s="289"/>
      <c r="Q71" s="289"/>
      <c r="R71" s="289"/>
      <c r="S71" s="289"/>
      <c r="T71" s="289"/>
      <c r="U71" s="287"/>
      <c r="AA71" s="40"/>
    </row>
    <row r="72" spans="2:27" ht="25.5" customHeight="1">
      <c r="B72" s="207" t="s">
        <v>93</v>
      </c>
      <c r="C72" s="197" t="s">
        <v>331</v>
      </c>
      <c r="D72" s="197" t="s">
        <v>237</v>
      </c>
      <c r="E72" s="197" t="s">
        <v>156</v>
      </c>
      <c r="F72" s="197" t="s">
        <v>156</v>
      </c>
      <c r="G72" s="197" t="str">
        <f>IFERROR(ROUND(SUMIFS(#REF!,#REF!,종합!$C$5,#REF!,종합!G$70)/SUMIFS(#REF!,#REF!,종합!$C$5,#REF!,종합!G$70)*100,0)&amp;"%("&amp;SUMIFS(#REF!,#REF!,종합!$C$5,#REF!,종합!G$70)&amp;"명)","")</f>
        <v/>
      </c>
      <c r="H72" s="197" t="str">
        <f>IFERROR(ROUND(SUMIFS(#REF!,#REF!,종합!$C$5,#REF!,종합!H$70)/SUMIFS(#REF!,#REF!,종합!$C$5,#REF!,종합!H$70)*100,0)&amp;"%("&amp;SUMIFS(#REF!,#REF!,종합!$C$5,#REF!,종합!H$70)&amp;"명)","")</f>
        <v/>
      </c>
      <c r="I72" s="197" t="str">
        <f>IFERROR(ROUND(SUMIFS(#REF!,#REF!,종합!$C$5,#REF!,종합!I$70)/SUMIFS(#REF!,#REF!,종합!$C$5,#REF!,종합!I$70)*100,0)&amp;"%("&amp;SUMIFS(#REF!,#REF!,종합!$C$5,#REF!,종합!I$70)&amp;"명)","")</f>
        <v/>
      </c>
      <c r="J72" s="197" t="str">
        <f>IFERROR(ROUND(SUMIFS(#REF!,#REF!,종합!$C$5,#REF!,종합!J$70)/SUMIFS(#REF!,#REF!,종합!$C$5,#REF!,종합!J$70)*100,0)&amp;"%("&amp;SUMIFS(#REF!,#REF!,종합!$C$5,#REF!,종합!J$70)&amp;"명)","")</f>
        <v/>
      </c>
      <c r="K72" s="208" t="str">
        <f>IFERROR(ROUND(SUMIFS(#REF!,#REF!,종합!$C$5,#REF!,종합!K$70)/SUMIFS(#REF!,#REF!,종합!$C$5,#REF!,종합!K$70)*100,0)&amp;"%("&amp;SUMIFS(#REF!,#REF!,종합!$C$5,#REF!,종합!K$70)&amp;"명)","")</f>
        <v/>
      </c>
      <c r="M72" s="287"/>
      <c r="N72" s="288"/>
      <c r="P72" s="225"/>
      <c r="AA72" s="40"/>
    </row>
    <row r="73" spans="2:27" ht="25.5" customHeight="1">
      <c r="B73" s="171" t="s">
        <v>94</v>
      </c>
      <c r="C73" s="173" t="s">
        <v>237</v>
      </c>
      <c r="D73" s="173" t="s">
        <v>237</v>
      </c>
      <c r="E73" s="173" t="s">
        <v>156</v>
      </c>
      <c r="F73" s="173" t="s">
        <v>156</v>
      </c>
      <c r="G73" s="173" t="str">
        <f>IFERROR(ROUND(SUMIFS(#REF!,#REF!,종합!$C$5,#REF!,종합!G$70)/SUMIFS(#REF!,#REF!,종합!$C$5,#REF!,종합!G$70)*100,0)&amp;"%("&amp;SUMIFS(#REF!,#REF!,종합!$C$5,#REF!,종합!G$70)&amp;"명)","")</f>
        <v/>
      </c>
      <c r="H73" s="173" t="str">
        <f>IFERROR(ROUND(SUMIFS(#REF!,#REF!,종합!$C$5,#REF!,종합!H$70)/SUMIFS(#REF!,#REF!,종합!$C$5,#REF!,종합!H$70)*100,0)&amp;"%("&amp;SUMIFS(#REF!,#REF!,종합!$C$5,#REF!,종합!H$70)&amp;"명)","")</f>
        <v/>
      </c>
      <c r="I73" s="173" t="str">
        <f>IFERROR(ROUND(SUMIFS(#REF!,#REF!,종합!$C$5,#REF!,종합!I$70)/SUMIFS(#REF!,#REF!,종합!$C$5,#REF!,종합!I$70)*100,0)&amp;"%("&amp;SUMIFS(#REF!,#REF!,종합!$C$5,#REF!,종합!I$70)&amp;"명)","")</f>
        <v/>
      </c>
      <c r="J73" s="173" t="str">
        <f>IFERROR(ROUND(SUMIFS(#REF!,#REF!,종합!$C$5,#REF!,종합!J$70)/SUMIFS(#REF!,#REF!,종합!$C$5,#REF!,종합!J$70)*100,0)&amp;"%("&amp;SUMIFS(#REF!,#REF!,종합!$C$5,#REF!,종합!J$70)&amp;"명)","")</f>
        <v/>
      </c>
      <c r="K73" s="174" t="str">
        <f>IFERROR(ROUND(SUMIFS(#REF!,#REF!,종합!$C$5,#REF!,종합!K$70)/SUMIFS(#REF!,#REF!,종합!$C$5,#REF!,종합!K$70)*100,0)&amp;"%("&amp;SUMIFS(#REF!,#REF!,종합!$C$5,#REF!,종합!K$70)&amp;"명)","")</f>
        <v/>
      </c>
      <c r="M73" s="292">
        <v>4.5454545454545456E-2</v>
      </c>
      <c r="N73" s="292">
        <v>0</v>
      </c>
      <c r="O73" s="292"/>
      <c r="P73" s="292"/>
      <c r="Q73" s="292"/>
      <c r="R73" s="292"/>
      <c r="S73" s="292"/>
      <c r="T73" s="292"/>
      <c r="AA73" s="40"/>
    </row>
    <row r="74" spans="2:27" ht="25.5" customHeight="1">
      <c r="B74" s="170" t="s">
        <v>95</v>
      </c>
      <c r="C74" s="173" t="s">
        <v>332</v>
      </c>
      <c r="D74" s="173" t="s">
        <v>279</v>
      </c>
      <c r="E74" s="173" t="s">
        <v>156</v>
      </c>
      <c r="F74" s="173" t="s">
        <v>156</v>
      </c>
      <c r="G74" s="173" t="str">
        <f>IFERROR(ROUND(SUMIFS(#REF!,#REF!,종합!$C$5,#REF!,종합!G$70)/SUMIFS(#REF!,#REF!,종합!$C$5,#REF!,종합!G$70)*100,0)&amp;"%("&amp;SUMIFS(#REF!,#REF!,종합!$C$5,#REF!,종합!G$70)&amp;"명)","")</f>
        <v/>
      </c>
      <c r="H74" s="173" t="str">
        <f>IFERROR(ROUND(SUMIFS(#REF!,#REF!,종합!$C$5,#REF!,종합!H$70)/SUMIFS(#REF!,#REF!,종합!$C$5,#REF!,종합!H$70)*100,0)&amp;"%("&amp;SUMIFS(#REF!,#REF!,종합!$C$5,#REF!,종합!H$70)&amp;"명)","")</f>
        <v/>
      </c>
      <c r="I74" s="173" t="str">
        <f>IFERROR(ROUND(SUMIFS(#REF!,#REF!,종합!$C$5,#REF!,종합!I$70)/SUMIFS(#REF!,#REF!,종합!$C$5,#REF!,종합!I$70)*100,0)&amp;"%("&amp;SUMIFS(#REF!,#REF!,종합!$C$5,#REF!,종합!I$70)&amp;"명)","")</f>
        <v/>
      </c>
      <c r="J74" s="173" t="str">
        <f>IFERROR(ROUND(SUMIFS(#REF!,#REF!,종합!$C$5,#REF!,종합!J$70)/SUMIFS(#REF!,#REF!,종합!$C$5,#REF!,종합!J$70)*100,0)&amp;"%("&amp;SUMIFS(#REF!,#REF!,종합!$C$5,#REF!,종합!J$70)&amp;"명)","")</f>
        <v/>
      </c>
      <c r="K74" s="174" t="str">
        <f>IFERROR(ROUND(SUMIFS(#REF!,#REF!,종합!$C$5,#REF!,종합!K$70)/SUMIFS(#REF!,#REF!,종합!$C$5,#REF!,종합!K$70)*100,0)&amp;"%("&amp;SUMIFS(#REF!,#REF!,종합!$C$5,#REF!,종합!K$70)&amp;"명)","")</f>
        <v/>
      </c>
      <c r="M74" s="292">
        <v>0</v>
      </c>
      <c r="N74" s="292">
        <v>0</v>
      </c>
      <c r="O74" s="292"/>
      <c r="P74" s="292"/>
      <c r="Q74" s="292"/>
      <c r="R74" s="292"/>
      <c r="S74" s="292"/>
      <c r="T74" s="292"/>
      <c r="AA74" s="40"/>
    </row>
    <row r="75" spans="2:27" ht="25.5" customHeight="1">
      <c r="B75" s="170" t="s">
        <v>98</v>
      </c>
      <c r="C75" s="173" t="s">
        <v>333</v>
      </c>
      <c r="D75" s="173" t="s">
        <v>280</v>
      </c>
      <c r="E75" s="173" t="s">
        <v>156</v>
      </c>
      <c r="F75" s="173" t="s">
        <v>156</v>
      </c>
      <c r="G75" s="173" t="str">
        <f>IFERROR(ROUND(SUMIFS(#REF!,#REF!,종합!$C$5,#REF!,종합!G$70)/SUMIFS(#REF!,#REF!,종합!$C$5,#REF!,종합!G$70)*100,0)&amp;"%("&amp;SUMIFS(#REF!,#REF!,종합!$C$5,#REF!,종합!G$70)&amp;"명)","")</f>
        <v/>
      </c>
      <c r="H75" s="173" t="str">
        <f>IFERROR(ROUND(SUMIFS(#REF!,#REF!,종합!$C$5,#REF!,종합!H$70)/SUMIFS(#REF!,#REF!,종합!$C$5,#REF!,종합!H$70)*100,0)&amp;"%("&amp;SUMIFS(#REF!,#REF!,종합!$C$5,#REF!,종합!H$70)&amp;"명)","")</f>
        <v/>
      </c>
      <c r="I75" s="173" t="str">
        <f>IFERROR(ROUND(SUMIFS(#REF!,#REF!,종합!$C$5,#REF!,종합!I$70)/SUMIFS(#REF!,#REF!,종합!$C$5,#REF!,종합!I$70)*100,0)&amp;"%("&amp;SUMIFS(#REF!,#REF!,종합!$C$5,#REF!,종합!I$70)&amp;"명)","")</f>
        <v/>
      </c>
      <c r="J75" s="173" t="str">
        <f>IFERROR(ROUND(SUMIFS(#REF!,#REF!,종합!$C$5,#REF!,종합!J$70)/SUMIFS(#REF!,#REF!,종합!$C$5,#REF!,종합!J$70)*100,0)&amp;"%("&amp;SUMIFS(#REF!,#REF!,종합!$C$5,#REF!,종합!J$70)&amp;"명)","")</f>
        <v/>
      </c>
      <c r="K75" s="174" t="str">
        <f>IFERROR(ROUND(SUMIFS(#REF!,#REF!,종합!$C$5,#REF!,종합!K$70)/SUMIFS(#REF!,#REF!,종합!$C$5,#REF!,종합!K$70)*100,0)&amp;"%("&amp;SUMIFS(#REF!,#REF!,종합!$C$5,#REF!,종합!K$70)&amp;"명)","")</f>
        <v/>
      </c>
      <c r="M75" s="292">
        <v>0.36363636363636365</v>
      </c>
      <c r="N75" s="292">
        <v>0.25</v>
      </c>
      <c r="O75" s="292"/>
      <c r="P75" s="292"/>
      <c r="Q75" s="292"/>
      <c r="R75" s="292"/>
      <c r="S75" s="292"/>
      <c r="T75" s="292"/>
      <c r="AA75" s="40"/>
    </row>
    <row r="76" spans="2:27" ht="25.5" customHeight="1">
      <c r="B76" s="175" t="s">
        <v>96</v>
      </c>
      <c r="C76" s="173" t="s">
        <v>334</v>
      </c>
      <c r="D76" s="173" t="s">
        <v>281</v>
      </c>
      <c r="E76" s="173" t="s">
        <v>156</v>
      </c>
      <c r="F76" s="173" t="s">
        <v>156</v>
      </c>
      <c r="G76" s="173" t="str">
        <f>IFERROR(ROUND(SUMIFS(#REF!,#REF!,종합!$C$5,#REF!,종합!G$70)/SUMIFS(#REF!,#REF!,종합!$C$5,#REF!,종합!G$70)*100,0)&amp;"%("&amp;SUMIFS(#REF!,#REF!,종합!$C$5,#REF!,종합!G$70)&amp;"명)","")</f>
        <v/>
      </c>
      <c r="H76" s="173" t="str">
        <f>IFERROR(ROUND(SUMIFS(#REF!,#REF!,종합!$C$5,#REF!,종합!H$70)/SUMIFS(#REF!,#REF!,종합!$C$5,#REF!,종합!H$70)*100,0)&amp;"%("&amp;SUMIFS(#REF!,#REF!,종합!$C$5,#REF!,종합!H$70)&amp;"명)","")</f>
        <v/>
      </c>
      <c r="I76" s="173" t="str">
        <f>IFERROR(ROUND(SUMIFS(#REF!,#REF!,종합!$C$5,#REF!,종합!I$70)/SUMIFS(#REF!,#REF!,종합!$C$5,#REF!,종합!I$70)*100,0)&amp;"%("&amp;SUMIFS(#REF!,#REF!,종합!$C$5,#REF!,종합!I$70)&amp;"명)","")</f>
        <v/>
      </c>
      <c r="J76" s="173" t="str">
        <f>IFERROR(ROUND(SUMIFS(#REF!,#REF!,종합!$C$5,#REF!,종합!J$70)/SUMIFS(#REF!,#REF!,종합!$C$5,#REF!,종합!J$70)*100,0)&amp;"%("&amp;SUMIFS(#REF!,#REF!,종합!$C$5,#REF!,종합!J$70)&amp;"명)","")</f>
        <v/>
      </c>
      <c r="K76" s="174" t="str">
        <f>IFERROR(ROUND(SUMIFS(#REF!,#REF!,종합!$C$5,#REF!,종합!K$70)/SUMIFS(#REF!,#REF!,종합!$C$5,#REF!,종합!K$70)*100,0)&amp;"%("&amp;SUMIFS(#REF!,#REF!,종합!$C$5,#REF!,종합!K$70)&amp;"명)","")</f>
        <v/>
      </c>
      <c r="M76" s="292">
        <v>0.40909090909090912</v>
      </c>
      <c r="N76" s="292">
        <v>0.125</v>
      </c>
      <c r="O76" s="292"/>
      <c r="P76" s="292"/>
      <c r="Q76" s="292"/>
      <c r="R76" s="292"/>
      <c r="S76" s="292"/>
      <c r="T76" s="292"/>
      <c r="AA76" s="40"/>
    </row>
    <row r="77" spans="2:27" ht="25.5" customHeight="1">
      <c r="B77" s="176" t="s">
        <v>97</v>
      </c>
      <c r="C77" s="177" t="s">
        <v>237</v>
      </c>
      <c r="D77" s="177" t="s">
        <v>279</v>
      </c>
      <c r="E77" s="177" t="s">
        <v>156</v>
      </c>
      <c r="F77" s="177" t="s">
        <v>156</v>
      </c>
      <c r="G77" s="177" t="str">
        <f>IFERROR(ROUND(SUMIFS(#REF!,#REF!,종합!$C$5,#REF!,종합!G$70)/SUMIFS(#REF!,#REF!,종합!$C$5,#REF!,종합!G$70)*100,0)&amp;"%("&amp;SUMIFS(#REF!,#REF!,종합!$C$5,#REF!,종합!G$70)&amp;"명)","")</f>
        <v/>
      </c>
      <c r="H77" s="177" t="str">
        <f>IFERROR(ROUND(SUMIFS(#REF!,#REF!,종합!$C$5,#REF!,종합!H$70)/SUMIFS(#REF!,#REF!,종합!$C$5,#REF!,종합!H$70)*100,0)&amp;"%("&amp;SUMIFS(#REF!,#REF!,종합!$C$5,#REF!,종합!H$70)&amp;"명)","")</f>
        <v/>
      </c>
      <c r="I77" s="177" t="str">
        <f>IFERROR(ROUND(SUMIFS(#REF!,#REF!,종합!$C$5,#REF!,종합!I$70)/SUMIFS(#REF!,#REF!,종합!$C$5,#REF!,종합!I$70)*100,0)&amp;"%("&amp;SUMIFS(#REF!,#REF!,종합!$C$5,#REF!,종합!I$70)&amp;"명)","")</f>
        <v/>
      </c>
      <c r="J77" s="177" t="str">
        <f>IFERROR(ROUND(SUMIFS(#REF!,#REF!,종합!$C$5,#REF!,종합!J$70)/SUMIFS(#REF!,#REF!,종합!$C$5,#REF!,종합!J$70)*100,0)&amp;"%("&amp;SUMIFS(#REF!,#REF!,종합!$C$5,#REF!,종합!J$70)&amp;"명)","")</f>
        <v/>
      </c>
      <c r="K77" s="178" t="str">
        <f>IFERROR(ROUND(SUMIFS(#REF!,#REF!,종합!$C$5,#REF!,종합!K$70)/SUMIFS(#REF!,#REF!,종합!$C$5,#REF!,종합!K$70)*100,0)&amp;"%("&amp;SUMIFS(#REF!,#REF!,종합!$C$5,#REF!,종합!K$70)&amp;"명)","")</f>
        <v/>
      </c>
      <c r="M77" s="292">
        <v>0.18181818181818182</v>
      </c>
      <c r="N77" s="292">
        <v>0.375</v>
      </c>
      <c r="O77" s="292"/>
      <c r="P77" s="292"/>
      <c r="Q77" s="292"/>
      <c r="R77" s="292"/>
      <c r="S77" s="292"/>
      <c r="T77" s="292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292">
        <v>0</v>
      </c>
      <c r="N78" s="292">
        <v>0.25</v>
      </c>
      <c r="O78" s="292"/>
      <c r="P78" s="292"/>
      <c r="Q78" s="292"/>
      <c r="R78" s="292"/>
      <c r="S78" s="292"/>
      <c r="T78" s="292"/>
      <c r="AA78" s="40"/>
    </row>
    <row r="79" spans="2:27" ht="17.25" customHeight="1">
      <c r="B79" s="52" t="s">
        <v>129</v>
      </c>
      <c r="C79" s="52"/>
      <c r="D79" s="51"/>
      <c r="E79" s="51"/>
      <c r="F79" s="51"/>
      <c r="G79" s="51"/>
      <c r="H79" s="51"/>
      <c r="I79" s="51"/>
      <c r="J79" s="51"/>
      <c r="K79" s="51"/>
      <c r="M79" s="287"/>
      <c r="N79" s="288"/>
      <c r="P79" s="225"/>
      <c r="AA79" s="40"/>
    </row>
    <row r="80" spans="2:27" ht="30.75" customHeight="1">
      <c r="B80" s="56" t="s">
        <v>74</v>
      </c>
      <c r="C80" s="56" t="s">
        <v>100</v>
      </c>
      <c r="D80" s="56" t="s">
        <v>101</v>
      </c>
      <c r="E80" s="56" t="s">
        <v>102</v>
      </c>
      <c r="F80" s="56" t="s">
        <v>103</v>
      </c>
      <c r="G80" s="56" t="s">
        <v>104</v>
      </c>
      <c r="H80" s="56" t="s">
        <v>6</v>
      </c>
      <c r="I80" s="56" t="s">
        <v>7</v>
      </c>
      <c r="J80" s="56" t="s">
        <v>105</v>
      </c>
      <c r="K80" s="56" t="s">
        <v>107</v>
      </c>
      <c r="M80" s="287"/>
      <c r="N80" s="288"/>
      <c r="P80" s="225"/>
      <c r="AA80" s="40"/>
    </row>
    <row r="81" spans="2:27" ht="20.25" customHeight="1">
      <c r="B81" s="86" t="s">
        <v>116</v>
      </c>
      <c r="C81" s="65">
        <v>1</v>
      </c>
      <c r="D81" s="87">
        <v>4.7332524956438221E-2</v>
      </c>
      <c r="E81" s="87">
        <v>0.39893183214493921</v>
      </c>
      <c r="F81" s="87">
        <v>0.18402435355562125</v>
      </c>
      <c r="G81" s="88">
        <v>13.330789473684211</v>
      </c>
      <c r="H81" s="89">
        <v>1.910673470035628</v>
      </c>
      <c r="I81" s="89">
        <v>49.372430059196191</v>
      </c>
      <c r="J81" s="90">
        <v>1.6676657392969325</v>
      </c>
      <c r="K81" s="73"/>
      <c r="M81" s="287"/>
      <c r="N81" s="288"/>
      <c r="P81" s="225"/>
      <c r="AA81" s="40"/>
    </row>
    <row r="82" spans="2:27" ht="20.25" customHeight="1">
      <c r="B82" s="86" t="s">
        <v>116</v>
      </c>
      <c r="C82" s="65">
        <v>2</v>
      </c>
      <c r="D82" s="87">
        <v>3.5760173445712959E-2</v>
      </c>
      <c r="E82" s="87">
        <v>0.35023344817241503</v>
      </c>
      <c r="F82" s="87">
        <v>0.1624332401022264</v>
      </c>
      <c r="G82" s="88">
        <v>9.3282608695652183</v>
      </c>
      <c r="H82" s="89">
        <v>0.17951874116338509</v>
      </c>
      <c r="I82" s="89">
        <v>15.856187942322471</v>
      </c>
      <c r="J82" s="90">
        <v>1.9986348728538734</v>
      </c>
      <c r="K82" s="73"/>
      <c r="M82" s="287"/>
      <c r="N82" s="288"/>
      <c r="P82" s="225"/>
      <c r="AA82" s="40"/>
    </row>
    <row r="83" spans="2:27" ht="20.25" customHeight="1">
      <c r="B83" s="86" t="s">
        <v>116</v>
      </c>
      <c r="C83" s="65">
        <v>3</v>
      </c>
      <c r="D83" s="87">
        <v>1.3518034691326473E-2</v>
      </c>
      <c r="E83" s="87">
        <v>0.34824179151427825</v>
      </c>
      <c r="F83" s="87">
        <v>0.17188074701882911</v>
      </c>
      <c r="G83" s="88">
        <v>9.0884583333333335</v>
      </c>
      <c r="H83" s="89">
        <v>0.11924484806073708</v>
      </c>
      <c r="I83" s="89">
        <v>15.052368897513043</v>
      </c>
      <c r="J83" s="90">
        <v>2.0265658153360953</v>
      </c>
      <c r="K83" s="73"/>
      <c r="M83" s="287"/>
      <c r="N83" s="288"/>
      <c r="P83" s="225"/>
      <c r="AA83" s="40"/>
    </row>
    <row r="84" spans="2:27" ht="20.25" customHeight="1">
      <c r="B84" s="86" t="s">
        <v>116</v>
      </c>
      <c r="C84" s="65">
        <v>4</v>
      </c>
      <c r="D84" s="87">
        <v>1.0980688490118816E-2</v>
      </c>
      <c r="E84" s="87">
        <v>0.3528619300839308</v>
      </c>
      <c r="F84" s="87">
        <v>0.18442733373892237</v>
      </c>
      <c r="G84" s="88">
        <v>9.7439130434782619</v>
      </c>
      <c r="H84" s="89">
        <v>9.9103515629998931E-2</v>
      </c>
      <c r="I84" s="89">
        <v>18.478927701339714</v>
      </c>
      <c r="J84" s="90">
        <v>1.9611077155728123</v>
      </c>
      <c r="K84" s="73"/>
      <c r="M84" s="287"/>
      <c r="N84" s="288"/>
      <c r="P84" s="225"/>
      <c r="AA84" s="40"/>
    </row>
    <row r="85" spans="2:27" ht="20.25" customHeight="1">
      <c r="B85" s="86" t="s">
        <v>116</v>
      </c>
      <c r="C85" s="65">
        <v>5</v>
      </c>
      <c r="D85" s="87">
        <v>1.1581936960574808E-2</v>
      </c>
      <c r="E85" s="87">
        <v>0.34947765733430269</v>
      </c>
      <c r="F85" s="87">
        <v>0.17848943756572094</v>
      </c>
      <c r="G85" s="88">
        <v>10.066913043478262</v>
      </c>
      <c r="H85" s="89">
        <v>9.647024250153613E-2</v>
      </c>
      <c r="I85" s="89">
        <v>17.989264109301601</v>
      </c>
      <c r="J85" s="90">
        <v>1.9257477388269184</v>
      </c>
      <c r="K85" s="73"/>
      <c r="M85" s="287"/>
      <c r="N85" s="288"/>
      <c r="P85" s="225"/>
      <c r="AA85" s="40"/>
    </row>
    <row r="86" spans="2:27" ht="20.25" customHeight="1">
      <c r="B86" s="86" t="s">
        <v>116</v>
      </c>
      <c r="C86" s="65">
        <v>6</v>
      </c>
      <c r="D86" s="87">
        <v>1.2621634277012369E-2</v>
      </c>
      <c r="E86" s="87">
        <v>0.34481117704602721</v>
      </c>
      <c r="F86" s="87">
        <v>0.16944742571871785</v>
      </c>
      <c r="G86" s="88">
        <v>10.8695</v>
      </c>
      <c r="H86" s="89">
        <v>0.11514558365635405</v>
      </c>
      <c r="I86" s="89">
        <v>17.224964125017777</v>
      </c>
      <c r="J86" s="90">
        <v>1.8688225526592239</v>
      </c>
      <c r="K86" s="73"/>
      <c r="M86" s="287"/>
      <c r="N86" s="288"/>
      <c r="P86" s="225"/>
      <c r="AA86" s="40"/>
    </row>
    <row r="87" spans="2:27" ht="20.25" customHeight="1">
      <c r="B87" s="86" t="s">
        <v>116</v>
      </c>
      <c r="C87" s="65">
        <v>7</v>
      </c>
      <c r="D87" s="87">
        <v>1.5247049911826852E-2</v>
      </c>
      <c r="E87" s="87">
        <v>0.34357381677411419</v>
      </c>
      <c r="F87" s="87">
        <v>0.16442254502091957</v>
      </c>
      <c r="G87" s="88">
        <v>11.22468181818182</v>
      </c>
      <c r="H87" s="89">
        <v>0.15765949628378084</v>
      </c>
      <c r="I87" s="89">
        <v>16.917407604685145</v>
      </c>
      <c r="J87" s="90">
        <v>1.8267112575546445</v>
      </c>
      <c r="K87" s="73"/>
      <c r="M87" s="287"/>
      <c r="N87" s="288"/>
      <c r="P87" s="225"/>
      <c r="AA87" s="40"/>
    </row>
    <row r="88" spans="2:27" ht="20.25" customHeight="1">
      <c r="B88" s="86" t="s">
        <v>116</v>
      </c>
      <c r="C88" s="65">
        <v>8</v>
      </c>
      <c r="D88" s="87">
        <v>1.8505394471265091E-2</v>
      </c>
      <c r="E88" s="87">
        <v>0.3407519077671996</v>
      </c>
      <c r="F88" s="87">
        <v>0.15220081355778819</v>
      </c>
      <c r="G88" s="88">
        <v>11.759636363636366</v>
      </c>
      <c r="H88" s="89">
        <v>0.10489764555533507</v>
      </c>
      <c r="I88" s="89">
        <v>17.655407775563489</v>
      </c>
      <c r="J88" s="90">
        <v>1.7899187514177022</v>
      </c>
      <c r="K88" s="73"/>
      <c r="M88" s="287"/>
      <c r="N88" s="288"/>
      <c r="P88" s="225"/>
      <c r="AA88" s="40"/>
    </row>
    <row r="89" spans="2:27" ht="20.25" customHeight="1">
      <c r="B89" s="86" t="s">
        <v>116</v>
      </c>
      <c r="C89" s="65">
        <v>9</v>
      </c>
      <c r="D89" s="87">
        <v>1.7461432577313276E-2</v>
      </c>
      <c r="E89" s="87">
        <v>0.34255120426832147</v>
      </c>
      <c r="F89" s="87">
        <v>0.16284044911116241</v>
      </c>
      <c r="G89" s="88">
        <v>11.54725</v>
      </c>
      <c r="H89" s="89">
        <v>0.10767107559901197</v>
      </c>
      <c r="I89" s="89">
        <v>19.199199107185013</v>
      </c>
      <c r="J89" s="90">
        <v>1.8163119213724266</v>
      </c>
      <c r="K89" s="73"/>
      <c r="M89" s="287"/>
      <c r="N89" s="288"/>
      <c r="P89" s="225"/>
      <c r="AA89" s="40"/>
    </row>
    <row r="90" spans="2:27" ht="20.25" customHeight="1">
      <c r="B90" s="86" t="s">
        <v>116</v>
      </c>
      <c r="C90" s="65">
        <v>10</v>
      </c>
      <c r="D90" s="87">
        <v>1.456988826111036E-2</v>
      </c>
      <c r="E90" s="87">
        <v>0.35486447141274335</v>
      </c>
      <c r="F90" s="87">
        <v>0.19453659031453258</v>
      </c>
      <c r="G90" s="88">
        <v>11.014176470588236</v>
      </c>
      <c r="H90" s="89">
        <v>0.27132020964369957</v>
      </c>
      <c r="I90" s="89">
        <v>23.000201771795901</v>
      </c>
      <c r="J90" s="90">
        <v>1.8659697602241576</v>
      </c>
      <c r="K90" s="73"/>
      <c r="M90" s="287"/>
      <c r="N90" s="288"/>
      <c r="P90" s="225"/>
      <c r="AA90" s="40"/>
    </row>
    <row r="91" spans="2:27" ht="20.25" customHeight="1">
      <c r="B91" s="86" t="s">
        <v>116</v>
      </c>
      <c r="C91" s="65">
        <v>11</v>
      </c>
      <c r="D91" s="87">
        <v>1.7996879981601516E-2</v>
      </c>
      <c r="E91" s="87">
        <v>0.35921296158483906</v>
      </c>
      <c r="F91" s="87">
        <v>0.19676906763149921</v>
      </c>
      <c r="G91" s="88">
        <v>10.658666666666667</v>
      </c>
      <c r="H91" s="89">
        <v>0.38491813753509968</v>
      </c>
      <c r="I91" s="89">
        <v>21.773626336272454</v>
      </c>
      <c r="J91" s="90">
        <v>1.8890773820496747</v>
      </c>
      <c r="K91" s="73"/>
      <c r="M91" s="287"/>
      <c r="N91" s="288"/>
      <c r="P91" s="225"/>
      <c r="AA91" s="40"/>
    </row>
    <row r="92" spans="2:27" ht="20.25" customHeight="1">
      <c r="B92" s="86" t="s">
        <v>116</v>
      </c>
      <c r="C92" s="65">
        <v>12</v>
      </c>
      <c r="D92" s="87">
        <v>2.396706775826115E-2</v>
      </c>
      <c r="E92" s="87">
        <v>0.37021315522938353</v>
      </c>
      <c r="F92" s="87">
        <v>0.1947758192699317</v>
      </c>
      <c r="G92" s="88">
        <v>10.807500000000003</v>
      </c>
      <c r="H92" s="89">
        <v>0.46757401163311219</v>
      </c>
      <c r="I92" s="89">
        <v>26.799316910999231</v>
      </c>
      <c r="J92" s="90">
        <v>1.8752055877772982</v>
      </c>
      <c r="K92" s="73" t="s">
        <v>69</v>
      </c>
      <c r="M92" s="287"/>
      <c r="N92" s="288"/>
      <c r="P92" s="225"/>
      <c r="AA92" s="40"/>
    </row>
    <row r="93" spans="2:27" ht="20.25" customHeight="1">
      <c r="B93" s="86" t="s">
        <v>118</v>
      </c>
      <c r="C93" s="65">
        <v>1</v>
      </c>
      <c r="D93" s="87">
        <v>0.11495703529420813</v>
      </c>
      <c r="E93" s="87">
        <v>0.34362799766703717</v>
      </c>
      <c r="F93" s="87">
        <v>0.30920670891227536</v>
      </c>
      <c r="G93" s="88">
        <v>10.648250000000001</v>
      </c>
      <c r="H93" s="89">
        <v>0.9081011705424088</v>
      </c>
      <c r="I93" s="89">
        <v>22.486811744121027</v>
      </c>
      <c r="J93" s="90">
        <v>2.4225763692589037</v>
      </c>
      <c r="K93" s="73"/>
      <c r="M93" s="287"/>
      <c r="N93" s="288"/>
      <c r="P93" s="225"/>
      <c r="AA93" s="40"/>
    </row>
    <row r="94" spans="2:27" ht="20.25" customHeight="1">
      <c r="B94" s="86" t="s">
        <v>118</v>
      </c>
      <c r="C94" s="65">
        <v>2</v>
      </c>
      <c r="D94" s="87">
        <v>7.5122733191489183E-2</v>
      </c>
      <c r="E94" s="87">
        <v>0.28261459085354268</v>
      </c>
      <c r="F94" s="87">
        <v>0.29169841894429116</v>
      </c>
      <c r="G94" s="88">
        <v>7.669875000000002</v>
      </c>
      <c r="H94" s="89">
        <v>0.61995500958799832</v>
      </c>
      <c r="I94" s="89">
        <v>7.5587641718839116</v>
      </c>
      <c r="J94" s="90">
        <v>2.7659669127378677</v>
      </c>
      <c r="K94" s="73"/>
      <c r="M94" s="287"/>
      <c r="N94" s="288"/>
      <c r="P94" s="225"/>
      <c r="AA94" s="40"/>
    </row>
    <row r="95" spans="2:27" ht="20.25" customHeight="1">
      <c r="B95" s="86" t="s">
        <v>118</v>
      </c>
      <c r="C95" s="65">
        <v>3</v>
      </c>
      <c r="D95" s="87">
        <v>2.7462791535454459E-2</v>
      </c>
      <c r="E95" s="87">
        <v>0.30069662289138488</v>
      </c>
      <c r="F95" s="87">
        <v>0.29531650649851965</v>
      </c>
      <c r="G95" s="88">
        <v>7.5503750000000007</v>
      </c>
      <c r="H95" s="89">
        <v>0.61661463955701445</v>
      </c>
      <c r="I95" s="89">
        <v>8.6725152864556136</v>
      </c>
      <c r="J95" s="90">
        <v>2.8063715721483602</v>
      </c>
      <c r="K95" s="73"/>
      <c r="M95" s="287"/>
      <c r="N95" s="288"/>
      <c r="P95" s="225"/>
      <c r="AA95" s="40"/>
    </row>
    <row r="96" spans="2:27" ht="20.25" customHeight="1">
      <c r="B96" s="86" t="s">
        <v>118</v>
      </c>
      <c r="C96" s="65">
        <v>4</v>
      </c>
      <c r="D96" s="87">
        <v>1.9309649941562146E-2</v>
      </c>
      <c r="E96" s="87">
        <v>0.29925592891932928</v>
      </c>
      <c r="F96" s="87">
        <v>0.29871569415288951</v>
      </c>
      <c r="G96" s="88">
        <v>7.0191250000000007</v>
      </c>
      <c r="H96" s="89">
        <v>0.55672243551146261</v>
      </c>
      <c r="I96" s="89">
        <v>5.5694248390494536</v>
      </c>
      <c r="J96" s="90">
        <v>2.832485241418083</v>
      </c>
      <c r="K96" s="73"/>
      <c r="M96" s="287"/>
      <c r="N96" s="288"/>
      <c r="P96" s="225"/>
      <c r="AA96" s="40"/>
    </row>
    <row r="97" spans="2:27" ht="20.25" customHeight="1">
      <c r="B97" s="86" t="s">
        <v>118</v>
      </c>
      <c r="C97" s="65">
        <v>5</v>
      </c>
      <c r="D97" s="87">
        <v>1.931429495169917E-2</v>
      </c>
      <c r="E97" s="87">
        <v>0.29717494836395558</v>
      </c>
      <c r="F97" s="87">
        <v>0.28109054913628606</v>
      </c>
      <c r="G97" s="88">
        <v>7.739749999999999</v>
      </c>
      <c r="H97" s="89">
        <v>0.57866720896050827</v>
      </c>
      <c r="I97" s="89">
        <v>5.4182146014506358</v>
      </c>
      <c r="J97" s="90">
        <v>2.7004198283374525</v>
      </c>
      <c r="K97" s="73"/>
      <c r="M97" s="287"/>
      <c r="N97" s="288"/>
      <c r="P97" s="225"/>
      <c r="AA97" s="40"/>
    </row>
    <row r="98" spans="2:27" ht="20.25" customHeight="1">
      <c r="B98" s="86" t="s">
        <v>118</v>
      </c>
      <c r="C98" s="65">
        <v>6</v>
      </c>
      <c r="D98" s="87">
        <v>1.9222789108244452E-2</v>
      </c>
      <c r="E98" s="87">
        <v>0.29036171389932169</v>
      </c>
      <c r="F98" s="87">
        <v>0.25894997778473078</v>
      </c>
      <c r="G98" s="88">
        <v>7.5362857142857136</v>
      </c>
      <c r="H98" s="89">
        <v>0.61368147137024887</v>
      </c>
      <c r="I98" s="89">
        <v>4.5978904085740187</v>
      </c>
      <c r="J98" s="90">
        <v>2.50257205106948</v>
      </c>
      <c r="K98" s="73"/>
      <c r="M98" s="287"/>
      <c r="N98" s="288"/>
      <c r="P98" s="225"/>
      <c r="AA98" s="40"/>
    </row>
    <row r="99" spans="2:27" ht="20.25" customHeight="1">
      <c r="B99" s="86" t="s">
        <v>118</v>
      </c>
      <c r="C99" s="65">
        <v>7</v>
      </c>
      <c r="D99" s="87">
        <v>2.1758484225857438E-2</v>
      </c>
      <c r="E99" s="87">
        <v>0.29148594997112548</v>
      </c>
      <c r="F99" s="87">
        <v>0.25404933669958507</v>
      </c>
      <c r="G99" s="88">
        <v>8.5124285714285701</v>
      </c>
      <c r="H99" s="89">
        <v>0.40145840146878398</v>
      </c>
      <c r="I99" s="89">
        <v>5.124362699207869</v>
      </c>
      <c r="J99" s="90">
        <v>2.3818305385560352</v>
      </c>
      <c r="K99" s="73"/>
    </row>
    <row r="100" spans="2:27" ht="20.25" customHeight="1">
      <c r="B100" s="86" t="s">
        <v>118</v>
      </c>
      <c r="C100" s="65">
        <v>8</v>
      </c>
      <c r="D100" s="87">
        <v>3.1849289532038007E-2</v>
      </c>
      <c r="E100" s="87">
        <v>0.29230424409552691</v>
      </c>
      <c r="F100" s="87">
        <v>0.24001182832673104</v>
      </c>
      <c r="G100" s="88">
        <v>9.6808571428571408</v>
      </c>
      <c r="H100" s="89">
        <v>5.6649074382449122E-2</v>
      </c>
      <c r="I100" s="89">
        <v>6.1927738131722796</v>
      </c>
      <c r="J100" s="90">
        <v>2.2494039618336328</v>
      </c>
      <c r="K100" s="73"/>
    </row>
    <row r="101" spans="2:27" ht="20.25" customHeight="1">
      <c r="B101" s="86" t="s">
        <v>118</v>
      </c>
      <c r="C101" s="65">
        <v>9</v>
      </c>
      <c r="D101" s="87">
        <v>2.4903935815825402E-2</v>
      </c>
      <c r="E101" s="87">
        <v>0.30033302501975445</v>
      </c>
      <c r="F101" s="87">
        <v>0.25994565067776321</v>
      </c>
      <c r="G101" s="88">
        <v>9.2898571428571444</v>
      </c>
      <c r="H101" s="89">
        <v>5.2253146031289679E-2</v>
      </c>
      <c r="I101" s="89">
        <v>8.7510268774507249</v>
      </c>
      <c r="J101" s="90">
        <v>2.3052392528836849</v>
      </c>
      <c r="K101" s="73"/>
    </row>
    <row r="102" spans="2:27" ht="20.25" customHeight="1">
      <c r="B102" s="86" t="s">
        <v>118</v>
      </c>
      <c r="C102" s="65">
        <v>10</v>
      </c>
      <c r="D102" s="87">
        <v>2.4294659451358096E-2</v>
      </c>
      <c r="E102" s="87">
        <v>0.30289642299382108</v>
      </c>
      <c r="F102" s="87">
        <v>0.29637885448251311</v>
      </c>
      <c r="G102" s="88">
        <v>8.7942499999999999</v>
      </c>
      <c r="H102" s="89">
        <v>0.11326580426083303</v>
      </c>
      <c r="I102" s="89">
        <v>11.718291332485352</v>
      </c>
      <c r="J102" s="90">
        <v>2.5664313176601139</v>
      </c>
      <c r="K102" s="73"/>
    </row>
    <row r="103" spans="2:27" ht="20.25" customHeight="1">
      <c r="B103" s="86" t="s">
        <v>118</v>
      </c>
      <c r="C103" s="65">
        <v>11</v>
      </c>
      <c r="D103" s="87">
        <v>2.5083187073032635E-2</v>
      </c>
      <c r="E103" s="87">
        <v>0.31174223507574284</v>
      </c>
      <c r="F103" s="87">
        <v>0.29270477130319855</v>
      </c>
      <c r="G103" s="88">
        <v>8.4366250000000012</v>
      </c>
      <c r="H103" s="89">
        <v>0.1512567718917249</v>
      </c>
      <c r="I103" s="89">
        <v>9.7881465568114692</v>
      </c>
      <c r="J103" s="90">
        <v>2.6063729323002875</v>
      </c>
      <c r="K103" s="73"/>
    </row>
    <row r="104" spans="2:27" ht="20.25" customHeight="1">
      <c r="B104" s="86" t="s">
        <v>118</v>
      </c>
      <c r="C104" s="65">
        <v>12</v>
      </c>
      <c r="D104" s="87">
        <v>3.1605118379613287E-2</v>
      </c>
      <c r="E104" s="87">
        <v>0.32214405965875936</v>
      </c>
      <c r="F104" s="87">
        <v>0.29869688340046013</v>
      </c>
      <c r="G104" s="88">
        <v>8.8170000000000002</v>
      </c>
      <c r="H104" s="89">
        <v>0.18707529231761594</v>
      </c>
      <c r="I104" s="89">
        <v>11.558758727997764</v>
      </c>
      <c r="J104" s="90">
        <v>2.5628800692251312</v>
      </c>
      <c r="K104" s="73" t="s">
        <v>67</v>
      </c>
    </row>
    <row r="105" spans="2:27" ht="20.25" hidden="1" customHeight="1">
      <c r="B105" s="86" t="s">
        <v>117</v>
      </c>
      <c r="C105" s="65">
        <v>1</v>
      </c>
      <c r="D105" s="87">
        <v>0.13076311934008963</v>
      </c>
      <c r="E105" s="87">
        <v>0.40066435811137185</v>
      </c>
      <c r="F105" s="87">
        <v>0.27392169968192676</v>
      </c>
      <c r="G105" s="88">
        <v>13.067999999999998</v>
      </c>
      <c r="H105" s="89">
        <v>1.7277341133368425</v>
      </c>
      <c r="I105" s="89">
        <v>28.180194306823829</v>
      </c>
      <c r="J105" s="90">
        <v>2.1018144674508519</v>
      </c>
      <c r="K105" s="73"/>
    </row>
    <row r="106" spans="2:27" ht="20.25" hidden="1" customHeight="1">
      <c r="B106" s="86" t="s">
        <v>117</v>
      </c>
      <c r="C106" s="65">
        <v>2</v>
      </c>
      <c r="D106" s="87">
        <v>9.1542734158212583E-2</v>
      </c>
      <c r="E106" s="87">
        <v>0.33601373247845018</v>
      </c>
      <c r="F106" s="87">
        <v>0.23236116449784502</v>
      </c>
      <c r="G106" s="88">
        <v>8.3662499999999991</v>
      </c>
      <c r="H106" s="89">
        <v>6.6556694127436658E-2</v>
      </c>
      <c r="I106" s="89">
        <v>6.2367537497062697</v>
      </c>
      <c r="J106" s="90">
        <v>2.5673013740397863</v>
      </c>
      <c r="K106" s="73"/>
    </row>
    <row r="107" spans="2:27" ht="20.25" hidden="1" customHeight="1">
      <c r="B107" s="86" t="s">
        <v>117</v>
      </c>
      <c r="C107" s="65">
        <v>3</v>
      </c>
      <c r="D107" s="87">
        <v>2.920638990383571E-2</v>
      </c>
      <c r="E107" s="87">
        <v>0.34732208173694884</v>
      </c>
      <c r="F107" s="87">
        <v>0.22351838038993652</v>
      </c>
      <c r="G107" s="88">
        <v>7.4183750000000002</v>
      </c>
      <c r="H107" s="89">
        <v>2.0985849985398614E-2</v>
      </c>
      <c r="I107" s="89">
        <v>4.487156287787049</v>
      </c>
      <c r="J107" s="90">
        <v>2.6052486223680931</v>
      </c>
      <c r="K107" s="73"/>
    </row>
    <row r="108" spans="2:27" ht="20.25" hidden="1" customHeight="1">
      <c r="B108" s="86" t="s">
        <v>117</v>
      </c>
      <c r="C108" s="65">
        <v>4</v>
      </c>
      <c r="D108" s="87">
        <v>2.7269341161435666E-2</v>
      </c>
      <c r="E108" s="87">
        <v>0.35069735028010335</v>
      </c>
      <c r="F108" s="87">
        <v>0.23773988808030772</v>
      </c>
      <c r="G108" s="88">
        <v>8.6829999999999998</v>
      </c>
      <c r="H108" s="89">
        <v>6.2667574399518769E-2</v>
      </c>
      <c r="I108" s="89">
        <v>6.6678299161087979</v>
      </c>
      <c r="J108" s="90">
        <v>2.4926627011765259</v>
      </c>
      <c r="K108" s="73"/>
    </row>
    <row r="109" spans="2:27" ht="20.25" hidden="1" customHeight="1">
      <c r="B109" s="86" t="s">
        <v>117</v>
      </c>
      <c r="C109" s="65">
        <v>5</v>
      </c>
      <c r="D109" s="87">
        <v>3.1993790582595459E-2</v>
      </c>
      <c r="E109" s="87">
        <v>0.35689909800416653</v>
      </c>
      <c r="F109" s="87">
        <v>0.2320766133245602</v>
      </c>
      <c r="G109" s="88">
        <v>9.93</v>
      </c>
      <c r="H109" s="89">
        <v>4.3110206809515828E-2</v>
      </c>
      <c r="I109" s="89">
        <v>9.6895321971864146</v>
      </c>
      <c r="J109" s="90">
        <v>2.3533236657371863</v>
      </c>
      <c r="K109" s="73"/>
    </row>
    <row r="110" spans="2:27" ht="20.25" hidden="1" customHeight="1">
      <c r="B110" s="86" t="s">
        <v>117</v>
      </c>
      <c r="C110" s="65">
        <v>6</v>
      </c>
      <c r="D110" s="87">
        <v>4.424071435630849E-2</v>
      </c>
      <c r="E110" s="87">
        <v>0.3568138635651612</v>
      </c>
      <c r="F110" s="87">
        <v>0.21867668037059712</v>
      </c>
      <c r="G110" s="88">
        <v>11.641599999999997</v>
      </c>
      <c r="H110" s="89">
        <v>2.4936814428225988E-2</v>
      </c>
      <c r="I110" s="89">
        <v>11.357759863809699</v>
      </c>
      <c r="J110" s="90">
        <v>2.0821291766389551</v>
      </c>
      <c r="K110" s="73"/>
    </row>
    <row r="111" spans="2:27" ht="20.25" hidden="1" customHeight="1">
      <c r="B111" s="86" t="s">
        <v>117</v>
      </c>
      <c r="C111" s="65">
        <v>7</v>
      </c>
      <c r="D111" s="87">
        <v>4.6016073996885475E-2</v>
      </c>
      <c r="E111" s="87">
        <v>0.3635739090725974</v>
      </c>
      <c r="F111" s="87">
        <v>0.20237424678645677</v>
      </c>
      <c r="G111" s="88">
        <v>11.87742857142857</v>
      </c>
      <c r="H111" s="89">
        <v>2.2721659444587212E-2</v>
      </c>
      <c r="I111" s="89">
        <v>9.5052275343189834</v>
      </c>
      <c r="J111" s="90">
        <v>2.0064581357130939</v>
      </c>
      <c r="K111" s="73"/>
    </row>
    <row r="112" spans="2:27" ht="20.25" hidden="1" customHeight="1">
      <c r="B112" s="86" t="s">
        <v>117</v>
      </c>
      <c r="C112" s="65">
        <v>8</v>
      </c>
      <c r="D112" s="87">
        <v>0</v>
      </c>
      <c r="E112" s="87">
        <v>0</v>
      </c>
      <c r="F112" s="87">
        <v>0</v>
      </c>
      <c r="G112" s="88">
        <v>0</v>
      </c>
      <c r="H112" s="89">
        <v>0</v>
      </c>
      <c r="I112" s="89">
        <v>0</v>
      </c>
      <c r="J112" s="90">
        <v>0</v>
      </c>
      <c r="K112" s="73"/>
    </row>
    <row r="113" spans="2:11" ht="20.25" hidden="1" customHeight="1">
      <c r="B113" s="86" t="s">
        <v>117</v>
      </c>
      <c r="C113" s="65">
        <v>9</v>
      </c>
      <c r="D113" s="87">
        <v>0</v>
      </c>
      <c r="E113" s="87">
        <v>0</v>
      </c>
      <c r="F113" s="87">
        <v>0</v>
      </c>
      <c r="G113" s="88">
        <v>0</v>
      </c>
      <c r="H113" s="89">
        <v>0</v>
      </c>
      <c r="I113" s="89">
        <v>0</v>
      </c>
      <c r="J113" s="90">
        <v>0</v>
      </c>
      <c r="K113" s="73" t="s">
        <v>119</v>
      </c>
    </row>
    <row r="114" spans="2:11" ht="20.25" customHeight="1">
      <c r="B114" s="84" t="s">
        <v>123</v>
      </c>
      <c r="C114" s="83"/>
      <c r="D114" s="84"/>
      <c r="E114" s="84"/>
      <c r="F114" s="84"/>
      <c r="G114" s="84"/>
      <c r="H114" s="84"/>
      <c r="I114" s="84"/>
      <c r="J114" s="84"/>
      <c r="K114" s="83"/>
    </row>
    <row r="115" spans="2:11" ht="20.25" customHeight="1">
      <c r="B115" s="221" t="str">
        <f>C70</f>
        <v>12</v>
      </c>
      <c r="C115" s="54"/>
      <c r="D115" s="66">
        <f>(SUMIFS(D$81:D$113,$B$81:$B$113,$B115,$C$81:$C$113,MAX($C$81:$C$113))/SUMIFS(D$81:D$113,$B$81:$B$113,$B115,$C$81:$C$113,MAX($C$81:$C$113)-1))-1</f>
        <v>0.33173459970634056</v>
      </c>
      <c r="E115" s="66">
        <f t="shared" ref="D115:J116" si="0">(SUMIFS(E$81:E$113,$B$81:$B$113,$B115,$C$81:$C$113,MAX($C$81:$C$113))/SUMIFS(E$81:E$113,$B$81:$B$113,$B115,$C$81:$C$113,MAX($C$81:$C$113)-1))-1</f>
        <v>3.0623042097400521E-2</v>
      </c>
      <c r="F115" s="66">
        <f t="shared" si="0"/>
        <v>-1.0129886702011426E-2</v>
      </c>
      <c r="G115" s="66">
        <f t="shared" si="0"/>
        <v>1.3963597698273933E-2</v>
      </c>
      <c r="H115" s="66">
        <f t="shared" si="0"/>
        <v>0.21473624139230219</v>
      </c>
      <c r="I115" s="66">
        <f t="shared" si="0"/>
        <v>0.23081550574579901</v>
      </c>
      <c r="J115" s="85">
        <f t="shared" si="0"/>
        <v>-7.3431583079595075E-3</v>
      </c>
      <c r="K115" s="55"/>
    </row>
    <row r="116" spans="2:11" ht="20.25" customHeight="1">
      <c r="B116" s="42" t="str">
        <f>D70</f>
        <v>76</v>
      </c>
      <c r="C116" s="54"/>
      <c r="D116" s="66">
        <f t="shared" si="0"/>
        <v>0.26001206655243947</v>
      </c>
      <c r="E116" s="66">
        <f t="shared" si="0"/>
        <v>3.3366747949597597E-2</v>
      </c>
      <c r="F116" s="66">
        <f>(SUMIFS(F$81:F$113,$B$81:$B$113,$B116,$C$81:$C$113,MAX($C$81:$C$113))/SUMIFS(F$81:F$113,$B$81:$B$113,$B116,$C$81:$C$113,MAX($C$81:$C$113)-1))-1</f>
        <v>2.0471521767763123E-2</v>
      </c>
      <c r="G116" s="66">
        <f t="shared" si="0"/>
        <v>4.5086157082956602E-2</v>
      </c>
      <c r="H116" s="66">
        <f>(SUMIFS(H$81:H$113,$B$81:$B$113,$B116,$C$81:$C$113,MAX($C$81:$C$113))/SUMIFS(H$81:H$113,$B$81:$B$113,$B116,$C$81:$C$113,MAX($C$81:$C$113)-1))-1</f>
        <v>0.23680606149343997</v>
      </c>
      <c r="I116" s="66">
        <f t="shared" si="0"/>
        <v>0.18089350837867713</v>
      </c>
      <c r="J116" s="85">
        <f t="shared" si="0"/>
        <v>-1.6687121990931364E-2</v>
      </c>
      <c r="K116" s="55"/>
    </row>
    <row r="117" spans="2:11" ht="20.25" hidden="1" customHeight="1">
      <c r="B117" s="42">
        <f>E70</f>
        <v>0</v>
      </c>
      <c r="C117" s="54"/>
      <c r="D117" s="66" t="s">
        <v>166</v>
      </c>
      <c r="E117" s="66" t="s">
        <v>166</v>
      </c>
      <c r="F117" s="66" t="s">
        <v>166</v>
      </c>
      <c r="G117" s="66" t="s">
        <v>166</v>
      </c>
      <c r="H117" s="66" t="s">
        <v>166</v>
      </c>
      <c r="I117" s="66" t="s">
        <v>166</v>
      </c>
      <c r="J117" s="85" t="s">
        <v>166</v>
      </c>
      <c r="K117" s="55"/>
    </row>
    <row r="118" spans="2:11" ht="20.25" customHeight="1" thickBot="1"/>
    <row r="119" spans="2:11" ht="17.25" thickTop="1">
      <c r="B119" s="25" t="s">
        <v>51</v>
      </c>
      <c r="C119" s="25"/>
      <c r="D119" s="25"/>
      <c r="E119" s="25"/>
      <c r="F119" s="169" t="s">
        <v>76</v>
      </c>
      <c r="G119" s="43"/>
      <c r="H119" s="25"/>
      <c r="I119" s="25"/>
    </row>
    <row r="120" spans="2:11">
      <c r="B120" s="26" t="s">
        <v>33</v>
      </c>
      <c r="C120" s="26" t="s">
        <v>52</v>
      </c>
      <c r="D120" s="26"/>
      <c r="E120" s="26"/>
      <c r="F120" s="91" t="s">
        <v>77</v>
      </c>
      <c r="G120" s="44"/>
      <c r="H120" s="46" t="s">
        <v>80</v>
      </c>
      <c r="I120" s="46"/>
    </row>
    <row r="121" spans="2:11">
      <c r="B121" s="26" t="s">
        <v>34</v>
      </c>
      <c r="C121" s="26" t="s">
        <v>53</v>
      </c>
      <c r="D121" s="26"/>
      <c r="E121" s="26"/>
      <c r="F121" s="91" t="s">
        <v>78</v>
      </c>
      <c r="G121" s="44"/>
      <c r="H121" s="46" t="s">
        <v>81</v>
      </c>
      <c r="I121" s="46"/>
    </row>
    <row r="122" spans="2:11">
      <c r="B122" s="26" t="s">
        <v>4</v>
      </c>
      <c r="C122" s="26" t="s">
        <v>54</v>
      </c>
      <c r="D122" s="26"/>
      <c r="E122" s="26"/>
      <c r="F122" s="91" t="s">
        <v>79</v>
      </c>
      <c r="G122" s="44"/>
      <c r="H122" s="46" t="s">
        <v>82</v>
      </c>
      <c r="I122" s="46"/>
    </row>
    <row r="123" spans="2:11">
      <c r="B123" s="26" t="s">
        <v>5</v>
      </c>
      <c r="C123" s="26" t="s">
        <v>55</v>
      </c>
      <c r="D123" s="26"/>
      <c r="E123" s="26"/>
      <c r="F123" s="91" t="s">
        <v>86</v>
      </c>
      <c r="G123" s="44"/>
      <c r="H123" s="46" t="s">
        <v>83</v>
      </c>
      <c r="I123" s="46"/>
    </row>
    <row r="124" spans="2:11">
      <c r="B124" s="26" t="s">
        <v>56</v>
      </c>
      <c r="C124" s="26" t="s">
        <v>57</v>
      </c>
      <c r="D124" s="26"/>
      <c r="E124" s="26"/>
      <c r="F124" s="91" t="s">
        <v>87</v>
      </c>
      <c r="G124" s="44"/>
      <c r="H124" s="46" t="s">
        <v>84</v>
      </c>
      <c r="I124" s="46"/>
    </row>
    <row r="125" spans="2:11" ht="17.25" thickBot="1">
      <c r="B125" s="27" t="s">
        <v>58</v>
      </c>
      <c r="C125" s="27" t="s">
        <v>59</v>
      </c>
      <c r="D125" s="27"/>
      <c r="E125" s="27"/>
      <c r="F125" s="92" t="s">
        <v>88</v>
      </c>
      <c r="G125" s="45"/>
      <c r="H125" s="47" t="s">
        <v>85</v>
      </c>
      <c r="I125" s="47"/>
    </row>
    <row r="126" spans="2:11" ht="17.25" thickTop="1"/>
    <row r="127" spans="2:11" ht="6.75" customHeight="1"/>
  </sheetData>
  <mergeCells count="3">
    <mergeCell ref="O9:P9"/>
    <mergeCell ref="C4:D4"/>
    <mergeCell ref="C5:D5"/>
  </mergeCells>
  <phoneticPr fontId="2" type="noConversion"/>
  <conditionalFormatting sqref="B81:K83 B87:K113">
    <cfRule type="expression" dxfId="67" priority="10">
      <formula>$B81&lt;&gt;$B82</formula>
    </cfRule>
  </conditionalFormatting>
  <conditionalFormatting sqref="B84:K86">
    <cfRule type="expression" dxfId="66" priority="77">
      <formula>$B84&lt;&gt;$B87</formula>
    </cfRule>
  </conditionalFormatting>
  <conditionalFormatting sqref="C71:K71">
    <cfRule type="containsText" dxfId="65" priority="11" operator="containsText" text="F">
      <formula>NOT(ISERROR(SEARCH("F",C71)))</formula>
    </cfRule>
    <cfRule type="containsText" dxfId="64" priority="12" operator="containsText" text="D">
      <formula>NOT(ISERROR(SEARCH("D",C71)))</formula>
    </cfRule>
    <cfRule type="containsText" dxfId="63" priority="13" operator="containsText" text="S">
      <formula>NOT(ISERROR(SEARCH("S",C71)))</formula>
    </cfRule>
    <cfRule type="containsText" dxfId="62" priority="14" operator="containsText" text="A">
      <formula>NOT(ISERROR(SEARCH("A",C71)))</formula>
    </cfRule>
  </conditionalFormatting>
  <conditionalFormatting sqref="D58:K58 D60:K61 D62:D67 D68:K69 D78:K78 D114:K114 K115:K117">
    <cfRule type="containsText" dxfId="61" priority="69" operator="containsText" text="악화">
      <formula>NOT(ISERROR(SEARCH("악화",D58)))</formula>
    </cfRule>
  </conditionalFormatting>
  <conditionalFormatting sqref="D58:K58 D60:K61 D68:K69 D78:K78 D114:K114 K115:K117 D62:D67">
    <cfRule type="containsText" dxfId="60" priority="68" operator="containsText" text="개선">
      <formula>NOT(ISERROR(SEARCH("개선",D58)))</formula>
    </cfRule>
  </conditionalFormatting>
  <conditionalFormatting sqref="G4:G5">
    <cfRule type="containsText" dxfId="59" priority="19" operator="containsText" text="S">
      <formula>NOT(ISERROR(SEARCH("S",G4)))</formula>
    </cfRule>
    <cfRule type="containsText" dxfId="58" priority="20" operator="containsText" text="A">
      <formula>NOT(ISERROR(SEARCH("A",G4)))</formula>
    </cfRule>
  </conditionalFormatting>
  <conditionalFormatting sqref="G5">
    <cfRule type="containsText" dxfId="57" priority="15" operator="containsText" text="F">
      <formula>NOT(ISERROR(SEARCH("F",G5)))</formula>
    </cfRule>
    <cfRule type="containsText" dxfId="56" priority="16" operator="containsText" text="D">
      <formula>NOT(ISERROR(SEARCH("D",G5)))</formula>
    </cfRule>
  </conditionalFormatting>
  <conditionalFormatting sqref="J24 K72:K1048576">
    <cfRule type="containsText" dxfId="55" priority="5" operator="containsText" text="D">
      <formula>NOT(ISERROR(SEARCH("D",J24)))</formula>
    </cfRule>
    <cfRule type="containsText" dxfId="54" priority="6" operator="containsText" text="F">
      <formula>NOT(ISERROR(SEARCH("F",J24)))</formula>
    </cfRule>
    <cfRule type="containsText" dxfId="53" priority="7" operator="containsText" text="S">
      <formula>NOT(ISERROR(SEARCH("S",J24)))</formula>
    </cfRule>
    <cfRule type="containsText" dxfId="52" priority="8" operator="containsText" text="A">
      <formula>NOT(ISERROR(SEARCH("A",J24)))</formula>
    </cfRule>
  </conditionalFormatting>
  <conditionalFormatting sqref="K1:K23">
    <cfRule type="containsText" dxfId="51" priority="1" operator="containsText" text="D">
      <formula>NOT(ISERROR(SEARCH("D",K1)))</formula>
    </cfRule>
    <cfRule type="containsText" dxfId="50" priority="2" operator="containsText" text="F">
      <formula>NOT(ISERROR(SEARCH("F",K1)))</formula>
    </cfRule>
    <cfRule type="containsText" dxfId="49" priority="3" operator="containsText" text="S">
      <formula>NOT(ISERROR(SEARCH("S",K1)))</formula>
    </cfRule>
    <cfRule type="containsText" dxfId="48" priority="4" operator="containsText" text="A">
      <formula>NOT(ISERROR(SEARCH("A",K1)))</formula>
    </cfRule>
  </conditionalFormatting>
  <conditionalFormatting sqref="K26:K30 K32:K70">
    <cfRule type="containsText" dxfId="47" priority="21" operator="containsText" text="D">
      <formula>NOT(ISERROR(SEARCH("D",K26)))</formula>
    </cfRule>
    <cfRule type="containsText" dxfId="46" priority="22" operator="containsText" text="F">
      <formula>NOT(ISERROR(SEARCH("F",K26)))</formula>
    </cfRule>
    <cfRule type="containsText" dxfId="45" priority="23" operator="containsText" text="S">
      <formula>NOT(ISERROR(SEARCH("S",K26)))</formula>
    </cfRule>
    <cfRule type="containsText" dxfId="44" priority="24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D115:J117</xm:sqref>
        </x14:conditionalFormatting>
        <x14:conditionalFormatting xmlns:xm="http://schemas.microsoft.com/office/excel/2006/main">
          <x14:cfRule type="iconSet" priority="9" id="{0928F462-F03C-4211-8EAC-828D0F66B8D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1" t="s">
        <v>150</v>
      </c>
      <c r="B3" s="41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38</v>
      </c>
      <c r="B4" s="135" t="s">
        <v>138</v>
      </c>
      <c r="C4" s="135" t="s">
        <v>1</v>
      </c>
      <c r="D4" s="135" t="s">
        <v>10</v>
      </c>
      <c r="E4" s="136" t="s">
        <v>137</v>
      </c>
      <c r="F4" s="123" t="s">
        <v>45</v>
      </c>
      <c r="G4" s="146" t="s">
        <v>140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89</v>
      </c>
      <c r="AZ4" s="97" t="s">
        <v>65</v>
      </c>
      <c r="BA4" s="97" t="s">
        <v>122</v>
      </c>
      <c r="BB4" t="s">
        <v>130</v>
      </c>
      <c r="BC4" t="s">
        <v>131</v>
      </c>
      <c r="BD4" t="s">
        <v>112</v>
      </c>
      <c r="BE4" t="s">
        <v>132</v>
      </c>
      <c r="BF4" t="s">
        <v>133</v>
      </c>
      <c r="BG4" t="s">
        <v>89</v>
      </c>
      <c r="BH4" t="s">
        <v>132</v>
      </c>
      <c r="BI4" t="s">
        <v>133</v>
      </c>
      <c r="BJ4" t="s">
        <v>89</v>
      </c>
      <c r="BL4" t="s">
        <v>134</v>
      </c>
      <c r="BM4" t="s">
        <v>135</v>
      </c>
      <c r="BN4" t="s">
        <v>136</v>
      </c>
    </row>
    <row r="5" spans="1:66">
      <c r="A5" s="140" t="str">
        <f>W5</f>
        <v>미추홀교통</v>
      </c>
      <c r="B5" s="140" t="str">
        <f>V5</f>
        <v>12</v>
      </c>
      <c r="C5" s="141" t="str">
        <f>Y5</f>
        <v>70바2527</v>
      </c>
      <c r="D5" s="129" t="str">
        <f>Z5</f>
        <v>대형</v>
      </c>
      <c r="E5" s="125" t="str">
        <f>AZ5</f>
        <v>B</v>
      </c>
      <c r="F5" s="148">
        <f>G5/H5</f>
        <v>0.90476190476190466</v>
      </c>
      <c r="G5" s="149">
        <f>AE5</f>
        <v>1.9</v>
      </c>
      <c r="H5" s="150">
        <f>AF5</f>
        <v>2.1</v>
      </c>
      <c r="I5" s="151">
        <f>AC5</f>
        <v>1355.271</v>
      </c>
      <c r="J5" s="152">
        <f>AI5/AH5</f>
        <v>2.1377484759073577E-2</v>
      </c>
      <c r="K5" s="152">
        <f>AJ5/AH5</f>
        <v>0.37907021356638693</v>
      </c>
      <c r="L5" s="152">
        <f>AK5/AC5</f>
        <v>0.22209580224176567</v>
      </c>
      <c r="M5" s="153">
        <f>AG5</f>
        <v>10.363</v>
      </c>
      <c r="N5" s="154">
        <f>IF(AW5=0,AT5,"속도계이상")</f>
        <v>0</v>
      </c>
      <c r="O5" s="154">
        <f>IF(AW5=0,AU5,"속도계이상")</f>
        <v>28.998000000000001</v>
      </c>
      <c r="P5" s="155">
        <f>AQ5/60</f>
        <v>0</v>
      </c>
      <c r="Q5" s="156">
        <f>AN5</f>
        <v>72</v>
      </c>
      <c r="R5" s="157">
        <f>AC5/(AH5-AI5-AJ5)</f>
        <v>25.568060102621178</v>
      </c>
      <c r="S5" s="142">
        <f>IF(AW5=0,AL5,"속도계이상")</f>
        <v>0</v>
      </c>
      <c r="T5" s="142">
        <f>IF(AW5=0,AM5,"속도계이상")</f>
        <v>393</v>
      </c>
      <c r="U5" t="s">
        <v>115</v>
      </c>
      <c r="V5" s="5" t="s">
        <v>116</v>
      </c>
      <c r="W5" t="s">
        <v>115</v>
      </c>
      <c r="X5" s="5" t="s">
        <v>116</v>
      </c>
      <c r="Y5" t="s">
        <v>343</v>
      </c>
      <c r="Z5" t="s">
        <v>164</v>
      </c>
      <c r="AA5" t="s">
        <v>48</v>
      </c>
      <c r="AB5">
        <v>511</v>
      </c>
      <c r="AC5" s="1">
        <v>1355.271</v>
      </c>
      <c r="AD5" s="1">
        <v>713.40899999999999</v>
      </c>
      <c r="AE5" s="28">
        <v>1.9</v>
      </c>
      <c r="AF5">
        <v>2.1</v>
      </c>
      <c r="AG5">
        <v>10.363</v>
      </c>
      <c r="AH5">
        <v>88.409980000000004</v>
      </c>
      <c r="AI5">
        <v>1.889983</v>
      </c>
      <c r="AJ5">
        <v>33.513590000000001</v>
      </c>
      <c r="AK5">
        <v>301</v>
      </c>
      <c r="AL5">
        <v>0</v>
      </c>
      <c r="AM5">
        <v>393</v>
      </c>
      <c r="AN5">
        <v>72</v>
      </c>
      <c r="AO5">
        <v>15.329389000000001</v>
      </c>
      <c r="AP5">
        <v>760.9</v>
      </c>
      <c r="AQ5">
        <v>0</v>
      </c>
      <c r="AR5">
        <v>31</v>
      </c>
      <c r="AS5">
        <v>6073</v>
      </c>
      <c r="AT5">
        <v>0</v>
      </c>
      <c r="AU5">
        <v>28.998000000000001</v>
      </c>
      <c r="AV5">
        <v>12047</v>
      </c>
      <c r="AW5">
        <v>0</v>
      </c>
      <c r="AX5" s="29">
        <v>0.43</v>
      </c>
      <c r="AY5">
        <v>0.90476190476190466</v>
      </c>
      <c r="AZ5" t="s">
        <v>68</v>
      </c>
      <c r="BA5" t="s">
        <v>168</v>
      </c>
      <c r="BB5">
        <v>8</v>
      </c>
      <c r="BC5" t="s">
        <v>312</v>
      </c>
      <c r="BD5">
        <v>10</v>
      </c>
      <c r="BE5">
        <v>92819.529999999984</v>
      </c>
      <c r="BF5">
        <v>1.4601140514286166E-2</v>
      </c>
      <c r="BG5">
        <v>1.3210555703401768E-2</v>
      </c>
      <c r="BH5">
        <v>132910.34</v>
      </c>
      <c r="BI5">
        <v>1.0196881597022475E-2</v>
      </c>
      <c r="BJ5">
        <v>9.2257500163536663E-3</v>
      </c>
      <c r="BK5">
        <v>1</v>
      </c>
      <c r="BL5" t="s">
        <v>317</v>
      </c>
      <c r="BM5" t="s">
        <v>318</v>
      </c>
      <c r="BN5" t="s">
        <v>317</v>
      </c>
    </row>
    <row r="6" spans="1:66">
      <c r="A6" s="137" t="str">
        <f t="shared" ref="A6:A7" si="0">W6</f>
        <v>미추홀교통</v>
      </c>
      <c r="B6" s="137" t="str">
        <f t="shared" ref="B6:B7" si="1">V6</f>
        <v>12</v>
      </c>
      <c r="C6" s="138" t="str">
        <f t="shared" ref="C6:C7" si="2">Y6</f>
        <v>70바2601</v>
      </c>
      <c r="D6" s="113" t="str">
        <f t="shared" ref="D6:D7" si="3">Z6</f>
        <v>대형</v>
      </c>
      <c r="E6" s="109" t="str">
        <f>AZ6</f>
        <v>C</v>
      </c>
      <c r="F6" s="158">
        <f>G6/H6</f>
        <v>0.87714285714285711</v>
      </c>
      <c r="G6" s="159">
        <f>AE6</f>
        <v>1.8420000000000001</v>
      </c>
      <c r="H6" s="160">
        <f>AF6</f>
        <v>2.1</v>
      </c>
      <c r="I6" s="161">
        <f t="shared" ref="I6:I7" si="4">AC6</f>
        <v>5620.0230000000001</v>
      </c>
      <c r="J6" s="162">
        <f t="shared" ref="J6:J7" si="5">AI6/AH6</f>
        <v>1.5042889970841753E-2</v>
      </c>
      <c r="K6" s="162">
        <f t="shared" ref="K6:K7" si="6">AJ6/AH6</f>
        <v>0.38408526413968647</v>
      </c>
      <c r="L6" s="162">
        <f t="shared" ref="L6:L7" si="7">AK6/AC6</f>
        <v>0.20587104358825578</v>
      </c>
      <c r="M6" s="163">
        <f t="shared" ref="M6:M7" si="8">AG6</f>
        <v>12.369</v>
      </c>
      <c r="N6" s="164">
        <f t="shared" ref="N6:N7" si="9">IF(AW6=0,AT6,"속도계이상")</f>
        <v>7.0999999999999994E-2</v>
      </c>
      <c r="O6" s="164">
        <f t="shared" ref="O6:O7" si="10">IF(AW6=0,AU6,"속도계이상")</f>
        <v>22.454999999999998</v>
      </c>
      <c r="P6" s="165">
        <f t="shared" ref="P6:P7" si="11">AQ6/60</f>
        <v>0</v>
      </c>
      <c r="Q6" s="166">
        <f t="shared" ref="Q6:Q7" si="12">AN6</f>
        <v>77</v>
      </c>
      <c r="R6" s="167">
        <f t="shared" ref="R6:R7" si="13">AC6/(AH6-AI6-AJ6)</f>
        <v>25.850667587768488</v>
      </c>
      <c r="S6" s="139">
        <f t="shared" ref="S6:S7" si="14">IF(AW6=0,AL6,"속도계이상")</f>
        <v>4</v>
      </c>
      <c r="T6" s="139">
        <f t="shared" ref="T6:T7" si="15">IF(AW6=0,AM6,"속도계이상")</f>
        <v>1262</v>
      </c>
      <c r="U6" t="s">
        <v>115</v>
      </c>
      <c r="V6" s="5" t="s">
        <v>116</v>
      </c>
      <c r="W6" t="s">
        <v>115</v>
      </c>
      <c r="X6" s="5" t="s">
        <v>116</v>
      </c>
      <c r="Y6" t="s">
        <v>169</v>
      </c>
      <c r="Z6" t="s">
        <v>164</v>
      </c>
      <c r="AA6" t="s">
        <v>48</v>
      </c>
      <c r="AB6">
        <v>511</v>
      </c>
      <c r="AC6" s="1">
        <v>5620.0230000000001</v>
      </c>
      <c r="AD6" s="1">
        <v>3051.3870000000002</v>
      </c>
      <c r="AE6" s="28">
        <v>1.8420000000000001</v>
      </c>
      <c r="AF6">
        <v>2.1</v>
      </c>
      <c r="AG6">
        <v>12.369</v>
      </c>
      <c r="AH6">
        <v>361.81325600000002</v>
      </c>
      <c r="AI6">
        <v>5.442717</v>
      </c>
      <c r="AJ6">
        <v>138.96714</v>
      </c>
      <c r="AK6">
        <v>1157</v>
      </c>
      <c r="AL6">
        <v>4</v>
      </c>
      <c r="AM6">
        <v>1262</v>
      </c>
      <c r="AN6">
        <v>77</v>
      </c>
      <c r="AO6">
        <v>15.532938</v>
      </c>
      <c r="AP6">
        <v>4106.6000000000004</v>
      </c>
      <c r="AQ6">
        <v>0</v>
      </c>
      <c r="AR6">
        <v>112</v>
      </c>
      <c r="AS6">
        <v>24538</v>
      </c>
      <c r="AT6">
        <v>7.0999999999999994E-2</v>
      </c>
      <c r="AU6">
        <v>22.454999999999998</v>
      </c>
      <c r="AV6">
        <v>48881</v>
      </c>
      <c r="AW6">
        <v>0</v>
      </c>
      <c r="AX6" s="29">
        <v>0.46</v>
      </c>
      <c r="AY6">
        <v>0.87714285714285711</v>
      </c>
      <c r="AZ6" t="s">
        <v>69</v>
      </c>
      <c r="BA6" t="s">
        <v>168</v>
      </c>
      <c r="BB6">
        <v>6</v>
      </c>
      <c r="BC6" t="s">
        <v>293</v>
      </c>
      <c r="BD6">
        <v>14</v>
      </c>
      <c r="BE6">
        <v>92819.529999999984</v>
      </c>
      <c r="BF6">
        <v>6.0547850220745582E-2</v>
      </c>
      <c r="BG6">
        <v>5.3109114336482549E-2</v>
      </c>
      <c r="BH6">
        <v>132910.34</v>
      </c>
      <c r="BI6">
        <v>4.2284317382680688E-2</v>
      </c>
      <c r="BJ6">
        <v>3.7089386961379915E-2</v>
      </c>
      <c r="BK6">
        <v>1</v>
      </c>
      <c r="BL6" t="s">
        <v>67</v>
      </c>
      <c r="BM6">
        <v>1</v>
      </c>
      <c r="BN6" t="s">
        <v>252</v>
      </c>
    </row>
    <row r="7" spans="1:66">
      <c r="A7" s="140" t="str">
        <f t="shared" si="0"/>
        <v>미추홀교통</v>
      </c>
      <c r="B7" s="140" t="str">
        <f t="shared" si="1"/>
        <v>12</v>
      </c>
      <c r="C7" s="141" t="str">
        <f t="shared" si="2"/>
        <v>70바2606</v>
      </c>
      <c r="D7" s="129" t="str">
        <f t="shared" si="3"/>
        <v>대형</v>
      </c>
      <c r="E7" s="125" t="str">
        <f t="shared" ref="E7:E15" si="16">AZ7</f>
        <v>C</v>
      </c>
      <c r="F7" s="148">
        <f t="shared" ref="F7:F15" si="17">G7/H7</f>
        <v>0.85333333333333328</v>
      </c>
      <c r="G7" s="149">
        <f t="shared" ref="G7:G15" si="18">AE7</f>
        <v>1.792</v>
      </c>
      <c r="H7" s="150">
        <f t="shared" ref="H7:H15" si="19">AF7</f>
        <v>2.1</v>
      </c>
      <c r="I7" s="151">
        <f t="shared" si="4"/>
        <v>4568.6360000000004</v>
      </c>
      <c r="J7" s="152">
        <f t="shared" si="5"/>
        <v>1.8486815671343679E-2</v>
      </c>
      <c r="K7" s="152">
        <f t="shared" si="6"/>
        <v>0.36940290068385567</v>
      </c>
      <c r="L7" s="152">
        <f t="shared" si="7"/>
        <v>0.18561338657752552</v>
      </c>
      <c r="M7" s="153">
        <f t="shared" si="8"/>
        <v>13.584</v>
      </c>
      <c r="N7" s="154">
        <f t="shared" si="9"/>
        <v>1.8819999999999999</v>
      </c>
      <c r="O7" s="154">
        <f t="shared" si="10"/>
        <v>37.975999999999999</v>
      </c>
      <c r="P7" s="155">
        <f t="shared" si="11"/>
        <v>0</v>
      </c>
      <c r="Q7" s="156">
        <f t="shared" si="12"/>
        <v>77</v>
      </c>
      <c r="R7" s="157">
        <f t="shared" si="13"/>
        <v>26.1551774231176</v>
      </c>
      <c r="S7" s="142">
        <f t="shared" si="14"/>
        <v>86</v>
      </c>
      <c r="T7" s="142">
        <f t="shared" si="15"/>
        <v>1735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344</v>
      </c>
      <c r="Z7" s="4" t="s">
        <v>164</v>
      </c>
      <c r="AA7" s="4" t="s">
        <v>48</v>
      </c>
      <c r="AB7" s="4">
        <v>511</v>
      </c>
      <c r="AC7" s="4">
        <v>4568.6360000000004</v>
      </c>
      <c r="AD7" s="4">
        <v>2549.748</v>
      </c>
      <c r="AE7" s="4">
        <v>1.792</v>
      </c>
      <c r="AF7" s="4">
        <v>2.1</v>
      </c>
      <c r="AG7" s="4">
        <v>13.584</v>
      </c>
      <c r="AH7" s="4">
        <v>285.36401799999999</v>
      </c>
      <c r="AI7" s="4">
        <v>5.2754719999999997</v>
      </c>
      <c r="AJ7" s="4">
        <v>105.41429599999999</v>
      </c>
      <c r="AK7" s="4">
        <v>848</v>
      </c>
      <c r="AL7" s="4">
        <v>86</v>
      </c>
      <c r="AM7" s="4">
        <v>1735</v>
      </c>
      <c r="AN7" s="4">
        <v>77</v>
      </c>
      <c r="AO7" s="4">
        <v>16.009853</v>
      </c>
      <c r="AP7" s="4">
        <v>1864.7</v>
      </c>
      <c r="AQ7" s="4">
        <v>0</v>
      </c>
      <c r="AR7" s="4">
        <v>36</v>
      </c>
      <c r="AS7" s="4">
        <v>9057</v>
      </c>
      <c r="AT7" s="4">
        <v>1.8819999999999999</v>
      </c>
      <c r="AU7" s="4">
        <v>37.975999999999999</v>
      </c>
      <c r="AV7" s="4">
        <v>32283</v>
      </c>
      <c r="AW7" s="4">
        <v>0</v>
      </c>
      <c r="AX7" s="30">
        <v>0.47</v>
      </c>
      <c r="AY7">
        <v>0.85333333333333328</v>
      </c>
      <c r="AZ7" t="s">
        <v>69</v>
      </c>
      <c r="BA7" t="s">
        <v>168</v>
      </c>
      <c r="BB7">
        <v>8</v>
      </c>
      <c r="BC7" t="s">
        <v>304</v>
      </c>
      <c r="BD7">
        <v>12</v>
      </c>
      <c r="BE7">
        <v>92819.529999999984</v>
      </c>
      <c r="BF7">
        <v>4.9220632769849205E-2</v>
      </c>
      <c r="BG7">
        <v>4.2001606630271318E-2</v>
      </c>
      <c r="BH7">
        <v>132910.34</v>
      </c>
      <c r="BI7">
        <v>3.4373819222793353E-2</v>
      </c>
      <c r="BJ7">
        <v>2.9332325736783658E-2</v>
      </c>
      <c r="BK7">
        <v>1</v>
      </c>
      <c r="BL7" t="s">
        <v>317</v>
      </c>
      <c r="BM7" t="s">
        <v>318</v>
      </c>
      <c r="BN7" t="s">
        <v>317</v>
      </c>
    </row>
    <row r="8" spans="1:66">
      <c r="A8" s="137" t="str">
        <f t="shared" ref="A8:A15" si="20">W8</f>
        <v>미추홀교통</v>
      </c>
      <c r="B8" s="137" t="str">
        <f t="shared" ref="B8:B15" si="21">V8</f>
        <v>12</v>
      </c>
      <c r="C8" s="138" t="str">
        <f t="shared" ref="C8:C15" si="22">Y8</f>
        <v>70바2617</v>
      </c>
      <c r="D8" s="113" t="str">
        <f t="shared" ref="D8:D15" si="23">Z8</f>
        <v>대형</v>
      </c>
      <c r="E8" s="109" t="str">
        <f t="shared" si="16"/>
        <v>C</v>
      </c>
      <c r="F8" s="158">
        <f t="shared" si="17"/>
        <v>0.87190476190476185</v>
      </c>
      <c r="G8" s="159">
        <f t="shared" si="18"/>
        <v>1.831</v>
      </c>
      <c r="H8" s="160">
        <f t="shared" si="19"/>
        <v>2.1</v>
      </c>
      <c r="I8" s="161">
        <f t="shared" ref="I8:I15" si="24">AC8</f>
        <v>6204.2619999999997</v>
      </c>
      <c r="J8" s="162">
        <f t="shared" ref="J8:J15" si="25">AI8/AH8</f>
        <v>1.7296963992066837E-2</v>
      </c>
      <c r="K8" s="162">
        <f t="shared" ref="K8:K15" si="26">AJ8/AH8</f>
        <v>0.37177067448204026</v>
      </c>
      <c r="L8" s="162">
        <f t="shared" ref="L8:L15" si="27">AK8/AC8</f>
        <v>0.22742430928932403</v>
      </c>
      <c r="M8" s="163">
        <f t="shared" ref="M8:M15" si="28">AG8</f>
        <v>11.131</v>
      </c>
      <c r="N8" s="164">
        <f t="shared" ref="N8:N15" si="29">IF(AW8=0,AT8,"속도계이상")</f>
        <v>0.161</v>
      </c>
      <c r="O8" s="164">
        <f t="shared" ref="O8:O15" si="30">IF(AW8=0,AU8,"속도계이상")</f>
        <v>41.567999999999998</v>
      </c>
      <c r="P8" s="165">
        <f t="shared" ref="P8:P15" si="31">AQ8/60</f>
        <v>0.73499999999999999</v>
      </c>
      <c r="Q8" s="166">
        <f t="shared" ref="Q8:Q15" si="32">AN8</f>
        <v>88</v>
      </c>
      <c r="R8" s="167">
        <f t="shared" ref="R8:R15" si="33">AC8/(AH8-AI8-AJ8)</f>
        <v>25.725164841006201</v>
      </c>
      <c r="S8" s="139">
        <f t="shared" ref="S8:S15" si="34">IF(AW8=0,AL8,"속도계이상")</f>
        <v>10</v>
      </c>
      <c r="T8" s="139">
        <f t="shared" ref="T8:T15" si="35">IF(AW8=0,AM8,"속도계이상")</f>
        <v>2579</v>
      </c>
      <c r="U8" t="s">
        <v>115</v>
      </c>
      <c r="V8" s="5" t="s">
        <v>116</v>
      </c>
      <c r="W8" t="s">
        <v>115</v>
      </c>
      <c r="X8" s="5" t="s">
        <v>116</v>
      </c>
      <c r="Y8" t="s">
        <v>170</v>
      </c>
      <c r="Z8" t="s">
        <v>164</v>
      </c>
      <c r="AA8" t="s">
        <v>48</v>
      </c>
      <c r="AB8">
        <v>511</v>
      </c>
      <c r="AC8" s="1">
        <v>6204.2619999999997</v>
      </c>
      <c r="AD8" s="1">
        <v>3389.3679999999999</v>
      </c>
      <c r="AE8" s="28">
        <v>1.831</v>
      </c>
      <c r="AF8">
        <v>2.1</v>
      </c>
      <c r="AG8">
        <v>11.131</v>
      </c>
      <c r="AH8">
        <v>394.765174</v>
      </c>
      <c r="AI8">
        <v>6.8282389999999999</v>
      </c>
      <c r="AJ8">
        <v>146.76211499999999</v>
      </c>
      <c r="AK8">
        <v>1411</v>
      </c>
      <c r="AL8">
        <v>10</v>
      </c>
      <c r="AM8">
        <v>2579</v>
      </c>
      <c r="AN8">
        <v>88</v>
      </c>
      <c r="AO8">
        <v>15.716335000000001</v>
      </c>
      <c r="AP8">
        <v>3386.3</v>
      </c>
      <c r="AQ8">
        <v>44.1</v>
      </c>
      <c r="AR8">
        <v>67</v>
      </c>
      <c r="AS8">
        <v>13135</v>
      </c>
      <c r="AT8">
        <v>0.161</v>
      </c>
      <c r="AU8">
        <v>41.567999999999998</v>
      </c>
      <c r="AV8">
        <v>53732</v>
      </c>
      <c r="AW8">
        <v>0</v>
      </c>
      <c r="AX8" s="29">
        <v>0.43</v>
      </c>
      <c r="AY8">
        <v>0.87190476190476185</v>
      </c>
      <c r="AZ8" t="s">
        <v>69</v>
      </c>
      <c r="BA8" t="s">
        <v>168</v>
      </c>
      <c r="BB8">
        <v>7</v>
      </c>
      <c r="BC8" t="s">
        <v>316</v>
      </c>
      <c r="BD8">
        <v>12</v>
      </c>
      <c r="BE8">
        <v>92819.529999999984</v>
      </c>
      <c r="BF8">
        <v>6.6842204436932617E-2</v>
      </c>
      <c r="BG8">
        <v>5.8280036344773148E-2</v>
      </c>
      <c r="BH8">
        <v>132910.34</v>
      </c>
      <c r="BI8">
        <v>4.6680055140931848E-2</v>
      </c>
      <c r="BJ8">
        <v>4.0700562363355335E-2</v>
      </c>
      <c r="BK8">
        <v>1</v>
      </c>
      <c r="BL8" t="s">
        <v>67</v>
      </c>
      <c r="BM8">
        <v>1</v>
      </c>
      <c r="BN8" t="s">
        <v>252</v>
      </c>
    </row>
    <row r="9" spans="1:66">
      <c r="A9" s="140" t="str">
        <f t="shared" si="20"/>
        <v>미추홀교통</v>
      </c>
      <c r="B9" s="140" t="str">
        <f t="shared" si="21"/>
        <v>12</v>
      </c>
      <c r="C9" s="141" t="str">
        <f t="shared" si="22"/>
        <v>70바2619</v>
      </c>
      <c r="D9" s="129" t="str">
        <f t="shared" si="23"/>
        <v>대형</v>
      </c>
      <c r="E9" s="125" t="str">
        <f t="shared" si="16"/>
        <v>B</v>
      </c>
      <c r="F9" s="148">
        <f t="shared" si="17"/>
        <v>0.92095238095238086</v>
      </c>
      <c r="G9" s="149">
        <f t="shared" si="18"/>
        <v>1.9339999999999999</v>
      </c>
      <c r="H9" s="150">
        <f t="shared" si="19"/>
        <v>2.1</v>
      </c>
      <c r="I9" s="151">
        <f t="shared" si="24"/>
        <v>4789.76</v>
      </c>
      <c r="J9" s="152">
        <f t="shared" si="25"/>
        <v>2.6071008309453469E-2</v>
      </c>
      <c r="K9" s="152">
        <f t="shared" si="26"/>
        <v>0.35718347603999184</v>
      </c>
      <c r="L9" s="152">
        <f t="shared" si="27"/>
        <v>0.12881647514698022</v>
      </c>
      <c r="M9" s="153">
        <f t="shared" si="28"/>
        <v>9.5779999999999994</v>
      </c>
      <c r="N9" s="154">
        <f t="shared" si="29"/>
        <v>0.54300000000000004</v>
      </c>
      <c r="O9" s="154">
        <f t="shared" si="30"/>
        <v>17.202999999999999</v>
      </c>
      <c r="P9" s="155">
        <f t="shared" si="31"/>
        <v>0.08</v>
      </c>
      <c r="Q9" s="156">
        <f t="shared" si="32"/>
        <v>89</v>
      </c>
      <c r="R9" s="157">
        <f t="shared" si="33"/>
        <v>24.85356585619763</v>
      </c>
      <c r="S9" s="142">
        <f t="shared" si="34"/>
        <v>26</v>
      </c>
      <c r="T9" s="142">
        <f t="shared" si="35"/>
        <v>824</v>
      </c>
      <c r="U9" t="s">
        <v>115</v>
      </c>
      <c r="V9" s="5" t="s">
        <v>116</v>
      </c>
      <c r="W9" t="s">
        <v>115</v>
      </c>
      <c r="X9" s="5" t="s">
        <v>116</v>
      </c>
      <c r="Y9" t="s">
        <v>171</v>
      </c>
      <c r="Z9" t="s">
        <v>164</v>
      </c>
      <c r="AA9" t="s">
        <v>48</v>
      </c>
      <c r="AB9">
        <v>511</v>
      </c>
      <c r="AC9" s="1">
        <v>4789.76</v>
      </c>
      <c r="AD9" s="1">
        <v>2476.6570000000002</v>
      </c>
      <c r="AE9" s="28">
        <v>1.9339999999999999</v>
      </c>
      <c r="AF9">
        <v>2.1</v>
      </c>
      <c r="AG9">
        <v>9.5779999999999994</v>
      </c>
      <c r="AH9">
        <v>312.477711</v>
      </c>
      <c r="AI9">
        <v>8.1466089999999998</v>
      </c>
      <c r="AJ9">
        <v>111.611875</v>
      </c>
      <c r="AK9">
        <v>617</v>
      </c>
      <c r="AL9">
        <v>26</v>
      </c>
      <c r="AM9">
        <v>824</v>
      </c>
      <c r="AN9">
        <v>89</v>
      </c>
      <c r="AO9">
        <v>15.328325</v>
      </c>
      <c r="AP9">
        <v>1435.5</v>
      </c>
      <c r="AQ9">
        <v>4.8</v>
      </c>
      <c r="AR9">
        <v>42</v>
      </c>
      <c r="AS9">
        <v>7348</v>
      </c>
      <c r="AT9">
        <v>0.54300000000000004</v>
      </c>
      <c r="AU9">
        <v>17.202999999999999</v>
      </c>
      <c r="AV9">
        <v>26555</v>
      </c>
      <c r="AW9">
        <v>0</v>
      </c>
      <c r="AX9" s="29">
        <v>0.43</v>
      </c>
      <c r="AY9">
        <v>0.92095238095238086</v>
      </c>
      <c r="AZ9" t="s">
        <v>68</v>
      </c>
      <c r="BA9" t="s">
        <v>168</v>
      </c>
      <c r="BB9">
        <v>5</v>
      </c>
      <c r="BC9" t="s">
        <v>235</v>
      </c>
      <c r="BD9">
        <v>8</v>
      </c>
      <c r="BE9">
        <v>92819.529999999984</v>
      </c>
      <c r="BF9">
        <v>5.1602933132714648E-2</v>
      </c>
      <c r="BG9">
        <v>4.7523844132700055E-2</v>
      </c>
      <c r="BH9">
        <v>132910.34</v>
      </c>
      <c r="BI9">
        <v>3.6037527253334846E-2</v>
      </c>
      <c r="BJ9">
        <v>3.3188846527595038E-2</v>
      </c>
      <c r="BK9">
        <v>1</v>
      </c>
      <c r="BL9" t="s">
        <v>68</v>
      </c>
      <c r="BM9">
        <v>0</v>
      </c>
      <c r="BN9" t="s">
        <v>254</v>
      </c>
    </row>
    <row r="10" spans="1:66">
      <c r="A10" s="137" t="str">
        <f t="shared" si="20"/>
        <v>미추홀교통</v>
      </c>
      <c r="B10" s="137" t="str">
        <f t="shared" si="21"/>
        <v>12</v>
      </c>
      <c r="C10" s="138" t="str">
        <f t="shared" si="22"/>
        <v>70바2624</v>
      </c>
      <c r="D10" s="113" t="str">
        <f t="shared" si="23"/>
        <v>대형</v>
      </c>
      <c r="E10" s="109" t="str">
        <f t="shared" si="16"/>
        <v>D</v>
      </c>
      <c r="F10" s="158">
        <f t="shared" si="17"/>
        <v>0.84952380952380946</v>
      </c>
      <c r="G10" s="159">
        <f t="shared" si="18"/>
        <v>1.784</v>
      </c>
      <c r="H10" s="160">
        <f t="shared" si="19"/>
        <v>2.1</v>
      </c>
      <c r="I10" s="161">
        <f t="shared" si="24"/>
        <v>2149.3719999999998</v>
      </c>
      <c r="J10" s="162">
        <f t="shared" si="25"/>
        <v>1.1544872773644048E-2</v>
      </c>
      <c r="K10" s="162">
        <f t="shared" si="26"/>
        <v>0.34654295847658695</v>
      </c>
      <c r="L10" s="162">
        <f t="shared" si="27"/>
        <v>0.18470511386581756</v>
      </c>
      <c r="M10" s="163">
        <f t="shared" si="28"/>
        <v>11.185</v>
      </c>
      <c r="N10" s="164">
        <f t="shared" si="29"/>
        <v>0.27900000000000003</v>
      </c>
      <c r="O10" s="164">
        <f t="shared" si="30"/>
        <v>27.728999999999999</v>
      </c>
      <c r="P10" s="165">
        <f t="shared" si="31"/>
        <v>0</v>
      </c>
      <c r="Q10" s="166">
        <f t="shared" si="32"/>
        <v>82</v>
      </c>
      <c r="R10" s="167">
        <f t="shared" si="33"/>
        <v>25.156742746224882</v>
      </c>
      <c r="S10" s="139">
        <f t="shared" si="34"/>
        <v>6</v>
      </c>
      <c r="T10" s="139">
        <f t="shared" si="35"/>
        <v>596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345</v>
      </c>
      <c r="Z10" s="4" t="s">
        <v>164</v>
      </c>
      <c r="AA10" s="4" t="s">
        <v>48</v>
      </c>
      <c r="AB10" s="4">
        <v>511</v>
      </c>
      <c r="AC10" s="4">
        <v>2149.3719999999998</v>
      </c>
      <c r="AD10" s="4">
        <v>1204.4929999999999</v>
      </c>
      <c r="AE10" s="4">
        <v>1.784</v>
      </c>
      <c r="AF10" s="4">
        <v>2.1</v>
      </c>
      <c r="AG10" s="4">
        <v>11.185</v>
      </c>
      <c r="AH10" s="4">
        <v>133.101077</v>
      </c>
      <c r="AI10" s="4">
        <v>1.536635</v>
      </c>
      <c r="AJ10" s="4">
        <v>46.125241000000003</v>
      </c>
      <c r="AK10" s="4">
        <v>397</v>
      </c>
      <c r="AL10" s="4">
        <v>6</v>
      </c>
      <c r="AM10" s="4">
        <v>596</v>
      </c>
      <c r="AN10" s="4">
        <v>82</v>
      </c>
      <c r="AO10" s="4">
        <v>16.148419000000001</v>
      </c>
      <c r="AP10" s="4">
        <v>1366.4</v>
      </c>
      <c r="AQ10" s="4">
        <v>0</v>
      </c>
      <c r="AR10" s="4">
        <v>16</v>
      </c>
      <c r="AS10" s="4">
        <v>4027</v>
      </c>
      <c r="AT10" s="4">
        <v>0.27900000000000003</v>
      </c>
      <c r="AU10" s="4">
        <v>27.728999999999999</v>
      </c>
      <c r="AV10" s="4">
        <v>17784</v>
      </c>
      <c r="AW10" s="4">
        <v>0</v>
      </c>
      <c r="AX10" s="30">
        <v>0.43</v>
      </c>
      <c r="AY10">
        <v>0.84952380952380946</v>
      </c>
      <c r="AZ10" t="s">
        <v>67</v>
      </c>
      <c r="BA10" t="s">
        <v>168</v>
      </c>
      <c r="BB10">
        <v>1</v>
      </c>
      <c r="BC10" t="s">
        <v>255</v>
      </c>
      <c r="BD10">
        <v>10</v>
      </c>
      <c r="BE10">
        <v>92819.529999999984</v>
      </c>
      <c r="BF10">
        <v>2.3156462869398285E-2</v>
      </c>
      <c r="BG10">
        <v>1.9671966551907876E-2</v>
      </c>
      <c r="BH10">
        <v>132910.34</v>
      </c>
      <c r="BI10">
        <v>1.617159357202758E-2</v>
      </c>
      <c r="BJ10">
        <v>1.3738153777379618E-2</v>
      </c>
      <c r="BK10">
        <v>1</v>
      </c>
      <c r="BL10" t="s">
        <v>317</v>
      </c>
      <c r="BM10" t="s">
        <v>318</v>
      </c>
      <c r="BN10" t="s">
        <v>317</v>
      </c>
    </row>
    <row r="11" spans="1:66">
      <c r="A11" s="140" t="str">
        <f t="shared" si="20"/>
        <v>미추홀교통</v>
      </c>
      <c r="B11" s="140" t="str">
        <f t="shared" si="21"/>
        <v>12</v>
      </c>
      <c r="C11" s="141" t="str">
        <f t="shared" si="22"/>
        <v>70바2640</v>
      </c>
      <c r="D11" s="129" t="str">
        <f t="shared" si="23"/>
        <v>대형</v>
      </c>
      <c r="E11" s="125" t="str">
        <f t="shared" si="16"/>
        <v>B</v>
      </c>
      <c r="F11" s="148">
        <f t="shared" si="17"/>
        <v>0.94428571428571428</v>
      </c>
      <c r="G11" s="149">
        <f t="shared" si="18"/>
        <v>1.9830000000000001</v>
      </c>
      <c r="H11" s="150">
        <f t="shared" si="19"/>
        <v>2.1</v>
      </c>
      <c r="I11" s="151">
        <f t="shared" si="24"/>
        <v>5945.8339999999998</v>
      </c>
      <c r="J11" s="152">
        <f t="shared" si="25"/>
        <v>1.4086139162251807E-2</v>
      </c>
      <c r="K11" s="152">
        <f t="shared" si="26"/>
        <v>0.35060085422548865</v>
      </c>
      <c r="L11" s="152">
        <f t="shared" si="27"/>
        <v>0.18248070834133615</v>
      </c>
      <c r="M11" s="153">
        <f t="shared" si="28"/>
        <v>9.69</v>
      </c>
      <c r="N11" s="154">
        <f t="shared" si="29"/>
        <v>8.4000000000000005E-2</v>
      </c>
      <c r="O11" s="154">
        <f t="shared" si="30"/>
        <v>12.378</v>
      </c>
      <c r="P11" s="155">
        <f t="shared" si="31"/>
        <v>2.6666666666666668E-2</v>
      </c>
      <c r="Q11" s="156">
        <f t="shared" si="32"/>
        <v>85</v>
      </c>
      <c r="R11" s="157">
        <f t="shared" si="33"/>
        <v>25.072587293202094</v>
      </c>
      <c r="S11" s="142">
        <f t="shared" si="34"/>
        <v>5</v>
      </c>
      <c r="T11" s="142">
        <f t="shared" si="35"/>
        <v>736</v>
      </c>
      <c r="U11" t="s">
        <v>115</v>
      </c>
      <c r="V11" s="5" t="s">
        <v>116</v>
      </c>
      <c r="W11" t="s">
        <v>115</v>
      </c>
      <c r="X11" s="5" t="s">
        <v>116</v>
      </c>
      <c r="Y11" t="s">
        <v>172</v>
      </c>
      <c r="Z11" t="s">
        <v>164</v>
      </c>
      <c r="AA11" t="s">
        <v>48</v>
      </c>
      <c r="AB11">
        <v>511</v>
      </c>
      <c r="AC11" s="1">
        <v>5945.8339999999998</v>
      </c>
      <c r="AD11" s="1">
        <v>2998.9029999999998</v>
      </c>
      <c r="AE11" s="28">
        <v>1.9830000000000001</v>
      </c>
      <c r="AF11">
        <v>2.1</v>
      </c>
      <c r="AG11">
        <v>9.69</v>
      </c>
      <c r="AH11">
        <v>373.272402</v>
      </c>
      <c r="AI11">
        <v>5.2579669999999998</v>
      </c>
      <c r="AJ11">
        <v>130.86962299999999</v>
      </c>
      <c r="AK11">
        <v>1085</v>
      </c>
      <c r="AL11">
        <v>5</v>
      </c>
      <c r="AM11">
        <v>736</v>
      </c>
      <c r="AN11">
        <v>85</v>
      </c>
      <c r="AO11">
        <v>15.928940000000001</v>
      </c>
      <c r="AP11">
        <v>2466.6</v>
      </c>
      <c r="AQ11">
        <v>1.6</v>
      </c>
      <c r="AR11">
        <v>24</v>
      </c>
      <c r="AS11">
        <v>4390</v>
      </c>
      <c r="AT11">
        <v>8.4000000000000005E-2</v>
      </c>
      <c r="AU11">
        <v>12.378</v>
      </c>
      <c r="AV11">
        <v>52196</v>
      </c>
      <c r="AW11">
        <v>0</v>
      </c>
      <c r="AX11" s="29">
        <v>0.44</v>
      </c>
      <c r="AY11">
        <v>0.94428571428571428</v>
      </c>
      <c r="AZ11" t="s">
        <v>68</v>
      </c>
      <c r="BA11" t="s">
        <v>168</v>
      </c>
      <c r="BB11">
        <v>2</v>
      </c>
      <c r="BC11" t="s">
        <v>179</v>
      </c>
      <c r="BD11">
        <v>14</v>
      </c>
      <c r="BE11">
        <v>92819.529999999984</v>
      </c>
      <c r="BF11">
        <v>6.4058005895957462E-2</v>
      </c>
      <c r="BG11">
        <v>6.0489059853182689E-2</v>
      </c>
      <c r="BH11">
        <v>132910.34</v>
      </c>
      <c r="BI11">
        <v>4.4735676697539105E-2</v>
      </c>
      <c r="BJ11">
        <v>4.22432604243905E-2</v>
      </c>
      <c r="BK11">
        <v>1</v>
      </c>
      <c r="BL11" t="s">
        <v>68</v>
      </c>
      <c r="BM11">
        <v>0</v>
      </c>
      <c r="BN11" t="s">
        <v>254</v>
      </c>
    </row>
    <row r="12" spans="1:66" s="2" customFormat="1">
      <c r="A12" s="137" t="str">
        <f t="shared" si="20"/>
        <v>미추홀교통</v>
      </c>
      <c r="B12" s="137" t="str">
        <f t="shared" si="21"/>
        <v>12</v>
      </c>
      <c r="C12" s="138" t="str">
        <f t="shared" si="22"/>
        <v>70바2643</v>
      </c>
      <c r="D12" s="113" t="str">
        <f t="shared" si="23"/>
        <v>대형</v>
      </c>
      <c r="E12" s="109" t="str">
        <f t="shared" si="16"/>
        <v>C</v>
      </c>
      <c r="F12" s="158">
        <f t="shared" si="17"/>
        <v>0.89761904761904754</v>
      </c>
      <c r="G12" s="159">
        <f t="shared" si="18"/>
        <v>1.885</v>
      </c>
      <c r="H12" s="160">
        <f t="shared" si="19"/>
        <v>2.1</v>
      </c>
      <c r="I12" s="161">
        <f t="shared" si="24"/>
        <v>500.86599999999999</v>
      </c>
      <c r="J12" s="162">
        <f t="shared" si="25"/>
        <v>1.5260568257534151E-2</v>
      </c>
      <c r="K12" s="162">
        <f t="shared" si="26"/>
        <v>0.36371644234765449</v>
      </c>
      <c r="L12" s="162">
        <f t="shared" si="27"/>
        <v>0.22361270279875256</v>
      </c>
      <c r="M12" s="163">
        <f t="shared" si="28"/>
        <v>11.736000000000001</v>
      </c>
      <c r="N12" s="164">
        <f t="shared" si="29"/>
        <v>0.998</v>
      </c>
      <c r="O12" s="164">
        <f t="shared" si="30"/>
        <v>35.738</v>
      </c>
      <c r="P12" s="165">
        <f t="shared" si="31"/>
        <v>0</v>
      </c>
      <c r="Q12" s="166">
        <f t="shared" si="32"/>
        <v>70</v>
      </c>
      <c r="R12" s="167">
        <f t="shared" si="33"/>
        <v>26.156394523693873</v>
      </c>
      <c r="S12" s="139">
        <f t="shared" si="34"/>
        <v>5</v>
      </c>
      <c r="T12" s="139">
        <f t="shared" si="35"/>
        <v>179</v>
      </c>
      <c r="U12" t="s">
        <v>115</v>
      </c>
      <c r="V12" s="5" t="s">
        <v>116</v>
      </c>
      <c r="W12" t="s">
        <v>115</v>
      </c>
      <c r="X12" s="5" t="s">
        <v>116</v>
      </c>
      <c r="Y12" t="s">
        <v>346</v>
      </c>
      <c r="Z12" t="s">
        <v>164</v>
      </c>
      <c r="AA12" t="s">
        <v>48</v>
      </c>
      <c r="AB12">
        <v>511</v>
      </c>
      <c r="AC12" s="1">
        <v>500.86599999999999</v>
      </c>
      <c r="AD12" s="1">
        <v>265.70100000000002</v>
      </c>
      <c r="AE12" s="28">
        <v>1.885</v>
      </c>
      <c r="AF12">
        <v>2.1</v>
      </c>
      <c r="AG12">
        <v>11.736000000000001</v>
      </c>
      <c r="AH12">
        <v>30.834434999999999</v>
      </c>
      <c r="AI12">
        <v>0.470551</v>
      </c>
      <c r="AJ12">
        <v>11.214990999999999</v>
      </c>
      <c r="AK12">
        <v>112</v>
      </c>
      <c r="AL12">
        <v>5</v>
      </c>
      <c r="AM12">
        <v>179</v>
      </c>
      <c r="AN12">
        <v>70</v>
      </c>
      <c r="AO12">
        <v>16.243722000000002</v>
      </c>
      <c r="AP12">
        <v>215</v>
      </c>
      <c r="AQ12">
        <v>0</v>
      </c>
      <c r="AR12">
        <v>5</v>
      </c>
      <c r="AS12">
        <v>220</v>
      </c>
      <c r="AT12">
        <v>0.998</v>
      </c>
      <c r="AU12">
        <v>35.738</v>
      </c>
      <c r="AV12">
        <v>4245</v>
      </c>
      <c r="AW12">
        <v>0</v>
      </c>
      <c r="AX12" s="29">
        <v>0.45</v>
      </c>
      <c r="AY12" s="2">
        <v>0.89761904761904754</v>
      </c>
      <c r="AZ12" s="2" t="s">
        <v>69</v>
      </c>
      <c r="BA12" s="2" t="s">
        <v>168</v>
      </c>
      <c r="BB12" s="2">
        <v>2</v>
      </c>
      <c r="BC12" s="2" t="s">
        <v>251</v>
      </c>
      <c r="BD12" s="2">
        <v>4</v>
      </c>
      <c r="BE12" s="2">
        <v>92819.529999999984</v>
      </c>
      <c r="BF12" s="2">
        <v>5.3961273020882577E-3</v>
      </c>
      <c r="BG12" s="2">
        <v>4.8436666497316027E-3</v>
      </c>
      <c r="BH12" s="2">
        <v>132910.34</v>
      </c>
      <c r="BI12" s="2">
        <v>3.768450219900122E-3</v>
      </c>
      <c r="BJ12" s="2">
        <v>3.3826326973865378E-3</v>
      </c>
      <c r="BK12" s="2">
        <v>1</v>
      </c>
      <c r="BL12" s="2" t="s">
        <v>317</v>
      </c>
      <c r="BM12" s="2" t="s">
        <v>318</v>
      </c>
      <c r="BN12" s="2" t="s">
        <v>317</v>
      </c>
    </row>
    <row r="13" spans="1:66">
      <c r="A13" s="140" t="str">
        <f t="shared" si="20"/>
        <v>미추홀교통</v>
      </c>
      <c r="B13" s="140" t="str">
        <f t="shared" si="21"/>
        <v>12</v>
      </c>
      <c r="C13" s="141" t="str">
        <f t="shared" si="22"/>
        <v>70바2651</v>
      </c>
      <c r="D13" s="129" t="str">
        <f t="shared" si="23"/>
        <v>대형</v>
      </c>
      <c r="E13" s="125" t="str">
        <f t="shared" si="16"/>
        <v>B</v>
      </c>
      <c r="F13" s="148">
        <f t="shared" si="17"/>
        <v>0.92428571428571427</v>
      </c>
      <c r="G13" s="149">
        <f t="shared" si="18"/>
        <v>1.9410000000000001</v>
      </c>
      <c r="H13" s="150">
        <f t="shared" si="19"/>
        <v>2.1</v>
      </c>
      <c r="I13" s="151">
        <f t="shared" si="24"/>
        <v>4380.183</v>
      </c>
      <c r="J13" s="152">
        <f t="shared" si="25"/>
        <v>2.1242937062963801E-2</v>
      </c>
      <c r="K13" s="152">
        <f t="shared" si="26"/>
        <v>0.34420412795219724</v>
      </c>
      <c r="L13" s="152">
        <f t="shared" si="27"/>
        <v>8.766757005357996E-2</v>
      </c>
      <c r="M13" s="153">
        <f t="shared" si="28"/>
        <v>10.259</v>
      </c>
      <c r="N13" s="154">
        <f t="shared" si="29"/>
        <v>0.13700000000000001</v>
      </c>
      <c r="O13" s="154">
        <f t="shared" si="30"/>
        <v>14.907999999999999</v>
      </c>
      <c r="P13" s="155">
        <f t="shared" si="31"/>
        <v>2.8333333333333332E-2</v>
      </c>
      <c r="Q13" s="156">
        <f t="shared" si="32"/>
        <v>83</v>
      </c>
      <c r="R13" s="157">
        <f t="shared" si="33"/>
        <v>25.378336514328559</v>
      </c>
      <c r="S13" s="142">
        <f t="shared" si="34"/>
        <v>6</v>
      </c>
      <c r="T13" s="142">
        <f t="shared" si="35"/>
        <v>653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173</v>
      </c>
      <c r="Z13" s="4" t="s">
        <v>164</v>
      </c>
      <c r="AA13" s="4" t="s">
        <v>48</v>
      </c>
      <c r="AB13" s="4">
        <v>511</v>
      </c>
      <c r="AC13" s="4">
        <v>4380.183</v>
      </c>
      <c r="AD13" s="4">
        <v>2256.3829999999998</v>
      </c>
      <c r="AE13" s="4">
        <v>1.9410000000000001</v>
      </c>
      <c r="AF13" s="4">
        <v>2.1</v>
      </c>
      <c r="AG13" s="4">
        <v>10.259</v>
      </c>
      <c r="AH13" s="4">
        <v>271.995204</v>
      </c>
      <c r="AI13" s="4">
        <v>5.7779769999999999</v>
      </c>
      <c r="AJ13" s="4">
        <v>93.621871999999996</v>
      </c>
      <c r="AK13" s="4">
        <v>384</v>
      </c>
      <c r="AL13" s="4">
        <v>6</v>
      </c>
      <c r="AM13" s="4">
        <v>653</v>
      </c>
      <c r="AN13" s="4">
        <v>83</v>
      </c>
      <c r="AO13" s="4">
        <v>16.103897</v>
      </c>
      <c r="AP13" s="4">
        <v>2673.6</v>
      </c>
      <c r="AQ13" s="4">
        <v>1.7</v>
      </c>
      <c r="AR13" s="4">
        <v>38</v>
      </c>
      <c r="AS13" s="4">
        <v>10132</v>
      </c>
      <c r="AT13" s="4">
        <v>0.13700000000000001</v>
      </c>
      <c r="AU13" s="4">
        <v>14.907999999999999</v>
      </c>
      <c r="AV13" s="4">
        <v>35858</v>
      </c>
      <c r="AW13" s="4">
        <v>0</v>
      </c>
      <c r="AX13" s="30">
        <v>0.44</v>
      </c>
      <c r="AY13">
        <v>0.92428571428571427</v>
      </c>
      <c r="AZ13" t="s">
        <v>68</v>
      </c>
      <c r="BA13" t="s">
        <v>168</v>
      </c>
      <c r="BB13">
        <v>3</v>
      </c>
      <c r="BC13" t="s">
        <v>241</v>
      </c>
      <c r="BD13">
        <v>10</v>
      </c>
      <c r="BE13">
        <v>92819.529999999984</v>
      </c>
      <c r="BF13">
        <v>4.7190316520671897E-2</v>
      </c>
      <c r="BG13">
        <v>4.361733541267817E-2</v>
      </c>
      <c r="BH13">
        <v>132910.34</v>
      </c>
      <c r="BI13">
        <v>3.2955923519569656E-2</v>
      </c>
      <c r="BJ13">
        <v>3.0460689310230809E-2</v>
      </c>
      <c r="BK13">
        <v>1</v>
      </c>
      <c r="BL13" t="s">
        <v>70</v>
      </c>
      <c r="BM13">
        <v>3</v>
      </c>
      <c r="BN13" t="s">
        <v>252</v>
      </c>
    </row>
    <row r="14" spans="1:66">
      <c r="A14" s="137" t="str">
        <f t="shared" si="20"/>
        <v>미추홀교통</v>
      </c>
      <c r="B14" s="137" t="str">
        <f t="shared" si="21"/>
        <v>12</v>
      </c>
      <c r="C14" s="138" t="str">
        <f t="shared" si="22"/>
        <v>70바2682</v>
      </c>
      <c r="D14" s="113" t="str">
        <f t="shared" si="23"/>
        <v>대형</v>
      </c>
      <c r="E14" s="109" t="str">
        <f t="shared" si="16"/>
        <v>C</v>
      </c>
      <c r="F14" s="158">
        <f t="shared" si="17"/>
        <v>0.89714285714285702</v>
      </c>
      <c r="G14" s="159">
        <f t="shared" si="18"/>
        <v>1.8839999999999999</v>
      </c>
      <c r="H14" s="160">
        <f t="shared" si="19"/>
        <v>2.1</v>
      </c>
      <c r="I14" s="161">
        <f t="shared" si="24"/>
        <v>4520.058</v>
      </c>
      <c r="J14" s="162">
        <f t="shared" si="25"/>
        <v>1.9084498250675805E-2</v>
      </c>
      <c r="K14" s="162">
        <f t="shared" si="26"/>
        <v>0.37879124014966287</v>
      </c>
      <c r="L14" s="162">
        <f t="shared" si="27"/>
        <v>0.1845109067184536</v>
      </c>
      <c r="M14" s="163">
        <f t="shared" si="28"/>
        <v>11.734999999999999</v>
      </c>
      <c r="N14" s="164">
        <f t="shared" si="29"/>
        <v>0.19900000000000001</v>
      </c>
      <c r="O14" s="164">
        <f t="shared" si="30"/>
        <v>43.517000000000003</v>
      </c>
      <c r="P14" s="165">
        <f t="shared" si="31"/>
        <v>0</v>
      </c>
      <c r="Q14" s="166">
        <f t="shared" si="32"/>
        <v>78</v>
      </c>
      <c r="R14" s="167">
        <f t="shared" si="33"/>
        <v>26.144747996176829</v>
      </c>
      <c r="S14" s="139">
        <f t="shared" si="34"/>
        <v>9</v>
      </c>
      <c r="T14" s="139">
        <f t="shared" si="35"/>
        <v>1967</v>
      </c>
      <c r="U14" t="s">
        <v>115</v>
      </c>
      <c r="V14" s="5" t="s">
        <v>116</v>
      </c>
      <c r="W14" t="s">
        <v>115</v>
      </c>
      <c r="X14" s="5" t="s">
        <v>116</v>
      </c>
      <c r="Y14" t="s">
        <v>347</v>
      </c>
      <c r="Z14" t="s">
        <v>164</v>
      </c>
      <c r="AA14" t="s">
        <v>48</v>
      </c>
      <c r="AB14">
        <v>511</v>
      </c>
      <c r="AC14" s="1">
        <v>4520.058</v>
      </c>
      <c r="AD14" s="1">
        <v>2398.971</v>
      </c>
      <c r="AE14" s="28">
        <v>1.8839999999999999</v>
      </c>
      <c r="AF14">
        <v>2.1</v>
      </c>
      <c r="AG14">
        <v>11.734999999999999</v>
      </c>
      <c r="AH14">
        <v>287.12659500000001</v>
      </c>
      <c r="AI14">
        <v>5.4796670000000001</v>
      </c>
      <c r="AJ14">
        <v>108.761039</v>
      </c>
      <c r="AK14">
        <v>834</v>
      </c>
      <c r="AL14">
        <v>9</v>
      </c>
      <c r="AM14">
        <v>1967</v>
      </c>
      <c r="AN14">
        <v>78</v>
      </c>
      <c r="AO14">
        <v>15.742387000000001</v>
      </c>
      <c r="AP14">
        <v>3542</v>
      </c>
      <c r="AQ14">
        <v>0</v>
      </c>
      <c r="AR14">
        <v>65</v>
      </c>
      <c r="AS14">
        <v>13917</v>
      </c>
      <c r="AT14">
        <v>0.19900000000000001</v>
      </c>
      <c r="AU14">
        <v>43.517000000000003</v>
      </c>
      <c r="AV14">
        <v>32054</v>
      </c>
      <c r="AW14">
        <v>0</v>
      </c>
      <c r="AX14" s="29">
        <v>0.45</v>
      </c>
      <c r="AY14">
        <v>0.89714285714285702</v>
      </c>
      <c r="AZ14" t="s">
        <v>69</v>
      </c>
      <c r="BA14" t="s">
        <v>168</v>
      </c>
      <c r="BB14">
        <v>3</v>
      </c>
      <c r="BC14" t="s">
        <v>273</v>
      </c>
      <c r="BD14">
        <v>15</v>
      </c>
      <c r="BE14">
        <v>92819.529999999984</v>
      </c>
      <c r="BF14">
        <v>4.8697273084662256E-2</v>
      </c>
      <c r="BG14">
        <v>4.3688410710239843E-2</v>
      </c>
      <c r="BH14">
        <v>132910.34</v>
      </c>
      <c r="BI14">
        <v>3.4008324709725368E-2</v>
      </c>
      <c r="BJ14">
        <v>3.0510325596725039E-2</v>
      </c>
      <c r="BK14">
        <v>1</v>
      </c>
      <c r="BL14" t="s">
        <v>317</v>
      </c>
      <c r="BM14" t="s">
        <v>318</v>
      </c>
      <c r="BN14" t="s">
        <v>317</v>
      </c>
    </row>
    <row r="15" spans="1:66">
      <c r="A15" s="140" t="str">
        <f t="shared" si="20"/>
        <v>미추홀교통</v>
      </c>
      <c r="B15" s="140" t="str">
        <f t="shared" si="21"/>
        <v>12</v>
      </c>
      <c r="C15" s="141" t="str">
        <f t="shared" si="22"/>
        <v>70바2691</v>
      </c>
      <c r="D15" s="129" t="str">
        <f t="shared" si="23"/>
        <v>대형</v>
      </c>
      <c r="E15" s="125" t="str">
        <f t="shared" si="16"/>
        <v>C</v>
      </c>
      <c r="F15" s="148">
        <f t="shared" si="17"/>
        <v>0.85285714285714276</v>
      </c>
      <c r="G15" s="149">
        <f t="shared" si="18"/>
        <v>1.7909999999999999</v>
      </c>
      <c r="H15" s="150">
        <f t="shared" si="19"/>
        <v>2.1</v>
      </c>
      <c r="I15" s="151">
        <f t="shared" si="24"/>
        <v>4758.8040000000001</v>
      </c>
      <c r="J15" s="152">
        <f t="shared" si="25"/>
        <v>1.8278213728860106E-2</v>
      </c>
      <c r="K15" s="152">
        <f t="shared" si="26"/>
        <v>0.3928403854031432</v>
      </c>
      <c r="L15" s="152">
        <f t="shared" si="27"/>
        <v>0.13784976225118747</v>
      </c>
      <c r="M15" s="153">
        <f t="shared" si="28"/>
        <v>11.353</v>
      </c>
      <c r="N15" s="154">
        <f t="shared" si="29"/>
        <v>0.23100000000000001</v>
      </c>
      <c r="O15" s="154">
        <f t="shared" si="30"/>
        <v>35.722999999999999</v>
      </c>
      <c r="P15" s="155">
        <f t="shared" si="31"/>
        <v>0</v>
      </c>
      <c r="Q15" s="156">
        <f t="shared" si="32"/>
        <v>82</v>
      </c>
      <c r="R15" s="157">
        <f t="shared" si="33"/>
        <v>25.483004350297755</v>
      </c>
      <c r="S15" s="142">
        <f t="shared" si="34"/>
        <v>11</v>
      </c>
      <c r="T15" s="142">
        <f t="shared" si="35"/>
        <v>1700</v>
      </c>
      <c r="U15" t="s">
        <v>115</v>
      </c>
      <c r="V15" s="5" t="s">
        <v>116</v>
      </c>
      <c r="W15" t="s">
        <v>115</v>
      </c>
      <c r="X15" s="5" t="s">
        <v>116</v>
      </c>
      <c r="Y15" t="s">
        <v>348</v>
      </c>
      <c r="Z15" t="s">
        <v>164</v>
      </c>
      <c r="AA15" t="s">
        <v>48</v>
      </c>
      <c r="AB15">
        <v>511</v>
      </c>
      <c r="AC15" s="1">
        <v>4758.8040000000001</v>
      </c>
      <c r="AD15" s="1">
        <v>2656.7550000000001</v>
      </c>
      <c r="AE15" s="28">
        <v>1.7909999999999999</v>
      </c>
      <c r="AF15">
        <v>2.1</v>
      </c>
      <c r="AG15">
        <v>11.353</v>
      </c>
      <c r="AH15">
        <v>317.116874</v>
      </c>
      <c r="AI15">
        <v>5.7963300000000002</v>
      </c>
      <c r="AJ15">
        <v>124.57631499999999</v>
      </c>
      <c r="AK15">
        <v>656</v>
      </c>
      <c r="AL15">
        <v>11</v>
      </c>
      <c r="AM15">
        <v>1700</v>
      </c>
      <c r="AN15">
        <v>82</v>
      </c>
      <c r="AO15">
        <v>15.006467000000001</v>
      </c>
      <c r="AP15">
        <v>3490.8</v>
      </c>
      <c r="AQ15">
        <v>0</v>
      </c>
      <c r="AR15">
        <v>94</v>
      </c>
      <c r="AS15">
        <v>18134</v>
      </c>
      <c r="AT15">
        <v>0.23100000000000001</v>
      </c>
      <c r="AU15">
        <v>35.722999999999999</v>
      </c>
      <c r="AV15">
        <v>40319</v>
      </c>
      <c r="AW15">
        <v>0</v>
      </c>
      <c r="AX15" s="29">
        <v>0.43</v>
      </c>
      <c r="AY15">
        <v>0.85285714285714276</v>
      </c>
      <c r="AZ15" t="s">
        <v>69</v>
      </c>
      <c r="BA15" t="s">
        <v>168</v>
      </c>
      <c r="BB15">
        <v>9</v>
      </c>
      <c r="BC15" t="s">
        <v>324</v>
      </c>
      <c r="BD15">
        <v>15</v>
      </c>
      <c r="BE15">
        <v>92819.529999999984</v>
      </c>
      <c r="BF15">
        <v>5.1269425734002325E-2</v>
      </c>
      <c r="BG15">
        <v>4.3725495947427695E-2</v>
      </c>
      <c r="BH15">
        <v>132910.34</v>
      </c>
      <c r="BI15">
        <v>3.5804618361521011E-2</v>
      </c>
      <c r="BJ15">
        <v>3.0536224516897203E-2</v>
      </c>
      <c r="BK15">
        <v>1</v>
      </c>
      <c r="BL15" t="s">
        <v>317</v>
      </c>
      <c r="BM15" t="s">
        <v>318</v>
      </c>
      <c r="BN15" t="s">
        <v>317</v>
      </c>
    </row>
    <row r="16" spans="1:66">
      <c r="A16" s="137" t="str">
        <f t="shared" ref="A16:A27" si="36">W16</f>
        <v>미추홀교통</v>
      </c>
      <c r="B16" s="137" t="str">
        <f t="shared" ref="B16:B27" si="37">V16</f>
        <v>12</v>
      </c>
      <c r="C16" s="138" t="str">
        <f t="shared" ref="C16:C27" si="38">Y16</f>
        <v>70바2722</v>
      </c>
      <c r="D16" s="113" t="str">
        <f t="shared" ref="D16:D27" si="39">Z16</f>
        <v>대형</v>
      </c>
      <c r="E16" s="109" t="str">
        <f t="shared" ref="E16:E27" si="40">AZ16</f>
        <v>B</v>
      </c>
      <c r="F16" s="158">
        <f t="shared" ref="F16:F27" si="41">G16/H16</f>
        <v>0.90863636363636358</v>
      </c>
      <c r="G16" s="159">
        <f t="shared" ref="G16:G27" si="42">AE16</f>
        <v>1.9990000000000001</v>
      </c>
      <c r="H16" s="160">
        <f t="shared" ref="H16:H27" si="43">AF16</f>
        <v>2.2000000000000002</v>
      </c>
      <c r="I16" s="161">
        <f t="shared" ref="I16:I27" si="44">AC16</f>
        <v>2842.2179999999998</v>
      </c>
      <c r="J16" s="162">
        <f t="shared" ref="J16:J27" si="45">AI16/AH16</f>
        <v>1.2379971135438241E-2</v>
      </c>
      <c r="K16" s="162">
        <f t="shared" ref="K16:K27" si="46">AJ16/AH16</f>
        <v>0.36489859818363052</v>
      </c>
      <c r="L16" s="162">
        <f t="shared" ref="L16:L27" si="47">AK16/AC16</f>
        <v>0.2276391184631158</v>
      </c>
      <c r="M16" s="163">
        <f t="shared" ref="M16:M27" si="48">AG16</f>
        <v>9.3989999999999991</v>
      </c>
      <c r="N16" s="164">
        <f t="shared" ref="N16:N27" si="49">IF(AW16=0,AT16,"속도계이상")</f>
        <v>0.80900000000000005</v>
      </c>
      <c r="O16" s="164">
        <f t="shared" ref="O16:O27" si="50">IF(AW16=0,AU16,"속도계이상")</f>
        <v>11.787000000000001</v>
      </c>
      <c r="P16" s="165">
        <f t="shared" ref="P16:P27" si="51">AQ16/60</f>
        <v>0</v>
      </c>
      <c r="Q16" s="166">
        <f t="shared" ref="Q16:Q27" si="52">AN16</f>
        <v>75</v>
      </c>
      <c r="R16" s="167">
        <f t="shared" ref="R16:R27" si="53">AC16/(AH16-AI16-AJ16)</f>
        <v>25.408446095896561</v>
      </c>
      <c r="S16" s="139">
        <f t="shared" ref="S16:S27" si="54">IF(AW16=0,AL16,"속도계이상")</f>
        <v>23</v>
      </c>
      <c r="T16" s="139">
        <f t="shared" ref="T16:T27" si="55">IF(AW16=0,AM16,"속도계이상")</f>
        <v>335</v>
      </c>
      <c r="U16" t="s">
        <v>115</v>
      </c>
      <c r="V16" t="s">
        <v>116</v>
      </c>
      <c r="W16" t="s">
        <v>115</v>
      </c>
      <c r="X16" s="4" t="s">
        <v>116</v>
      </c>
      <c r="Y16" s="4" t="s">
        <v>257</v>
      </c>
      <c r="Z16" s="4" t="s">
        <v>164</v>
      </c>
      <c r="AA16" s="4" t="s">
        <v>48</v>
      </c>
      <c r="AB16" s="4">
        <v>511</v>
      </c>
      <c r="AC16" s="4">
        <v>2842.2179999999998</v>
      </c>
      <c r="AD16" s="4">
        <v>1421.9780000000001</v>
      </c>
      <c r="AE16" s="4">
        <v>1.9990000000000001</v>
      </c>
      <c r="AF16" s="4">
        <v>2.2000000000000002</v>
      </c>
      <c r="AG16" s="4">
        <v>9.3989999999999991</v>
      </c>
      <c r="AH16" s="4">
        <v>179.63272900000001</v>
      </c>
      <c r="AI16" s="4">
        <v>2.2238479999999998</v>
      </c>
      <c r="AJ16" s="4">
        <v>65.547730999999999</v>
      </c>
      <c r="AK16" s="4">
        <v>647</v>
      </c>
      <c r="AL16" s="4">
        <v>23</v>
      </c>
      <c r="AM16" s="4">
        <v>335</v>
      </c>
      <c r="AN16" s="4">
        <v>75</v>
      </c>
      <c r="AO16" s="4">
        <v>15.822383</v>
      </c>
      <c r="AP16" s="4">
        <v>601</v>
      </c>
      <c r="AQ16" s="4">
        <v>0</v>
      </c>
      <c r="AR16" s="4">
        <v>13</v>
      </c>
      <c r="AS16" s="4">
        <v>4363</v>
      </c>
      <c r="AT16" s="4">
        <v>0.80900000000000005</v>
      </c>
      <c r="AU16" s="4">
        <v>11.787000000000001</v>
      </c>
      <c r="AV16" s="4">
        <v>22136</v>
      </c>
      <c r="AW16" s="4">
        <v>0</v>
      </c>
      <c r="AX16" s="4">
        <v>0.43</v>
      </c>
      <c r="AY16">
        <v>0.90863636363636358</v>
      </c>
      <c r="AZ16" t="s">
        <v>68</v>
      </c>
      <c r="BA16" t="s">
        <v>168</v>
      </c>
      <c r="BB16">
        <v>7</v>
      </c>
      <c r="BC16" t="s">
        <v>275</v>
      </c>
      <c r="BD16">
        <v>9</v>
      </c>
      <c r="BE16">
        <v>92819.529999999984</v>
      </c>
      <c r="BF16">
        <v>3.0620904889305089E-2</v>
      </c>
      <c r="BG16">
        <v>2.7823267669873121E-2</v>
      </c>
      <c r="BH16">
        <v>132910.34</v>
      </c>
      <c r="BI16">
        <v>2.138447618146188E-2</v>
      </c>
      <c r="BJ16">
        <v>1.9430712675791953E-2</v>
      </c>
      <c r="BK16">
        <v>1</v>
      </c>
      <c r="BL16" t="s">
        <v>68</v>
      </c>
      <c r="BM16">
        <v>0</v>
      </c>
      <c r="BN16" t="s">
        <v>254</v>
      </c>
    </row>
    <row r="17" spans="1:66">
      <c r="A17" s="140" t="str">
        <f t="shared" si="36"/>
        <v>미추홀교통</v>
      </c>
      <c r="B17" s="140" t="str">
        <f t="shared" si="37"/>
        <v>12</v>
      </c>
      <c r="C17" s="141" t="str">
        <f t="shared" si="38"/>
        <v>70바2733</v>
      </c>
      <c r="D17" s="129" t="str">
        <f t="shared" si="39"/>
        <v>대형</v>
      </c>
      <c r="E17" s="125" t="str">
        <f t="shared" si="40"/>
        <v>D</v>
      </c>
      <c r="F17" s="148">
        <f t="shared" si="41"/>
        <v>0.83190476190476192</v>
      </c>
      <c r="G17" s="149">
        <f t="shared" si="42"/>
        <v>1.7470000000000001</v>
      </c>
      <c r="H17" s="150">
        <f t="shared" si="43"/>
        <v>2.1</v>
      </c>
      <c r="I17" s="151">
        <f t="shared" si="44"/>
        <v>4247.7550000000001</v>
      </c>
      <c r="J17" s="152">
        <f t="shared" si="45"/>
        <v>3.1569464183358993E-2</v>
      </c>
      <c r="K17" s="152">
        <f t="shared" si="46"/>
        <v>0.3772691536464895</v>
      </c>
      <c r="L17" s="152">
        <f t="shared" si="47"/>
        <v>0.21893918081433603</v>
      </c>
      <c r="M17" s="153">
        <f t="shared" si="48"/>
        <v>10.941000000000001</v>
      </c>
      <c r="N17" s="154">
        <f t="shared" si="49"/>
        <v>1.177</v>
      </c>
      <c r="O17" s="154">
        <f t="shared" si="50"/>
        <v>17.209</v>
      </c>
      <c r="P17" s="155">
        <f t="shared" si="51"/>
        <v>0</v>
      </c>
      <c r="Q17" s="156">
        <f t="shared" si="52"/>
        <v>82</v>
      </c>
      <c r="R17" s="157">
        <f t="shared" si="53"/>
        <v>26.119619371660622</v>
      </c>
      <c r="S17" s="142">
        <f t="shared" si="54"/>
        <v>50</v>
      </c>
      <c r="T17" s="142">
        <f t="shared" si="55"/>
        <v>731</v>
      </c>
      <c r="U17" t="s">
        <v>115</v>
      </c>
      <c r="V17" t="s">
        <v>116</v>
      </c>
      <c r="W17" t="s">
        <v>115</v>
      </c>
      <c r="X17" s="4" t="s">
        <v>116</v>
      </c>
      <c r="Y17" s="4" t="s">
        <v>175</v>
      </c>
      <c r="Z17" s="4" t="s">
        <v>164</v>
      </c>
      <c r="AA17" s="4" t="s">
        <v>48</v>
      </c>
      <c r="AB17" s="4">
        <v>511</v>
      </c>
      <c r="AC17" s="4">
        <v>4247.7550000000001</v>
      </c>
      <c r="AD17" s="4">
        <v>2431.6129999999998</v>
      </c>
      <c r="AE17" s="4">
        <v>1.7470000000000001</v>
      </c>
      <c r="AF17" s="4">
        <v>2.1</v>
      </c>
      <c r="AG17" s="4">
        <v>10.941000000000001</v>
      </c>
      <c r="AH17" s="4">
        <v>275.09744699999999</v>
      </c>
      <c r="AI17" s="4">
        <v>8.6846789999999991</v>
      </c>
      <c r="AJ17" s="4">
        <v>103.785781</v>
      </c>
      <c r="AK17" s="4">
        <v>930</v>
      </c>
      <c r="AL17" s="4">
        <v>50</v>
      </c>
      <c r="AM17" s="4">
        <v>731</v>
      </c>
      <c r="AN17" s="4">
        <v>82</v>
      </c>
      <c r="AO17" s="4">
        <v>15.440910000000001</v>
      </c>
      <c r="AP17" s="4">
        <v>4452.8999999999996</v>
      </c>
      <c r="AQ17" s="4">
        <v>0</v>
      </c>
      <c r="AR17" s="4">
        <v>95</v>
      </c>
      <c r="AS17" s="4">
        <v>19777</v>
      </c>
      <c r="AT17" s="4">
        <v>1.177</v>
      </c>
      <c r="AU17" s="4">
        <v>17.209</v>
      </c>
      <c r="AV17" s="4">
        <v>0</v>
      </c>
      <c r="AW17" s="4">
        <v>0</v>
      </c>
      <c r="AX17" s="4">
        <v>0.4</v>
      </c>
      <c r="AY17">
        <v>0.83190476190476192</v>
      </c>
      <c r="AZ17" t="s">
        <v>67</v>
      </c>
      <c r="BA17" t="s">
        <v>168</v>
      </c>
      <c r="BB17">
        <v>4</v>
      </c>
      <c r="BC17" t="s">
        <v>296</v>
      </c>
      <c r="BD17">
        <v>1</v>
      </c>
      <c r="BE17">
        <v>92819.529999999984</v>
      </c>
      <c r="BF17">
        <v>4.5763590916696094E-2</v>
      </c>
      <c r="BG17">
        <v>3.8070949205460988E-2</v>
      </c>
      <c r="BH17">
        <v>132910.34</v>
      </c>
      <c r="BI17">
        <v>3.1959552582590645E-2</v>
      </c>
      <c r="BJ17">
        <v>2.6587303981802788E-2</v>
      </c>
      <c r="BK17">
        <v>1</v>
      </c>
      <c r="BL17" t="s">
        <v>70</v>
      </c>
      <c r="BM17">
        <v>1</v>
      </c>
      <c r="BN17" t="s">
        <v>252</v>
      </c>
    </row>
    <row r="18" spans="1:66">
      <c r="A18" s="137" t="str">
        <f t="shared" si="36"/>
        <v>미추홀교통</v>
      </c>
      <c r="B18" s="137" t="str">
        <f t="shared" si="37"/>
        <v>12</v>
      </c>
      <c r="C18" s="138" t="str">
        <f t="shared" si="38"/>
        <v>70바2757</v>
      </c>
      <c r="D18" s="113" t="str">
        <f t="shared" si="39"/>
        <v>대형</v>
      </c>
      <c r="E18" s="109" t="str">
        <f t="shared" si="40"/>
        <v>D</v>
      </c>
      <c r="F18" s="158">
        <f t="shared" si="41"/>
        <v>0.83523809523809522</v>
      </c>
      <c r="G18" s="159">
        <f t="shared" si="42"/>
        <v>1.754</v>
      </c>
      <c r="H18" s="160">
        <f t="shared" si="43"/>
        <v>2.1</v>
      </c>
      <c r="I18" s="161">
        <f t="shared" si="44"/>
        <v>1966.797</v>
      </c>
      <c r="J18" s="162">
        <f t="shared" si="45"/>
        <v>2.5387815306548586E-2</v>
      </c>
      <c r="K18" s="162">
        <f t="shared" si="46"/>
        <v>0.38950550097950254</v>
      </c>
      <c r="L18" s="162">
        <f t="shared" si="47"/>
        <v>0.18049651285821566</v>
      </c>
      <c r="M18" s="163">
        <f t="shared" si="48"/>
        <v>11.551</v>
      </c>
      <c r="N18" s="164">
        <f t="shared" si="49"/>
        <v>0.35599999999999998</v>
      </c>
      <c r="O18" s="164">
        <f t="shared" si="50"/>
        <v>33.506</v>
      </c>
      <c r="P18" s="165">
        <f t="shared" si="51"/>
        <v>0</v>
      </c>
      <c r="Q18" s="166">
        <f t="shared" si="52"/>
        <v>76</v>
      </c>
      <c r="R18" s="167">
        <f t="shared" si="53"/>
        <v>27.111191826655176</v>
      </c>
      <c r="S18" s="139">
        <f t="shared" si="54"/>
        <v>7</v>
      </c>
      <c r="T18" s="139">
        <f t="shared" si="55"/>
        <v>659</v>
      </c>
      <c r="U18" t="s">
        <v>115</v>
      </c>
      <c r="V18" t="s">
        <v>116</v>
      </c>
      <c r="W18" t="s">
        <v>115</v>
      </c>
      <c r="X18" s="4" t="s">
        <v>116</v>
      </c>
      <c r="Y18" s="4" t="s">
        <v>176</v>
      </c>
      <c r="Z18" s="4" t="s">
        <v>164</v>
      </c>
      <c r="AA18" s="4" t="s">
        <v>48</v>
      </c>
      <c r="AB18" s="4">
        <v>511</v>
      </c>
      <c r="AC18" s="4">
        <v>1966.797</v>
      </c>
      <c r="AD18" s="4">
        <v>1121.3789999999999</v>
      </c>
      <c r="AE18" s="4">
        <v>1.754</v>
      </c>
      <c r="AF18" s="4">
        <v>2.1</v>
      </c>
      <c r="AG18" s="4">
        <v>11.551</v>
      </c>
      <c r="AH18" s="4">
        <v>123.986919</v>
      </c>
      <c r="AI18" s="4">
        <v>3.1477569999999999</v>
      </c>
      <c r="AJ18" s="4">
        <v>48.293587000000002</v>
      </c>
      <c r="AK18" s="4">
        <v>355</v>
      </c>
      <c r="AL18" s="4">
        <v>7</v>
      </c>
      <c r="AM18" s="4">
        <v>659</v>
      </c>
      <c r="AN18" s="4">
        <v>76</v>
      </c>
      <c r="AO18" s="4">
        <v>15.862939000000001</v>
      </c>
      <c r="AP18" s="4">
        <v>1251.5</v>
      </c>
      <c r="AQ18" s="4">
        <v>0</v>
      </c>
      <c r="AR18" s="4">
        <v>47</v>
      </c>
      <c r="AS18" s="4">
        <v>11080</v>
      </c>
      <c r="AT18" s="4">
        <v>0.35599999999999998</v>
      </c>
      <c r="AU18" s="4">
        <v>33.506</v>
      </c>
      <c r="AV18" s="4">
        <v>18110</v>
      </c>
      <c r="AW18" s="4">
        <v>0</v>
      </c>
      <c r="AX18" s="4">
        <v>0.4</v>
      </c>
      <c r="AY18">
        <v>0.83523809523809522</v>
      </c>
      <c r="AZ18" t="s">
        <v>67</v>
      </c>
      <c r="BA18" t="s">
        <v>168</v>
      </c>
      <c r="BB18">
        <v>3</v>
      </c>
      <c r="BC18" t="s">
        <v>328</v>
      </c>
      <c r="BD18">
        <v>9</v>
      </c>
      <c r="BE18">
        <v>92819.529999999984</v>
      </c>
      <c r="BF18">
        <v>2.118947381009148E-2</v>
      </c>
      <c r="BG18">
        <v>1.7698255744238313E-2</v>
      </c>
      <c r="BH18">
        <v>132910.34</v>
      </c>
      <c r="BI18">
        <v>1.4797923171364998E-2</v>
      </c>
      <c r="BJ18">
        <v>1.2359789163130575E-2</v>
      </c>
      <c r="BK18">
        <v>1</v>
      </c>
      <c r="BL18" t="s">
        <v>67</v>
      </c>
      <c r="BM18">
        <v>0</v>
      </c>
      <c r="BN18" t="s">
        <v>254</v>
      </c>
    </row>
    <row r="19" spans="1:66">
      <c r="A19" s="140" t="str">
        <f t="shared" si="36"/>
        <v>미추홀교통</v>
      </c>
      <c r="B19" s="140" t="str">
        <f t="shared" si="37"/>
        <v>12</v>
      </c>
      <c r="C19" s="141" t="str">
        <f t="shared" si="38"/>
        <v>70바2758</v>
      </c>
      <c r="D19" s="129" t="str">
        <f t="shared" si="39"/>
        <v>대형</v>
      </c>
      <c r="E19" s="125" t="str">
        <f t="shared" si="40"/>
        <v>B</v>
      </c>
      <c r="F19" s="148">
        <f t="shared" si="41"/>
        <v>0.9095238095238094</v>
      </c>
      <c r="G19" s="149">
        <f t="shared" si="42"/>
        <v>1.91</v>
      </c>
      <c r="H19" s="150">
        <f t="shared" si="43"/>
        <v>2.1</v>
      </c>
      <c r="I19" s="151">
        <f t="shared" si="44"/>
        <v>2704.8389999999999</v>
      </c>
      <c r="J19" s="152">
        <f t="shared" si="45"/>
        <v>2.0107563789524968E-2</v>
      </c>
      <c r="K19" s="152">
        <f t="shared" si="46"/>
        <v>0.38169241065040954</v>
      </c>
      <c r="L19" s="152">
        <f t="shared" si="47"/>
        <v>0.18559330148670586</v>
      </c>
      <c r="M19" s="153">
        <f t="shared" si="48"/>
        <v>11.430999999999999</v>
      </c>
      <c r="N19" s="154">
        <f t="shared" si="49"/>
        <v>0.14799999999999999</v>
      </c>
      <c r="O19" s="154">
        <f t="shared" si="50"/>
        <v>25.952999999999999</v>
      </c>
      <c r="P19" s="155">
        <f t="shared" si="51"/>
        <v>0</v>
      </c>
      <c r="Q19" s="156">
        <f t="shared" si="52"/>
        <v>79</v>
      </c>
      <c r="R19" s="157">
        <f t="shared" si="53"/>
        <v>25.517343279092088</v>
      </c>
      <c r="S19" s="142">
        <f t="shared" si="54"/>
        <v>4</v>
      </c>
      <c r="T19" s="142">
        <f t="shared" si="55"/>
        <v>702</v>
      </c>
      <c r="U19" t="s">
        <v>115</v>
      </c>
      <c r="V19" t="s">
        <v>116</v>
      </c>
      <c r="W19" t="s">
        <v>115</v>
      </c>
      <c r="X19" s="4" t="s">
        <v>116</v>
      </c>
      <c r="Y19" s="4" t="s">
        <v>177</v>
      </c>
      <c r="Z19" s="4" t="s">
        <v>164</v>
      </c>
      <c r="AA19" s="4" t="s">
        <v>48</v>
      </c>
      <c r="AB19" s="4">
        <v>511</v>
      </c>
      <c r="AC19" s="4">
        <v>2704.8389999999999</v>
      </c>
      <c r="AD19" s="4">
        <v>1415.7829999999999</v>
      </c>
      <c r="AE19" s="4">
        <v>1.91</v>
      </c>
      <c r="AF19" s="4">
        <v>2.1</v>
      </c>
      <c r="AG19" s="4">
        <v>11.430999999999999</v>
      </c>
      <c r="AH19" s="4">
        <v>177.198294</v>
      </c>
      <c r="AI19" s="4">
        <v>3.5630259999999998</v>
      </c>
      <c r="AJ19" s="4">
        <v>67.635244</v>
      </c>
      <c r="AK19" s="4">
        <v>502</v>
      </c>
      <c r="AL19" s="4">
        <v>4</v>
      </c>
      <c r="AM19" s="4">
        <v>702</v>
      </c>
      <c r="AN19" s="4">
        <v>79</v>
      </c>
      <c r="AO19" s="4">
        <v>15.264474999999999</v>
      </c>
      <c r="AP19" s="4">
        <v>1531.7</v>
      </c>
      <c r="AQ19" s="4">
        <v>0</v>
      </c>
      <c r="AR19" s="4">
        <v>43</v>
      </c>
      <c r="AS19" s="4">
        <v>9224</v>
      </c>
      <c r="AT19" s="4">
        <v>0.14799999999999999</v>
      </c>
      <c r="AU19" s="4">
        <v>25.952999999999999</v>
      </c>
      <c r="AV19" s="4">
        <v>22964</v>
      </c>
      <c r="AW19" s="4">
        <v>0</v>
      </c>
      <c r="AX19" s="4">
        <v>0.46</v>
      </c>
      <c r="AY19">
        <v>0.9095238095238094</v>
      </c>
      <c r="AZ19" t="s">
        <v>68</v>
      </c>
      <c r="BA19" t="s">
        <v>168</v>
      </c>
      <c r="BB19">
        <v>6</v>
      </c>
      <c r="BC19" t="s">
        <v>276</v>
      </c>
      <c r="BD19">
        <v>6</v>
      </c>
      <c r="BE19">
        <v>92819.529999999984</v>
      </c>
      <c r="BF19">
        <v>2.9140839217781003E-2</v>
      </c>
      <c r="BG19">
        <v>2.6504287098077003E-2</v>
      </c>
      <c r="BH19">
        <v>132910.34</v>
      </c>
      <c r="BI19">
        <v>2.035085456857608E-2</v>
      </c>
      <c r="BJ19">
        <v>1.8509586774276336E-2</v>
      </c>
      <c r="BK19">
        <v>1</v>
      </c>
      <c r="BL19" t="s">
        <v>68</v>
      </c>
      <c r="BM19">
        <v>0</v>
      </c>
      <c r="BN19" t="s">
        <v>254</v>
      </c>
    </row>
    <row r="20" spans="1:66">
      <c r="A20" s="137" t="str">
        <f t="shared" si="36"/>
        <v>미추홀교통</v>
      </c>
      <c r="B20" s="137" t="str">
        <f t="shared" si="37"/>
        <v>12</v>
      </c>
      <c r="C20" s="138" t="str">
        <f t="shared" si="38"/>
        <v>70바2759</v>
      </c>
      <c r="D20" s="113" t="str">
        <f t="shared" si="39"/>
        <v>대형</v>
      </c>
      <c r="E20" s="109" t="str">
        <f t="shared" si="40"/>
        <v>D</v>
      </c>
      <c r="F20" s="158">
        <f t="shared" si="41"/>
        <v>0.84761904761904761</v>
      </c>
      <c r="G20" s="159">
        <f t="shared" si="42"/>
        <v>1.78</v>
      </c>
      <c r="H20" s="160">
        <f t="shared" si="43"/>
        <v>2.1</v>
      </c>
      <c r="I20" s="161">
        <f t="shared" si="44"/>
        <v>6029.2280000000001</v>
      </c>
      <c r="J20" s="162">
        <f t="shared" si="45"/>
        <v>3.9719151867344482E-2</v>
      </c>
      <c r="K20" s="162">
        <f t="shared" si="46"/>
        <v>0.39473541255962946</v>
      </c>
      <c r="L20" s="162">
        <f t="shared" si="47"/>
        <v>0.26802768115586273</v>
      </c>
      <c r="M20" s="163">
        <f t="shared" si="48"/>
        <v>12.436999999999999</v>
      </c>
      <c r="N20" s="164">
        <f t="shared" si="49"/>
        <v>0.34799999999999998</v>
      </c>
      <c r="O20" s="164">
        <f t="shared" si="50"/>
        <v>32.027000000000001</v>
      </c>
      <c r="P20" s="165">
        <f t="shared" si="51"/>
        <v>0.83333333333333337</v>
      </c>
      <c r="Q20" s="166">
        <f t="shared" si="52"/>
        <v>87</v>
      </c>
      <c r="R20" s="167">
        <f t="shared" si="53"/>
        <v>26.821493327795267</v>
      </c>
      <c r="S20" s="139">
        <f t="shared" si="54"/>
        <v>21</v>
      </c>
      <c r="T20" s="139">
        <f t="shared" si="55"/>
        <v>1931</v>
      </c>
      <c r="U20" t="s">
        <v>115</v>
      </c>
      <c r="V20" t="s">
        <v>116</v>
      </c>
      <c r="W20" t="s">
        <v>115</v>
      </c>
      <c r="X20" s="4" t="s">
        <v>116</v>
      </c>
      <c r="Y20" s="4" t="s">
        <v>178</v>
      </c>
      <c r="Z20" s="4" t="s">
        <v>164</v>
      </c>
      <c r="AA20" s="4" t="s">
        <v>48</v>
      </c>
      <c r="AB20" s="4">
        <v>511</v>
      </c>
      <c r="AC20" s="4">
        <v>6029.2280000000001</v>
      </c>
      <c r="AD20" s="4">
        <v>3386.6889999999999</v>
      </c>
      <c r="AE20" s="4">
        <v>1.78</v>
      </c>
      <c r="AF20" s="4">
        <v>2.1</v>
      </c>
      <c r="AG20" s="4">
        <v>12.436999999999999</v>
      </c>
      <c r="AH20" s="4">
        <v>397.47631200000001</v>
      </c>
      <c r="AI20" s="4">
        <v>15.787421999999999</v>
      </c>
      <c r="AJ20" s="4">
        <v>156.897976</v>
      </c>
      <c r="AK20" s="4">
        <v>1616</v>
      </c>
      <c r="AL20" s="4">
        <v>21</v>
      </c>
      <c r="AM20" s="4">
        <v>1931</v>
      </c>
      <c r="AN20" s="4">
        <v>87</v>
      </c>
      <c r="AO20" s="4">
        <v>15.168773</v>
      </c>
      <c r="AP20" s="4">
        <v>7262.4</v>
      </c>
      <c r="AQ20" s="4">
        <v>50</v>
      </c>
      <c r="AR20" s="4">
        <v>155</v>
      </c>
      <c r="AS20" s="4">
        <v>38282</v>
      </c>
      <c r="AT20" s="4">
        <v>0.34799999999999998</v>
      </c>
      <c r="AU20" s="4">
        <v>32.027000000000001</v>
      </c>
      <c r="AV20" s="4">
        <v>50820</v>
      </c>
      <c r="AW20" s="4">
        <v>0</v>
      </c>
      <c r="AX20" s="4">
        <v>0.43</v>
      </c>
      <c r="AY20">
        <v>0.84761904761904761</v>
      </c>
      <c r="AZ20" t="s">
        <v>67</v>
      </c>
      <c r="BA20" t="s">
        <v>168</v>
      </c>
      <c r="BB20">
        <v>2</v>
      </c>
      <c r="BC20" t="s">
        <v>259</v>
      </c>
      <c r="BD20">
        <v>12</v>
      </c>
      <c r="BE20">
        <v>92819.529999999984</v>
      </c>
      <c r="BF20">
        <v>6.4956459055545757E-2</v>
      </c>
      <c r="BG20">
        <v>5.5058331961367356E-2</v>
      </c>
      <c r="BH20">
        <v>132910.34</v>
      </c>
      <c r="BI20">
        <v>4.5363122237141222E-2</v>
      </c>
      <c r="BJ20">
        <v>3.845064646767208E-2</v>
      </c>
      <c r="BK20">
        <v>1</v>
      </c>
      <c r="BL20" t="s">
        <v>67</v>
      </c>
      <c r="BM20">
        <v>0</v>
      </c>
      <c r="BN20" t="s">
        <v>254</v>
      </c>
    </row>
    <row r="21" spans="1:66">
      <c r="A21" s="140" t="str">
        <f t="shared" si="36"/>
        <v>미추홀교통</v>
      </c>
      <c r="B21" s="140" t="str">
        <f t="shared" si="37"/>
        <v>12</v>
      </c>
      <c r="C21" s="141" t="str">
        <f t="shared" si="38"/>
        <v>70바2761</v>
      </c>
      <c r="D21" s="129" t="str">
        <f t="shared" si="39"/>
        <v>대형</v>
      </c>
      <c r="E21" s="125" t="str">
        <f t="shared" si="40"/>
        <v>B</v>
      </c>
      <c r="F21" s="148">
        <f t="shared" si="41"/>
        <v>0.94523809523809521</v>
      </c>
      <c r="G21" s="149">
        <f t="shared" si="42"/>
        <v>1.9850000000000001</v>
      </c>
      <c r="H21" s="150">
        <f t="shared" si="43"/>
        <v>2.1</v>
      </c>
      <c r="I21" s="151">
        <f t="shared" si="44"/>
        <v>5783.37</v>
      </c>
      <c r="J21" s="152">
        <f t="shared" si="45"/>
        <v>1.4618159923109436E-2</v>
      </c>
      <c r="K21" s="152">
        <f t="shared" si="46"/>
        <v>0.33719874851151466</v>
      </c>
      <c r="L21" s="152">
        <f t="shared" si="47"/>
        <v>0.2007480067849714</v>
      </c>
      <c r="M21" s="153">
        <f t="shared" si="48"/>
        <v>9.6679999999999993</v>
      </c>
      <c r="N21" s="154">
        <f t="shared" si="49"/>
        <v>1.2450000000000001</v>
      </c>
      <c r="O21" s="154">
        <f t="shared" si="50"/>
        <v>13.885</v>
      </c>
      <c r="P21" s="155">
        <f t="shared" si="51"/>
        <v>0.47333333333333333</v>
      </c>
      <c r="Q21" s="156">
        <f t="shared" si="52"/>
        <v>89</v>
      </c>
      <c r="R21" s="157">
        <f t="shared" si="53"/>
        <v>25.652132016862435</v>
      </c>
      <c r="S21" s="142">
        <f t="shared" si="54"/>
        <v>72</v>
      </c>
      <c r="T21" s="142">
        <f t="shared" si="55"/>
        <v>803</v>
      </c>
      <c r="U21" t="s">
        <v>115</v>
      </c>
      <c r="V21" t="s">
        <v>116</v>
      </c>
      <c r="W21" t="s">
        <v>115</v>
      </c>
      <c r="X21" s="4" t="s">
        <v>116</v>
      </c>
      <c r="Y21" s="4" t="s">
        <v>260</v>
      </c>
      <c r="Z21" s="4" t="s">
        <v>164</v>
      </c>
      <c r="AA21" s="4" t="s">
        <v>48</v>
      </c>
      <c r="AB21" s="4">
        <v>511</v>
      </c>
      <c r="AC21" s="4">
        <v>5783.37</v>
      </c>
      <c r="AD21" s="4">
        <v>2913.107</v>
      </c>
      <c r="AE21" s="4">
        <v>1.9850000000000001</v>
      </c>
      <c r="AF21" s="4">
        <v>2.1</v>
      </c>
      <c r="AG21" s="4">
        <v>9.6679999999999993</v>
      </c>
      <c r="AH21" s="4">
        <v>347.82421499999998</v>
      </c>
      <c r="AI21" s="4">
        <v>5.0845500000000001</v>
      </c>
      <c r="AJ21" s="4">
        <v>117.28588999999999</v>
      </c>
      <c r="AK21" s="4">
        <v>1161</v>
      </c>
      <c r="AL21" s="4">
        <v>72</v>
      </c>
      <c r="AM21" s="4">
        <v>803</v>
      </c>
      <c r="AN21" s="4">
        <v>89</v>
      </c>
      <c r="AO21" s="4">
        <v>16.627278</v>
      </c>
      <c r="AP21" s="4">
        <v>1648</v>
      </c>
      <c r="AQ21" s="4">
        <v>28.4</v>
      </c>
      <c r="AR21" s="4">
        <v>23</v>
      </c>
      <c r="AS21" s="4">
        <v>4642</v>
      </c>
      <c r="AT21" s="4">
        <v>1.2450000000000001</v>
      </c>
      <c r="AU21" s="4">
        <v>13.885</v>
      </c>
      <c r="AV21" s="4">
        <v>48994</v>
      </c>
      <c r="AW21" s="4">
        <v>0</v>
      </c>
      <c r="AX21" s="4">
        <v>0.43</v>
      </c>
      <c r="AY21">
        <v>0.94523809523809521</v>
      </c>
      <c r="AZ21" t="s">
        <v>68</v>
      </c>
      <c r="BA21" t="s">
        <v>168</v>
      </c>
      <c r="BB21">
        <v>1</v>
      </c>
      <c r="BC21" t="s">
        <v>174</v>
      </c>
      <c r="BD21">
        <v>8</v>
      </c>
      <c r="BE21">
        <v>92819.529999999984</v>
      </c>
      <c r="BF21">
        <v>6.230768460042839E-2</v>
      </c>
      <c r="BG21">
        <v>5.8895597110404929E-2</v>
      </c>
      <c r="BH21">
        <v>132910.34</v>
      </c>
      <c r="BI21">
        <v>4.3513318828316896E-2</v>
      </c>
      <c r="BJ21">
        <v>4.1130446606766208E-2</v>
      </c>
      <c r="BK21">
        <v>1</v>
      </c>
      <c r="BL21" t="s">
        <v>69</v>
      </c>
      <c r="BM21">
        <v>1</v>
      </c>
      <c r="BN21" t="s">
        <v>252</v>
      </c>
    </row>
    <row r="22" spans="1:66">
      <c r="A22" s="137" t="str">
        <f t="shared" si="36"/>
        <v>미추홀교통</v>
      </c>
      <c r="B22" s="137" t="str">
        <f t="shared" si="37"/>
        <v>12</v>
      </c>
      <c r="C22" s="138" t="str">
        <f t="shared" si="38"/>
        <v>70바2766</v>
      </c>
      <c r="D22" s="113" t="str">
        <f t="shared" si="39"/>
        <v>대형</v>
      </c>
      <c r="E22" s="109" t="str">
        <f t="shared" si="40"/>
        <v>C</v>
      </c>
      <c r="F22" s="158">
        <f t="shared" si="41"/>
        <v>0.89095238095238094</v>
      </c>
      <c r="G22" s="159">
        <f t="shared" si="42"/>
        <v>1.871</v>
      </c>
      <c r="H22" s="160">
        <f t="shared" si="43"/>
        <v>2.1</v>
      </c>
      <c r="I22" s="161">
        <f t="shared" si="44"/>
        <v>5662.54</v>
      </c>
      <c r="J22" s="162">
        <f t="shared" si="45"/>
        <v>4.7402859890119983E-2</v>
      </c>
      <c r="K22" s="162">
        <f t="shared" si="46"/>
        <v>0.37025986300647717</v>
      </c>
      <c r="L22" s="162">
        <f t="shared" si="47"/>
        <v>0.20874024730951127</v>
      </c>
      <c r="M22" s="163">
        <f t="shared" si="48"/>
        <v>10.561</v>
      </c>
      <c r="N22" s="164">
        <f t="shared" si="49"/>
        <v>1.1479999999999999</v>
      </c>
      <c r="O22" s="164">
        <f t="shared" si="50"/>
        <v>22.905000000000001</v>
      </c>
      <c r="P22" s="165">
        <f t="shared" si="51"/>
        <v>0.55166666666666664</v>
      </c>
      <c r="Q22" s="166">
        <f t="shared" si="52"/>
        <v>86</v>
      </c>
      <c r="R22" s="167">
        <f t="shared" si="53"/>
        <v>25.462294996192327</v>
      </c>
      <c r="S22" s="139">
        <f t="shared" si="54"/>
        <v>65</v>
      </c>
      <c r="T22" s="139">
        <f t="shared" si="55"/>
        <v>1297</v>
      </c>
      <c r="U22" t="s">
        <v>115</v>
      </c>
      <c r="V22" t="s">
        <v>116</v>
      </c>
      <c r="W22" t="s">
        <v>115</v>
      </c>
      <c r="X22" s="4" t="s">
        <v>116</v>
      </c>
      <c r="Y22" s="4" t="s">
        <v>180</v>
      </c>
      <c r="Z22" s="4" t="s">
        <v>164</v>
      </c>
      <c r="AA22" s="4" t="s">
        <v>48</v>
      </c>
      <c r="AB22" s="4">
        <v>511</v>
      </c>
      <c r="AC22" s="4">
        <v>5662.54</v>
      </c>
      <c r="AD22" s="4">
        <v>3027.1289999999999</v>
      </c>
      <c r="AE22" s="4">
        <v>1.871</v>
      </c>
      <c r="AF22" s="4">
        <v>2.1</v>
      </c>
      <c r="AG22" s="4">
        <v>10.561</v>
      </c>
      <c r="AH22" s="4">
        <v>381.89075600000001</v>
      </c>
      <c r="AI22" s="4">
        <v>18.102713999999999</v>
      </c>
      <c r="AJ22" s="4">
        <v>141.398819</v>
      </c>
      <c r="AK22" s="4">
        <v>1182</v>
      </c>
      <c r="AL22" s="4">
        <v>65</v>
      </c>
      <c r="AM22" s="4">
        <v>1297</v>
      </c>
      <c r="AN22" s="4">
        <v>86</v>
      </c>
      <c r="AO22" s="4">
        <v>14.827643</v>
      </c>
      <c r="AP22" s="4">
        <v>4772.8999999999996</v>
      </c>
      <c r="AQ22" s="4">
        <v>33.1</v>
      </c>
      <c r="AR22" s="4">
        <v>114</v>
      </c>
      <c r="AS22" s="4">
        <v>25572</v>
      </c>
      <c r="AT22" s="4">
        <v>1.1479999999999999</v>
      </c>
      <c r="AU22" s="4">
        <v>22.905000000000001</v>
      </c>
      <c r="AV22" s="4">
        <v>0</v>
      </c>
      <c r="AW22" s="4">
        <v>0</v>
      </c>
      <c r="AX22" s="4">
        <v>0.43</v>
      </c>
      <c r="AY22">
        <v>0.89095238095238094</v>
      </c>
      <c r="AZ22" t="s">
        <v>69</v>
      </c>
      <c r="BA22" t="s">
        <v>168</v>
      </c>
      <c r="BB22">
        <v>4</v>
      </c>
      <c r="BC22" t="s">
        <v>315</v>
      </c>
      <c r="BD22">
        <v>1</v>
      </c>
      <c r="BE22">
        <v>92819.529999999984</v>
      </c>
      <c r="BF22">
        <v>6.1005911148224956E-2</v>
      </c>
      <c r="BG22">
        <v>5.4353361789680421E-2</v>
      </c>
      <c r="BH22">
        <v>132910.34</v>
      </c>
      <c r="BI22">
        <v>4.2604209725142526E-2</v>
      </c>
      <c r="BJ22">
        <v>3.7958322093210317E-2</v>
      </c>
      <c r="BK22">
        <v>1</v>
      </c>
      <c r="BL22" t="s">
        <v>69</v>
      </c>
      <c r="BM22">
        <v>0</v>
      </c>
      <c r="BN22" t="s">
        <v>254</v>
      </c>
    </row>
    <row r="23" spans="1:66">
      <c r="A23" s="140" t="str">
        <f t="shared" si="36"/>
        <v>미추홀교통</v>
      </c>
      <c r="B23" s="140" t="str">
        <f t="shared" si="37"/>
        <v>12</v>
      </c>
      <c r="C23" s="141" t="str">
        <f t="shared" si="38"/>
        <v>70바2771</v>
      </c>
      <c r="D23" s="129" t="str">
        <f t="shared" si="39"/>
        <v>대형</v>
      </c>
      <c r="E23" s="125" t="str">
        <f t="shared" si="40"/>
        <v>C</v>
      </c>
      <c r="F23" s="148">
        <f t="shared" si="41"/>
        <v>0.89904761904761898</v>
      </c>
      <c r="G23" s="149">
        <f t="shared" si="42"/>
        <v>1.8879999999999999</v>
      </c>
      <c r="H23" s="150">
        <f t="shared" si="43"/>
        <v>2.1</v>
      </c>
      <c r="I23" s="151">
        <f t="shared" si="44"/>
        <v>6952.8649999999998</v>
      </c>
      <c r="J23" s="152">
        <f t="shared" si="45"/>
        <v>2.2531713125582525E-2</v>
      </c>
      <c r="K23" s="152">
        <f t="shared" si="46"/>
        <v>0.37721259698841414</v>
      </c>
      <c r="L23" s="152">
        <f t="shared" si="47"/>
        <v>0.20811564729072116</v>
      </c>
      <c r="M23" s="153">
        <f t="shared" si="48"/>
        <v>11.019</v>
      </c>
      <c r="N23" s="154">
        <f t="shared" si="49"/>
        <v>0.216</v>
      </c>
      <c r="O23" s="154">
        <f t="shared" si="50"/>
        <v>35.725999999999999</v>
      </c>
      <c r="P23" s="155">
        <f t="shared" si="51"/>
        <v>0.16999999999999998</v>
      </c>
      <c r="Q23" s="156">
        <f t="shared" si="52"/>
        <v>88</v>
      </c>
      <c r="R23" s="157">
        <f t="shared" si="53"/>
        <v>26.367894956336979</v>
      </c>
      <c r="S23" s="142">
        <f t="shared" si="54"/>
        <v>15</v>
      </c>
      <c r="T23" s="142">
        <f t="shared" si="55"/>
        <v>2484</v>
      </c>
      <c r="U23" t="s">
        <v>115</v>
      </c>
      <c r="V23" t="s">
        <v>116</v>
      </c>
      <c r="W23" t="s">
        <v>115</v>
      </c>
      <c r="X23" s="4" t="s">
        <v>116</v>
      </c>
      <c r="Y23" s="4" t="s">
        <v>181</v>
      </c>
      <c r="Z23" s="4" t="s">
        <v>164</v>
      </c>
      <c r="AA23" s="4" t="s">
        <v>48</v>
      </c>
      <c r="AB23" s="4">
        <v>511</v>
      </c>
      <c r="AC23" s="4">
        <v>6952.8649999999998</v>
      </c>
      <c r="AD23" s="4">
        <v>3682.9389999999999</v>
      </c>
      <c r="AE23" s="4">
        <v>1.8879999999999999</v>
      </c>
      <c r="AF23" s="4">
        <v>2.1</v>
      </c>
      <c r="AG23" s="4">
        <v>11.019</v>
      </c>
      <c r="AH23" s="4">
        <v>439.29074300000002</v>
      </c>
      <c r="AI23" s="4">
        <v>9.8979730000000004</v>
      </c>
      <c r="AJ23" s="4">
        <v>165.70600200000001</v>
      </c>
      <c r="AK23" s="4">
        <v>1447</v>
      </c>
      <c r="AL23" s="4">
        <v>15</v>
      </c>
      <c r="AM23" s="4">
        <v>2484</v>
      </c>
      <c r="AN23" s="4">
        <v>88</v>
      </c>
      <c r="AO23" s="4">
        <v>15.827477999999999</v>
      </c>
      <c r="AP23" s="4">
        <v>6291.7</v>
      </c>
      <c r="AQ23" s="4">
        <v>10.199999999999999</v>
      </c>
      <c r="AR23" s="4">
        <v>106</v>
      </c>
      <c r="AS23" s="4">
        <v>22538</v>
      </c>
      <c r="AT23" s="4">
        <v>0.216</v>
      </c>
      <c r="AU23" s="4">
        <v>35.725999999999999</v>
      </c>
      <c r="AV23" s="4">
        <v>53936</v>
      </c>
      <c r="AW23" s="4">
        <v>0</v>
      </c>
      <c r="AX23" s="4">
        <v>0.43</v>
      </c>
      <c r="AY23">
        <v>0.89904761904761898</v>
      </c>
      <c r="AZ23" t="s">
        <v>69</v>
      </c>
      <c r="BA23" t="s">
        <v>168</v>
      </c>
      <c r="BB23">
        <v>1</v>
      </c>
      <c r="BC23" t="s">
        <v>242</v>
      </c>
      <c r="BD23">
        <v>14</v>
      </c>
      <c r="BE23">
        <v>92819.529999999984</v>
      </c>
      <c r="BF23">
        <v>7.4907349778651114E-2</v>
      </c>
      <c r="BG23">
        <v>6.7345274467663474E-2</v>
      </c>
      <c r="BH23">
        <v>132910.34</v>
      </c>
      <c r="BI23">
        <v>5.2312446119692421E-2</v>
      </c>
      <c r="BJ23">
        <v>4.7031380130466323E-2</v>
      </c>
      <c r="BK23">
        <v>1</v>
      </c>
      <c r="BL23" t="s">
        <v>69</v>
      </c>
      <c r="BM23">
        <v>0</v>
      </c>
      <c r="BN23" t="s">
        <v>254</v>
      </c>
    </row>
    <row r="24" spans="1:66">
      <c r="A24" s="137" t="str">
        <f t="shared" si="36"/>
        <v>미추홀교통</v>
      </c>
      <c r="B24" s="137" t="str">
        <f t="shared" si="37"/>
        <v>12</v>
      </c>
      <c r="C24" s="138" t="str">
        <f t="shared" si="38"/>
        <v>70바2777</v>
      </c>
      <c r="D24" s="113" t="str">
        <f t="shared" si="39"/>
        <v>대형</v>
      </c>
      <c r="E24" s="109" t="str">
        <f t="shared" si="40"/>
        <v>B</v>
      </c>
      <c r="F24" s="158">
        <f t="shared" si="41"/>
        <v>0.92333333333333334</v>
      </c>
      <c r="G24" s="159">
        <f t="shared" si="42"/>
        <v>1.9390000000000001</v>
      </c>
      <c r="H24" s="160">
        <f t="shared" si="43"/>
        <v>2.1</v>
      </c>
      <c r="I24" s="161">
        <f t="shared" si="44"/>
        <v>5703.5259999999998</v>
      </c>
      <c r="J24" s="162">
        <f t="shared" si="45"/>
        <v>1.9673507291092043E-2</v>
      </c>
      <c r="K24" s="162">
        <f t="shared" si="46"/>
        <v>0.37173939919094223</v>
      </c>
      <c r="L24" s="162">
        <f t="shared" si="47"/>
        <v>0.20198031884136236</v>
      </c>
      <c r="M24" s="163">
        <f t="shared" si="48"/>
        <v>10.314</v>
      </c>
      <c r="N24" s="164">
        <f t="shared" si="49"/>
        <v>3.5000000000000003E-2</v>
      </c>
      <c r="O24" s="164">
        <f t="shared" si="50"/>
        <v>33.453000000000003</v>
      </c>
      <c r="P24" s="165">
        <f t="shared" si="51"/>
        <v>0.30166666666666669</v>
      </c>
      <c r="Q24" s="166">
        <f t="shared" si="52"/>
        <v>91</v>
      </c>
      <c r="R24" s="167">
        <f t="shared" si="53"/>
        <v>26.021541358160043</v>
      </c>
      <c r="S24" s="139">
        <f t="shared" si="54"/>
        <v>2</v>
      </c>
      <c r="T24" s="139">
        <f t="shared" si="55"/>
        <v>1908</v>
      </c>
      <c r="U24" t="s">
        <v>115</v>
      </c>
      <c r="V24" t="s">
        <v>116</v>
      </c>
      <c r="W24" t="s">
        <v>115</v>
      </c>
      <c r="X24" s="4" t="s">
        <v>116</v>
      </c>
      <c r="Y24" s="4" t="s">
        <v>182</v>
      </c>
      <c r="Z24" s="4" t="s">
        <v>164</v>
      </c>
      <c r="AA24" s="4" t="s">
        <v>48</v>
      </c>
      <c r="AB24" s="4">
        <v>511</v>
      </c>
      <c r="AC24" s="4">
        <v>5703.5259999999998</v>
      </c>
      <c r="AD24" s="4">
        <v>2941.7669999999998</v>
      </c>
      <c r="AE24" s="4">
        <v>1.9390000000000001</v>
      </c>
      <c r="AF24" s="4">
        <v>2.1</v>
      </c>
      <c r="AG24" s="4">
        <v>10.314</v>
      </c>
      <c r="AH24" s="4">
        <v>360.153525</v>
      </c>
      <c r="AI24" s="4">
        <v>7.085483</v>
      </c>
      <c r="AJ24" s="4">
        <v>133.88325499999999</v>
      </c>
      <c r="AK24" s="4">
        <v>1152</v>
      </c>
      <c r="AL24" s="4">
        <v>2</v>
      </c>
      <c r="AM24" s="4">
        <v>1908</v>
      </c>
      <c r="AN24" s="4">
        <v>91</v>
      </c>
      <c r="AO24" s="4">
        <v>15.836373999999999</v>
      </c>
      <c r="AP24" s="4">
        <v>3466.9</v>
      </c>
      <c r="AQ24" s="4">
        <v>18.100000000000001</v>
      </c>
      <c r="AR24" s="4">
        <v>68</v>
      </c>
      <c r="AS24" s="4">
        <v>14678</v>
      </c>
      <c r="AT24" s="4">
        <v>3.5000000000000003E-2</v>
      </c>
      <c r="AU24" s="4">
        <v>33.453000000000003</v>
      </c>
      <c r="AV24" s="4">
        <v>45415</v>
      </c>
      <c r="AW24" s="4">
        <v>0</v>
      </c>
      <c r="AX24" s="4">
        <v>0.43</v>
      </c>
      <c r="AY24">
        <v>0.92333333333333334</v>
      </c>
      <c r="AZ24" t="s">
        <v>68</v>
      </c>
      <c r="BA24" t="s">
        <v>168</v>
      </c>
      <c r="BB24">
        <v>4</v>
      </c>
      <c r="BC24" t="s">
        <v>258</v>
      </c>
      <c r="BD24">
        <v>13</v>
      </c>
      <c r="BE24">
        <v>92819.529999999984</v>
      </c>
      <c r="BF24">
        <v>6.1447477702160316E-2</v>
      </c>
      <c r="BG24">
        <v>5.6736504411661358E-2</v>
      </c>
      <c r="BH24">
        <v>132910.34</v>
      </c>
      <c r="BI24">
        <v>4.2912583024014538E-2</v>
      </c>
      <c r="BJ24">
        <v>3.9622618325506759E-2</v>
      </c>
      <c r="BK24">
        <v>1</v>
      </c>
      <c r="BL24" t="s">
        <v>69</v>
      </c>
      <c r="BM24">
        <v>1</v>
      </c>
      <c r="BN24" t="s">
        <v>252</v>
      </c>
    </row>
    <row r="25" spans="1:66">
      <c r="A25" s="140" t="str">
        <f t="shared" si="36"/>
        <v>미추홀교통</v>
      </c>
      <c r="B25" s="140" t="str">
        <f t="shared" si="37"/>
        <v>12</v>
      </c>
      <c r="C25" s="141" t="str">
        <f t="shared" si="38"/>
        <v>70바2866</v>
      </c>
      <c r="D25" s="129" t="str">
        <f t="shared" si="39"/>
        <v>대형</v>
      </c>
      <c r="E25" s="125" t="str">
        <f t="shared" si="40"/>
        <v>S</v>
      </c>
      <c r="F25" s="148">
        <f t="shared" si="41"/>
        <v>1.1209523809523809</v>
      </c>
      <c r="G25" s="149">
        <f t="shared" si="42"/>
        <v>2.3540000000000001</v>
      </c>
      <c r="H25" s="150">
        <f t="shared" si="43"/>
        <v>2.1</v>
      </c>
      <c r="I25" s="151">
        <f t="shared" si="44"/>
        <v>1079.944</v>
      </c>
      <c r="J25" s="152">
        <f t="shared" si="45"/>
        <v>1.777622214188905E-2</v>
      </c>
      <c r="K25" s="152">
        <f t="shared" si="46"/>
        <v>0.37011709462783549</v>
      </c>
      <c r="L25" s="152">
        <f t="shared" si="47"/>
        <v>0.23982725030186752</v>
      </c>
      <c r="M25" s="153">
        <f t="shared" si="48"/>
        <v>7.56</v>
      </c>
      <c r="N25" s="154">
        <f t="shared" si="49"/>
        <v>0.37</v>
      </c>
      <c r="O25" s="154">
        <f t="shared" si="50"/>
        <v>27.963999999999999</v>
      </c>
      <c r="P25" s="155">
        <f t="shared" si="51"/>
        <v>0</v>
      </c>
      <c r="Q25" s="156">
        <f t="shared" si="52"/>
        <v>76</v>
      </c>
      <c r="R25" s="157">
        <f t="shared" si="53"/>
        <v>25.383890134330986</v>
      </c>
      <c r="S25" s="142">
        <f t="shared" si="54"/>
        <v>4</v>
      </c>
      <c r="T25" s="142">
        <f t="shared" si="55"/>
        <v>302</v>
      </c>
      <c r="U25" t="s">
        <v>115</v>
      </c>
      <c r="V25" t="s">
        <v>116</v>
      </c>
      <c r="W25" t="s">
        <v>115</v>
      </c>
      <c r="X25" s="4" t="s">
        <v>116</v>
      </c>
      <c r="Y25" s="4" t="s">
        <v>349</v>
      </c>
      <c r="Z25" s="4" t="s">
        <v>164</v>
      </c>
      <c r="AA25" s="4" t="s">
        <v>48</v>
      </c>
      <c r="AB25" s="4">
        <v>511</v>
      </c>
      <c r="AC25" s="4">
        <v>1079.944</v>
      </c>
      <c r="AD25" s="4">
        <v>458.80500000000001</v>
      </c>
      <c r="AE25" s="4">
        <v>2.3540000000000001</v>
      </c>
      <c r="AF25" s="4">
        <v>2.1</v>
      </c>
      <c r="AG25" s="4">
        <v>7.56</v>
      </c>
      <c r="AH25" s="4">
        <v>69.504981999999998</v>
      </c>
      <c r="AI25" s="4">
        <v>1.235536</v>
      </c>
      <c r="AJ25" s="4">
        <v>25.724982000000001</v>
      </c>
      <c r="AK25" s="4">
        <v>259</v>
      </c>
      <c r="AL25" s="4">
        <v>4</v>
      </c>
      <c r="AM25" s="4">
        <v>302</v>
      </c>
      <c r="AN25" s="4">
        <v>76</v>
      </c>
      <c r="AO25" s="4">
        <v>15.537648000000001</v>
      </c>
      <c r="AP25" s="4">
        <v>348.3</v>
      </c>
      <c r="AQ25" s="4">
        <v>0</v>
      </c>
      <c r="AR25" s="4">
        <v>9</v>
      </c>
      <c r="AS25" s="4">
        <v>2488</v>
      </c>
      <c r="AT25" s="4">
        <v>0.37</v>
      </c>
      <c r="AU25" s="4">
        <v>27.963999999999999</v>
      </c>
      <c r="AV25" s="4">
        <v>9290</v>
      </c>
      <c r="AW25" s="4">
        <v>0</v>
      </c>
      <c r="AX25" s="4">
        <v>0.45</v>
      </c>
      <c r="AY25">
        <v>1.1209523809523809</v>
      </c>
      <c r="AZ25" t="s">
        <v>250</v>
      </c>
      <c r="BA25" t="s">
        <v>168</v>
      </c>
      <c r="BB25">
        <v>1</v>
      </c>
      <c r="BC25" t="s">
        <v>327</v>
      </c>
      <c r="BD25">
        <v>6</v>
      </c>
      <c r="BE25">
        <v>92819.529999999984</v>
      </c>
      <c r="BF25">
        <v>1.1634878995832021E-2</v>
      </c>
      <c r="BG25">
        <v>1.304214531247075E-2</v>
      </c>
      <c r="BH25">
        <v>132910.34</v>
      </c>
      <c r="BI25">
        <v>8.1253572897338165E-3</v>
      </c>
      <c r="BJ25">
        <v>9.1081386000159067E-3</v>
      </c>
      <c r="BK25">
        <v>1</v>
      </c>
      <c r="BL25" t="s">
        <v>317</v>
      </c>
      <c r="BM25" t="s">
        <v>318</v>
      </c>
      <c r="BN25" t="s">
        <v>317</v>
      </c>
    </row>
    <row r="26" spans="1:66">
      <c r="A26" s="137" t="str">
        <f t="shared" si="36"/>
        <v>미추홀교통</v>
      </c>
      <c r="B26" s="137" t="str">
        <f t="shared" si="37"/>
        <v>12</v>
      </c>
      <c r="C26" s="138" t="str">
        <f t="shared" si="38"/>
        <v>70바2867</v>
      </c>
      <c r="D26" s="113" t="str">
        <f t="shared" si="39"/>
        <v>대형</v>
      </c>
      <c r="E26" s="109" t="str">
        <f t="shared" si="40"/>
        <v>C</v>
      </c>
      <c r="F26" s="158">
        <f t="shared" si="41"/>
        <v>0.87952380952380949</v>
      </c>
      <c r="G26" s="159">
        <f t="shared" si="42"/>
        <v>1.847</v>
      </c>
      <c r="H26" s="160">
        <f t="shared" si="43"/>
        <v>2.1</v>
      </c>
      <c r="I26" s="161">
        <f t="shared" si="44"/>
        <v>5053.3789999999999</v>
      </c>
      <c r="J26" s="162">
        <f t="shared" si="45"/>
        <v>4.6672217798033426E-2</v>
      </c>
      <c r="K26" s="162">
        <f t="shared" si="46"/>
        <v>0.3663243453919563</v>
      </c>
      <c r="L26" s="162">
        <f t="shared" si="47"/>
        <v>0.20303246599948271</v>
      </c>
      <c r="M26" s="163">
        <f t="shared" si="48"/>
        <v>9.9009999999999998</v>
      </c>
      <c r="N26" s="164">
        <f t="shared" si="49"/>
        <v>5.8999999999999997E-2</v>
      </c>
      <c r="O26" s="164">
        <f t="shared" si="50"/>
        <v>21.748000000000001</v>
      </c>
      <c r="P26" s="165">
        <f t="shared" si="51"/>
        <v>0</v>
      </c>
      <c r="Q26" s="166">
        <f t="shared" si="52"/>
        <v>73</v>
      </c>
      <c r="R26" s="167">
        <f t="shared" si="53"/>
        <v>25.38435985601572</v>
      </c>
      <c r="S26" s="139">
        <f t="shared" si="54"/>
        <v>3</v>
      </c>
      <c r="T26" s="139">
        <f t="shared" si="55"/>
        <v>1099</v>
      </c>
      <c r="U26" t="s">
        <v>115</v>
      </c>
      <c r="V26" t="s">
        <v>116</v>
      </c>
      <c r="W26" t="s">
        <v>115</v>
      </c>
      <c r="X26" s="4" t="s">
        <v>116</v>
      </c>
      <c r="Y26" s="4" t="s">
        <v>350</v>
      </c>
      <c r="Z26" s="4" t="s">
        <v>164</v>
      </c>
      <c r="AA26" s="4" t="s">
        <v>48</v>
      </c>
      <c r="AB26" s="4">
        <v>511</v>
      </c>
      <c r="AC26" s="4">
        <v>5053.3789999999999</v>
      </c>
      <c r="AD26" s="4">
        <v>2735.3580000000002</v>
      </c>
      <c r="AE26" s="4">
        <v>1.847</v>
      </c>
      <c r="AF26" s="4">
        <v>2.1</v>
      </c>
      <c r="AG26" s="4">
        <v>9.9009999999999998</v>
      </c>
      <c r="AH26" s="4">
        <v>339.13687299999998</v>
      </c>
      <c r="AI26" s="4">
        <v>15.82827</v>
      </c>
      <c r="AJ26" s="4">
        <v>124.234093</v>
      </c>
      <c r="AK26" s="4">
        <v>1026</v>
      </c>
      <c r="AL26" s="4">
        <v>3</v>
      </c>
      <c r="AM26" s="4">
        <v>1099</v>
      </c>
      <c r="AN26" s="4">
        <v>73</v>
      </c>
      <c r="AO26" s="4">
        <v>14.900706</v>
      </c>
      <c r="AP26" s="4">
        <v>3008.1</v>
      </c>
      <c r="AQ26" s="4">
        <v>0</v>
      </c>
      <c r="AR26" s="4">
        <v>104</v>
      </c>
      <c r="AS26" s="4">
        <v>21063</v>
      </c>
      <c r="AT26" s="4">
        <v>5.8999999999999997E-2</v>
      </c>
      <c r="AU26" s="4">
        <v>21.748000000000001</v>
      </c>
      <c r="AV26" s="4">
        <v>13629</v>
      </c>
      <c r="AW26" s="4">
        <v>0</v>
      </c>
      <c r="AX26" s="4">
        <v>0.41</v>
      </c>
      <c r="AY26">
        <v>0.87952380952380949</v>
      </c>
      <c r="AZ26" t="s">
        <v>69</v>
      </c>
      <c r="BA26" t="s">
        <v>168</v>
      </c>
      <c r="BB26">
        <v>5</v>
      </c>
      <c r="BC26" t="s">
        <v>253</v>
      </c>
      <c r="BD26">
        <v>9</v>
      </c>
      <c r="BE26">
        <v>92819.529999999984</v>
      </c>
      <c r="BF26">
        <v>5.4443057403975224E-2</v>
      </c>
      <c r="BG26">
        <v>4.7883965250067731E-2</v>
      </c>
      <c r="BH26">
        <v>132910.34</v>
      </c>
      <c r="BI26">
        <v>3.8020962101218012E-2</v>
      </c>
      <c r="BJ26">
        <v>3.3440341429023648E-2</v>
      </c>
      <c r="BK26">
        <v>1</v>
      </c>
      <c r="BL26" t="s">
        <v>317</v>
      </c>
      <c r="BM26" t="s">
        <v>318</v>
      </c>
      <c r="BN26" t="s">
        <v>317</v>
      </c>
    </row>
    <row r="27" spans="1:66">
      <c r="A27" s="140" t="str">
        <f t="shared" si="36"/>
        <v>미추홀교통</v>
      </c>
      <c r="B27" s="140" t="str">
        <f t="shared" si="37"/>
        <v>76</v>
      </c>
      <c r="C27" s="141" t="str">
        <f t="shared" si="38"/>
        <v>70바2677</v>
      </c>
      <c r="D27" s="129" t="str">
        <f t="shared" si="39"/>
        <v>중형</v>
      </c>
      <c r="E27" s="125" t="str">
        <f t="shared" si="40"/>
        <v>F</v>
      </c>
      <c r="F27" s="148">
        <f t="shared" si="41"/>
        <v>0.78032258064516125</v>
      </c>
      <c r="G27" s="149">
        <f t="shared" si="42"/>
        <v>2.419</v>
      </c>
      <c r="H27" s="150">
        <f t="shared" si="43"/>
        <v>3.1</v>
      </c>
      <c r="I27" s="151">
        <f t="shared" si="44"/>
        <v>7036.7659999999996</v>
      </c>
      <c r="J27" s="152">
        <f t="shared" si="45"/>
        <v>3.5409384695119929E-2</v>
      </c>
      <c r="K27" s="152">
        <f t="shared" si="46"/>
        <v>0.34686110398434966</v>
      </c>
      <c r="L27" s="152">
        <f t="shared" si="47"/>
        <v>0.32188081854647432</v>
      </c>
      <c r="M27" s="153">
        <f t="shared" si="48"/>
        <v>8.9160000000000004</v>
      </c>
      <c r="N27" s="154">
        <f t="shared" si="49"/>
        <v>0.441</v>
      </c>
      <c r="O27" s="154">
        <f t="shared" si="50"/>
        <v>19.725000000000001</v>
      </c>
      <c r="P27" s="155">
        <f t="shared" si="51"/>
        <v>0</v>
      </c>
      <c r="Q27" s="156">
        <f t="shared" si="52"/>
        <v>73</v>
      </c>
      <c r="R27" s="157">
        <f t="shared" si="53"/>
        <v>23.763685887334656</v>
      </c>
      <c r="S27" s="142">
        <f t="shared" si="54"/>
        <v>31</v>
      </c>
      <c r="T27" s="142">
        <f t="shared" si="55"/>
        <v>1388</v>
      </c>
      <c r="U27" t="s">
        <v>115</v>
      </c>
      <c r="V27" t="s">
        <v>118</v>
      </c>
      <c r="W27" t="s">
        <v>115</v>
      </c>
      <c r="X27" s="4" t="s">
        <v>118</v>
      </c>
      <c r="Y27" s="4" t="s">
        <v>183</v>
      </c>
      <c r="Z27" s="4" t="s">
        <v>184</v>
      </c>
      <c r="AA27" s="4" t="s">
        <v>48</v>
      </c>
      <c r="AB27" s="4">
        <v>511</v>
      </c>
      <c r="AC27" s="4">
        <v>7036.7659999999996</v>
      </c>
      <c r="AD27" s="4">
        <v>2909.3969999999999</v>
      </c>
      <c r="AE27" s="4">
        <v>2.419</v>
      </c>
      <c r="AF27" s="4">
        <v>3.1</v>
      </c>
      <c r="AG27" s="4">
        <v>8.9160000000000004</v>
      </c>
      <c r="AH27" s="4">
        <v>479.35907800000001</v>
      </c>
      <c r="AI27" s="4">
        <v>16.97381</v>
      </c>
      <c r="AJ27" s="4">
        <v>166.271019</v>
      </c>
      <c r="AK27" s="4">
        <v>2265</v>
      </c>
      <c r="AL27" s="4">
        <v>31</v>
      </c>
      <c r="AM27" s="4">
        <v>1388</v>
      </c>
      <c r="AN27" s="4">
        <v>73</v>
      </c>
      <c r="AO27" s="4">
        <v>14.67953</v>
      </c>
      <c r="AP27" s="4">
        <v>3387.3</v>
      </c>
      <c r="AQ27" s="4">
        <v>0</v>
      </c>
      <c r="AR27" s="4">
        <v>153</v>
      </c>
      <c r="AS27" s="4">
        <v>98800</v>
      </c>
      <c r="AT27" s="4">
        <v>0.441</v>
      </c>
      <c r="AU27" s="4">
        <v>19.725000000000001</v>
      </c>
      <c r="AV27" s="4">
        <v>0</v>
      </c>
      <c r="AW27" s="4">
        <v>0</v>
      </c>
      <c r="AX27" s="4">
        <v>0.54</v>
      </c>
      <c r="AY27">
        <v>0.78032258064516125</v>
      </c>
      <c r="AZ27" t="s">
        <v>70</v>
      </c>
      <c r="BA27" t="s">
        <v>243</v>
      </c>
      <c r="BB27">
        <v>1</v>
      </c>
      <c r="BC27" t="s">
        <v>246</v>
      </c>
      <c r="BD27">
        <v>1</v>
      </c>
      <c r="BE27">
        <v>40090.81</v>
      </c>
      <c r="BF27">
        <v>0.17552067418942147</v>
      </c>
      <c r="BG27">
        <v>0.1369627454400679</v>
      </c>
      <c r="BH27">
        <v>132910.34</v>
      </c>
      <c r="BI27">
        <v>5.2943706260927481E-2</v>
      </c>
      <c r="BJ27">
        <v>4.1313169498446316E-2</v>
      </c>
      <c r="BK27">
        <v>1</v>
      </c>
      <c r="BL27" t="s">
        <v>70</v>
      </c>
      <c r="BM27">
        <v>0</v>
      </c>
      <c r="BN27" t="s">
        <v>254</v>
      </c>
    </row>
    <row r="28" spans="1:66">
      <c r="A28" s="137" t="str">
        <f t="shared" ref="A28:A34" si="56">W28</f>
        <v>미추홀교통</v>
      </c>
      <c r="B28" s="137" t="str">
        <f t="shared" ref="B28:B34" si="57">V28</f>
        <v>76</v>
      </c>
      <c r="C28" s="138" t="str">
        <f t="shared" ref="C28:C34" si="58">Y28</f>
        <v>70바2683</v>
      </c>
      <c r="D28" s="113" t="str">
        <f t="shared" ref="D28:D34" si="59">Z28</f>
        <v>중형</v>
      </c>
      <c r="E28" s="109" t="str">
        <f t="shared" ref="E28:E34" si="60">AZ28</f>
        <v>B</v>
      </c>
      <c r="F28" s="158">
        <f t="shared" ref="F28:F34" si="61">G28/H28</f>
        <v>0.93322580645161279</v>
      </c>
      <c r="G28" s="159">
        <f t="shared" ref="G28:G34" si="62">AE28</f>
        <v>2.8929999999999998</v>
      </c>
      <c r="H28" s="160">
        <f t="shared" ref="H28:H34" si="63">AF28</f>
        <v>3.1</v>
      </c>
      <c r="I28" s="161">
        <f t="shared" ref="I28:I34" si="64">AC28</f>
        <v>2581.3180000000002</v>
      </c>
      <c r="J28" s="162">
        <f t="shared" ref="J28:J34" si="65">AI28/AH28</f>
        <v>2.5970852174361746E-2</v>
      </c>
      <c r="K28" s="162">
        <f t="shared" ref="K28:K34" si="66">AJ28/AH28</f>
        <v>0.322285344244504</v>
      </c>
      <c r="L28" s="162">
        <f t="shared" ref="L28:L34" si="67">AK28/AC28</f>
        <v>0.23088980125656736</v>
      </c>
      <c r="M28" s="163">
        <f t="shared" ref="M28:M34" si="68">AG28</f>
        <v>13.808999999999999</v>
      </c>
      <c r="N28" s="164">
        <f t="shared" ref="N28:N34" si="69">IF(AW28=0,AT28,"속도계이상")</f>
        <v>0.73599999999999999</v>
      </c>
      <c r="O28" s="164">
        <f t="shared" ref="O28:O34" si="70">IF(AW28=0,AU28,"속도계이상")</f>
        <v>17.742999999999999</v>
      </c>
      <c r="P28" s="165">
        <f t="shared" ref="P28:P34" si="71">AQ28/60</f>
        <v>0.2533333333333333</v>
      </c>
      <c r="Q28" s="166">
        <f t="shared" ref="Q28:Q34" si="72">AN28</f>
        <v>84</v>
      </c>
      <c r="R28" s="167">
        <f t="shared" ref="R28:R34" si="73">AC28/(AH28-AI28-AJ28)</f>
        <v>24.469970465985835</v>
      </c>
      <c r="S28" s="139">
        <f t="shared" ref="S28:S34" si="74">IF(AW28=0,AL28,"속도계이상")</f>
        <v>19</v>
      </c>
      <c r="T28" s="139">
        <f t="shared" ref="T28:T34" si="75">IF(AW28=0,AM28,"속도계이상")</f>
        <v>458</v>
      </c>
      <c r="U28" t="s">
        <v>115</v>
      </c>
      <c r="V28" t="s">
        <v>118</v>
      </c>
      <c r="W28" t="s">
        <v>115</v>
      </c>
      <c r="X28" s="4" t="s">
        <v>118</v>
      </c>
      <c r="Y28" s="4" t="s">
        <v>261</v>
      </c>
      <c r="Z28" s="4" t="s">
        <v>184</v>
      </c>
      <c r="AA28" s="4" t="s">
        <v>48</v>
      </c>
      <c r="AB28" s="4">
        <v>511</v>
      </c>
      <c r="AC28" s="4">
        <v>2581.3180000000002</v>
      </c>
      <c r="AD28" s="4">
        <v>892.24199999999996</v>
      </c>
      <c r="AE28" s="4">
        <v>2.8929999999999998</v>
      </c>
      <c r="AF28" s="4">
        <v>3.1</v>
      </c>
      <c r="AG28" s="4">
        <v>13.808999999999999</v>
      </c>
      <c r="AH28" s="4">
        <v>161.856876</v>
      </c>
      <c r="AI28" s="4">
        <v>4.2035609999999997</v>
      </c>
      <c r="AJ28" s="4">
        <v>52.164099</v>
      </c>
      <c r="AK28" s="4">
        <v>596</v>
      </c>
      <c r="AL28" s="4">
        <v>19</v>
      </c>
      <c r="AM28" s="4">
        <v>458</v>
      </c>
      <c r="AN28" s="4">
        <v>84</v>
      </c>
      <c r="AO28" s="4">
        <v>15.948150999999999</v>
      </c>
      <c r="AP28" s="4">
        <v>715.9</v>
      </c>
      <c r="AQ28" s="4">
        <v>15.2</v>
      </c>
      <c r="AR28" s="4">
        <v>28</v>
      </c>
      <c r="AS28" s="4">
        <v>7346</v>
      </c>
      <c r="AT28" s="4">
        <v>0.73599999999999999</v>
      </c>
      <c r="AU28" s="4">
        <v>17.742999999999999</v>
      </c>
      <c r="AV28" s="4">
        <v>21856</v>
      </c>
      <c r="AW28" s="4">
        <v>0</v>
      </c>
      <c r="AX28" s="4">
        <v>0.82</v>
      </c>
      <c r="AY28">
        <v>0.93322580645161279</v>
      </c>
      <c r="AZ28" t="s">
        <v>68</v>
      </c>
      <c r="BA28" t="s">
        <v>243</v>
      </c>
      <c r="BB28">
        <v>1</v>
      </c>
      <c r="BC28" t="s">
        <v>262</v>
      </c>
      <c r="BD28">
        <v>11</v>
      </c>
      <c r="BE28">
        <v>40090.81</v>
      </c>
      <c r="BF28">
        <v>6.4386775921963166E-2</v>
      </c>
      <c r="BG28">
        <v>6.0087400884593363E-2</v>
      </c>
      <c r="BH28">
        <v>132910.34</v>
      </c>
      <c r="BI28">
        <v>1.9421498733657595E-2</v>
      </c>
      <c r="BJ28">
        <v>1.8124643818216588E-2</v>
      </c>
      <c r="BK28">
        <v>1</v>
      </c>
      <c r="BL28" t="s">
        <v>68</v>
      </c>
      <c r="BM28">
        <v>0</v>
      </c>
      <c r="BN28" t="s">
        <v>254</v>
      </c>
    </row>
    <row r="29" spans="1:66">
      <c r="A29" s="140" t="str">
        <f t="shared" si="56"/>
        <v>미추홀교통</v>
      </c>
      <c r="B29" s="140" t="str">
        <f t="shared" si="57"/>
        <v>76</v>
      </c>
      <c r="C29" s="141" t="str">
        <f t="shared" si="58"/>
        <v>70바2690</v>
      </c>
      <c r="D29" s="129" t="str">
        <f t="shared" si="59"/>
        <v>중형</v>
      </c>
      <c r="E29" s="125" t="str">
        <f t="shared" si="60"/>
        <v>F</v>
      </c>
      <c r="F29" s="148">
        <f t="shared" si="61"/>
        <v>0.77774193548387094</v>
      </c>
      <c r="G29" s="149">
        <f t="shared" si="62"/>
        <v>2.411</v>
      </c>
      <c r="H29" s="150">
        <f t="shared" si="63"/>
        <v>3.1</v>
      </c>
      <c r="I29" s="151">
        <f t="shared" si="64"/>
        <v>5763.2529999999997</v>
      </c>
      <c r="J29" s="152">
        <f t="shared" si="65"/>
        <v>4.5716336857590981E-2</v>
      </c>
      <c r="K29" s="152">
        <f t="shared" si="66"/>
        <v>0.31832278027880584</v>
      </c>
      <c r="L29" s="152">
        <f t="shared" si="67"/>
        <v>0.24795024615438538</v>
      </c>
      <c r="M29" s="153">
        <f t="shared" si="68"/>
        <v>8.7379999999999995</v>
      </c>
      <c r="N29" s="154">
        <f t="shared" si="69"/>
        <v>0.22600000000000001</v>
      </c>
      <c r="O29" s="154">
        <f t="shared" si="70"/>
        <v>9.0229999999999997</v>
      </c>
      <c r="P29" s="155">
        <f t="shared" si="71"/>
        <v>0</v>
      </c>
      <c r="Q29" s="156">
        <f t="shared" si="72"/>
        <v>72</v>
      </c>
      <c r="R29" s="157">
        <f t="shared" si="73"/>
        <v>23.866121697093739</v>
      </c>
      <c r="S29" s="142">
        <f t="shared" si="74"/>
        <v>13</v>
      </c>
      <c r="T29" s="142">
        <f t="shared" si="75"/>
        <v>520</v>
      </c>
      <c r="U29" t="s">
        <v>115</v>
      </c>
      <c r="V29" t="s">
        <v>118</v>
      </c>
      <c r="W29" t="s">
        <v>115</v>
      </c>
      <c r="X29" s="4" t="s">
        <v>118</v>
      </c>
      <c r="Y29" s="4" t="s">
        <v>185</v>
      </c>
      <c r="Z29" s="4" t="s">
        <v>184</v>
      </c>
      <c r="AA29" s="4" t="s">
        <v>48</v>
      </c>
      <c r="AB29" s="4">
        <v>511</v>
      </c>
      <c r="AC29" s="4">
        <v>5763.2529999999997</v>
      </c>
      <c r="AD29" s="4">
        <v>2390.1779999999999</v>
      </c>
      <c r="AE29" s="4">
        <v>2.411</v>
      </c>
      <c r="AF29" s="4">
        <v>3.1</v>
      </c>
      <c r="AG29" s="4">
        <v>8.7379999999999995</v>
      </c>
      <c r="AH29" s="4">
        <v>379.71296899999999</v>
      </c>
      <c r="AI29" s="4">
        <v>17.359086000000001</v>
      </c>
      <c r="AJ29" s="4">
        <v>120.87128800000001</v>
      </c>
      <c r="AK29" s="4">
        <v>1429</v>
      </c>
      <c r="AL29" s="4">
        <v>13</v>
      </c>
      <c r="AM29" s="4">
        <v>520</v>
      </c>
      <c r="AN29" s="4">
        <v>72</v>
      </c>
      <c r="AO29" s="4">
        <v>15.177918999999999</v>
      </c>
      <c r="AP29" s="4">
        <v>455.4</v>
      </c>
      <c r="AQ29" s="4">
        <v>0</v>
      </c>
      <c r="AR29" s="4">
        <v>59</v>
      </c>
      <c r="AS29" s="4">
        <v>20976</v>
      </c>
      <c r="AT29" s="4">
        <v>0.22600000000000001</v>
      </c>
      <c r="AU29" s="4">
        <v>9.0229999999999997</v>
      </c>
      <c r="AV29" s="4">
        <v>28</v>
      </c>
      <c r="AW29" s="4">
        <v>0</v>
      </c>
      <c r="AX29" s="4">
        <v>0.53</v>
      </c>
      <c r="AY29">
        <v>0.77774193548387094</v>
      </c>
      <c r="AZ29" t="s">
        <v>70</v>
      </c>
      <c r="BA29" t="s">
        <v>243</v>
      </c>
      <c r="BB29">
        <v>2</v>
      </c>
      <c r="BC29" t="s">
        <v>244</v>
      </c>
      <c r="BD29">
        <v>1</v>
      </c>
      <c r="BE29">
        <v>40090.81</v>
      </c>
      <c r="BF29">
        <v>0.14375496529005027</v>
      </c>
      <c r="BG29">
        <v>0.11180426494010039</v>
      </c>
      <c r="BH29">
        <v>132910.34</v>
      </c>
      <c r="BI29">
        <v>4.3361961153661935E-2</v>
      </c>
      <c r="BJ29">
        <v>3.3724415594025461E-2</v>
      </c>
      <c r="BK29">
        <v>1</v>
      </c>
      <c r="BL29" t="s">
        <v>70</v>
      </c>
      <c r="BM29">
        <v>0</v>
      </c>
      <c r="BN29" t="s">
        <v>254</v>
      </c>
    </row>
    <row r="30" spans="1:66">
      <c r="A30" s="137" t="str">
        <f t="shared" si="56"/>
        <v>미추홀교통</v>
      </c>
      <c r="B30" s="137" t="str">
        <f t="shared" si="57"/>
        <v>76</v>
      </c>
      <c r="C30" s="138" t="str">
        <f t="shared" si="58"/>
        <v>70바2692</v>
      </c>
      <c r="D30" s="113" t="str">
        <f t="shared" si="59"/>
        <v>중형</v>
      </c>
      <c r="E30" s="109" t="str">
        <f t="shared" si="60"/>
        <v>D</v>
      </c>
      <c r="F30" s="158">
        <f t="shared" si="61"/>
        <v>0.8132258064516128</v>
      </c>
      <c r="G30" s="159">
        <f t="shared" si="62"/>
        <v>2.5209999999999999</v>
      </c>
      <c r="H30" s="160">
        <f t="shared" si="63"/>
        <v>3.1</v>
      </c>
      <c r="I30" s="161">
        <f t="shared" si="64"/>
        <v>5303.308</v>
      </c>
      <c r="J30" s="162">
        <f t="shared" si="65"/>
        <v>2.8657905320638201E-2</v>
      </c>
      <c r="K30" s="162">
        <f t="shared" si="66"/>
        <v>0.32402450542981281</v>
      </c>
      <c r="L30" s="162">
        <f t="shared" si="67"/>
        <v>0.33846799016764628</v>
      </c>
      <c r="M30" s="163">
        <f t="shared" si="68"/>
        <v>8.4369999999999994</v>
      </c>
      <c r="N30" s="164">
        <f t="shared" si="69"/>
        <v>3.7999999999999999E-2</v>
      </c>
      <c r="O30" s="164">
        <f t="shared" si="70"/>
        <v>13.311999999999999</v>
      </c>
      <c r="P30" s="165">
        <f t="shared" si="71"/>
        <v>0</v>
      </c>
      <c r="Q30" s="166">
        <f t="shared" si="72"/>
        <v>76</v>
      </c>
      <c r="R30" s="167">
        <f t="shared" si="73"/>
        <v>24.020711453873055</v>
      </c>
      <c r="S30" s="139">
        <f t="shared" si="74"/>
        <v>2</v>
      </c>
      <c r="T30" s="139">
        <f t="shared" si="75"/>
        <v>706</v>
      </c>
      <c r="U30" t="s">
        <v>115</v>
      </c>
      <c r="V30" t="s">
        <v>118</v>
      </c>
      <c r="W30" t="s">
        <v>115</v>
      </c>
      <c r="X30" s="4" t="s">
        <v>118</v>
      </c>
      <c r="Y30" s="4" t="s">
        <v>186</v>
      </c>
      <c r="Z30" s="4" t="s">
        <v>184</v>
      </c>
      <c r="AA30" s="4" t="s">
        <v>48</v>
      </c>
      <c r="AB30" s="4">
        <v>511</v>
      </c>
      <c r="AC30" s="4">
        <v>5303.308</v>
      </c>
      <c r="AD30" s="4">
        <v>2103.7460000000001</v>
      </c>
      <c r="AE30" s="4">
        <v>2.5209999999999999</v>
      </c>
      <c r="AF30" s="4">
        <v>3.1</v>
      </c>
      <c r="AG30" s="4">
        <v>8.4369999999999994</v>
      </c>
      <c r="AH30" s="4">
        <v>341.070043</v>
      </c>
      <c r="AI30" s="4">
        <v>9.7743529999999996</v>
      </c>
      <c r="AJ30" s="4">
        <v>110.515052</v>
      </c>
      <c r="AK30" s="4">
        <v>1795</v>
      </c>
      <c r="AL30" s="4">
        <v>2</v>
      </c>
      <c r="AM30" s="4">
        <v>706</v>
      </c>
      <c r="AN30" s="4">
        <v>76</v>
      </c>
      <c r="AO30" s="4">
        <v>15.549029000000001</v>
      </c>
      <c r="AP30" s="4">
        <v>871.1</v>
      </c>
      <c r="AQ30" s="4">
        <v>0</v>
      </c>
      <c r="AR30" s="4">
        <v>51</v>
      </c>
      <c r="AS30" s="4">
        <v>7828</v>
      </c>
      <c r="AT30" s="4">
        <v>3.7999999999999999E-2</v>
      </c>
      <c r="AU30" s="4">
        <v>13.311999999999999</v>
      </c>
      <c r="AV30" s="4">
        <v>45540</v>
      </c>
      <c r="AW30" s="4">
        <v>0</v>
      </c>
      <c r="AX30" s="4">
        <v>0.54</v>
      </c>
      <c r="AY30">
        <v>0.8132258064516128</v>
      </c>
      <c r="AZ30" t="s">
        <v>67</v>
      </c>
      <c r="BA30" t="s">
        <v>243</v>
      </c>
      <c r="BB30">
        <v>3</v>
      </c>
      <c r="BC30" t="s">
        <v>263</v>
      </c>
      <c r="BD30">
        <v>9</v>
      </c>
      <c r="BE30">
        <v>40090.81</v>
      </c>
      <c r="BF30">
        <v>0.13228238591338015</v>
      </c>
      <c r="BG30">
        <v>0.10757544996375204</v>
      </c>
      <c r="BH30">
        <v>132910.34</v>
      </c>
      <c r="BI30">
        <v>3.9901395181142413E-2</v>
      </c>
      <c r="BJ30">
        <v>3.2448844274729036E-2</v>
      </c>
      <c r="BK30">
        <v>1</v>
      </c>
      <c r="BL30" t="s">
        <v>67</v>
      </c>
      <c r="BM30">
        <v>0</v>
      </c>
      <c r="BN30" t="s">
        <v>254</v>
      </c>
    </row>
    <row r="31" spans="1:66">
      <c r="A31" s="140" t="str">
        <f t="shared" si="56"/>
        <v>미추홀교통</v>
      </c>
      <c r="B31" s="140" t="str">
        <f t="shared" si="57"/>
        <v>76</v>
      </c>
      <c r="C31" s="141" t="str">
        <f t="shared" si="58"/>
        <v>70바2694</v>
      </c>
      <c r="D31" s="129" t="str">
        <f t="shared" si="59"/>
        <v>중형</v>
      </c>
      <c r="E31" s="125" t="str">
        <f t="shared" si="60"/>
        <v>D</v>
      </c>
      <c r="F31" s="148">
        <f t="shared" si="61"/>
        <v>0.83645161290322578</v>
      </c>
      <c r="G31" s="149">
        <f t="shared" si="62"/>
        <v>2.593</v>
      </c>
      <c r="H31" s="150">
        <f t="shared" si="63"/>
        <v>3.1</v>
      </c>
      <c r="I31" s="151">
        <f t="shared" si="64"/>
        <v>4608.7820000000002</v>
      </c>
      <c r="J31" s="152">
        <f t="shared" si="65"/>
        <v>1.9931097866300332E-2</v>
      </c>
      <c r="K31" s="152">
        <f t="shared" si="66"/>
        <v>0.31331112221239799</v>
      </c>
      <c r="L31" s="152">
        <f t="shared" si="67"/>
        <v>0.33609747651331739</v>
      </c>
      <c r="M31" s="153">
        <f t="shared" si="68"/>
        <v>8.1820000000000004</v>
      </c>
      <c r="N31" s="154">
        <f t="shared" si="69"/>
        <v>0</v>
      </c>
      <c r="O31" s="154">
        <f t="shared" si="70"/>
        <v>11.131</v>
      </c>
      <c r="P31" s="155">
        <f t="shared" si="71"/>
        <v>0</v>
      </c>
      <c r="Q31" s="156">
        <f t="shared" si="72"/>
        <v>72</v>
      </c>
      <c r="R31" s="157">
        <f t="shared" si="73"/>
        <v>24.754170968952437</v>
      </c>
      <c r="S31" s="142">
        <f t="shared" si="74"/>
        <v>0</v>
      </c>
      <c r="T31" s="142">
        <f t="shared" si="75"/>
        <v>513</v>
      </c>
      <c r="U31" t="s">
        <v>115</v>
      </c>
      <c r="V31" t="s">
        <v>118</v>
      </c>
      <c r="W31" t="s">
        <v>115</v>
      </c>
      <c r="X31" s="4" t="s">
        <v>118</v>
      </c>
      <c r="Y31" s="4" t="s">
        <v>187</v>
      </c>
      <c r="Z31" s="4" t="s">
        <v>184</v>
      </c>
      <c r="AA31" s="4" t="s">
        <v>48</v>
      </c>
      <c r="AB31" s="4">
        <v>511</v>
      </c>
      <c r="AC31" s="4">
        <v>4608.7820000000002</v>
      </c>
      <c r="AD31" s="4">
        <v>1777.6420000000001</v>
      </c>
      <c r="AE31" s="4">
        <v>2.593</v>
      </c>
      <c r="AF31" s="4">
        <v>3.1</v>
      </c>
      <c r="AG31" s="4">
        <v>8.1820000000000004</v>
      </c>
      <c r="AH31" s="4">
        <v>279.234894</v>
      </c>
      <c r="AI31" s="4">
        <v>5.5654579999999996</v>
      </c>
      <c r="AJ31" s="4">
        <v>87.487397999999999</v>
      </c>
      <c r="AK31" s="4">
        <v>1549</v>
      </c>
      <c r="AL31" s="4">
        <v>0</v>
      </c>
      <c r="AM31" s="4">
        <v>513</v>
      </c>
      <c r="AN31" s="4">
        <v>72</v>
      </c>
      <c r="AO31" s="4">
        <v>16.505036</v>
      </c>
      <c r="AP31" s="4">
        <v>659.8</v>
      </c>
      <c r="AQ31" s="4">
        <v>0</v>
      </c>
      <c r="AR31" s="4">
        <v>10</v>
      </c>
      <c r="AS31" s="4">
        <v>1916</v>
      </c>
      <c r="AT31" s="4">
        <v>0</v>
      </c>
      <c r="AU31" s="4">
        <v>11.131</v>
      </c>
      <c r="AV31" s="4">
        <v>36221</v>
      </c>
      <c r="AW31" s="4">
        <v>0</v>
      </c>
      <c r="AX31" s="4">
        <v>0.53</v>
      </c>
      <c r="AY31">
        <v>0.83645161290322578</v>
      </c>
      <c r="AZ31" t="s">
        <v>67</v>
      </c>
      <c r="BA31" t="s">
        <v>243</v>
      </c>
      <c r="BB31">
        <v>1</v>
      </c>
      <c r="BC31" t="s">
        <v>245</v>
      </c>
      <c r="BD31">
        <v>7</v>
      </c>
      <c r="BE31">
        <v>40090.81</v>
      </c>
      <c r="BF31">
        <v>0.1149585653170889</v>
      </c>
      <c r="BG31">
        <v>9.6157277376519842E-2</v>
      </c>
      <c r="BH31">
        <v>132910.34</v>
      </c>
      <c r="BI31">
        <v>3.4675872471622599E-2</v>
      </c>
      <c r="BJ31">
        <v>2.9004689457715289E-2</v>
      </c>
      <c r="BK31">
        <v>1</v>
      </c>
      <c r="BL31" t="s">
        <v>67</v>
      </c>
      <c r="BM31">
        <v>0</v>
      </c>
      <c r="BN31" t="s">
        <v>254</v>
      </c>
    </row>
    <row r="32" spans="1:66">
      <c r="A32" s="137" t="str">
        <f t="shared" si="56"/>
        <v>미추홀교통</v>
      </c>
      <c r="B32" s="137" t="str">
        <f t="shared" si="57"/>
        <v>76</v>
      </c>
      <c r="C32" s="138" t="str">
        <f t="shared" si="58"/>
        <v>70바2743</v>
      </c>
      <c r="D32" s="113" t="str">
        <f t="shared" si="59"/>
        <v>중형</v>
      </c>
      <c r="E32" s="109" t="str">
        <f t="shared" si="60"/>
        <v>B</v>
      </c>
      <c r="F32" s="158">
        <f t="shared" si="61"/>
        <v>0.91322580645161289</v>
      </c>
      <c r="G32" s="159">
        <f t="shared" si="62"/>
        <v>2.831</v>
      </c>
      <c r="H32" s="160">
        <f t="shared" si="63"/>
        <v>3.1</v>
      </c>
      <c r="I32" s="161">
        <f t="shared" si="64"/>
        <v>4631.9930000000004</v>
      </c>
      <c r="J32" s="162">
        <f t="shared" si="65"/>
        <v>1.9915616326133909E-2</v>
      </c>
      <c r="K32" s="162">
        <f t="shared" si="66"/>
        <v>0.30112049172480243</v>
      </c>
      <c r="L32" s="162">
        <f t="shared" si="67"/>
        <v>0.2862698626703451</v>
      </c>
      <c r="M32" s="163">
        <f t="shared" si="68"/>
        <v>5.8440000000000003</v>
      </c>
      <c r="N32" s="164">
        <f t="shared" si="69"/>
        <v>2.1999999999999999E-2</v>
      </c>
      <c r="O32" s="164">
        <f t="shared" si="70"/>
        <v>3.3460000000000001</v>
      </c>
      <c r="P32" s="165">
        <f t="shared" si="71"/>
        <v>0</v>
      </c>
      <c r="Q32" s="166">
        <f t="shared" si="72"/>
        <v>70</v>
      </c>
      <c r="R32" s="167">
        <f t="shared" si="73"/>
        <v>23.306330503537009</v>
      </c>
      <c r="S32" s="139">
        <f t="shared" si="74"/>
        <v>1</v>
      </c>
      <c r="T32" s="139">
        <f t="shared" si="75"/>
        <v>155</v>
      </c>
      <c r="U32" t="s">
        <v>115</v>
      </c>
      <c r="V32" t="s">
        <v>118</v>
      </c>
      <c r="W32" t="s">
        <v>115</v>
      </c>
      <c r="X32" s="4" t="s">
        <v>118</v>
      </c>
      <c r="Y32" s="4" t="s">
        <v>188</v>
      </c>
      <c r="Z32" s="4" t="s">
        <v>184</v>
      </c>
      <c r="AA32" s="4" t="s">
        <v>48</v>
      </c>
      <c r="AB32" s="4">
        <v>511</v>
      </c>
      <c r="AC32" s="4">
        <v>4631.9930000000004</v>
      </c>
      <c r="AD32" s="4">
        <v>1636.2739999999999</v>
      </c>
      <c r="AE32" s="4">
        <v>2.831</v>
      </c>
      <c r="AF32" s="4">
        <v>3.1</v>
      </c>
      <c r="AG32" s="4">
        <v>5.8440000000000003</v>
      </c>
      <c r="AH32" s="4">
        <v>292.71657499999998</v>
      </c>
      <c r="AI32" s="4">
        <v>5.829631</v>
      </c>
      <c r="AJ32" s="4">
        <v>88.142959000000005</v>
      </c>
      <c r="AK32" s="4">
        <v>1326</v>
      </c>
      <c r="AL32" s="4">
        <v>1</v>
      </c>
      <c r="AM32" s="4">
        <v>155</v>
      </c>
      <c r="AN32" s="4">
        <v>70</v>
      </c>
      <c r="AO32" s="4">
        <v>15.824156</v>
      </c>
      <c r="AP32" s="4">
        <v>329</v>
      </c>
      <c r="AQ32" s="4">
        <v>0</v>
      </c>
      <c r="AR32" s="4">
        <v>16</v>
      </c>
      <c r="AS32" s="4">
        <v>7210</v>
      </c>
      <c r="AT32" s="4">
        <v>2.1999999999999999E-2</v>
      </c>
      <c r="AU32" s="4">
        <v>3.3460000000000001</v>
      </c>
      <c r="AV32" s="4">
        <v>38579</v>
      </c>
      <c r="AW32" s="4">
        <v>0</v>
      </c>
      <c r="AX32" s="4">
        <v>0.52</v>
      </c>
      <c r="AY32">
        <v>0.91322580645161289</v>
      </c>
      <c r="AZ32" t="s">
        <v>68</v>
      </c>
      <c r="BA32" t="s">
        <v>243</v>
      </c>
      <c r="BB32">
        <v>2</v>
      </c>
      <c r="BC32" t="s">
        <v>264</v>
      </c>
      <c r="BD32">
        <v>9</v>
      </c>
      <c r="BE32">
        <v>40090.81</v>
      </c>
      <c r="BF32">
        <v>0.11553752593175345</v>
      </c>
      <c r="BG32">
        <v>0.10551185029444969</v>
      </c>
      <c r="BH32">
        <v>132910.34</v>
      </c>
      <c r="BI32">
        <v>3.4850508997268388E-2</v>
      </c>
      <c r="BJ32">
        <v>3.1826384184279612E-2</v>
      </c>
      <c r="BK32">
        <v>1</v>
      </c>
      <c r="BL32" t="s">
        <v>68</v>
      </c>
      <c r="BM32">
        <v>0</v>
      </c>
      <c r="BN32" t="s">
        <v>254</v>
      </c>
    </row>
    <row r="33" spans="1:66">
      <c r="A33" s="140" t="str">
        <f t="shared" si="56"/>
        <v>미추홀교통</v>
      </c>
      <c r="B33" s="140" t="str">
        <f t="shared" si="57"/>
        <v>76</v>
      </c>
      <c r="C33" s="141" t="str">
        <f t="shared" si="58"/>
        <v>70바2745</v>
      </c>
      <c r="D33" s="129" t="str">
        <f t="shared" si="59"/>
        <v>중형</v>
      </c>
      <c r="E33" s="125" t="str">
        <f t="shared" si="60"/>
        <v>C</v>
      </c>
      <c r="F33" s="148">
        <f t="shared" si="61"/>
        <v>0.85645161290322569</v>
      </c>
      <c r="G33" s="149">
        <f t="shared" si="62"/>
        <v>2.6549999999999998</v>
      </c>
      <c r="H33" s="150">
        <f t="shared" si="63"/>
        <v>3.1</v>
      </c>
      <c r="I33" s="151">
        <f t="shared" si="64"/>
        <v>4601.5590000000002</v>
      </c>
      <c r="J33" s="152">
        <f t="shared" si="65"/>
        <v>3.8487217253940803E-2</v>
      </c>
      <c r="K33" s="152">
        <f t="shared" si="66"/>
        <v>0.3242234028518986</v>
      </c>
      <c r="L33" s="152">
        <f t="shared" si="67"/>
        <v>0.32575916118863191</v>
      </c>
      <c r="M33" s="153">
        <f t="shared" si="68"/>
        <v>7.7409999999999997</v>
      </c>
      <c r="N33" s="154">
        <f t="shared" si="69"/>
        <v>8.6999999999999994E-2</v>
      </c>
      <c r="O33" s="154">
        <f t="shared" si="70"/>
        <v>10.17</v>
      </c>
      <c r="P33" s="155">
        <f t="shared" si="71"/>
        <v>0</v>
      </c>
      <c r="Q33" s="156">
        <f t="shared" si="72"/>
        <v>74</v>
      </c>
      <c r="R33" s="157">
        <f t="shared" si="73"/>
        <v>25.090657000367127</v>
      </c>
      <c r="S33" s="142">
        <f t="shared" si="74"/>
        <v>4</v>
      </c>
      <c r="T33" s="142">
        <f t="shared" si="75"/>
        <v>468</v>
      </c>
      <c r="U33" t="s">
        <v>115</v>
      </c>
      <c r="V33" t="s">
        <v>118</v>
      </c>
      <c r="W33" t="s">
        <v>115</v>
      </c>
      <c r="X33" s="4" t="s">
        <v>118</v>
      </c>
      <c r="Y33" s="4" t="s">
        <v>189</v>
      </c>
      <c r="Z33" s="4" t="s">
        <v>184</v>
      </c>
      <c r="AA33" s="4" t="s">
        <v>48</v>
      </c>
      <c r="AB33" s="4">
        <v>511</v>
      </c>
      <c r="AC33" s="4">
        <v>4601.5590000000002</v>
      </c>
      <c r="AD33" s="4">
        <v>1732.9159999999999</v>
      </c>
      <c r="AE33" s="4">
        <v>2.6549999999999998</v>
      </c>
      <c r="AF33" s="4">
        <v>3.1</v>
      </c>
      <c r="AG33" s="4">
        <v>7.7409999999999997</v>
      </c>
      <c r="AH33" s="4">
        <v>287.77713199999999</v>
      </c>
      <c r="AI33" s="4">
        <v>11.075741000000001</v>
      </c>
      <c r="AJ33" s="4">
        <v>93.304080999999996</v>
      </c>
      <c r="AK33" s="4">
        <v>1499</v>
      </c>
      <c r="AL33" s="4">
        <v>4</v>
      </c>
      <c r="AM33" s="4">
        <v>468</v>
      </c>
      <c r="AN33" s="4">
        <v>74</v>
      </c>
      <c r="AO33" s="4">
        <v>15.990009000000001</v>
      </c>
      <c r="AP33" s="4">
        <v>1204.9000000000001</v>
      </c>
      <c r="AQ33" s="4">
        <v>0</v>
      </c>
      <c r="AR33" s="4">
        <v>63</v>
      </c>
      <c r="AS33" s="4">
        <v>23479</v>
      </c>
      <c r="AT33" s="4">
        <v>8.6999999999999994E-2</v>
      </c>
      <c r="AU33" s="4">
        <v>10.17</v>
      </c>
      <c r="AV33" s="4">
        <v>37976</v>
      </c>
      <c r="AW33" s="4">
        <v>0</v>
      </c>
      <c r="AX33" s="4">
        <v>0.52</v>
      </c>
      <c r="AY33">
        <v>0.85645161290322569</v>
      </c>
      <c r="AZ33" t="s">
        <v>69</v>
      </c>
      <c r="BA33" t="s">
        <v>243</v>
      </c>
      <c r="BB33">
        <v>1</v>
      </c>
      <c r="BC33" t="s">
        <v>265</v>
      </c>
      <c r="BD33">
        <v>9</v>
      </c>
      <c r="BE33">
        <v>40090.81</v>
      </c>
      <c r="BF33">
        <v>0.11477839933890087</v>
      </c>
      <c r="BG33">
        <v>9.8302145240252187E-2</v>
      </c>
      <c r="BH33">
        <v>132910.34</v>
      </c>
      <c r="BI33">
        <v>3.4621527565123981E-2</v>
      </c>
      <c r="BJ33">
        <v>2.9651663124323921E-2</v>
      </c>
      <c r="BK33">
        <v>1</v>
      </c>
      <c r="BL33" t="s">
        <v>69</v>
      </c>
      <c r="BM33">
        <v>0</v>
      </c>
      <c r="BN33" t="s">
        <v>254</v>
      </c>
    </row>
    <row r="34" spans="1:66">
      <c r="A34" s="137" t="str">
        <f t="shared" si="56"/>
        <v>미추홀교통</v>
      </c>
      <c r="B34" s="137" t="str">
        <f t="shared" si="57"/>
        <v>76</v>
      </c>
      <c r="C34" s="138" t="str">
        <f t="shared" si="58"/>
        <v>70바2764</v>
      </c>
      <c r="D34" s="113" t="str">
        <f t="shared" si="59"/>
        <v>중형</v>
      </c>
      <c r="E34" s="109" t="str">
        <f t="shared" si="60"/>
        <v>D</v>
      </c>
      <c r="F34" s="158">
        <f t="shared" si="61"/>
        <v>0.81548387096774189</v>
      </c>
      <c r="G34" s="159">
        <f t="shared" si="62"/>
        <v>2.528</v>
      </c>
      <c r="H34" s="160">
        <f t="shared" si="63"/>
        <v>3.1</v>
      </c>
      <c r="I34" s="161">
        <f t="shared" si="64"/>
        <v>5563.8310000000001</v>
      </c>
      <c r="J34" s="162">
        <f t="shared" si="65"/>
        <v>2.9957052571074637E-2</v>
      </c>
      <c r="K34" s="162">
        <f t="shared" si="66"/>
        <v>0.31325707352489796</v>
      </c>
      <c r="L34" s="162">
        <f t="shared" si="67"/>
        <v>0.27247412798843101</v>
      </c>
      <c r="M34" s="163">
        <f t="shared" si="68"/>
        <v>8.8689999999999998</v>
      </c>
      <c r="N34" s="164">
        <f t="shared" si="69"/>
        <v>0.09</v>
      </c>
      <c r="O34" s="164">
        <f t="shared" si="70"/>
        <v>7.657</v>
      </c>
      <c r="P34" s="165">
        <f t="shared" si="71"/>
        <v>0</v>
      </c>
      <c r="Q34" s="166">
        <f t="shared" si="72"/>
        <v>79</v>
      </c>
      <c r="R34" s="167">
        <f t="shared" si="73"/>
        <v>24.768184740158802</v>
      </c>
      <c r="S34" s="139">
        <f t="shared" si="74"/>
        <v>5</v>
      </c>
      <c r="T34" s="139">
        <f t="shared" si="75"/>
        <v>426</v>
      </c>
      <c r="U34" t="s">
        <v>115</v>
      </c>
      <c r="V34" t="s">
        <v>118</v>
      </c>
      <c r="W34" t="s">
        <v>115</v>
      </c>
      <c r="X34" s="4" t="s">
        <v>118</v>
      </c>
      <c r="Y34" s="4" t="s">
        <v>190</v>
      </c>
      <c r="Z34" s="4" t="s">
        <v>184</v>
      </c>
      <c r="AA34" s="4" t="s">
        <v>48</v>
      </c>
      <c r="AB34" s="4">
        <v>511</v>
      </c>
      <c r="AC34" s="4">
        <v>5563.8310000000001</v>
      </c>
      <c r="AD34" s="4">
        <v>2200.4789999999998</v>
      </c>
      <c r="AE34" s="4">
        <v>2.528</v>
      </c>
      <c r="AF34" s="4">
        <v>3.1</v>
      </c>
      <c r="AG34" s="4">
        <v>8.8689999999999998</v>
      </c>
      <c r="AH34" s="4">
        <v>342.02350100000001</v>
      </c>
      <c r="AI34" s="4">
        <v>10.246015999999999</v>
      </c>
      <c r="AJ34" s="4">
        <v>107.14128100000001</v>
      </c>
      <c r="AK34" s="4">
        <v>1516</v>
      </c>
      <c r="AL34" s="4">
        <v>5</v>
      </c>
      <c r="AM34" s="4">
        <v>426</v>
      </c>
      <c r="AN34" s="4">
        <v>79</v>
      </c>
      <c r="AO34" s="4">
        <v>16.267392999999998</v>
      </c>
      <c r="AP34" s="4">
        <v>721.9</v>
      </c>
      <c r="AQ34" s="4">
        <v>0</v>
      </c>
      <c r="AR34" s="4">
        <v>55</v>
      </c>
      <c r="AS34" s="4">
        <v>12581</v>
      </c>
      <c r="AT34" s="4">
        <v>0.09</v>
      </c>
      <c r="AU34" s="4">
        <v>7.657</v>
      </c>
      <c r="AV34" s="4">
        <v>38864</v>
      </c>
      <c r="AW34" s="4">
        <v>0</v>
      </c>
      <c r="AX34" s="4">
        <v>0.54</v>
      </c>
      <c r="AY34">
        <v>0.81548387096774189</v>
      </c>
      <c r="AZ34" t="s">
        <v>67</v>
      </c>
      <c r="BA34" t="s">
        <v>243</v>
      </c>
      <c r="BB34">
        <v>2</v>
      </c>
      <c r="BC34" t="s">
        <v>266</v>
      </c>
      <c r="BD34">
        <v>7</v>
      </c>
      <c r="BE34">
        <v>40090.81</v>
      </c>
      <c r="BF34">
        <v>0.13878070809744181</v>
      </c>
      <c r="BG34">
        <v>0.11317342905494608</v>
      </c>
      <c r="BH34">
        <v>132910.34</v>
      </c>
      <c r="BI34">
        <v>4.1861536130296563E-2</v>
      </c>
      <c r="BJ34">
        <v>3.4137407528190229E-2</v>
      </c>
      <c r="BK34">
        <v>1</v>
      </c>
      <c r="BL34" t="s">
        <v>67</v>
      </c>
      <c r="BM34">
        <v>0</v>
      </c>
      <c r="BN34" t="s">
        <v>254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43" priority="1" operator="containsText" text="F">
      <formula>NOT(ISERROR(SEARCH("F",E1)))</formula>
    </cfRule>
    <cfRule type="containsText" dxfId="42" priority="2" operator="containsText" text="D">
      <formula>NOT(ISERROR(SEARCH("D",E1)))</formula>
    </cfRule>
    <cfRule type="containsText" dxfId="41" priority="3" operator="containsText" text="C">
      <formula>NOT(ISERROR(SEARCH("C",E1)))</formula>
    </cfRule>
    <cfRule type="containsText" dxfId="40" priority="4" operator="containsText" text="B">
      <formula>NOT(ISERROR(SEARCH("B",E1)))</formula>
    </cfRule>
    <cfRule type="containsText" dxfId="39" priority="5" operator="containsText" text="A">
      <formula>NOT(ISERROR(SEARCH("A",E1)))</formula>
    </cfRule>
    <cfRule type="containsText" dxfId="3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7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151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137</v>
      </c>
      <c r="D4" s="121" t="s">
        <v>152</v>
      </c>
      <c r="E4" s="122" t="s">
        <v>141</v>
      </c>
      <c r="F4" s="120" t="s">
        <v>145</v>
      </c>
      <c r="G4" s="122" t="s">
        <v>143</v>
      </c>
      <c r="H4" s="122" t="s">
        <v>147</v>
      </c>
      <c r="I4" s="123" t="s">
        <v>149</v>
      </c>
      <c r="J4" s="122" t="s">
        <v>11</v>
      </c>
      <c r="K4" s="122" t="s">
        <v>12</v>
      </c>
      <c r="L4" s="122" t="s">
        <v>13</v>
      </c>
      <c r="M4" s="122" t="s">
        <v>72</v>
      </c>
      <c r="N4" s="122" t="s">
        <v>6</v>
      </c>
      <c r="O4" s="122" t="s">
        <v>7</v>
      </c>
      <c r="P4" s="122" t="s">
        <v>158</v>
      </c>
      <c r="Q4" s="215" t="s">
        <v>43</v>
      </c>
      <c r="R4" s="215" t="s">
        <v>44</v>
      </c>
      <c r="S4" s="13"/>
      <c r="T4" s="13" t="s">
        <v>42</v>
      </c>
      <c r="U4" s="13" t="s">
        <v>154</v>
      </c>
      <c r="V4" s="13" t="s">
        <v>155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282</v>
      </c>
      <c r="AN4" s="13"/>
      <c r="AO4" t="s">
        <v>162</v>
      </c>
      <c r="AP4" t="s">
        <v>283</v>
      </c>
      <c r="AQ4" t="s">
        <v>142</v>
      </c>
      <c r="AR4" t="s">
        <v>31</v>
      </c>
      <c r="AS4" t="s">
        <v>0</v>
      </c>
      <c r="AT4" t="s">
        <v>9</v>
      </c>
      <c r="AU4" t="s">
        <v>29</v>
      </c>
      <c r="AV4" t="s">
        <v>155</v>
      </c>
      <c r="AW4" t="s">
        <v>65</v>
      </c>
      <c r="AX4" t="s">
        <v>284</v>
      </c>
      <c r="AY4" t="s">
        <v>122</v>
      </c>
      <c r="AZ4" t="s">
        <v>285</v>
      </c>
      <c r="BA4" t="s">
        <v>286</v>
      </c>
      <c r="BB4" t="s">
        <v>287</v>
      </c>
      <c r="BC4" t="s">
        <v>288</v>
      </c>
      <c r="BD4">
        <v>10</v>
      </c>
      <c r="BE4" t="s">
        <v>134</v>
      </c>
      <c r="BF4" t="s">
        <v>135</v>
      </c>
      <c r="BG4" t="s">
        <v>136</v>
      </c>
      <c r="BI4" t="s">
        <v>0</v>
      </c>
      <c r="BJ4" t="s">
        <v>73</v>
      </c>
      <c r="BK4" t="s">
        <v>65</v>
      </c>
      <c r="BL4" t="s">
        <v>153</v>
      </c>
      <c r="BM4" t="s">
        <v>139</v>
      </c>
      <c r="BN4" t="s">
        <v>144</v>
      </c>
      <c r="BO4" t="s">
        <v>142</v>
      </c>
      <c r="BP4" t="s">
        <v>146</v>
      </c>
      <c r="BQ4" t="s">
        <v>148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293" t="str">
        <f>BI5</f>
        <v>미추홀교통</v>
      </c>
      <c r="B5" s="124" t="str">
        <f>IF(BJ5="NULL", E5, BJ5)</f>
        <v>강석하</v>
      </c>
      <c r="C5" s="125" t="str">
        <f>BK5</f>
        <v>C</v>
      </c>
      <c r="D5" s="126">
        <f>BL5</f>
        <v>0.85811290440365018</v>
      </c>
      <c r="E5" s="127">
        <f>U5</f>
        <v>7476</v>
      </c>
      <c r="F5" s="128" t="str">
        <f t="shared" ref="F5:I6" si="0">BN5</f>
        <v>12</v>
      </c>
      <c r="G5" s="129" t="str">
        <f t="shared" si="0"/>
        <v>70바2682</v>
      </c>
      <c r="H5" s="130">
        <f t="shared" si="0"/>
        <v>9</v>
      </c>
      <c r="I5" s="131">
        <f t="shared" si="0"/>
        <v>1163.3119999999999</v>
      </c>
      <c r="J5" s="132">
        <f>AB5/AA5</f>
        <v>2.3585298673105076E-2</v>
      </c>
      <c r="K5" s="132">
        <f>AC5/AA5</f>
        <v>0.37450415261758091</v>
      </c>
      <c r="L5" s="132">
        <f>AD5/I5</f>
        <v>0.19771136204216927</v>
      </c>
      <c r="M5" s="133">
        <f>Z5</f>
        <v>11.718999999999999</v>
      </c>
      <c r="N5" s="134">
        <f>BV5</f>
        <v>0</v>
      </c>
      <c r="O5" s="134">
        <f>BW5</f>
        <v>32.235548159049337</v>
      </c>
      <c r="P5" s="216">
        <f>AK5</f>
        <v>24</v>
      </c>
      <c r="Q5" s="217">
        <f>AE5</f>
        <v>0</v>
      </c>
      <c r="R5" s="217">
        <f>AF5</f>
        <v>375</v>
      </c>
      <c r="T5">
        <v>511</v>
      </c>
      <c r="U5">
        <v>7476</v>
      </c>
      <c r="V5" t="s">
        <v>191</v>
      </c>
      <c r="W5">
        <v>1163.3119999999999</v>
      </c>
      <c r="X5">
        <v>647.05200000000002</v>
      </c>
      <c r="Y5">
        <v>1.798</v>
      </c>
      <c r="Z5">
        <v>11.718999999999999</v>
      </c>
      <c r="AA5">
        <v>76.141372000000004</v>
      </c>
      <c r="AB5">
        <v>1.795817</v>
      </c>
      <c r="AC5">
        <v>28.515260000000001</v>
      </c>
      <c r="AD5" s="1">
        <v>230</v>
      </c>
      <c r="AE5">
        <v>0</v>
      </c>
      <c r="AF5">
        <v>375</v>
      </c>
      <c r="AG5">
        <v>71</v>
      </c>
      <c r="AH5">
        <v>15.278316</v>
      </c>
      <c r="AI5">
        <v>677</v>
      </c>
      <c r="AJ5">
        <v>0</v>
      </c>
      <c r="AK5">
        <v>24</v>
      </c>
      <c r="AL5">
        <v>5254</v>
      </c>
      <c r="AM5">
        <v>0.85811290440365018</v>
      </c>
      <c r="AN5" t="s">
        <v>69</v>
      </c>
      <c r="AO5">
        <v>254.41499999999999</v>
      </c>
      <c r="AP5" t="s">
        <v>351</v>
      </c>
      <c r="AQ5" t="s">
        <v>115</v>
      </c>
      <c r="AR5" t="s">
        <v>116</v>
      </c>
      <c r="AS5" t="s">
        <v>115</v>
      </c>
      <c r="AT5" t="s">
        <v>116</v>
      </c>
      <c r="AU5" t="s">
        <v>347</v>
      </c>
      <c r="AV5" t="s">
        <v>191</v>
      </c>
      <c r="AW5" t="s">
        <v>69</v>
      </c>
      <c r="AX5">
        <v>7476</v>
      </c>
      <c r="AY5" t="s">
        <v>292</v>
      </c>
      <c r="AZ5">
        <v>15</v>
      </c>
      <c r="BA5" t="s">
        <v>352</v>
      </c>
      <c r="BB5">
        <v>9</v>
      </c>
      <c r="BC5">
        <v>1</v>
      </c>
      <c r="BE5" t="s">
        <v>68</v>
      </c>
      <c r="BF5">
        <v>-1</v>
      </c>
      <c r="BG5" t="s">
        <v>256</v>
      </c>
      <c r="BI5" t="s">
        <v>115</v>
      </c>
      <c r="BJ5" t="s">
        <v>191</v>
      </c>
      <c r="BK5" t="s">
        <v>69</v>
      </c>
      <c r="BL5">
        <v>0.85811290440365018</v>
      </c>
      <c r="BM5">
        <v>7476</v>
      </c>
      <c r="BN5" t="s">
        <v>116</v>
      </c>
      <c r="BO5" t="s">
        <v>347</v>
      </c>
      <c r="BP5">
        <v>9</v>
      </c>
      <c r="BQ5">
        <v>1163.3119999999999</v>
      </c>
      <c r="BR5">
        <v>2.3585298673105076E-2</v>
      </c>
      <c r="BS5">
        <v>0.37450415261758091</v>
      </c>
      <c r="BT5">
        <v>0.19771136204216927</v>
      </c>
      <c r="BU5">
        <v>11.718999999999999</v>
      </c>
      <c r="BV5">
        <v>0</v>
      </c>
      <c r="BW5">
        <v>32.235548159049337</v>
      </c>
      <c r="BX5">
        <v>24</v>
      </c>
      <c r="BY5">
        <v>0</v>
      </c>
      <c r="BZ5">
        <v>375</v>
      </c>
    </row>
    <row r="6" spans="1:78" ht="16.5">
      <c r="A6" s="294" t="str">
        <f>BI6</f>
        <v>미추홀교통</v>
      </c>
      <c r="B6" s="108" t="str">
        <f>IF(BJ6="NULL", E6, BJ6)</f>
        <v>강응도</v>
      </c>
      <c r="C6" s="109" t="str">
        <f>BK6</f>
        <v>B</v>
      </c>
      <c r="D6" s="110">
        <f>BL6</f>
        <v>0.90925338735990369</v>
      </c>
      <c r="E6" s="111">
        <f>U6</f>
        <v>6592</v>
      </c>
      <c r="F6" s="112" t="str">
        <f t="shared" si="0"/>
        <v>76</v>
      </c>
      <c r="G6" s="113" t="str">
        <f t="shared" si="0"/>
        <v>70바2745</v>
      </c>
      <c r="H6" s="114">
        <f t="shared" si="0"/>
        <v>2</v>
      </c>
      <c r="I6" s="115">
        <f t="shared" si="0"/>
        <v>630.13200000000006</v>
      </c>
      <c r="J6" s="116">
        <f>AB6/AA6</f>
        <v>4.3280601339168868E-2</v>
      </c>
      <c r="K6" s="116">
        <f>AC6/AA6</f>
        <v>0.31043438580091748</v>
      </c>
      <c r="L6" s="116">
        <f>AD6/I6</f>
        <v>0.26819777443456289</v>
      </c>
      <c r="M6" s="117">
        <f>Z6</f>
        <v>9.4410000000000007</v>
      </c>
      <c r="N6" s="118">
        <f>BV6</f>
        <v>2.0630598033427914</v>
      </c>
      <c r="O6" s="118">
        <f>BW6</f>
        <v>18.884932045984016</v>
      </c>
      <c r="P6" s="218">
        <f>AK6</f>
        <v>9</v>
      </c>
      <c r="Q6" s="219">
        <f>AE6</f>
        <v>13</v>
      </c>
      <c r="R6" s="219">
        <f>AF6</f>
        <v>119</v>
      </c>
      <c r="T6">
        <v>511</v>
      </c>
      <c r="U6">
        <v>6592</v>
      </c>
      <c r="V6" t="s">
        <v>192</v>
      </c>
      <c r="W6">
        <v>630.13199999999995</v>
      </c>
      <c r="X6">
        <v>224.178</v>
      </c>
      <c r="Y6">
        <v>2.8109999999999999</v>
      </c>
      <c r="Z6">
        <v>9.4410000000000007</v>
      </c>
      <c r="AA6">
        <v>41.062483999999998</v>
      </c>
      <c r="AB6">
        <v>1.777209</v>
      </c>
      <c r="AC6">
        <v>12.747207</v>
      </c>
      <c r="AD6" s="1">
        <v>169</v>
      </c>
      <c r="AE6">
        <v>13</v>
      </c>
      <c r="AF6">
        <v>119</v>
      </c>
      <c r="AG6">
        <v>84</v>
      </c>
      <c r="AH6">
        <v>15.345686000000001</v>
      </c>
      <c r="AI6">
        <v>464.6</v>
      </c>
      <c r="AJ6">
        <v>15.2</v>
      </c>
      <c r="AK6">
        <v>9</v>
      </c>
      <c r="AL6">
        <v>1907</v>
      </c>
      <c r="AM6">
        <v>0.90925338735990369</v>
      </c>
      <c r="AN6" t="s">
        <v>68</v>
      </c>
      <c r="AO6">
        <v>343.22</v>
      </c>
      <c r="AP6" t="s">
        <v>353</v>
      </c>
      <c r="AQ6" t="s">
        <v>115</v>
      </c>
      <c r="AR6" t="s">
        <v>118</v>
      </c>
      <c r="AS6" t="s">
        <v>115</v>
      </c>
      <c r="AT6" t="s">
        <v>118</v>
      </c>
      <c r="AU6" t="s">
        <v>189</v>
      </c>
      <c r="AV6" t="s">
        <v>192</v>
      </c>
      <c r="AW6" t="s">
        <v>68</v>
      </c>
      <c r="AX6">
        <v>6592</v>
      </c>
      <c r="AY6" t="s">
        <v>297</v>
      </c>
      <c r="AZ6">
        <v>5</v>
      </c>
      <c r="BA6" t="s">
        <v>354</v>
      </c>
      <c r="BB6">
        <v>2</v>
      </c>
      <c r="BC6">
        <v>1</v>
      </c>
      <c r="BE6" t="s">
        <v>69</v>
      </c>
      <c r="BF6">
        <v>1</v>
      </c>
      <c r="BG6" t="s">
        <v>252</v>
      </c>
      <c r="BI6" t="s">
        <v>115</v>
      </c>
      <c r="BJ6" t="s">
        <v>192</v>
      </c>
      <c r="BK6" t="s">
        <v>68</v>
      </c>
      <c r="BL6">
        <v>0.90925338735990369</v>
      </c>
      <c r="BM6">
        <v>6592</v>
      </c>
      <c r="BN6" t="s">
        <v>118</v>
      </c>
      <c r="BO6" t="s">
        <v>189</v>
      </c>
      <c r="BP6">
        <v>2</v>
      </c>
      <c r="BQ6">
        <v>630.13200000000006</v>
      </c>
      <c r="BR6">
        <v>4.3280601339168868E-2</v>
      </c>
      <c r="BS6">
        <v>0.31043438580091748</v>
      </c>
      <c r="BT6">
        <v>0.26819777443456294</v>
      </c>
      <c r="BU6">
        <v>9.4410000000000007</v>
      </c>
      <c r="BV6">
        <v>2.0630598033427914</v>
      </c>
      <c r="BW6">
        <v>18.884932045984016</v>
      </c>
      <c r="BX6">
        <v>9</v>
      </c>
      <c r="BY6">
        <v>13</v>
      </c>
      <c r="BZ6">
        <v>119</v>
      </c>
    </row>
    <row r="7" spans="1:78" ht="16.5">
      <c r="A7" s="293" t="str">
        <f t="shared" ref="A7:A63" si="1">BI7</f>
        <v>미추홀교통</v>
      </c>
      <c r="B7" s="124" t="str">
        <f t="shared" ref="B7:B63" si="2">IF(BJ7="NULL", E7, BJ7)</f>
        <v>강장묵</v>
      </c>
      <c r="C7" s="125" t="str">
        <f t="shared" ref="C7:C63" si="3">BK7</f>
        <v>C</v>
      </c>
      <c r="D7" s="126">
        <f t="shared" ref="D7:D63" si="4">BL7</f>
        <v>0.86245746917440491</v>
      </c>
      <c r="E7" s="127">
        <f t="shared" ref="E7:E63" si="5">U7</f>
        <v>7492</v>
      </c>
      <c r="F7" s="128" t="str">
        <f t="shared" ref="F7:F63" si="6">BN7</f>
        <v>76</v>
      </c>
      <c r="G7" s="129" t="str">
        <f t="shared" ref="G7:G63" si="7">BO7</f>
        <v>70바2764</v>
      </c>
      <c r="H7" s="130">
        <f t="shared" ref="H7:H63" si="8">BP7</f>
        <v>2</v>
      </c>
      <c r="I7" s="131">
        <f t="shared" ref="I7:I63" si="9">BQ7</f>
        <v>2113.2129999999997</v>
      </c>
      <c r="J7" s="132">
        <f t="shared" ref="J7:J63" si="10">AB7/AA7</f>
        <v>2.4404531557905493E-2</v>
      </c>
      <c r="K7" s="132">
        <f t="shared" ref="K7:K63" si="11">AC7/AA7</f>
        <v>0.28474022203660598</v>
      </c>
      <c r="L7" s="132">
        <f t="shared" ref="L7:L63" si="12">AD7/I7</f>
        <v>0.26216003781918817</v>
      </c>
      <c r="M7" s="133">
        <f t="shared" ref="M7:M63" si="13">Z7</f>
        <v>8.4540000000000006</v>
      </c>
      <c r="N7" s="134">
        <f t="shared" ref="N7:N63" si="14">BV7</f>
        <v>4.7321306465557426E-2</v>
      </c>
      <c r="O7" s="134">
        <f t="shared" ref="O7:O63" si="15">BW7</f>
        <v>8.3758712444036654</v>
      </c>
      <c r="P7" s="216">
        <f t="shared" ref="P7:P63" si="16">AK7</f>
        <v>2</v>
      </c>
      <c r="Q7" s="217">
        <f t="shared" ref="Q7:Q63" si="17">AE7</f>
        <v>1</v>
      </c>
      <c r="R7" s="217">
        <f t="shared" ref="R7:R63" si="18">AF7</f>
        <v>177</v>
      </c>
      <c r="T7">
        <v>511</v>
      </c>
      <c r="U7">
        <v>7492</v>
      </c>
      <c r="V7" t="s">
        <v>193</v>
      </c>
      <c r="W7">
        <v>2113.2130000000002</v>
      </c>
      <c r="X7">
        <v>791.23400000000004</v>
      </c>
      <c r="Y7">
        <v>2.6709999999999998</v>
      </c>
      <c r="Z7">
        <v>8.4540000000000006</v>
      </c>
      <c r="AA7">
        <v>123.313</v>
      </c>
      <c r="AB7">
        <v>3.0093960000000002</v>
      </c>
      <c r="AC7">
        <v>35.112170999999996</v>
      </c>
      <c r="AD7" s="1">
        <v>554</v>
      </c>
      <c r="AE7">
        <v>1</v>
      </c>
      <c r="AF7">
        <v>177</v>
      </c>
      <c r="AG7">
        <v>72</v>
      </c>
      <c r="AH7">
        <v>17.136984000000002</v>
      </c>
      <c r="AI7">
        <v>97.9</v>
      </c>
      <c r="AJ7">
        <v>0</v>
      </c>
      <c r="AK7">
        <v>2</v>
      </c>
      <c r="AL7">
        <v>1099</v>
      </c>
      <c r="AM7">
        <v>0.86245746917440491</v>
      </c>
      <c r="AN7" t="s">
        <v>69</v>
      </c>
      <c r="AO7">
        <v>1988.0519999999999</v>
      </c>
      <c r="AP7" t="s">
        <v>355</v>
      </c>
      <c r="AQ7" t="s">
        <v>115</v>
      </c>
      <c r="AR7" t="s">
        <v>118</v>
      </c>
      <c r="AS7" t="s">
        <v>115</v>
      </c>
      <c r="AT7" t="s">
        <v>118</v>
      </c>
      <c r="AU7" t="s">
        <v>190</v>
      </c>
      <c r="AV7" t="s">
        <v>193</v>
      </c>
      <c r="AW7" t="s">
        <v>69</v>
      </c>
      <c r="AX7">
        <v>7492</v>
      </c>
      <c r="AY7" t="s">
        <v>290</v>
      </c>
      <c r="AZ7">
        <v>1</v>
      </c>
      <c r="BA7" t="s">
        <v>265</v>
      </c>
      <c r="BB7">
        <v>2</v>
      </c>
      <c r="BC7">
        <v>1</v>
      </c>
      <c r="BE7" t="s">
        <v>69</v>
      </c>
      <c r="BF7">
        <v>0</v>
      </c>
      <c r="BG7" t="s">
        <v>254</v>
      </c>
      <c r="BI7" t="s">
        <v>115</v>
      </c>
      <c r="BJ7" t="s">
        <v>193</v>
      </c>
      <c r="BK7" t="s">
        <v>69</v>
      </c>
      <c r="BL7">
        <v>0.86245746917440491</v>
      </c>
      <c r="BM7">
        <v>7492</v>
      </c>
      <c r="BN7" t="s">
        <v>118</v>
      </c>
      <c r="BO7" t="s">
        <v>190</v>
      </c>
      <c r="BP7">
        <v>2</v>
      </c>
      <c r="BQ7">
        <v>2113.2129999999997</v>
      </c>
      <c r="BR7">
        <v>2.4404531557905493E-2</v>
      </c>
      <c r="BS7">
        <v>0.28474022203660598</v>
      </c>
      <c r="BT7">
        <v>0.26216003781918812</v>
      </c>
      <c r="BU7">
        <v>8.4540000000000006</v>
      </c>
      <c r="BV7">
        <v>4.7321306465557426E-2</v>
      </c>
      <c r="BW7">
        <v>8.3758712444036654</v>
      </c>
      <c r="BX7">
        <v>2</v>
      </c>
      <c r="BY7">
        <v>1</v>
      </c>
      <c r="BZ7">
        <v>177</v>
      </c>
    </row>
    <row r="8" spans="1:78" ht="16.5">
      <c r="A8" s="294" t="str">
        <f t="shared" si="1"/>
        <v>미추홀교통</v>
      </c>
      <c r="B8" s="108" t="str">
        <f t="shared" si="2"/>
        <v>강태경</v>
      </c>
      <c r="C8" s="109" t="str">
        <f t="shared" si="3"/>
        <v>C</v>
      </c>
      <c r="D8" s="110">
        <f t="shared" si="4"/>
        <v>0.87490009715278905</v>
      </c>
      <c r="E8" s="111">
        <f t="shared" si="5"/>
        <v>8951</v>
      </c>
      <c r="F8" s="112" t="str">
        <f t="shared" si="6"/>
        <v>12</v>
      </c>
      <c r="G8" s="113" t="str">
        <f t="shared" si="7"/>
        <v>70바2758</v>
      </c>
      <c r="H8" s="114">
        <f t="shared" si="8"/>
        <v>10</v>
      </c>
      <c r="I8" s="115">
        <f t="shared" si="9"/>
        <v>1484.211</v>
      </c>
      <c r="J8" s="116">
        <f t="shared" si="10"/>
        <v>1.40039594994505E-2</v>
      </c>
      <c r="K8" s="116">
        <f t="shared" si="11"/>
        <v>0.40787679072900079</v>
      </c>
      <c r="L8" s="116">
        <f t="shared" si="12"/>
        <v>0.22031907862157066</v>
      </c>
      <c r="M8" s="117">
        <f t="shared" si="13"/>
        <v>11.119</v>
      </c>
      <c r="N8" s="118">
        <f t="shared" si="14"/>
        <v>0</v>
      </c>
      <c r="O8" s="118">
        <f t="shared" si="15"/>
        <v>13.205669544289862</v>
      </c>
      <c r="P8" s="218">
        <f t="shared" si="16"/>
        <v>38</v>
      </c>
      <c r="Q8" s="219">
        <f t="shared" si="17"/>
        <v>0</v>
      </c>
      <c r="R8" s="219">
        <f t="shared" si="18"/>
        <v>196</v>
      </c>
      <c r="T8">
        <v>511</v>
      </c>
      <c r="U8">
        <v>8951</v>
      </c>
      <c r="V8" t="s">
        <v>194</v>
      </c>
      <c r="W8">
        <v>1484.211</v>
      </c>
      <c r="X8">
        <v>810.31100000000004</v>
      </c>
      <c r="Y8">
        <v>1.8320000000000001</v>
      </c>
      <c r="Z8">
        <v>11.119</v>
      </c>
      <c r="AA8">
        <v>101.57748599999999</v>
      </c>
      <c r="AB8">
        <v>1.4224870000000001</v>
      </c>
      <c r="AC8">
        <v>41.431099000000003</v>
      </c>
      <c r="AD8" s="1">
        <v>327</v>
      </c>
      <c r="AE8">
        <v>0</v>
      </c>
      <c r="AF8">
        <v>196</v>
      </c>
      <c r="AG8">
        <v>71</v>
      </c>
      <c r="AH8">
        <v>14.611613</v>
      </c>
      <c r="AI8">
        <v>773.3</v>
      </c>
      <c r="AJ8">
        <v>0</v>
      </c>
      <c r="AK8">
        <v>38</v>
      </c>
      <c r="AL8">
        <v>7927</v>
      </c>
      <c r="AM8">
        <v>0.87490009715278905</v>
      </c>
      <c r="AN8" t="s">
        <v>69</v>
      </c>
      <c r="AO8">
        <v>251.38800000000001</v>
      </c>
      <c r="AP8" t="s">
        <v>356</v>
      </c>
      <c r="AQ8" t="s">
        <v>115</v>
      </c>
      <c r="AR8" t="s">
        <v>116</v>
      </c>
      <c r="AS8" t="s">
        <v>115</v>
      </c>
      <c r="AT8" t="s">
        <v>116</v>
      </c>
      <c r="AU8" t="s">
        <v>177</v>
      </c>
      <c r="AV8" t="s">
        <v>194</v>
      </c>
      <c r="AW8" t="s">
        <v>69</v>
      </c>
      <c r="AX8">
        <v>8951</v>
      </c>
      <c r="AY8" t="s">
        <v>292</v>
      </c>
      <c r="AZ8">
        <v>12</v>
      </c>
      <c r="BA8" t="s">
        <v>357</v>
      </c>
      <c r="BB8">
        <v>10</v>
      </c>
      <c r="BC8">
        <v>1</v>
      </c>
      <c r="BE8" t="s">
        <v>69</v>
      </c>
      <c r="BF8">
        <v>0</v>
      </c>
      <c r="BG8" t="s">
        <v>254</v>
      </c>
      <c r="BI8" t="s">
        <v>115</v>
      </c>
      <c r="BJ8" t="s">
        <v>194</v>
      </c>
      <c r="BK8" t="s">
        <v>69</v>
      </c>
      <c r="BL8">
        <v>0.87490009715278905</v>
      </c>
      <c r="BM8">
        <v>8951</v>
      </c>
      <c r="BN8" t="s">
        <v>116</v>
      </c>
      <c r="BO8" t="s">
        <v>177</v>
      </c>
      <c r="BP8">
        <v>10</v>
      </c>
      <c r="BQ8">
        <v>1484.211</v>
      </c>
      <c r="BR8">
        <v>1.40039594994505E-2</v>
      </c>
      <c r="BS8">
        <v>0.40787679072900079</v>
      </c>
      <c r="BT8">
        <v>0.22031907862157066</v>
      </c>
      <c r="BU8">
        <v>11.119</v>
      </c>
      <c r="BV8">
        <v>0</v>
      </c>
      <c r="BW8">
        <v>13.205669544289862</v>
      </c>
      <c r="BX8">
        <v>38</v>
      </c>
      <c r="BY8">
        <v>0</v>
      </c>
      <c r="BZ8">
        <v>196</v>
      </c>
    </row>
    <row r="9" spans="1:78" ht="16.5">
      <c r="A9" s="293" t="str">
        <f t="shared" si="1"/>
        <v>미추홀교통</v>
      </c>
      <c r="B9" s="124" t="str">
        <f t="shared" si="2"/>
        <v>고광석</v>
      </c>
      <c r="C9" s="125" t="str">
        <f t="shared" si="3"/>
        <v>D</v>
      </c>
      <c r="D9" s="126">
        <f t="shared" si="4"/>
        <v>0.84428571428571419</v>
      </c>
      <c r="E9" s="127">
        <f t="shared" si="5"/>
        <v>6818</v>
      </c>
      <c r="F9" s="128" t="str">
        <f t="shared" si="6"/>
        <v>12</v>
      </c>
      <c r="G9" s="129" t="str">
        <f t="shared" si="7"/>
        <v>70바2691</v>
      </c>
      <c r="H9" s="130">
        <f t="shared" si="8"/>
        <v>1</v>
      </c>
      <c r="I9" s="131">
        <f t="shared" si="9"/>
        <v>2129.2919999999999</v>
      </c>
      <c r="J9" s="132">
        <f t="shared" si="10"/>
        <v>1.175455966635244E-2</v>
      </c>
      <c r="K9" s="132">
        <f t="shared" si="11"/>
        <v>0.41238608565425749</v>
      </c>
      <c r="L9" s="132">
        <f t="shared" si="12"/>
        <v>9.4397574405013507E-2</v>
      </c>
      <c r="M9" s="133">
        <f t="shared" si="13"/>
        <v>11.605</v>
      </c>
      <c r="N9" s="134">
        <f t="shared" si="14"/>
        <v>0.18785586946271343</v>
      </c>
      <c r="O9" s="134">
        <f t="shared" si="15"/>
        <v>22.824488139719683</v>
      </c>
      <c r="P9" s="216">
        <f t="shared" si="16"/>
        <v>55</v>
      </c>
      <c r="Q9" s="217">
        <f t="shared" si="17"/>
        <v>4</v>
      </c>
      <c r="R9" s="217">
        <f t="shared" si="18"/>
        <v>486</v>
      </c>
      <c r="T9">
        <v>511</v>
      </c>
      <c r="U9">
        <v>6818</v>
      </c>
      <c r="V9" t="s">
        <v>358</v>
      </c>
      <c r="W9">
        <v>2129.2919999999999</v>
      </c>
      <c r="X9">
        <v>1201.085</v>
      </c>
      <c r="Y9">
        <v>1.7729999999999999</v>
      </c>
      <c r="Z9">
        <v>11.605</v>
      </c>
      <c r="AA9">
        <v>144.62302700000001</v>
      </c>
      <c r="AB9">
        <v>1.69998</v>
      </c>
      <c r="AC9">
        <v>59.640523999999999</v>
      </c>
      <c r="AD9" s="1">
        <v>201</v>
      </c>
      <c r="AE9">
        <v>4</v>
      </c>
      <c r="AF9">
        <v>486</v>
      </c>
      <c r="AG9">
        <v>82</v>
      </c>
      <c r="AH9">
        <v>14.723049</v>
      </c>
      <c r="AI9">
        <v>1881.8</v>
      </c>
      <c r="AJ9">
        <v>0</v>
      </c>
      <c r="AK9">
        <v>55</v>
      </c>
      <c r="AL9">
        <v>10085</v>
      </c>
      <c r="AM9">
        <v>0.84428571428571419</v>
      </c>
      <c r="AN9" t="s">
        <v>67</v>
      </c>
      <c r="AO9">
        <v>2129.2919999999999</v>
      </c>
      <c r="AP9" t="s">
        <v>359</v>
      </c>
      <c r="AQ9" t="s">
        <v>115</v>
      </c>
      <c r="AR9" t="s">
        <v>116</v>
      </c>
      <c r="AS9" t="s">
        <v>115</v>
      </c>
      <c r="AT9" t="s">
        <v>116</v>
      </c>
      <c r="AU9" t="s">
        <v>348</v>
      </c>
      <c r="AV9" t="s">
        <v>358</v>
      </c>
      <c r="AW9" t="s">
        <v>67</v>
      </c>
      <c r="AX9">
        <v>6818</v>
      </c>
      <c r="AY9" t="s">
        <v>294</v>
      </c>
      <c r="AZ9">
        <v>2</v>
      </c>
      <c r="BA9" t="s">
        <v>259</v>
      </c>
      <c r="BB9">
        <v>1</v>
      </c>
      <c r="BC9">
        <v>1</v>
      </c>
      <c r="BE9" t="s">
        <v>317</v>
      </c>
      <c r="BF9" t="s">
        <v>318</v>
      </c>
      <c r="BG9" t="s">
        <v>317</v>
      </c>
      <c r="BI9" t="s">
        <v>115</v>
      </c>
      <c r="BJ9" t="s">
        <v>358</v>
      </c>
      <c r="BK9" t="s">
        <v>67</v>
      </c>
      <c r="BL9">
        <v>0.84428571428571419</v>
      </c>
      <c r="BM9">
        <v>6818</v>
      </c>
      <c r="BN9" t="s">
        <v>116</v>
      </c>
      <c r="BO9" t="s">
        <v>348</v>
      </c>
      <c r="BP9">
        <v>1</v>
      </c>
      <c r="BQ9">
        <v>2129.2919999999999</v>
      </c>
      <c r="BR9">
        <v>1.175455966635244E-2</v>
      </c>
      <c r="BS9">
        <v>0.41238608565425749</v>
      </c>
      <c r="BT9">
        <v>9.4397574405013507E-2</v>
      </c>
      <c r="BU9">
        <v>11.605</v>
      </c>
      <c r="BV9">
        <v>0.18785586946271343</v>
      </c>
      <c r="BW9">
        <v>22.824488139719683</v>
      </c>
      <c r="BX9">
        <v>55</v>
      </c>
      <c r="BY9">
        <v>4</v>
      </c>
      <c r="BZ9">
        <v>486</v>
      </c>
    </row>
    <row r="10" spans="1:78" ht="16.5">
      <c r="A10" s="294" t="str">
        <f t="shared" si="1"/>
        <v>미추홀교통</v>
      </c>
      <c r="B10" s="108" t="str">
        <f t="shared" si="2"/>
        <v>권남규</v>
      </c>
      <c r="C10" s="109" t="str">
        <f t="shared" si="3"/>
        <v>S</v>
      </c>
      <c r="D10" s="110">
        <f t="shared" si="4"/>
        <v>1.0816968882421598</v>
      </c>
      <c r="E10" s="111">
        <f t="shared" si="5"/>
        <v>8036</v>
      </c>
      <c r="F10" s="112" t="str">
        <f t="shared" si="6"/>
        <v>12</v>
      </c>
      <c r="G10" s="113" t="str">
        <f t="shared" si="7"/>
        <v>70바2866</v>
      </c>
      <c r="H10" s="114">
        <f t="shared" si="8"/>
        <v>2</v>
      </c>
      <c r="I10" s="115">
        <f t="shared" si="9"/>
        <v>578.44200000000001</v>
      </c>
      <c r="J10" s="116">
        <f t="shared" si="10"/>
        <v>2.387897902420192E-2</v>
      </c>
      <c r="K10" s="116">
        <f t="shared" si="11"/>
        <v>0.3616507585775276</v>
      </c>
      <c r="L10" s="116">
        <f t="shared" si="12"/>
        <v>0.21264016098416089</v>
      </c>
      <c r="M10" s="117">
        <f t="shared" si="13"/>
        <v>8.5190000000000001</v>
      </c>
      <c r="N10" s="118">
        <f t="shared" si="14"/>
        <v>0</v>
      </c>
      <c r="O10" s="118">
        <f t="shared" si="15"/>
        <v>18.6708434034873</v>
      </c>
      <c r="P10" s="218">
        <f t="shared" si="16"/>
        <v>4</v>
      </c>
      <c r="Q10" s="219">
        <f t="shared" si="17"/>
        <v>0</v>
      </c>
      <c r="R10" s="219">
        <f t="shared" si="18"/>
        <v>108</v>
      </c>
      <c r="T10">
        <v>511</v>
      </c>
      <c r="U10">
        <v>8036</v>
      </c>
      <c r="V10" t="s">
        <v>360</v>
      </c>
      <c r="W10">
        <v>578.44200000000001</v>
      </c>
      <c r="X10">
        <v>257.786</v>
      </c>
      <c r="Y10">
        <v>2.2440000000000002</v>
      </c>
      <c r="Z10">
        <v>8.5190000000000001</v>
      </c>
      <c r="AA10">
        <v>35.944710999999998</v>
      </c>
      <c r="AB10">
        <v>0.85832299999999995</v>
      </c>
      <c r="AC10">
        <v>12.999432000000001</v>
      </c>
      <c r="AD10" s="1">
        <v>123</v>
      </c>
      <c r="AE10">
        <v>0</v>
      </c>
      <c r="AF10">
        <v>108</v>
      </c>
      <c r="AG10">
        <v>76</v>
      </c>
      <c r="AH10">
        <v>16.092548000000001</v>
      </c>
      <c r="AI10">
        <v>242.5</v>
      </c>
      <c r="AJ10">
        <v>0</v>
      </c>
      <c r="AK10">
        <v>4</v>
      </c>
      <c r="AL10">
        <v>2185</v>
      </c>
      <c r="AM10">
        <v>1.0816968882421598</v>
      </c>
      <c r="AN10" t="s">
        <v>250</v>
      </c>
      <c r="AO10">
        <v>413.00700000000001</v>
      </c>
      <c r="AP10" t="s">
        <v>361</v>
      </c>
      <c r="AQ10" t="s">
        <v>115</v>
      </c>
      <c r="AR10" t="s">
        <v>116</v>
      </c>
      <c r="AS10" t="s">
        <v>115</v>
      </c>
      <c r="AT10" t="s">
        <v>116</v>
      </c>
      <c r="AU10" t="s">
        <v>349</v>
      </c>
      <c r="AV10" t="s">
        <v>360</v>
      </c>
      <c r="AW10" t="s">
        <v>250</v>
      </c>
      <c r="AX10">
        <v>8036</v>
      </c>
      <c r="AY10" t="s">
        <v>309</v>
      </c>
      <c r="AZ10">
        <v>2</v>
      </c>
      <c r="BA10" t="s">
        <v>310</v>
      </c>
      <c r="BB10">
        <v>2</v>
      </c>
      <c r="BC10">
        <v>1</v>
      </c>
      <c r="BE10" t="s">
        <v>317</v>
      </c>
      <c r="BF10" t="s">
        <v>318</v>
      </c>
      <c r="BG10" t="s">
        <v>317</v>
      </c>
      <c r="BI10" t="s">
        <v>115</v>
      </c>
      <c r="BJ10" t="s">
        <v>360</v>
      </c>
      <c r="BK10" t="s">
        <v>250</v>
      </c>
      <c r="BL10">
        <v>1.0816968882421598</v>
      </c>
      <c r="BM10">
        <v>8036</v>
      </c>
      <c r="BN10" t="s">
        <v>116</v>
      </c>
      <c r="BO10" t="s">
        <v>349</v>
      </c>
      <c r="BP10">
        <v>2</v>
      </c>
      <c r="BQ10">
        <v>578.44200000000001</v>
      </c>
      <c r="BR10">
        <v>2.387897902420192E-2</v>
      </c>
      <c r="BS10">
        <v>0.3616507585775276</v>
      </c>
      <c r="BT10">
        <v>0.21264016098416089</v>
      </c>
      <c r="BU10">
        <v>8.5190000000000001</v>
      </c>
      <c r="BV10">
        <v>0</v>
      </c>
      <c r="BW10">
        <v>18.6708434034873</v>
      </c>
      <c r="BX10">
        <v>4</v>
      </c>
      <c r="BY10">
        <v>0</v>
      </c>
      <c r="BZ10">
        <v>108</v>
      </c>
    </row>
    <row r="11" spans="1:78" ht="16.5">
      <c r="A11" s="293" t="str">
        <f t="shared" si="1"/>
        <v>미추홀교통</v>
      </c>
      <c r="B11" s="124" t="str">
        <f t="shared" si="2"/>
        <v>길득종</v>
      </c>
      <c r="C11" s="125" t="str">
        <f t="shared" si="3"/>
        <v>D</v>
      </c>
      <c r="D11" s="126">
        <f t="shared" si="4"/>
        <v>0.83142464980145081</v>
      </c>
      <c r="E11" s="127">
        <f t="shared" si="5"/>
        <v>106</v>
      </c>
      <c r="F11" s="128" t="str">
        <f t="shared" si="6"/>
        <v>12</v>
      </c>
      <c r="G11" s="129" t="str">
        <f t="shared" si="7"/>
        <v>70바2777</v>
      </c>
      <c r="H11" s="130">
        <f t="shared" si="8"/>
        <v>2</v>
      </c>
      <c r="I11" s="131">
        <f t="shared" si="9"/>
        <v>2028.71</v>
      </c>
      <c r="J11" s="132">
        <f t="shared" si="10"/>
        <v>2.191273700907985E-2</v>
      </c>
      <c r="K11" s="132">
        <f t="shared" si="11"/>
        <v>0.40906667384013756</v>
      </c>
      <c r="L11" s="132">
        <f t="shared" si="12"/>
        <v>0.20062009848623016</v>
      </c>
      <c r="M11" s="133">
        <f t="shared" si="13"/>
        <v>13.82</v>
      </c>
      <c r="N11" s="134">
        <f t="shared" si="14"/>
        <v>9.8584814980948482E-2</v>
      </c>
      <c r="O11" s="134">
        <f t="shared" si="15"/>
        <v>38.990294324965127</v>
      </c>
      <c r="P11" s="216">
        <f t="shared" si="16"/>
        <v>43</v>
      </c>
      <c r="Q11" s="217">
        <f t="shared" si="17"/>
        <v>2</v>
      </c>
      <c r="R11" s="217">
        <f t="shared" si="18"/>
        <v>791</v>
      </c>
      <c r="T11">
        <v>511</v>
      </c>
      <c r="U11">
        <v>106</v>
      </c>
      <c r="V11" t="s">
        <v>195</v>
      </c>
      <c r="W11">
        <v>2028.71</v>
      </c>
      <c r="X11">
        <v>1158.5930000000001</v>
      </c>
      <c r="Y11">
        <v>1.7509999999999999</v>
      </c>
      <c r="Z11">
        <v>13.82</v>
      </c>
      <c r="AA11">
        <v>126.168584</v>
      </c>
      <c r="AB11">
        <v>2.7646989999999998</v>
      </c>
      <c r="AC11">
        <v>51.611362999999997</v>
      </c>
      <c r="AD11" s="1">
        <v>407</v>
      </c>
      <c r="AE11">
        <v>2</v>
      </c>
      <c r="AF11">
        <v>791</v>
      </c>
      <c r="AG11">
        <v>85</v>
      </c>
      <c r="AH11">
        <v>16.079359</v>
      </c>
      <c r="AI11">
        <v>2273.9</v>
      </c>
      <c r="AJ11">
        <v>9.1</v>
      </c>
      <c r="AK11">
        <v>43</v>
      </c>
      <c r="AL11">
        <v>12411</v>
      </c>
      <c r="AM11">
        <v>0.83142464980145081</v>
      </c>
      <c r="AN11" t="s">
        <v>67</v>
      </c>
      <c r="AO11">
        <v>1906.19</v>
      </c>
      <c r="AP11" t="s">
        <v>362</v>
      </c>
      <c r="AQ11" t="s">
        <v>115</v>
      </c>
      <c r="AR11" t="s">
        <v>116</v>
      </c>
      <c r="AS11" t="s">
        <v>115</v>
      </c>
      <c r="AT11" t="s">
        <v>116</v>
      </c>
      <c r="AU11" t="s">
        <v>182</v>
      </c>
      <c r="AV11" t="s">
        <v>195</v>
      </c>
      <c r="AW11" t="s">
        <v>67</v>
      </c>
      <c r="AX11">
        <v>106</v>
      </c>
      <c r="AY11" t="s">
        <v>294</v>
      </c>
      <c r="AZ11">
        <v>6</v>
      </c>
      <c r="BA11" t="s">
        <v>295</v>
      </c>
      <c r="BB11">
        <v>2</v>
      </c>
      <c r="BC11">
        <v>1</v>
      </c>
      <c r="BE11" t="s">
        <v>67</v>
      </c>
      <c r="BF11">
        <v>0</v>
      </c>
      <c r="BG11" t="s">
        <v>254</v>
      </c>
      <c r="BI11" t="s">
        <v>115</v>
      </c>
      <c r="BJ11" t="s">
        <v>195</v>
      </c>
      <c r="BK11" t="s">
        <v>67</v>
      </c>
      <c r="BL11">
        <v>0.83142464980145081</v>
      </c>
      <c r="BM11">
        <v>106</v>
      </c>
      <c r="BN11" t="s">
        <v>116</v>
      </c>
      <c r="BO11" t="s">
        <v>182</v>
      </c>
      <c r="BP11">
        <v>2</v>
      </c>
      <c r="BQ11">
        <v>2028.71</v>
      </c>
      <c r="BR11">
        <v>2.191273700907985E-2</v>
      </c>
      <c r="BS11">
        <v>0.40906667384013756</v>
      </c>
      <c r="BT11">
        <v>0.20062009848623016</v>
      </c>
      <c r="BU11">
        <v>13.82</v>
      </c>
      <c r="BV11">
        <v>9.8584814980948482E-2</v>
      </c>
      <c r="BW11">
        <v>38.990294324965127</v>
      </c>
      <c r="BX11">
        <v>43</v>
      </c>
      <c r="BY11">
        <v>2</v>
      </c>
      <c r="BZ11">
        <v>791</v>
      </c>
    </row>
    <row r="12" spans="1:78" ht="16.5">
      <c r="A12" s="294" t="str">
        <f t="shared" si="1"/>
        <v>미추홀교통</v>
      </c>
      <c r="B12" s="108" t="str">
        <f t="shared" si="2"/>
        <v>김건호</v>
      </c>
      <c r="C12" s="109" t="str">
        <f t="shared" si="3"/>
        <v>D</v>
      </c>
      <c r="D12" s="110">
        <f t="shared" si="4"/>
        <v>0.8052380952380952</v>
      </c>
      <c r="E12" s="111">
        <f t="shared" si="5"/>
        <v>8009</v>
      </c>
      <c r="F12" s="112" t="str">
        <f t="shared" si="6"/>
        <v>12</v>
      </c>
      <c r="G12" s="113" t="str">
        <f t="shared" si="7"/>
        <v>70바2757</v>
      </c>
      <c r="H12" s="114">
        <f t="shared" si="8"/>
        <v>1</v>
      </c>
      <c r="I12" s="115">
        <f t="shared" si="9"/>
        <v>484.39400000000001</v>
      </c>
      <c r="J12" s="116">
        <f t="shared" si="10"/>
        <v>2.3409763914898334E-2</v>
      </c>
      <c r="K12" s="116">
        <f t="shared" si="11"/>
        <v>0.39564714161254594</v>
      </c>
      <c r="L12" s="116">
        <f t="shared" si="12"/>
        <v>0.22915230163874861</v>
      </c>
      <c r="M12" s="117">
        <f t="shared" si="13"/>
        <v>13.518000000000001</v>
      </c>
      <c r="N12" s="118">
        <f t="shared" si="14"/>
        <v>0.41288702997972726</v>
      </c>
      <c r="O12" s="118">
        <f t="shared" si="15"/>
        <v>13.831715504320863</v>
      </c>
      <c r="P12" s="218">
        <f t="shared" si="16"/>
        <v>17</v>
      </c>
      <c r="Q12" s="219">
        <f t="shared" si="17"/>
        <v>2</v>
      </c>
      <c r="R12" s="219">
        <f t="shared" si="18"/>
        <v>67</v>
      </c>
      <c r="T12">
        <v>511</v>
      </c>
      <c r="U12">
        <v>8009</v>
      </c>
      <c r="V12" t="s">
        <v>196</v>
      </c>
      <c r="W12">
        <v>484.39400000000001</v>
      </c>
      <c r="X12">
        <v>286.39999999999998</v>
      </c>
      <c r="Y12">
        <v>1.6910000000000001</v>
      </c>
      <c r="Z12">
        <v>13.518000000000001</v>
      </c>
      <c r="AA12">
        <v>28.845827</v>
      </c>
      <c r="AB12">
        <v>0.67527400000000004</v>
      </c>
      <c r="AC12">
        <v>11.412769000000001</v>
      </c>
      <c r="AD12" s="1">
        <v>111</v>
      </c>
      <c r="AE12">
        <v>2</v>
      </c>
      <c r="AF12">
        <v>67</v>
      </c>
      <c r="AG12">
        <v>76</v>
      </c>
      <c r="AH12">
        <v>16.792515000000002</v>
      </c>
      <c r="AI12">
        <v>520.79999999999995</v>
      </c>
      <c r="AJ12">
        <v>0</v>
      </c>
      <c r="AK12">
        <v>17</v>
      </c>
      <c r="AL12">
        <v>2875</v>
      </c>
      <c r="AM12">
        <v>0.8052380952380952</v>
      </c>
      <c r="AN12" t="s">
        <v>67</v>
      </c>
      <c r="AO12">
        <v>484.39400000000001</v>
      </c>
      <c r="AP12" t="s">
        <v>363</v>
      </c>
      <c r="AQ12" t="s">
        <v>115</v>
      </c>
      <c r="AR12" t="s">
        <v>116</v>
      </c>
      <c r="AS12" t="s">
        <v>115</v>
      </c>
      <c r="AT12" t="s">
        <v>116</v>
      </c>
      <c r="AU12" t="s">
        <v>176</v>
      </c>
      <c r="AV12" t="s">
        <v>196</v>
      </c>
      <c r="AW12" t="s">
        <v>67</v>
      </c>
      <c r="AX12">
        <v>8009</v>
      </c>
      <c r="AY12" t="s">
        <v>294</v>
      </c>
      <c r="AZ12">
        <v>13</v>
      </c>
      <c r="BA12" t="s">
        <v>364</v>
      </c>
      <c r="BB12">
        <v>1</v>
      </c>
      <c r="BC12">
        <v>1</v>
      </c>
      <c r="BE12" t="s">
        <v>67</v>
      </c>
      <c r="BF12">
        <v>0</v>
      </c>
      <c r="BG12" t="s">
        <v>254</v>
      </c>
      <c r="BI12" t="s">
        <v>115</v>
      </c>
      <c r="BJ12" t="s">
        <v>196</v>
      </c>
      <c r="BK12" t="s">
        <v>67</v>
      </c>
      <c r="BL12">
        <v>0.8052380952380952</v>
      </c>
      <c r="BM12">
        <v>8009</v>
      </c>
      <c r="BN12" t="s">
        <v>116</v>
      </c>
      <c r="BO12" t="s">
        <v>176</v>
      </c>
      <c r="BP12">
        <v>1</v>
      </c>
      <c r="BQ12">
        <v>484.39400000000001</v>
      </c>
      <c r="BR12">
        <v>2.3409763914898334E-2</v>
      </c>
      <c r="BS12">
        <v>0.39564714161254594</v>
      </c>
      <c r="BT12">
        <v>0.22915230163874861</v>
      </c>
      <c r="BU12">
        <v>13.518000000000001</v>
      </c>
      <c r="BV12">
        <v>0.41288702997972726</v>
      </c>
      <c r="BW12">
        <v>13.831715504320863</v>
      </c>
      <c r="BX12">
        <v>17</v>
      </c>
      <c r="BY12">
        <v>2</v>
      </c>
      <c r="BZ12">
        <v>67</v>
      </c>
    </row>
    <row r="13" spans="1:78" ht="16.5">
      <c r="A13" s="293" t="str">
        <f t="shared" si="1"/>
        <v>미추홀교통</v>
      </c>
      <c r="B13" s="124" t="str">
        <f t="shared" si="2"/>
        <v>김대현</v>
      </c>
      <c r="C13" s="125" t="str">
        <f t="shared" si="3"/>
        <v>A</v>
      </c>
      <c r="D13" s="126">
        <f t="shared" si="4"/>
        <v>0.95753784937494857</v>
      </c>
      <c r="E13" s="127">
        <f t="shared" si="5"/>
        <v>7771</v>
      </c>
      <c r="F13" s="128" t="str">
        <f t="shared" si="6"/>
        <v>76</v>
      </c>
      <c r="G13" s="129" t="str">
        <f t="shared" si="7"/>
        <v>70바2692</v>
      </c>
      <c r="H13" s="130">
        <f t="shared" si="8"/>
        <v>2</v>
      </c>
      <c r="I13" s="131">
        <f t="shared" si="9"/>
        <v>676.52499999999998</v>
      </c>
      <c r="J13" s="132">
        <f t="shared" si="10"/>
        <v>2.8509051857699915E-2</v>
      </c>
      <c r="K13" s="132">
        <f t="shared" si="11"/>
        <v>0.29126800592083707</v>
      </c>
      <c r="L13" s="132">
        <f t="shared" si="12"/>
        <v>0.32666937659362183</v>
      </c>
      <c r="M13" s="133">
        <f t="shared" si="13"/>
        <v>7.4020000000000001</v>
      </c>
      <c r="N13" s="134">
        <f t="shared" si="14"/>
        <v>0</v>
      </c>
      <c r="O13" s="134">
        <f t="shared" si="15"/>
        <v>8.8688518532205016</v>
      </c>
      <c r="P13" s="216">
        <f t="shared" si="16"/>
        <v>4</v>
      </c>
      <c r="Q13" s="217">
        <f t="shared" si="17"/>
        <v>0</v>
      </c>
      <c r="R13" s="217">
        <f t="shared" si="18"/>
        <v>60</v>
      </c>
      <c r="T13">
        <v>511</v>
      </c>
      <c r="U13">
        <v>7771</v>
      </c>
      <c r="V13" t="s">
        <v>267</v>
      </c>
      <c r="W13">
        <v>676.52499999999998</v>
      </c>
      <c r="X13">
        <v>228.34100000000001</v>
      </c>
      <c r="Y13">
        <v>2.9630000000000001</v>
      </c>
      <c r="Z13">
        <v>7.4020000000000001</v>
      </c>
      <c r="AA13">
        <v>39.820720999999999</v>
      </c>
      <c r="AB13">
        <v>1.135251</v>
      </c>
      <c r="AC13">
        <v>11.598502</v>
      </c>
      <c r="AD13" s="1">
        <v>221</v>
      </c>
      <c r="AE13">
        <v>0</v>
      </c>
      <c r="AF13">
        <v>60</v>
      </c>
      <c r="AG13">
        <v>72</v>
      </c>
      <c r="AH13">
        <v>16.989270000000001</v>
      </c>
      <c r="AI13">
        <v>37.4</v>
      </c>
      <c r="AJ13">
        <v>0</v>
      </c>
      <c r="AK13">
        <v>4</v>
      </c>
      <c r="AL13">
        <v>896</v>
      </c>
      <c r="AM13">
        <v>0.95753784937494857</v>
      </c>
      <c r="AN13" t="s">
        <v>66</v>
      </c>
      <c r="AO13">
        <v>596.16</v>
      </c>
      <c r="AP13" t="s">
        <v>365</v>
      </c>
      <c r="AQ13" t="s">
        <v>115</v>
      </c>
      <c r="AR13" t="s">
        <v>118</v>
      </c>
      <c r="AS13" t="s">
        <v>115</v>
      </c>
      <c r="AT13" t="s">
        <v>118</v>
      </c>
      <c r="AU13" t="s">
        <v>186</v>
      </c>
      <c r="AV13" t="s">
        <v>267</v>
      </c>
      <c r="AW13" t="s">
        <v>66</v>
      </c>
      <c r="AX13">
        <v>7771</v>
      </c>
      <c r="AY13" t="s">
        <v>299</v>
      </c>
      <c r="AZ13">
        <v>2</v>
      </c>
      <c r="BA13" t="s">
        <v>320</v>
      </c>
      <c r="BB13">
        <v>2</v>
      </c>
      <c r="BC13">
        <v>1</v>
      </c>
      <c r="BE13" t="s">
        <v>66</v>
      </c>
      <c r="BF13">
        <v>0</v>
      </c>
      <c r="BG13" t="s">
        <v>254</v>
      </c>
      <c r="BI13" t="s">
        <v>115</v>
      </c>
      <c r="BJ13" t="s">
        <v>267</v>
      </c>
      <c r="BK13" t="s">
        <v>66</v>
      </c>
      <c r="BL13">
        <v>0.95753784937494857</v>
      </c>
      <c r="BM13">
        <v>7771</v>
      </c>
      <c r="BN13" t="s">
        <v>118</v>
      </c>
      <c r="BO13" t="s">
        <v>186</v>
      </c>
      <c r="BP13">
        <v>2</v>
      </c>
      <c r="BQ13">
        <v>676.52499999999998</v>
      </c>
      <c r="BR13">
        <v>2.8509051857699915E-2</v>
      </c>
      <c r="BS13">
        <v>0.29126800592083707</v>
      </c>
      <c r="BT13">
        <v>0.32666937659362183</v>
      </c>
      <c r="BU13">
        <v>7.4020000000000001</v>
      </c>
      <c r="BV13">
        <v>0</v>
      </c>
      <c r="BW13">
        <v>8.8688518532205016</v>
      </c>
      <c r="BX13">
        <v>4</v>
      </c>
      <c r="BY13">
        <v>0</v>
      </c>
      <c r="BZ13">
        <v>60</v>
      </c>
    </row>
    <row r="14" spans="1:78" ht="16.5">
      <c r="A14" s="294" t="str">
        <f t="shared" si="1"/>
        <v>미추홀교통</v>
      </c>
      <c r="B14" s="108" t="str">
        <f t="shared" si="2"/>
        <v>김상협</v>
      </c>
      <c r="C14" s="109" t="str">
        <f t="shared" si="3"/>
        <v>A</v>
      </c>
      <c r="D14" s="110">
        <f t="shared" si="4"/>
        <v>0.96829678739144098</v>
      </c>
      <c r="E14" s="111">
        <f t="shared" si="5"/>
        <v>2957</v>
      </c>
      <c r="F14" s="112" t="str">
        <f t="shared" si="6"/>
        <v>76</v>
      </c>
      <c r="G14" s="113" t="str">
        <f t="shared" si="7"/>
        <v>70바2683</v>
      </c>
      <c r="H14" s="114">
        <f t="shared" si="8"/>
        <v>5</v>
      </c>
      <c r="I14" s="115">
        <f t="shared" si="9"/>
        <v>1495.84</v>
      </c>
      <c r="J14" s="116">
        <f t="shared" si="10"/>
        <v>2.1955011798372275E-2</v>
      </c>
      <c r="K14" s="116">
        <f t="shared" si="11"/>
        <v>0.30950016788531154</v>
      </c>
      <c r="L14" s="116">
        <f t="shared" si="12"/>
        <v>0.26005455128890792</v>
      </c>
      <c r="M14" s="117">
        <f t="shared" si="13"/>
        <v>7.8250000000000002</v>
      </c>
      <c r="N14" s="118">
        <f t="shared" si="14"/>
        <v>0.1337041394801583</v>
      </c>
      <c r="O14" s="118">
        <f t="shared" si="15"/>
        <v>7.8216921595892615</v>
      </c>
      <c r="P14" s="218">
        <f t="shared" si="16"/>
        <v>16</v>
      </c>
      <c r="Q14" s="219">
        <f t="shared" si="17"/>
        <v>2</v>
      </c>
      <c r="R14" s="219">
        <f t="shared" si="18"/>
        <v>117</v>
      </c>
      <c r="T14">
        <v>511</v>
      </c>
      <c r="U14">
        <v>2957</v>
      </c>
      <c r="V14" t="s">
        <v>197</v>
      </c>
      <c r="W14">
        <v>1495.84</v>
      </c>
      <c r="X14">
        <v>503.036</v>
      </c>
      <c r="Y14">
        <v>2.9740000000000002</v>
      </c>
      <c r="Z14">
        <v>7.8250000000000002</v>
      </c>
      <c r="AA14">
        <v>94.826639999999998</v>
      </c>
      <c r="AB14">
        <v>2.0819200000000002</v>
      </c>
      <c r="AC14">
        <v>29.348860999999999</v>
      </c>
      <c r="AD14" s="1">
        <v>389</v>
      </c>
      <c r="AE14">
        <v>2</v>
      </c>
      <c r="AF14">
        <v>117</v>
      </c>
      <c r="AG14">
        <v>79</v>
      </c>
      <c r="AH14">
        <v>15.774470000000001</v>
      </c>
      <c r="AI14">
        <v>269</v>
      </c>
      <c r="AJ14">
        <v>0</v>
      </c>
      <c r="AK14">
        <v>16</v>
      </c>
      <c r="AL14">
        <v>4384</v>
      </c>
      <c r="AM14">
        <v>0.96829678739144098</v>
      </c>
      <c r="AN14" t="s">
        <v>66</v>
      </c>
      <c r="AO14">
        <v>526.899</v>
      </c>
      <c r="AP14" t="s">
        <v>366</v>
      </c>
      <c r="AQ14" t="s">
        <v>115</v>
      </c>
      <c r="AR14" t="s">
        <v>118</v>
      </c>
      <c r="AS14" t="s">
        <v>115</v>
      </c>
      <c r="AT14" t="s">
        <v>118</v>
      </c>
      <c r="AU14" t="s">
        <v>261</v>
      </c>
      <c r="AV14" t="s">
        <v>197</v>
      </c>
      <c r="AW14" t="s">
        <v>66</v>
      </c>
      <c r="AX14">
        <v>2957</v>
      </c>
      <c r="AY14" t="s">
        <v>299</v>
      </c>
      <c r="AZ14">
        <v>1</v>
      </c>
      <c r="BA14" t="s">
        <v>300</v>
      </c>
      <c r="BB14">
        <v>5</v>
      </c>
      <c r="BC14">
        <v>1</v>
      </c>
      <c r="BE14" t="s">
        <v>69</v>
      </c>
      <c r="BF14">
        <v>2</v>
      </c>
      <c r="BG14" t="s">
        <v>252</v>
      </c>
      <c r="BI14" t="s">
        <v>115</v>
      </c>
      <c r="BJ14" t="s">
        <v>197</v>
      </c>
      <c r="BK14" t="s">
        <v>66</v>
      </c>
      <c r="BL14">
        <v>0.96829678739144098</v>
      </c>
      <c r="BM14">
        <v>2957</v>
      </c>
      <c r="BN14" t="s">
        <v>118</v>
      </c>
      <c r="BO14" t="s">
        <v>261</v>
      </c>
      <c r="BP14">
        <v>5</v>
      </c>
      <c r="BQ14">
        <v>1495.84</v>
      </c>
      <c r="BR14">
        <v>2.1955011798372275E-2</v>
      </c>
      <c r="BS14">
        <v>0.30950016788531154</v>
      </c>
      <c r="BT14">
        <v>0.26005455128890792</v>
      </c>
      <c r="BU14">
        <v>7.8250000000000002</v>
      </c>
      <c r="BV14">
        <v>0.1337041394801583</v>
      </c>
      <c r="BW14">
        <v>7.8216921595892615</v>
      </c>
      <c r="BX14">
        <v>16</v>
      </c>
      <c r="BY14">
        <v>2</v>
      </c>
      <c r="BZ14">
        <v>117</v>
      </c>
    </row>
    <row r="15" spans="1:78" ht="16.5">
      <c r="A15" s="293" t="str">
        <f t="shared" si="1"/>
        <v>미추홀교통</v>
      </c>
      <c r="B15" s="124" t="str">
        <f t="shared" si="2"/>
        <v>김상훈</v>
      </c>
      <c r="C15" s="125" t="str">
        <f t="shared" si="3"/>
        <v>C</v>
      </c>
      <c r="D15" s="126">
        <f t="shared" si="4"/>
        <v>0.85475167757365178</v>
      </c>
      <c r="E15" s="127">
        <f t="shared" si="5"/>
        <v>7349</v>
      </c>
      <c r="F15" s="128" t="str">
        <f t="shared" si="6"/>
        <v>76</v>
      </c>
      <c r="G15" s="129" t="str">
        <f t="shared" si="7"/>
        <v>70바2694</v>
      </c>
      <c r="H15" s="130">
        <f t="shared" si="8"/>
        <v>2</v>
      </c>
      <c r="I15" s="131">
        <f t="shared" si="9"/>
        <v>2070.9969999999998</v>
      </c>
      <c r="J15" s="132">
        <f t="shared" si="10"/>
        <v>1.3141967188794236E-2</v>
      </c>
      <c r="K15" s="132">
        <f t="shared" si="11"/>
        <v>0.31721940323052406</v>
      </c>
      <c r="L15" s="132">
        <f t="shared" si="12"/>
        <v>0.395944561967014</v>
      </c>
      <c r="M15" s="133">
        <f t="shared" si="13"/>
        <v>7.8490000000000002</v>
      </c>
      <c r="N15" s="134">
        <f t="shared" si="14"/>
        <v>0</v>
      </c>
      <c r="O15" s="134">
        <f t="shared" si="15"/>
        <v>2.704011642701559</v>
      </c>
      <c r="P15" s="216">
        <f t="shared" si="16"/>
        <v>0</v>
      </c>
      <c r="Q15" s="217">
        <f t="shared" si="17"/>
        <v>0</v>
      </c>
      <c r="R15" s="217">
        <f t="shared" si="18"/>
        <v>56</v>
      </c>
      <c r="T15">
        <v>511</v>
      </c>
      <c r="U15">
        <v>7349</v>
      </c>
      <c r="V15" t="s">
        <v>198</v>
      </c>
      <c r="W15">
        <v>2070.9969999999998</v>
      </c>
      <c r="X15">
        <v>781.86599999999999</v>
      </c>
      <c r="Y15">
        <v>2.649</v>
      </c>
      <c r="Z15">
        <v>7.8490000000000002</v>
      </c>
      <c r="AA15">
        <v>129.16300699999999</v>
      </c>
      <c r="AB15">
        <v>1.6974560000000001</v>
      </c>
      <c r="AC15">
        <v>40.973011999999997</v>
      </c>
      <c r="AD15" s="1">
        <v>820</v>
      </c>
      <c r="AE15">
        <v>0</v>
      </c>
      <c r="AF15">
        <v>56</v>
      </c>
      <c r="AG15">
        <v>69</v>
      </c>
      <c r="AH15">
        <v>16.033978999999999</v>
      </c>
      <c r="AI15">
        <v>186.1</v>
      </c>
      <c r="AJ15">
        <v>0</v>
      </c>
      <c r="AK15">
        <v>0</v>
      </c>
      <c r="AL15">
        <v>0</v>
      </c>
      <c r="AM15">
        <v>0.85475167757365178</v>
      </c>
      <c r="AN15" t="s">
        <v>69</v>
      </c>
      <c r="AO15">
        <v>1936.2329999999999</v>
      </c>
      <c r="AP15" t="s">
        <v>367</v>
      </c>
      <c r="AQ15" t="s">
        <v>115</v>
      </c>
      <c r="AR15" t="s">
        <v>118</v>
      </c>
      <c r="AS15" t="s">
        <v>115</v>
      </c>
      <c r="AT15" t="s">
        <v>118</v>
      </c>
      <c r="AU15" t="s">
        <v>187</v>
      </c>
      <c r="AV15" t="s">
        <v>198</v>
      </c>
      <c r="AW15" t="s">
        <v>69</v>
      </c>
      <c r="AX15">
        <v>7349</v>
      </c>
      <c r="AY15" t="s">
        <v>290</v>
      </c>
      <c r="AZ15">
        <v>2</v>
      </c>
      <c r="BA15" t="s">
        <v>291</v>
      </c>
      <c r="BB15">
        <v>2</v>
      </c>
      <c r="BC15">
        <v>1</v>
      </c>
      <c r="BE15" t="s">
        <v>69</v>
      </c>
      <c r="BF15">
        <v>0</v>
      </c>
      <c r="BG15" t="s">
        <v>254</v>
      </c>
      <c r="BI15" t="s">
        <v>115</v>
      </c>
      <c r="BJ15" t="s">
        <v>198</v>
      </c>
      <c r="BK15" t="s">
        <v>69</v>
      </c>
      <c r="BL15">
        <v>0.85475167757365178</v>
      </c>
      <c r="BM15">
        <v>7349</v>
      </c>
      <c r="BN15" t="s">
        <v>118</v>
      </c>
      <c r="BO15" t="s">
        <v>187</v>
      </c>
      <c r="BP15">
        <v>2</v>
      </c>
      <c r="BQ15">
        <v>2070.9969999999998</v>
      </c>
      <c r="BR15">
        <v>1.3141967188794236E-2</v>
      </c>
      <c r="BS15">
        <v>0.31721940323052406</v>
      </c>
      <c r="BT15">
        <v>0.395944561967014</v>
      </c>
      <c r="BU15">
        <v>7.8490000000000002</v>
      </c>
      <c r="BV15">
        <v>0</v>
      </c>
      <c r="BW15">
        <v>2.704011642701559</v>
      </c>
      <c r="BX15">
        <v>0</v>
      </c>
      <c r="BY15">
        <v>0</v>
      </c>
      <c r="BZ15">
        <v>56</v>
      </c>
    </row>
    <row r="16" spans="1:78" ht="16.5">
      <c r="A16" s="294" t="str">
        <f t="shared" si="1"/>
        <v>미추홀교통</v>
      </c>
      <c r="B16" s="108" t="str">
        <f t="shared" si="2"/>
        <v>김영기</v>
      </c>
      <c r="C16" s="109" t="str">
        <f t="shared" si="3"/>
        <v>C</v>
      </c>
      <c r="D16" s="110">
        <f t="shared" si="4"/>
        <v>0.88993246760601707</v>
      </c>
      <c r="E16" s="111">
        <f t="shared" si="5"/>
        <v>5736</v>
      </c>
      <c r="F16" s="112" t="str">
        <f t="shared" si="6"/>
        <v>12</v>
      </c>
      <c r="G16" s="113" t="str">
        <f t="shared" si="7"/>
        <v>70바2691</v>
      </c>
      <c r="H16" s="114">
        <f t="shared" si="8"/>
        <v>7</v>
      </c>
      <c r="I16" s="115">
        <f t="shared" si="9"/>
        <v>1200.7090000000001</v>
      </c>
      <c r="J16" s="116">
        <f t="shared" si="10"/>
        <v>2.0002798110913558E-2</v>
      </c>
      <c r="K16" s="116">
        <f t="shared" si="11"/>
        <v>0.34481859508070356</v>
      </c>
      <c r="L16" s="116">
        <f t="shared" si="12"/>
        <v>0.21820441089389683</v>
      </c>
      <c r="M16" s="117">
        <f t="shared" si="13"/>
        <v>10.468</v>
      </c>
      <c r="N16" s="118">
        <f t="shared" si="14"/>
        <v>0</v>
      </c>
      <c r="O16" s="118">
        <f t="shared" si="15"/>
        <v>6.7460142299258186</v>
      </c>
      <c r="P16" s="218">
        <f t="shared" si="16"/>
        <v>10</v>
      </c>
      <c r="Q16" s="219">
        <f t="shared" si="17"/>
        <v>0</v>
      </c>
      <c r="R16" s="219">
        <f t="shared" si="18"/>
        <v>83</v>
      </c>
      <c r="T16">
        <v>511</v>
      </c>
      <c r="U16">
        <v>5736</v>
      </c>
      <c r="V16" t="s">
        <v>199</v>
      </c>
      <c r="W16">
        <v>1231.076</v>
      </c>
      <c r="X16">
        <v>653.01</v>
      </c>
      <c r="Y16">
        <v>1.885</v>
      </c>
      <c r="Z16">
        <v>10.468</v>
      </c>
      <c r="AA16">
        <v>75.779697999999996</v>
      </c>
      <c r="AB16">
        <v>1.515806</v>
      </c>
      <c r="AC16">
        <v>26.130248999999999</v>
      </c>
      <c r="AD16" s="1">
        <v>262</v>
      </c>
      <c r="AE16">
        <v>0</v>
      </c>
      <c r="AF16">
        <v>83</v>
      </c>
      <c r="AG16">
        <v>75</v>
      </c>
      <c r="AH16">
        <v>16.245459</v>
      </c>
      <c r="AI16">
        <v>488.7</v>
      </c>
      <c r="AJ16">
        <v>0</v>
      </c>
      <c r="AK16">
        <v>10</v>
      </c>
      <c r="AL16">
        <v>1515</v>
      </c>
      <c r="AM16">
        <v>0.88993246760601707</v>
      </c>
      <c r="AN16" t="s">
        <v>69</v>
      </c>
      <c r="AO16">
        <v>251.369</v>
      </c>
      <c r="AP16" t="s">
        <v>368</v>
      </c>
      <c r="AQ16" t="s">
        <v>115</v>
      </c>
      <c r="AR16" t="s">
        <v>116</v>
      </c>
      <c r="AS16" t="s">
        <v>115</v>
      </c>
      <c r="AT16" t="s">
        <v>116</v>
      </c>
      <c r="AU16" t="s">
        <v>348</v>
      </c>
      <c r="AV16" t="s">
        <v>199</v>
      </c>
      <c r="AW16" t="s">
        <v>69</v>
      </c>
      <c r="AX16">
        <v>5736</v>
      </c>
      <c r="AY16" t="s">
        <v>292</v>
      </c>
      <c r="AZ16">
        <v>3</v>
      </c>
      <c r="BA16" t="s">
        <v>273</v>
      </c>
      <c r="BB16">
        <v>7</v>
      </c>
      <c r="BC16">
        <v>1</v>
      </c>
      <c r="BE16" t="s">
        <v>68</v>
      </c>
      <c r="BF16">
        <v>-1</v>
      </c>
      <c r="BG16" t="s">
        <v>256</v>
      </c>
      <c r="BI16" t="s">
        <v>115</v>
      </c>
      <c r="BJ16" t="s">
        <v>199</v>
      </c>
      <c r="BK16" t="s">
        <v>69</v>
      </c>
      <c r="BL16">
        <v>0.88993246760601707</v>
      </c>
      <c r="BM16">
        <v>5736</v>
      </c>
      <c r="BN16" t="s">
        <v>116</v>
      </c>
      <c r="BO16" t="s">
        <v>348</v>
      </c>
      <c r="BP16">
        <v>7</v>
      </c>
      <c r="BQ16">
        <v>1200.7090000000001</v>
      </c>
      <c r="BR16">
        <v>2.0002798110913558E-2</v>
      </c>
      <c r="BS16">
        <v>0.34481859508070356</v>
      </c>
      <c r="BT16">
        <v>0.21282195412793362</v>
      </c>
      <c r="BU16">
        <v>10.468</v>
      </c>
      <c r="BV16">
        <v>0</v>
      </c>
      <c r="BW16">
        <v>6.7460142299258186</v>
      </c>
      <c r="BX16">
        <v>10</v>
      </c>
      <c r="BY16">
        <v>0</v>
      </c>
      <c r="BZ16">
        <v>83</v>
      </c>
    </row>
    <row r="17" spans="1:78" ht="16.5">
      <c r="A17" s="293" t="str">
        <f t="shared" si="1"/>
        <v>미추홀교통</v>
      </c>
      <c r="B17" s="124" t="str">
        <f t="shared" si="2"/>
        <v>김영호</v>
      </c>
      <c r="C17" s="125" t="str">
        <f t="shared" si="3"/>
        <v>C</v>
      </c>
      <c r="D17" s="126">
        <f t="shared" si="4"/>
        <v>0.87496486972558052</v>
      </c>
      <c r="E17" s="127">
        <f t="shared" si="5"/>
        <v>3002</v>
      </c>
      <c r="F17" s="128" t="str">
        <f t="shared" si="6"/>
        <v>12</v>
      </c>
      <c r="G17" s="129" t="str">
        <f t="shared" si="7"/>
        <v>70바2691</v>
      </c>
      <c r="H17" s="130">
        <f t="shared" si="8"/>
        <v>8</v>
      </c>
      <c r="I17" s="131">
        <f t="shared" si="9"/>
        <v>940.72299999999996</v>
      </c>
      <c r="J17" s="132">
        <f t="shared" si="10"/>
        <v>6.9973143426323029E-3</v>
      </c>
      <c r="K17" s="132">
        <f t="shared" si="11"/>
        <v>0.36170870705398367</v>
      </c>
      <c r="L17" s="132">
        <f t="shared" si="12"/>
        <v>0.18177508150645835</v>
      </c>
      <c r="M17" s="133">
        <f t="shared" si="13"/>
        <v>11.72</v>
      </c>
      <c r="N17" s="134">
        <f t="shared" si="14"/>
        <v>0</v>
      </c>
      <c r="O17" s="134">
        <f t="shared" si="15"/>
        <v>10.949025377289596</v>
      </c>
      <c r="P17" s="216">
        <f t="shared" si="16"/>
        <v>0</v>
      </c>
      <c r="Q17" s="217">
        <f t="shared" si="17"/>
        <v>0</v>
      </c>
      <c r="R17" s="217">
        <f t="shared" si="18"/>
        <v>103</v>
      </c>
      <c r="T17">
        <v>511</v>
      </c>
      <c r="U17">
        <v>3002</v>
      </c>
      <c r="V17" t="s">
        <v>200</v>
      </c>
      <c r="W17">
        <v>940.72299999999996</v>
      </c>
      <c r="X17">
        <v>514.09699999999998</v>
      </c>
      <c r="Y17">
        <v>1.83</v>
      </c>
      <c r="Z17">
        <v>11.72</v>
      </c>
      <c r="AA17">
        <v>56.924982999999997</v>
      </c>
      <c r="AB17">
        <v>0.39832200000000001</v>
      </c>
      <c r="AC17">
        <v>20.590261999999999</v>
      </c>
      <c r="AD17" s="1">
        <v>171</v>
      </c>
      <c r="AE17">
        <v>0</v>
      </c>
      <c r="AF17">
        <v>103</v>
      </c>
      <c r="AG17">
        <v>74</v>
      </c>
      <c r="AH17">
        <v>16.525660999999999</v>
      </c>
      <c r="AI17">
        <v>230.3</v>
      </c>
      <c r="AJ17">
        <v>0</v>
      </c>
      <c r="AK17">
        <v>0</v>
      </c>
      <c r="AL17">
        <v>0</v>
      </c>
      <c r="AM17">
        <v>0.87496486972558052</v>
      </c>
      <c r="AN17" t="s">
        <v>69</v>
      </c>
      <c r="AO17">
        <v>187.38800000000001</v>
      </c>
      <c r="AP17" t="s">
        <v>369</v>
      </c>
      <c r="AQ17" t="s">
        <v>115</v>
      </c>
      <c r="AR17" t="s">
        <v>116</v>
      </c>
      <c r="AS17" t="s">
        <v>115</v>
      </c>
      <c r="AT17" t="s">
        <v>116</v>
      </c>
      <c r="AU17" t="s">
        <v>348</v>
      </c>
      <c r="AV17" t="s">
        <v>200</v>
      </c>
      <c r="AW17" t="s">
        <v>69</v>
      </c>
      <c r="AX17">
        <v>3002</v>
      </c>
      <c r="AY17" t="s">
        <v>292</v>
      </c>
      <c r="AZ17">
        <v>11</v>
      </c>
      <c r="BA17" t="s">
        <v>370</v>
      </c>
      <c r="BB17">
        <v>8</v>
      </c>
      <c r="BC17">
        <v>1</v>
      </c>
      <c r="BE17" t="s">
        <v>69</v>
      </c>
      <c r="BF17">
        <v>0</v>
      </c>
      <c r="BG17" t="s">
        <v>254</v>
      </c>
      <c r="BI17" t="s">
        <v>115</v>
      </c>
      <c r="BJ17" t="s">
        <v>200</v>
      </c>
      <c r="BK17" t="s">
        <v>69</v>
      </c>
      <c r="BL17">
        <v>0.87496486972558052</v>
      </c>
      <c r="BM17">
        <v>3002</v>
      </c>
      <c r="BN17" t="s">
        <v>116</v>
      </c>
      <c r="BO17" t="s">
        <v>348</v>
      </c>
      <c r="BP17">
        <v>8</v>
      </c>
      <c r="BQ17">
        <v>940.72299999999996</v>
      </c>
      <c r="BR17">
        <v>6.9973143426323029E-3</v>
      </c>
      <c r="BS17">
        <v>0.36170870705398367</v>
      </c>
      <c r="BT17">
        <v>0.18177508150645835</v>
      </c>
      <c r="BU17">
        <v>11.72</v>
      </c>
      <c r="BV17">
        <v>0</v>
      </c>
      <c r="BW17">
        <v>10.949025377289596</v>
      </c>
      <c r="BX17">
        <v>0</v>
      </c>
      <c r="BY17">
        <v>0</v>
      </c>
      <c r="BZ17">
        <v>103</v>
      </c>
    </row>
    <row r="18" spans="1:78" ht="16.5">
      <c r="A18" s="294" t="str">
        <f t="shared" si="1"/>
        <v>미추홀교통</v>
      </c>
      <c r="B18" s="108" t="str">
        <f t="shared" si="2"/>
        <v>김용일</v>
      </c>
      <c r="C18" s="109" t="str">
        <f t="shared" si="3"/>
        <v>B</v>
      </c>
      <c r="D18" s="110">
        <f t="shared" si="4"/>
        <v>0.91969490506490825</v>
      </c>
      <c r="E18" s="111">
        <f t="shared" si="5"/>
        <v>74</v>
      </c>
      <c r="F18" s="112" t="str">
        <f t="shared" si="6"/>
        <v>12</v>
      </c>
      <c r="G18" s="113" t="str">
        <f t="shared" si="7"/>
        <v>70바2771</v>
      </c>
      <c r="H18" s="114">
        <f t="shared" si="8"/>
        <v>7</v>
      </c>
      <c r="I18" s="115">
        <f t="shared" si="9"/>
        <v>748.22300000000007</v>
      </c>
      <c r="J18" s="116">
        <f t="shared" si="10"/>
        <v>2.9082637454114907E-2</v>
      </c>
      <c r="K18" s="116">
        <f t="shared" si="11"/>
        <v>0.35487393534646527</v>
      </c>
      <c r="L18" s="116">
        <f t="shared" si="12"/>
        <v>0.13231349477361695</v>
      </c>
      <c r="M18" s="117">
        <f t="shared" si="13"/>
        <v>10.993</v>
      </c>
      <c r="N18" s="118">
        <f t="shared" si="14"/>
        <v>0.2672999894416504</v>
      </c>
      <c r="O18" s="118">
        <f t="shared" si="15"/>
        <v>49.316848051984501</v>
      </c>
      <c r="P18" s="218">
        <f t="shared" si="16"/>
        <v>8</v>
      </c>
      <c r="Q18" s="219">
        <f t="shared" si="17"/>
        <v>2</v>
      </c>
      <c r="R18" s="219">
        <f t="shared" si="18"/>
        <v>369</v>
      </c>
      <c r="T18">
        <v>511</v>
      </c>
      <c r="U18">
        <v>74</v>
      </c>
      <c r="V18" t="s">
        <v>201</v>
      </c>
      <c r="W18">
        <v>748.22299999999996</v>
      </c>
      <c r="X18">
        <v>389.32499999999999</v>
      </c>
      <c r="Y18">
        <v>1.9219999999999999</v>
      </c>
      <c r="Z18">
        <v>10.993</v>
      </c>
      <c r="AA18">
        <v>46.676921999999998</v>
      </c>
      <c r="AB18">
        <v>1.357488</v>
      </c>
      <c r="AC18">
        <v>16.564423000000001</v>
      </c>
      <c r="AD18" s="1">
        <v>99</v>
      </c>
      <c r="AE18">
        <v>2</v>
      </c>
      <c r="AF18">
        <v>369</v>
      </c>
      <c r="AG18">
        <v>71</v>
      </c>
      <c r="AH18">
        <v>16.029827000000001</v>
      </c>
      <c r="AI18">
        <v>390.7</v>
      </c>
      <c r="AJ18">
        <v>0</v>
      </c>
      <c r="AK18">
        <v>8</v>
      </c>
      <c r="AL18">
        <v>1601</v>
      </c>
      <c r="AM18">
        <v>0.91969490506490825</v>
      </c>
      <c r="AN18" t="s">
        <v>68</v>
      </c>
      <c r="AO18">
        <v>131.244</v>
      </c>
      <c r="AP18" t="s">
        <v>371</v>
      </c>
      <c r="AQ18" t="s">
        <v>115</v>
      </c>
      <c r="AR18" t="s">
        <v>116</v>
      </c>
      <c r="AS18" t="s">
        <v>115</v>
      </c>
      <c r="AT18" t="s">
        <v>116</v>
      </c>
      <c r="AU18" t="s">
        <v>181</v>
      </c>
      <c r="AV18" t="s">
        <v>201</v>
      </c>
      <c r="AW18" t="s">
        <v>68</v>
      </c>
      <c r="AX18">
        <v>74</v>
      </c>
      <c r="AY18" t="s">
        <v>289</v>
      </c>
      <c r="AZ18">
        <v>5</v>
      </c>
      <c r="BA18" t="s">
        <v>235</v>
      </c>
      <c r="BB18">
        <v>7</v>
      </c>
      <c r="BC18">
        <v>1</v>
      </c>
      <c r="BE18" t="s">
        <v>66</v>
      </c>
      <c r="BF18">
        <v>-1</v>
      </c>
      <c r="BG18" t="s">
        <v>256</v>
      </c>
      <c r="BI18" t="s">
        <v>115</v>
      </c>
      <c r="BJ18" t="s">
        <v>201</v>
      </c>
      <c r="BK18" t="s">
        <v>68</v>
      </c>
      <c r="BL18">
        <v>0.91969490506490825</v>
      </c>
      <c r="BM18">
        <v>74</v>
      </c>
      <c r="BN18" t="s">
        <v>116</v>
      </c>
      <c r="BO18" t="s">
        <v>181</v>
      </c>
      <c r="BP18">
        <v>7</v>
      </c>
      <c r="BQ18">
        <v>748.22300000000007</v>
      </c>
      <c r="BR18">
        <v>2.9082637454114907E-2</v>
      </c>
      <c r="BS18">
        <v>0.35487393534646527</v>
      </c>
      <c r="BT18">
        <v>0.13231349477361695</v>
      </c>
      <c r="BU18">
        <v>10.993</v>
      </c>
      <c r="BV18">
        <v>0.2672999894416504</v>
      </c>
      <c r="BW18">
        <v>49.316848051984501</v>
      </c>
      <c r="BX18">
        <v>8</v>
      </c>
      <c r="BY18">
        <v>2</v>
      </c>
      <c r="BZ18">
        <v>369</v>
      </c>
    </row>
    <row r="19" spans="1:78" ht="16.5">
      <c r="A19" s="293" t="str">
        <f t="shared" si="1"/>
        <v>미추홀교통</v>
      </c>
      <c r="B19" s="124" t="str">
        <f t="shared" si="2"/>
        <v>김인식</v>
      </c>
      <c r="C19" s="125" t="str">
        <f t="shared" si="3"/>
        <v>D</v>
      </c>
      <c r="D19" s="126">
        <f t="shared" si="4"/>
        <v>0.82761904761904759</v>
      </c>
      <c r="E19" s="127">
        <f t="shared" si="5"/>
        <v>3457</v>
      </c>
      <c r="F19" s="128" t="str">
        <f t="shared" si="6"/>
        <v>12</v>
      </c>
      <c r="G19" s="129" t="str">
        <f t="shared" si="7"/>
        <v>70바2758</v>
      </c>
      <c r="H19" s="130">
        <f t="shared" si="8"/>
        <v>1</v>
      </c>
      <c r="I19" s="131">
        <f t="shared" si="9"/>
        <v>1006.497</v>
      </c>
      <c r="J19" s="132">
        <f t="shared" si="10"/>
        <v>1.1265536410018425E-2</v>
      </c>
      <c r="K19" s="132">
        <f t="shared" si="11"/>
        <v>0.40281118914043118</v>
      </c>
      <c r="L19" s="132">
        <f t="shared" si="12"/>
        <v>0.17883808893618164</v>
      </c>
      <c r="M19" s="133">
        <f t="shared" si="13"/>
        <v>13.183</v>
      </c>
      <c r="N19" s="134">
        <f t="shared" si="14"/>
        <v>0.39741797541373697</v>
      </c>
      <c r="O19" s="134">
        <f t="shared" si="15"/>
        <v>31.892792526952391</v>
      </c>
      <c r="P19" s="216">
        <f t="shared" si="16"/>
        <v>19</v>
      </c>
      <c r="Q19" s="217">
        <f t="shared" si="17"/>
        <v>4</v>
      </c>
      <c r="R19" s="217">
        <f t="shared" si="18"/>
        <v>321</v>
      </c>
      <c r="T19">
        <v>511</v>
      </c>
      <c r="U19">
        <v>3457</v>
      </c>
      <c r="V19" t="s">
        <v>165</v>
      </c>
      <c r="W19">
        <v>1006.497</v>
      </c>
      <c r="X19">
        <v>579.197</v>
      </c>
      <c r="Y19">
        <v>1.738</v>
      </c>
      <c r="Z19">
        <v>13.183</v>
      </c>
      <c r="AA19">
        <v>67.584709000000004</v>
      </c>
      <c r="AB19">
        <v>0.761378</v>
      </c>
      <c r="AC19">
        <v>27.223877000000002</v>
      </c>
      <c r="AD19" s="1">
        <v>180</v>
      </c>
      <c r="AE19">
        <v>4</v>
      </c>
      <c r="AF19">
        <v>321</v>
      </c>
      <c r="AG19">
        <v>70</v>
      </c>
      <c r="AH19">
        <v>14.892377</v>
      </c>
      <c r="AI19">
        <v>545.9</v>
      </c>
      <c r="AJ19">
        <v>0</v>
      </c>
      <c r="AK19">
        <v>19</v>
      </c>
      <c r="AL19">
        <v>2857</v>
      </c>
      <c r="AM19">
        <v>0.82761904761904759</v>
      </c>
      <c r="AN19" t="s">
        <v>67</v>
      </c>
      <c r="AO19">
        <v>1006.497</v>
      </c>
      <c r="AP19" t="s">
        <v>372</v>
      </c>
      <c r="AQ19" t="s">
        <v>115</v>
      </c>
      <c r="AR19" t="s">
        <v>116</v>
      </c>
      <c r="AS19" t="s">
        <v>115</v>
      </c>
      <c r="AT19" t="s">
        <v>116</v>
      </c>
      <c r="AU19" t="s">
        <v>177</v>
      </c>
      <c r="AV19" t="s">
        <v>165</v>
      </c>
      <c r="AW19" t="s">
        <v>67</v>
      </c>
      <c r="AX19">
        <v>3457</v>
      </c>
      <c r="AY19" t="s">
        <v>294</v>
      </c>
      <c r="AZ19">
        <v>8</v>
      </c>
      <c r="BA19" t="s">
        <v>305</v>
      </c>
      <c r="BB19">
        <v>1</v>
      </c>
      <c r="BC19">
        <v>1</v>
      </c>
      <c r="BE19" t="s">
        <v>68</v>
      </c>
      <c r="BF19">
        <v>-2</v>
      </c>
      <c r="BG19" t="s">
        <v>256</v>
      </c>
      <c r="BI19" t="s">
        <v>115</v>
      </c>
      <c r="BJ19" t="s">
        <v>165</v>
      </c>
      <c r="BK19" t="s">
        <v>67</v>
      </c>
      <c r="BL19">
        <v>0.82761904761904759</v>
      </c>
      <c r="BM19">
        <v>3457</v>
      </c>
      <c r="BN19" t="s">
        <v>116</v>
      </c>
      <c r="BO19" t="s">
        <v>177</v>
      </c>
      <c r="BP19">
        <v>1</v>
      </c>
      <c r="BQ19">
        <v>1006.497</v>
      </c>
      <c r="BR19">
        <v>1.1265536410018425E-2</v>
      </c>
      <c r="BS19">
        <v>0.40281118914043118</v>
      </c>
      <c r="BT19">
        <v>0.17883808893618164</v>
      </c>
      <c r="BU19">
        <v>13.183</v>
      </c>
      <c r="BV19">
        <v>0.39741797541373697</v>
      </c>
      <c r="BW19">
        <v>31.892792526952391</v>
      </c>
      <c r="BX19">
        <v>19</v>
      </c>
      <c r="BY19">
        <v>4</v>
      </c>
      <c r="BZ19">
        <v>321</v>
      </c>
    </row>
    <row r="20" spans="1:78" ht="16.5">
      <c r="A20" s="294" t="str">
        <f t="shared" si="1"/>
        <v>미추홀교통</v>
      </c>
      <c r="B20" s="108" t="str">
        <f t="shared" si="2"/>
        <v>김종국</v>
      </c>
      <c r="C20" s="109" t="str">
        <f t="shared" si="3"/>
        <v>B</v>
      </c>
      <c r="D20" s="110">
        <f t="shared" si="4"/>
        <v>0.94922306301497805</v>
      </c>
      <c r="E20" s="111">
        <f t="shared" si="5"/>
        <v>6321</v>
      </c>
      <c r="F20" s="112" t="str">
        <f t="shared" si="6"/>
        <v>76</v>
      </c>
      <c r="G20" s="113" t="str">
        <f t="shared" si="7"/>
        <v>70바2743</v>
      </c>
      <c r="H20" s="114">
        <f t="shared" si="8"/>
        <v>2</v>
      </c>
      <c r="I20" s="115">
        <f t="shared" si="9"/>
        <v>1934</v>
      </c>
      <c r="J20" s="116">
        <f t="shared" si="10"/>
        <v>2.1765347913950305E-2</v>
      </c>
      <c r="K20" s="116">
        <f t="shared" si="11"/>
        <v>0.28842673461179857</v>
      </c>
      <c r="L20" s="116">
        <f t="shared" si="12"/>
        <v>0.31437435367114785</v>
      </c>
      <c r="M20" s="117">
        <f t="shared" si="13"/>
        <v>5.1710000000000003</v>
      </c>
      <c r="N20" s="118">
        <f t="shared" si="14"/>
        <v>5.170630816959669E-2</v>
      </c>
      <c r="O20" s="118">
        <f t="shared" si="15"/>
        <v>2.3784901758014478</v>
      </c>
      <c r="P20" s="218">
        <f t="shared" si="16"/>
        <v>2</v>
      </c>
      <c r="Q20" s="219">
        <f t="shared" si="17"/>
        <v>1</v>
      </c>
      <c r="R20" s="219">
        <f t="shared" si="18"/>
        <v>46</v>
      </c>
      <c r="T20">
        <v>511</v>
      </c>
      <c r="U20">
        <v>6321</v>
      </c>
      <c r="V20" t="s">
        <v>202</v>
      </c>
      <c r="W20">
        <v>1934</v>
      </c>
      <c r="X20">
        <v>657.34299999999996</v>
      </c>
      <c r="Y20">
        <v>2.9420000000000002</v>
      </c>
      <c r="Z20">
        <v>5.1710000000000003</v>
      </c>
      <c r="AA20">
        <v>122.147186</v>
      </c>
      <c r="AB20">
        <v>2.6585760000000001</v>
      </c>
      <c r="AC20">
        <v>35.230513999999999</v>
      </c>
      <c r="AD20" s="1">
        <v>608</v>
      </c>
      <c r="AE20">
        <v>1</v>
      </c>
      <c r="AF20">
        <v>46</v>
      </c>
      <c r="AG20">
        <v>68</v>
      </c>
      <c r="AH20">
        <v>15.833356</v>
      </c>
      <c r="AI20">
        <v>11.8</v>
      </c>
      <c r="AJ20">
        <v>0</v>
      </c>
      <c r="AK20">
        <v>2</v>
      </c>
      <c r="AL20">
        <v>1186</v>
      </c>
      <c r="AM20">
        <v>0.94922306301497805</v>
      </c>
      <c r="AN20" t="s">
        <v>68</v>
      </c>
      <c r="AO20">
        <v>1800.424</v>
      </c>
      <c r="AP20" t="s">
        <v>373</v>
      </c>
      <c r="AQ20" t="s">
        <v>115</v>
      </c>
      <c r="AR20" t="s">
        <v>118</v>
      </c>
      <c r="AS20" t="s">
        <v>115</v>
      </c>
      <c r="AT20" t="s">
        <v>118</v>
      </c>
      <c r="AU20" t="s">
        <v>188</v>
      </c>
      <c r="AV20" t="s">
        <v>202</v>
      </c>
      <c r="AW20" t="s">
        <v>68</v>
      </c>
      <c r="AX20">
        <v>6321</v>
      </c>
      <c r="AY20" t="s">
        <v>297</v>
      </c>
      <c r="AZ20">
        <v>1</v>
      </c>
      <c r="BA20" t="s">
        <v>262</v>
      </c>
      <c r="BB20">
        <v>2</v>
      </c>
      <c r="BC20">
        <v>1</v>
      </c>
      <c r="BE20" t="s">
        <v>66</v>
      </c>
      <c r="BF20">
        <v>-1</v>
      </c>
      <c r="BG20" t="s">
        <v>256</v>
      </c>
      <c r="BI20" t="s">
        <v>115</v>
      </c>
      <c r="BJ20" t="s">
        <v>202</v>
      </c>
      <c r="BK20" t="s">
        <v>68</v>
      </c>
      <c r="BL20">
        <v>0.94922306301497805</v>
      </c>
      <c r="BM20">
        <v>6321</v>
      </c>
      <c r="BN20" t="s">
        <v>118</v>
      </c>
      <c r="BO20" t="s">
        <v>188</v>
      </c>
      <c r="BP20">
        <v>2</v>
      </c>
      <c r="BQ20">
        <v>1934</v>
      </c>
      <c r="BR20">
        <v>2.1765347913950305E-2</v>
      </c>
      <c r="BS20">
        <v>0.28842673461179857</v>
      </c>
      <c r="BT20">
        <v>0.31437435367114785</v>
      </c>
      <c r="BU20">
        <v>5.1710000000000003</v>
      </c>
      <c r="BV20">
        <v>5.170630816959669E-2</v>
      </c>
      <c r="BW20">
        <v>2.3784901758014478</v>
      </c>
      <c r="BX20">
        <v>2</v>
      </c>
      <c r="BY20">
        <v>1</v>
      </c>
      <c r="BZ20">
        <v>46</v>
      </c>
    </row>
    <row r="21" spans="1:78" ht="16.5">
      <c r="A21" s="293" t="str">
        <f t="shared" si="1"/>
        <v>미추홀교통</v>
      </c>
      <c r="B21" s="124" t="str">
        <f t="shared" si="2"/>
        <v>김홍덕</v>
      </c>
      <c r="C21" s="125" t="str">
        <f t="shared" si="3"/>
        <v>C</v>
      </c>
      <c r="D21" s="126">
        <f t="shared" si="4"/>
        <v>0.85846907564922725</v>
      </c>
      <c r="E21" s="127">
        <f t="shared" si="5"/>
        <v>4613</v>
      </c>
      <c r="F21" s="128" t="str">
        <f t="shared" si="6"/>
        <v>12</v>
      </c>
      <c r="G21" s="129" t="str">
        <f t="shared" si="7"/>
        <v>70바2640</v>
      </c>
      <c r="H21" s="130">
        <f t="shared" si="8"/>
        <v>10</v>
      </c>
      <c r="I21" s="131">
        <f t="shared" si="9"/>
        <v>1753.722</v>
      </c>
      <c r="J21" s="132">
        <f t="shared" si="10"/>
        <v>2.6175415435945419E-2</v>
      </c>
      <c r="K21" s="132">
        <f t="shared" si="11"/>
        <v>0.35570575476057037</v>
      </c>
      <c r="L21" s="132">
        <f t="shared" si="12"/>
        <v>0.19045207849362669</v>
      </c>
      <c r="M21" s="133">
        <f t="shared" si="13"/>
        <v>11.36</v>
      </c>
      <c r="N21" s="134">
        <f t="shared" si="14"/>
        <v>0.79830212542238732</v>
      </c>
      <c r="O21" s="134">
        <f t="shared" si="15"/>
        <v>31.247826052247735</v>
      </c>
      <c r="P21" s="216">
        <f t="shared" si="16"/>
        <v>10</v>
      </c>
      <c r="Q21" s="217">
        <f t="shared" si="17"/>
        <v>14</v>
      </c>
      <c r="R21" s="217">
        <f t="shared" si="18"/>
        <v>548</v>
      </c>
      <c r="T21">
        <v>511</v>
      </c>
      <c r="U21">
        <v>4613</v>
      </c>
      <c r="V21" t="s">
        <v>374</v>
      </c>
      <c r="W21">
        <v>1753.722</v>
      </c>
      <c r="X21">
        <v>976.90899999999999</v>
      </c>
      <c r="Y21">
        <v>1.7949999999999999</v>
      </c>
      <c r="Z21">
        <v>11.36</v>
      </c>
      <c r="AA21">
        <v>113.432469</v>
      </c>
      <c r="AB21">
        <v>2.9691420000000002</v>
      </c>
      <c r="AC21">
        <v>40.348582</v>
      </c>
      <c r="AD21" s="1">
        <v>334</v>
      </c>
      <c r="AE21">
        <v>14</v>
      </c>
      <c r="AF21">
        <v>548</v>
      </c>
      <c r="AG21">
        <v>71</v>
      </c>
      <c r="AH21">
        <v>15.460493</v>
      </c>
      <c r="AI21">
        <v>1332.3</v>
      </c>
      <c r="AJ21">
        <v>0</v>
      </c>
      <c r="AK21">
        <v>10</v>
      </c>
      <c r="AL21">
        <v>1554</v>
      </c>
      <c r="AM21">
        <v>0.85846907564922725</v>
      </c>
      <c r="AN21" t="s">
        <v>69</v>
      </c>
      <c r="AO21">
        <v>363.65899999999999</v>
      </c>
      <c r="AP21" t="s">
        <v>375</v>
      </c>
      <c r="AQ21" t="s">
        <v>115</v>
      </c>
      <c r="AR21" t="s">
        <v>116</v>
      </c>
      <c r="AS21" t="s">
        <v>115</v>
      </c>
      <c r="AT21" t="s">
        <v>116</v>
      </c>
      <c r="AU21" t="s">
        <v>172</v>
      </c>
      <c r="AV21" t="s">
        <v>374</v>
      </c>
      <c r="AW21" t="s">
        <v>69</v>
      </c>
      <c r="AX21">
        <v>4613</v>
      </c>
      <c r="AY21" t="s">
        <v>292</v>
      </c>
      <c r="AZ21">
        <v>14</v>
      </c>
      <c r="BA21" t="s">
        <v>376</v>
      </c>
      <c r="BB21">
        <v>10</v>
      </c>
      <c r="BC21">
        <v>1</v>
      </c>
      <c r="BE21" t="s">
        <v>317</v>
      </c>
      <c r="BF21" t="s">
        <v>318</v>
      </c>
      <c r="BG21" t="s">
        <v>317</v>
      </c>
      <c r="BI21" t="s">
        <v>115</v>
      </c>
      <c r="BJ21" t="s">
        <v>374</v>
      </c>
      <c r="BK21" t="s">
        <v>69</v>
      </c>
      <c r="BL21">
        <v>0.85846907564922725</v>
      </c>
      <c r="BM21">
        <v>4613</v>
      </c>
      <c r="BN21" t="s">
        <v>116</v>
      </c>
      <c r="BO21" t="s">
        <v>172</v>
      </c>
      <c r="BP21">
        <v>10</v>
      </c>
      <c r="BQ21">
        <v>1753.722</v>
      </c>
      <c r="BR21">
        <v>2.6175415435945419E-2</v>
      </c>
      <c r="BS21">
        <v>0.35570575476057037</v>
      </c>
      <c r="BT21">
        <v>0.19045207849362669</v>
      </c>
      <c r="BU21">
        <v>11.36</v>
      </c>
      <c r="BV21">
        <v>0.79830212542238732</v>
      </c>
      <c r="BW21">
        <v>31.247826052247735</v>
      </c>
      <c r="BX21">
        <v>10</v>
      </c>
      <c r="BY21">
        <v>14</v>
      </c>
      <c r="BZ21">
        <v>548</v>
      </c>
    </row>
    <row r="22" spans="1:78" ht="16.5">
      <c r="A22" s="294" t="str">
        <f t="shared" si="1"/>
        <v>미추홀교통</v>
      </c>
      <c r="B22" s="108" t="str">
        <f t="shared" si="2"/>
        <v>박래후</v>
      </c>
      <c r="C22" s="109" t="str">
        <f t="shared" si="3"/>
        <v>F</v>
      </c>
      <c r="D22" s="110">
        <f t="shared" si="4"/>
        <v>0.78523809523809518</v>
      </c>
      <c r="E22" s="111">
        <f t="shared" si="5"/>
        <v>7462</v>
      </c>
      <c r="F22" s="112" t="str">
        <f t="shared" si="6"/>
        <v>12</v>
      </c>
      <c r="G22" s="113" t="str">
        <f t="shared" si="7"/>
        <v>70바2682</v>
      </c>
      <c r="H22" s="114">
        <f t="shared" si="8"/>
        <v>1</v>
      </c>
      <c r="I22" s="115">
        <f t="shared" si="9"/>
        <v>1325.777</v>
      </c>
      <c r="J22" s="116">
        <f t="shared" si="10"/>
        <v>3.7790452492511555E-2</v>
      </c>
      <c r="K22" s="116">
        <f t="shared" si="11"/>
        <v>0.42127003216149578</v>
      </c>
      <c r="L22" s="116">
        <f t="shared" si="12"/>
        <v>0.23307087089306874</v>
      </c>
      <c r="M22" s="117">
        <f t="shared" si="13"/>
        <v>16.338999999999999</v>
      </c>
      <c r="N22" s="118" t="str">
        <f t="shared" si="14"/>
        <v>-</v>
      </c>
      <c r="O22" s="118" t="str">
        <f t="shared" si="15"/>
        <v>-</v>
      </c>
      <c r="P22" s="218">
        <f t="shared" si="16"/>
        <v>45</v>
      </c>
      <c r="Q22" s="219">
        <f t="shared" si="17"/>
        <v>5</v>
      </c>
      <c r="R22" s="219">
        <f t="shared" si="18"/>
        <v>1244</v>
      </c>
      <c r="T22">
        <v>511</v>
      </c>
      <c r="U22">
        <v>7462</v>
      </c>
      <c r="V22" t="s">
        <v>377</v>
      </c>
      <c r="W22">
        <v>1325.777</v>
      </c>
      <c r="X22">
        <v>803.96400000000006</v>
      </c>
      <c r="Y22">
        <v>1.649</v>
      </c>
      <c r="Z22">
        <v>16.338999999999999</v>
      </c>
      <c r="AA22">
        <v>85.970815000000002</v>
      </c>
      <c r="AB22">
        <v>3.2488760000000001</v>
      </c>
      <c r="AC22">
        <v>36.216928000000003</v>
      </c>
      <c r="AD22" s="1">
        <v>309</v>
      </c>
      <c r="AE22">
        <v>5</v>
      </c>
      <c r="AF22">
        <v>1244</v>
      </c>
      <c r="AG22">
        <v>78</v>
      </c>
      <c r="AH22">
        <v>15.421244</v>
      </c>
      <c r="AI22">
        <v>1607.5</v>
      </c>
      <c r="AJ22">
        <v>0</v>
      </c>
      <c r="AK22">
        <v>45</v>
      </c>
      <c r="AL22">
        <v>9611</v>
      </c>
      <c r="AM22">
        <v>0.78523809523809518</v>
      </c>
      <c r="AN22" t="s">
        <v>70</v>
      </c>
      <c r="AO22">
        <v>1325.777</v>
      </c>
      <c r="AP22" t="s">
        <v>378</v>
      </c>
      <c r="AQ22" t="s">
        <v>115</v>
      </c>
      <c r="AR22" t="s">
        <v>116</v>
      </c>
      <c r="AS22" t="s">
        <v>115</v>
      </c>
      <c r="AT22" t="s">
        <v>116</v>
      </c>
      <c r="AU22" t="s">
        <v>347</v>
      </c>
      <c r="AV22" t="s">
        <v>377</v>
      </c>
      <c r="AW22" t="s">
        <v>70</v>
      </c>
      <c r="AX22">
        <v>7462</v>
      </c>
      <c r="AY22" t="s">
        <v>379</v>
      </c>
      <c r="AZ22">
        <v>1</v>
      </c>
      <c r="BA22" t="s">
        <v>380</v>
      </c>
      <c r="BB22">
        <v>1</v>
      </c>
      <c r="BC22">
        <v>1</v>
      </c>
      <c r="BE22" t="s">
        <v>317</v>
      </c>
      <c r="BF22" t="s">
        <v>318</v>
      </c>
      <c r="BG22" t="s">
        <v>317</v>
      </c>
      <c r="BI22" t="s">
        <v>115</v>
      </c>
      <c r="BJ22" t="s">
        <v>377</v>
      </c>
      <c r="BK22" t="s">
        <v>70</v>
      </c>
      <c r="BL22">
        <v>0.78523809523809518</v>
      </c>
      <c r="BM22">
        <v>7462</v>
      </c>
      <c r="BN22" t="s">
        <v>116</v>
      </c>
      <c r="BO22" t="s">
        <v>347</v>
      </c>
      <c r="BP22">
        <v>1</v>
      </c>
      <c r="BQ22">
        <v>1325.777</v>
      </c>
      <c r="BR22">
        <v>3.7790452492511555E-2</v>
      </c>
      <c r="BS22">
        <v>0.42127003216149578</v>
      </c>
      <c r="BT22">
        <v>0.23307087089306874</v>
      </c>
      <c r="BU22">
        <v>16.338999999999999</v>
      </c>
      <c r="BV22" t="s">
        <v>381</v>
      </c>
      <c r="BW22" t="s">
        <v>381</v>
      </c>
      <c r="BX22">
        <v>45</v>
      </c>
      <c r="BY22">
        <v>5</v>
      </c>
      <c r="BZ22">
        <v>1244</v>
      </c>
    </row>
    <row r="23" spans="1:78" ht="16.5">
      <c r="A23" s="293" t="str">
        <f t="shared" si="1"/>
        <v>미추홀교통</v>
      </c>
      <c r="B23" s="124" t="str">
        <f t="shared" si="2"/>
        <v>박상원</v>
      </c>
      <c r="C23" s="125" t="str">
        <f t="shared" si="3"/>
        <v>A</v>
      </c>
      <c r="D23" s="126">
        <f t="shared" si="4"/>
        <v>0.98809523809523814</v>
      </c>
      <c r="E23" s="127">
        <f t="shared" si="5"/>
        <v>3612</v>
      </c>
      <c r="F23" s="128" t="str">
        <f t="shared" si="6"/>
        <v>12</v>
      </c>
      <c r="G23" s="129" t="str">
        <f t="shared" si="7"/>
        <v>70바2758</v>
      </c>
      <c r="H23" s="130">
        <f t="shared" si="8"/>
        <v>1</v>
      </c>
      <c r="I23" s="131">
        <f t="shared" si="9"/>
        <v>1092.635</v>
      </c>
      <c r="J23" s="132">
        <f t="shared" si="10"/>
        <v>2.9063541502593347E-2</v>
      </c>
      <c r="K23" s="132">
        <f t="shared" si="11"/>
        <v>0.35696006577336442</v>
      </c>
      <c r="L23" s="132">
        <f t="shared" si="12"/>
        <v>0.17755243059210074</v>
      </c>
      <c r="M23" s="133">
        <f t="shared" si="13"/>
        <v>10.186</v>
      </c>
      <c r="N23" s="134">
        <f t="shared" si="14"/>
        <v>0</v>
      </c>
      <c r="O23" s="134">
        <f t="shared" si="15"/>
        <v>23.887208445638297</v>
      </c>
      <c r="P23" s="216">
        <f t="shared" si="16"/>
        <v>12</v>
      </c>
      <c r="Q23" s="217">
        <f t="shared" si="17"/>
        <v>0</v>
      </c>
      <c r="R23" s="217">
        <f t="shared" si="18"/>
        <v>261</v>
      </c>
      <c r="T23">
        <v>511</v>
      </c>
      <c r="U23">
        <v>3612</v>
      </c>
      <c r="V23" t="s">
        <v>203</v>
      </c>
      <c r="W23">
        <v>1092.635</v>
      </c>
      <c r="X23">
        <v>526.52800000000002</v>
      </c>
      <c r="Y23">
        <v>2.0750000000000002</v>
      </c>
      <c r="Z23">
        <v>10.186</v>
      </c>
      <c r="AA23">
        <v>68.871647999999993</v>
      </c>
      <c r="AB23">
        <v>2.0016539999999998</v>
      </c>
      <c r="AC23">
        <v>24.584427999999999</v>
      </c>
      <c r="AD23" s="1">
        <v>194</v>
      </c>
      <c r="AE23">
        <v>0</v>
      </c>
      <c r="AF23">
        <v>261</v>
      </c>
      <c r="AG23">
        <v>79</v>
      </c>
      <c r="AH23">
        <v>15.864801</v>
      </c>
      <c r="AI23">
        <v>788.4</v>
      </c>
      <c r="AJ23">
        <v>0</v>
      </c>
      <c r="AK23">
        <v>12</v>
      </c>
      <c r="AL23">
        <v>4452</v>
      </c>
      <c r="AM23">
        <v>0.98809523809523814</v>
      </c>
      <c r="AN23" t="s">
        <v>66</v>
      </c>
      <c r="AO23">
        <v>1092.635</v>
      </c>
      <c r="AP23" t="s">
        <v>382</v>
      </c>
      <c r="AQ23" t="s">
        <v>115</v>
      </c>
      <c r="AR23" t="s">
        <v>116</v>
      </c>
      <c r="AS23" t="s">
        <v>115</v>
      </c>
      <c r="AT23" t="s">
        <v>116</v>
      </c>
      <c r="AU23" t="s">
        <v>177</v>
      </c>
      <c r="AV23" t="s">
        <v>203</v>
      </c>
      <c r="AW23" t="s">
        <v>66</v>
      </c>
      <c r="AX23">
        <v>3612</v>
      </c>
      <c r="AY23" t="s">
        <v>298</v>
      </c>
      <c r="AZ23">
        <v>3</v>
      </c>
      <c r="BA23" t="s">
        <v>301</v>
      </c>
      <c r="BB23">
        <v>1</v>
      </c>
      <c r="BC23">
        <v>1</v>
      </c>
      <c r="BE23" t="s">
        <v>66</v>
      </c>
      <c r="BF23">
        <v>0</v>
      </c>
      <c r="BG23" t="s">
        <v>254</v>
      </c>
      <c r="BI23" t="s">
        <v>115</v>
      </c>
      <c r="BJ23" t="s">
        <v>203</v>
      </c>
      <c r="BK23" t="s">
        <v>66</v>
      </c>
      <c r="BL23">
        <v>0.98809523809523814</v>
      </c>
      <c r="BM23">
        <v>3612</v>
      </c>
      <c r="BN23" t="s">
        <v>116</v>
      </c>
      <c r="BO23" t="s">
        <v>177</v>
      </c>
      <c r="BP23">
        <v>1</v>
      </c>
      <c r="BQ23">
        <v>1092.635</v>
      </c>
      <c r="BR23">
        <v>2.9063541502593347E-2</v>
      </c>
      <c r="BS23">
        <v>0.35696006577336442</v>
      </c>
      <c r="BT23">
        <v>0.17755243059210074</v>
      </c>
      <c r="BU23">
        <v>10.186</v>
      </c>
      <c r="BV23">
        <v>0</v>
      </c>
      <c r="BW23">
        <v>23.887208445638297</v>
      </c>
      <c r="BX23">
        <v>12</v>
      </c>
      <c r="BY23">
        <v>0</v>
      </c>
      <c r="BZ23">
        <v>261</v>
      </c>
    </row>
    <row r="24" spans="1:78" ht="16.5">
      <c r="A24" s="294" t="str">
        <f t="shared" si="1"/>
        <v>미추홀교통</v>
      </c>
      <c r="B24" s="108" t="str">
        <f t="shared" si="2"/>
        <v>박은</v>
      </c>
      <c r="C24" s="109" t="str">
        <f t="shared" si="3"/>
        <v>B</v>
      </c>
      <c r="D24" s="110">
        <f t="shared" si="4"/>
        <v>0.91516129032258065</v>
      </c>
      <c r="E24" s="111">
        <f t="shared" si="5"/>
        <v>664</v>
      </c>
      <c r="F24" s="112" t="str">
        <f t="shared" si="6"/>
        <v>76</v>
      </c>
      <c r="G24" s="113" t="str">
        <f t="shared" si="7"/>
        <v>70바2745</v>
      </c>
      <c r="H24" s="114">
        <f t="shared" si="8"/>
        <v>1</v>
      </c>
      <c r="I24" s="115">
        <f t="shared" si="9"/>
        <v>732.14700000000005</v>
      </c>
      <c r="J24" s="116">
        <f t="shared" si="10"/>
        <v>3.2911446921144387E-2</v>
      </c>
      <c r="K24" s="116">
        <f t="shared" si="11"/>
        <v>0.2693432016932597</v>
      </c>
      <c r="L24" s="116">
        <f t="shared" si="12"/>
        <v>0.38926609000651508</v>
      </c>
      <c r="M24" s="117">
        <f t="shared" si="13"/>
        <v>7.423</v>
      </c>
      <c r="N24" s="118">
        <f t="shared" si="14"/>
        <v>0.13658459298474213</v>
      </c>
      <c r="O24" s="118">
        <f t="shared" si="15"/>
        <v>14.751136042352149</v>
      </c>
      <c r="P24" s="218">
        <f t="shared" si="16"/>
        <v>2</v>
      </c>
      <c r="Q24" s="219">
        <f t="shared" si="17"/>
        <v>1</v>
      </c>
      <c r="R24" s="219">
        <f t="shared" si="18"/>
        <v>117</v>
      </c>
      <c r="T24">
        <v>511</v>
      </c>
      <c r="U24">
        <v>664</v>
      </c>
      <c r="V24" t="s">
        <v>383</v>
      </c>
      <c r="W24">
        <v>771.17600000000004</v>
      </c>
      <c r="X24">
        <v>273.19099999999997</v>
      </c>
      <c r="Y24">
        <v>2.823</v>
      </c>
      <c r="Z24">
        <v>7.423</v>
      </c>
      <c r="AA24">
        <v>42.351920999999997</v>
      </c>
      <c r="AB24">
        <v>1.3938630000000001</v>
      </c>
      <c r="AC24">
        <v>11.407202</v>
      </c>
      <c r="AD24" s="1">
        <v>285</v>
      </c>
      <c r="AE24">
        <v>1</v>
      </c>
      <c r="AF24">
        <v>117</v>
      </c>
      <c r="AG24">
        <v>74</v>
      </c>
      <c r="AH24">
        <v>18.208760000000002</v>
      </c>
      <c r="AI24">
        <v>166.8</v>
      </c>
      <c r="AJ24">
        <v>0</v>
      </c>
      <c r="AK24">
        <v>2</v>
      </c>
      <c r="AL24">
        <v>644</v>
      </c>
      <c r="AM24">
        <v>0.91516129032258065</v>
      </c>
      <c r="AN24" t="s">
        <v>68</v>
      </c>
      <c r="AO24">
        <v>732.14700000000005</v>
      </c>
      <c r="AP24" t="s">
        <v>384</v>
      </c>
      <c r="AQ24" t="s">
        <v>115</v>
      </c>
      <c r="AR24" t="s">
        <v>118</v>
      </c>
      <c r="AS24" t="s">
        <v>115</v>
      </c>
      <c r="AT24" t="s">
        <v>118</v>
      </c>
      <c r="AU24" t="s">
        <v>189</v>
      </c>
      <c r="AV24" t="s">
        <v>383</v>
      </c>
      <c r="AW24" t="s">
        <v>68</v>
      </c>
      <c r="AX24">
        <v>664</v>
      </c>
      <c r="AY24" t="s">
        <v>297</v>
      </c>
      <c r="AZ24">
        <v>4</v>
      </c>
      <c r="BA24" t="s">
        <v>385</v>
      </c>
      <c r="BB24">
        <v>1</v>
      </c>
      <c r="BC24">
        <v>1</v>
      </c>
      <c r="BE24" t="s">
        <v>317</v>
      </c>
      <c r="BF24" t="s">
        <v>318</v>
      </c>
      <c r="BG24" t="s">
        <v>317</v>
      </c>
      <c r="BI24" t="s">
        <v>115</v>
      </c>
      <c r="BJ24" t="s">
        <v>383</v>
      </c>
      <c r="BK24" t="s">
        <v>68</v>
      </c>
      <c r="BL24">
        <v>0.91516129032258065</v>
      </c>
      <c r="BM24">
        <v>664</v>
      </c>
      <c r="BN24" t="s">
        <v>118</v>
      </c>
      <c r="BO24" t="s">
        <v>189</v>
      </c>
      <c r="BP24">
        <v>1</v>
      </c>
      <c r="BQ24">
        <v>732.14700000000005</v>
      </c>
      <c r="BR24">
        <v>3.2911446921144387E-2</v>
      </c>
      <c r="BS24">
        <v>0.2693432016932597</v>
      </c>
      <c r="BT24">
        <v>0.36956544290797427</v>
      </c>
      <c r="BU24">
        <v>7.423</v>
      </c>
      <c r="BV24">
        <v>0.13658459298474213</v>
      </c>
      <c r="BW24">
        <v>14.751136042352149</v>
      </c>
      <c r="BX24">
        <v>2</v>
      </c>
      <c r="BY24">
        <v>1</v>
      </c>
      <c r="BZ24">
        <v>117</v>
      </c>
    </row>
    <row r="25" spans="1:78" ht="16.5">
      <c r="A25" s="293" t="str">
        <f t="shared" si="1"/>
        <v>미추홀교통</v>
      </c>
      <c r="B25" s="124" t="str">
        <f t="shared" si="2"/>
        <v>박주용</v>
      </c>
      <c r="C25" s="125" t="str">
        <f t="shared" si="3"/>
        <v>D</v>
      </c>
      <c r="D25" s="126">
        <f t="shared" si="4"/>
        <v>0.83380087149045778</v>
      </c>
      <c r="E25" s="127">
        <f t="shared" si="5"/>
        <v>1577</v>
      </c>
      <c r="F25" s="128" t="str">
        <f t="shared" si="6"/>
        <v>76</v>
      </c>
      <c r="G25" s="129" t="str">
        <f t="shared" si="7"/>
        <v>70바2743</v>
      </c>
      <c r="H25" s="130">
        <f t="shared" si="8"/>
        <v>4</v>
      </c>
      <c r="I25" s="131">
        <f t="shared" si="9"/>
        <v>896.00299999999993</v>
      </c>
      <c r="J25" s="132">
        <f t="shared" si="10"/>
        <v>6.4861484743486408E-2</v>
      </c>
      <c r="K25" s="132">
        <f t="shared" si="11"/>
        <v>0.32372507088568137</v>
      </c>
      <c r="L25" s="132">
        <f t="shared" si="12"/>
        <v>0.13057991993330381</v>
      </c>
      <c r="M25" s="133">
        <f t="shared" si="13"/>
        <v>8.4160000000000004</v>
      </c>
      <c r="N25" s="134">
        <f t="shared" si="14"/>
        <v>0</v>
      </c>
      <c r="O25" s="134">
        <f t="shared" si="15"/>
        <v>12.388351378287798</v>
      </c>
      <c r="P25" s="216">
        <f t="shared" si="16"/>
        <v>17</v>
      </c>
      <c r="Q25" s="217">
        <f t="shared" si="17"/>
        <v>0</v>
      </c>
      <c r="R25" s="217">
        <f t="shared" si="18"/>
        <v>111</v>
      </c>
      <c r="T25">
        <v>511</v>
      </c>
      <c r="U25">
        <v>1577</v>
      </c>
      <c r="V25" t="s">
        <v>204</v>
      </c>
      <c r="W25">
        <v>896.00300000000004</v>
      </c>
      <c r="X25">
        <v>347.13600000000002</v>
      </c>
      <c r="Y25">
        <v>2.581</v>
      </c>
      <c r="Z25">
        <v>8.4160000000000004</v>
      </c>
      <c r="AA25">
        <v>58.110818999999999</v>
      </c>
      <c r="AB25">
        <v>3.7691539999999999</v>
      </c>
      <c r="AC25">
        <v>18.811928999999999</v>
      </c>
      <c r="AD25" s="1">
        <v>117</v>
      </c>
      <c r="AE25">
        <v>0</v>
      </c>
      <c r="AF25">
        <v>111</v>
      </c>
      <c r="AG25">
        <v>70</v>
      </c>
      <c r="AH25">
        <v>15.418867000000001</v>
      </c>
      <c r="AI25">
        <v>183.2</v>
      </c>
      <c r="AJ25">
        <v>0</v>
      </c>
      <c r="AK25">
        <v>17</v>
      </c>
      <c r="AL25">
        <v>4976</v>
      </c>
      <c r="AM25">
        <v>0.83380087149045778</v>
      </c>
      <c r="AN25" t="s">
        <v>67</v>
      </c>
      <c r="AO25">
        <v>378.35399999999998</v>
      </c>
      <c r="AP25" t="s">
        <v>386</v>
      </c>
      <c r="AQ25" t="s">
        <v>115</v>
      </c>
      <c r="AR25" t="s">
        <v>118</v>
      </c>
      <c r="AS25" t="s">
        <v>115</v>
      </c>
      <c r="AT25" t="s">
        <v>118</v>
      </c>
      <c r="AU25" t="s">
        <v>188</v>
      </c>
      <c r="AV25" t="s">
        <v>204</v>
      </c>
      <c r="AW25" t="s">
        <v>67</v>
      </c>
      <c r="AX25">
        <v>1577</v>
      </c>
      <c r="AY25" t="s">
        <v>303</v>
      </c>
      <c r="AZ25">
        <v>1</v>
      </c>
      <c r="BA25" t="s">
        <v>245</v>
      </c>
      <c r="BB25">
        <v>4</v>
      </c>
      <c r="BC25">
        <v>1</v>
      </c>
      <c r="BE25" t="s">
        <v>69</v>
      </c>
      <c r="BF25">
        <v>-1</v>
      </c>
      <c r="BG25" t="s">
        <v>256</v>
      </c>
      <c r="BI25" t="s">
        <v>115</v>
      </c>
      <c r="BJ25" t="s">
        <v>204</v>
      </c>
      <c r="BK25" t="s">
        <v>67</v>
      </c>
      <c r="BL25">
        <v>0.83380087149045778</v>
      </c>
      <c r="BM25">
        <v>1577</v>
      </c>
      <c r="BN25" t="s">
        <v>118</v>
      </c>
      <c r="BO25" t="s">
        <v>188</v>
      </c>
      <c r="BP25">
        <v>4</v>
      </c>
      <c r="BQ25">
        <v>896.00299999999993</v>
      </c>
      <c r="BR25">
        <v>6.4861484743486408E-2</v>
      </c>
      <c r="BS25">
        <v>0.32372507088568137</v>
      </c>
      <c r="BT25">
        <v>0.13057991993330378</v>
      </c>
      <c r="BU25">
        <v>8.4160000000000004</v>
      </c>
      <c r="BV25">
        <v>0</v>
      </c>
      <c r="BW25">
        <v>12.388351378287798</v>
      </c>
      <c r="BX25">
        <v>17</v>
      </c>
      <c r="BY25">
        <v>0</v>
      </c>
      <c r="BZ25">
        <v>111</v>
      </c>
    </row>
    <row r="26" spans="1:78" ht="16.5">
      <c r="A26" s="294" t="str">
        <f t="shared" si="1"/>
        <v>미추홀교통</v>
      </c>
      <c r="B26" s="108" t="str">
        <f t="shared" si="2"/>
        <v>박준규</v>
      </c>
      <c r="C26" s="109" t="str">
        <f t="shared" si="3"/>
        <v>B</v>
      </c>
      <c r="D26" s="110">
        <f t="shared" si="4"/>
        <v>0.92988114920880305</v>
      </c>
      <c r="E26" s="111">
        <f t="shared" si="5"/>
        <v>2102</v>
      </c>
      <c r="F26" s="112" t="str">
        <f t="shared" si="6"/>
        <v>12</v>
      </c>
      <c r="G26" s="113" t="str">
        <f t="shared" si="7"/>
        <v>70바2682</v>
      </c>
      <c r="H26" s="114">
        <f t="shared" si="8"/>
        <v>10</v>
      </c>
      <c r="I26" s="115">
        <f t="shared" si="9"/>
        <v>1797.317</v>
      </c>
      <c r="J26" s="116">
        <f t="shared" si="10"/>
        <v>1.8609241194089979E-2</v>
      </c>
      <c r="K26" s="116">
        <f t="shared" si="11"/>
        <v>0.35460252255670144</v>
      </c>
      <c r="L26" s="116">
        <f t="shared" si="12"/>
        <v>0.22366672100692309</v>
      </c>
      <c r="M26" s="117">
        <f t="shared" si="13"/>
        <v>8.7430000000000003</v>
      </c>
      <c r="N26" s="118">
        <f t="shared" si="14"/>
        <v>5.5638487812667434E-2</v>
      </c>
      <c r="O26" s="118">
        <f t="shared" si="15"/>
        <v>13.965260440979527</v>
      </c>
      <c r="P26" s="218">
        <f t="shared" si="16"/>
        <v>2</v>
      </c>
      <c r="Q26" s="219">
        <f t="shared" si="17"/>
        <v>1</v>
      </c>
      <c r="R26" s="219">
        <f t="shared" si="18"/>
        <v>251</v>
      </c>
      <c r="T26">
        <v>511</v>
      </c>
      <c r="U26">
        <v>2102</v>
      </c>
      <c r="V26" t="s">
        <v>247</v>
      </c>
      <c r="W26">
        <v>1797.317</v>
      </c>
      <c r="X26">
        <v>895.56600000000003</v>
      </c>
      <c r="Y26">
        <v>2.0070000000000001</v>
      </c>
      <c r="Z26">
        <v>8.7430000000000003</v>
      </c>
      <c r="AA26">
        <v>120.02552799999999</v>
      </c>
      <c r="AB26">
        <v>2.233584</v>
      </c>
      <c r="AC26">
        <v>42.561354999999999</v>
      </c>
      <c r="AD26" s="1">
        <v>402</v>
      </c>
      <c r="AE26">
        <v>1</v>
      </c>
      <c r="AF26">
        <v>251</v>
      </c>
      <c r="AG26">
        <v>70</v>
      </c>
      <c r="AH26">
        <v>14.974456</v>
      </c>
      <c r="AI26">
        <v>397.4</v>
      </c>
      <c r="AJ26">
        <v>0</v>
      </c>
      <c r="AK26">
        <v>2</v>
      </c>
      <c r="AL26">
        <v>950</v>
      </c>
      <c r="AM26">
        <v>0.92988114920880305</v>
      </c>
      <c r="AN26" t="s">
        <v>68</v>
      </c>
      <c r="AO26">
        <v>595.37900000000002</v>
      </c>
      <c r="AP26" t="s">
        <v>387</v>
      </c>
      <c r="AQ26" t="s">
        <v>115</v>
      </c>
      <c r="AR26" t="s">
        <v>116</v>
      </c>
      <c r="AS26" t="s">
        <v>115</v>
      </c>
      <c r="AT26" t="s">
        <v>116</v>
      </c>
      <c r="AU26" t="s">
        <v>347</v>
      </c>
      <c r="AV26" t="s">
        <v>247</v>
      </c>
      <c r="AW26" t="s">
        <v>68</v>
      </c>
      <c r="AX26">
        <v>2102</v>
      </c>
      <c r="AY26" t="s">
        <v>289</v>
      </c>
      <c r="AZ26">
        <v>2</v>
      </c>
      <c r="BA26" t="s">
        <v>179</v>
      </c>
      <c r="BB26">
        <v>10</v>
      </c>
      <c r="BC26">
        <v>1</v>
      </c>
      <c r="BE26" t="s">
        <v>69</v>
      </c>
      <c r="BF26">
        <v>1</v>
      </c>
      <c r="BG26" t="s">
        <v>252</v>
      </c>
      <c r="BI26" t="s">
        <v>115</v>
      </c>
      <c r="BJ26" t="s">
        <v>247</v>
      </c>
      <c r="BK26" t="s">
        <v>68</v>
      </c>
      <c r="BL26">
        <v>0.92988114920880305</v>
      </c>
      <c r="BM26">
        <v>2102</v>
      </c>
      <c r="BN26" t="s">
        <v>116</v>
      </c>
      <c r="BO26" t="s">
        <v>347</v>
      </c>
      <c r="BP26">
        <v>10</v>
      </c>
      <c r="BQ26">
        <v>1797.317</v>
      </c>
      <c r="BR26">
        <v>1.8609241194089979E-2</v>
      </c>
      <c r="BS26">
        <v>0.35460252255670144</v>
      </c>
      <c r="BT26">
        <v>0.22366672100692309</v>
      </c>
      <c r="BU26">
        <v>8.7430000000000003</v>
      </c>
      <c r="BV26">
        <v>5.5638487812667434E-2</v>
      </c>
      <c r="BW26">
        <v>13.965260440979527</v>
      </c>
      <c r="BX26">
        <v>2</v>
      </c>
      <c r="BY26">
        <v>1</v>
      </c>
      <c r="BZ26">
        <v>251</v>
      </c>
    </row>
    <row r="27" spans="1:78" ht="16.5">
      <c r="A27" s="293" t="str">
        <f t="shared" si="1"/>
        <v>미추홀교통</v>
      </c>
      <c r="B27" s="124" t="str">
        <f t="shared" si="2"/>
        <v>배강현</v>
      </c>
      <c r="C27" s="125" t="str">
        <f t="shared" si="3"/>
        <v>D</v>
      </c>
      <c r="D27" s="126">
        <f t="shared" si="4"/>
        <v>0.84619047619047616</v>
      </c>
      <c r="E27" s="127">
        <f t="shared" si="5"/>
        <v>6005</v>
      </c>
      <c r="F27" s="128" t="str">
        <f t="shared" si="6"/>
        <v>12</v>
      </c>
      <c r="G27" s="129" t="str">
        <f t="shared" si="7"/>
        <v>70바2759</v>
      </c>
      <c r="H27" s="130">
        <f t="shared" si="8"/>
        <v>1</v>
      </c>
      <c r="I27" s="131">
        <f t="shared" si="9"/>
        <v>2451.5569999999998</v>
      </c>
      <c r="J27" s="132">
        <f t="shared" si="10"/>
        <v>5.3265591408630901E-2</v>
      </c>
      <c r="K27" s="132">
        <f t="shared" si="11"/>
        <v>0.40330082947943513</v>
      </c>
      <c r="L27" s="132">
        <f t="shared" si="12"/>
        <v>0.31204658916761879</v>
      </c>
      <c r="M27" s="133">
        <f t="shared" si="13"/>
        <v>12.477</v>
      </c>
      <c r="N27" s="134">
        <f t="shared" si="14"/>
        <v>0.57106565337864879</v>
      </c>
      <c r="O27" s="134">
        <f t="shared" si="15"/>
        <v>34.79421445228482</v>
      </c>
      <c r="P27" s="216">
        <f t="shared" si="16"/>
        <v>78</v>
      </c>
      <c r="Q27" s="217">
        <f t="shared" si="17"/>
        <v>14</v>
      </c>
      <c r="R27" s="217">
        <f t="shared" si="18"/>
        <v>853</v>
      </c>
      <c r="T27">
        <v>511</v>
      </c>
      <c r="U27">
        <v>6005</v>
      </c>
      <c r="V27" t="s">
        <v>205</v>
      </c>
      <c r="W27">
        <v>2451.5569999999998</v>
      </c>
      <c r="X27">
        <v>1379.4290000000001</v>
      </c>
      <c r="Y27">
        <v>1.7769999999999999</v>
      </c>
      <c r="Z27">
        <v>12.477</v>
      </c>
      <c r="AA27">
        <v>168.150522</v>
      </c>
      <c r="AB27">
        <v>8.9566370000000006</v>
      </c>
      <c r="AC27">
        <v>67.815245000000004</v>
      </c>
      <c r="AD27" s="1">
        <v>765</v>
      </c>
      <c r="AE27">
        <v>14</v>
      </c>
      <c r="AF27">
        <v>853</v>
      </c>
      <c r="AG27">
        <v>71</v>
      </c>
      <c r="AH27">
        <v>14.579537999999999</v>
      </c>
      <c r="AI27">
        <v>2029.5</v>
      </c>
      <c r="AJ27">
        <v>0</v>
      </c>
      <c r="AK27">
        <v>78</v>
      </c>
      <c r="AL27">
        <v>23718</v>
      </c>
      <c r="AM27">
        <v>0.84619047619047616</v>
      </c>
      <c r="AN27" t="s">
        <v>67</v>
      </c>
      <c r="AO27">
        <v>2451.5569999999998</v>
      </c>
      <c r="AP27" t="s">
        <v>388</v>
      </c>
      <c r="AQ27" t="s">
        <v>115</v>
      </c>
      <c r="AR27" t="s">
        <v>116</v>
      </c>
      <c r="AS27" t="s">
        <v>115</v>
      </c>
      <c r="AT27" t="s">
        <v>116</v>
      </c>
      <c r="AU27" t="s">
        <v>178</v>
      </c>
      <c r="AV27" t="s">
        <v>205</v>
      </c>
      <c r="AW27" t="s">
        <v>67</v>
      </c>
      <c r="AX27">
        <v>6005</v>
      </c>
      <c r="AY27" t="s">
        <v>294</v>
      </c>
      <c r="AZ27">
        <v>1</v>
      </c>
      <c r="BA27" t="s">
        <v>255</v>
      </c>
      <c r="BB27">
        <v>1</v>
      </c>
      <c r="BC27">
        <v>1</v>
      </c>
      <c r="BE27" t="s">
        <v>69</v>
      </c>
      <c r="BF27">
        <v>-1</v>
      </c>
      <c r="BG27" t="s">
        <v>256</v>
      </c>
      <c r="BI27" t="s">
        <v>115</v>
      </c>
      <c r="BJ27" t="s">
        <v>205</v>
      </c>
      <c r="BK27" t="s">
        <v>67</v>
      </c>
      <c r="BL27">
        <v>0.84619047619047616</v>
      </c>
      <c r="BM27">
        <v>6005</v>
      </c>
      <c r="BN27" t="s">
        <v>116</v>
      </c>
      <c r="BO27" t="s">
        <v>178</v>
      </c>
      <c r="BP27">
        <v>1</v>
      </c>
      <c r="BQ27">
        <v>2451.5569999999998</v>
      </c>
      <c r="BR27">
        <v>5.3265591408630901E-2</v>
      </c>
      <c r="BS27">
        <v>0.40330082947943513</v>
      </c>
      <c r="BT27">
        <v>0.31204658916761879</v>
      </c>
      <c r="BU27">
        <v>12.477</v>
      </c>
      <c r="BV27">
        <v>0.57106565337864879</v>
      </c>
      <c r="BW27">
        <v>34.79421445228482</v>
      </c>
      <c r="BX27">
        <v>78</v>
      </c>
      <c r="BY27">
        <v>14</v>
      </c>
      <c r="BZ27">
        <v>853</v>
      </c>
    </row>
    <row r="28" spans="1:78" ht="16.5">
      <c r="A28" s="294" t="str">
        <f t="shared" si="1"/>
        <v>미추홀교통</v>
      </c>
      <c r="B28" s="108" t="str">
        <f t="shared" si="2"/>
        <v>서영진</v>
      </c>
      <c r="C28" s="109" t="str">
        <f t="shared" si="3"/>
        <v>B</v>
      </c>
      <c r="D28" s="110">
        <f t="shared" si="4"/>
        <v>0.94238095238095243</v>
      </c>
      <c r="E28" s="111">
        <f t="shared" si="5"/>
        <v>4670</v>
      </c>
      <c r="F28" s="112" t="str">
        <f t="shared" si="6"/>
        <v>12</v>
      </c>
      <c r="G28" s="113" t="str">
        <f t="shared" si="7"/>
        <v>70바2640</v>
      </c>
      <c r="H28" s="114">
        <f t="shared" si="8"/>
        <v>1</v>
      </c>
      <c r="I28" s="115">
        <f t="shared" si="9"/>
        <v>1800.2539999999999</v>
      </c>
      <c r="J28" s="116">
        <f t="shared" si="10"/>
        <v>5.332649567877764E-3</v>
      </c>
      <c r="K28" s="116">
        <f t="shared" si="11"/>
        <v>0.35125928679091128</v>
      </c>
      <c r="L28" s="116">
        <f t="shared" si="12"/>
        <v>0.20330464478901311</v>
      </c>
      <c r="M28" s="117">
        <f t="shared" si="13"/>
        <v>10.253</v>
      </c>
      <c r="N28" s="118">
        <f t="shared" si="14"/>
        <v>0.16664315146640418</v>
      </c>
      <c r="O28" s="118">
        <f t="shared" si="15"/>
        <v>12.553784077135782</v>
      </c>
      <c r="P28" s="218">
        <f t="shared" si="16"/>
        <v>1</v>
      </c>
      <c r="Q28" s="219">
        <f t="shared" si="17"/>
        <v>3</v>
      </c>
      <c r="R28" s="219">
        <f t="shared" si="18"/>
        <v>226</v>
      </c>
      <c r="T28">
        <v>511</v>
      </c>
      <c r="U28">
        <v>4670</v>
      </c>
      <c r="V28" t="s">
        <v>206</v>
      </c>
      <c r="W28">
        <v>1800.2539999999999</v>
      </c>
      <c r="X28">
        <v>909.88699999999994</v>
      </c>
      <c r="Y28">
        <v>1.9790000000000001</v>
      </c>
      <c r="Z28">
        <v>10.253</v>
      </c>
      <c r="AA28">
        <v>108.18524499999999</v>
      </c>
      <c r="AB28">
        <v>0.57691400000000004</v>
      </c>
      <c r="AC28">
        <v>38.001072000000001</v>
      </c>
      <c r="AD28" s="1">
        <v>366</v>
      </c>
      <c r="AE28">
        <v>3</v>
      </c>
      <c r="AF28">
        <v>226</v>
      </c>
      <c r="AG28">
        <v>88</v>
      </c>
      <c r="AH28">
        <v>16.640476</v>
      </c>
      <c r="AI28">
        <v>1209</v>
      </c>
      <c r="AJ28">
        <v>9.6</v>
      </c>
      <c r="AK28">
        <v>1</v>
      </c>
      <c r="AL28">
        <v>12</v>
      </c>
      <c r="AM28">
        <v>0.94238095238095243</v>
      </c>
      <c r="AN28" t="s">
        <v>68</v>
      </c>
      <c r="AO28">
        <v>1800.2539999999999</v>
      </c>
      <c r="AP28" t="s">
        <v>389</v>
      </c>
      <c r="AQ28" t="s">
        <v>115</v>
      </c>
      <c r="AR28" t="s">
        <v>116</v>
      </c>
      <c r="AS28" t="s">
        <v>115</v>
      </c>
      <c r="AT28" t="s">
        <v>116</v>
      </c>
      <c r="AU28" t="s">
        <v>172</v>
      </c>
      <c r="AV28" t="s">
        <v>206</v>
      </c>
      <c r="AW28" t="s">
        <v>68</v>
      </c>
      <c r="AX28">
        <v>4670</v>
      </c>
      <c r="AY28" t="s">
        <v>289</v>
      </c>
      <c r="AZ28">
        <v>1</v>
      </c>
      <c r="BA28" t="s">
        <v>174</v>
      </c>
      <c r="BB28">
        <v>1</v>
      </c>
      <c r="BC28">
        <v>1</v>
      </c>
      <c r="BE28" t="s">
        <v>66</v>
      </c>
      <c r="BF28">
        <v>-1</v>
      </c>
      <c r="BG28" t="s">
        <v>256</v>
      </c>
      <c r="BI28" t="s">
        <v>115</v>
      </c>
      <c r="BJ28" t="s">
        <v>206</v>
      </c>
      <c r="BK28" t="s">
        <v>68</v>
      </c>
      <c r="BL28">
        <v>0.94238095238095243</v>
      </c>
      <c r="BM28">
        <v>4670</v>
      </c>
      <c r="BN28" t="s">
        <v>116</v>
      </c>
      <c r="BO28" t="s">
        <v>172</v>
      </c>
      <c r="BP28">
        <v>1</v>
      </c>
      <c r="BQ28">
        <v>1800.2539999999999</v>
      </c>
      <c r="BR28">
        <v>5.332649567877764E-3</v>
      </c>
      <c r="BS28">
        <v>0.35125928679091128</v>
      </c>
      <c r="BT28">
        <v>0.20330464478901311</v>
      </c>
      <c r="BU28">
        <v>10.253</v>
      </c>
      <c r="BV28">
        <v>0.16664315146640418</v>
      </c>
      <c r="BW28">
        <v>12.553784077135782</v>
      </c>
      <c r="BX28">
        <v>1</v>
      </c>
      <c r="BY28">
        <v>3</v>
      </c>
      <c r="BZ28">
        <v>226</v>
      </c>
    </row>
    <row r="29" spans="1:78" ht="16.5">
      <c r="A29" s="293" t="str">
        <f t="shared" si="1"/>
        <v>미추홀교통</v>
      </c>
      <c r="B29" s="124" t="str">
        <f t="shared" si="2"/>
        <v>선명구</v>
      </c>
      <c r="C29" s="125" t="str">
        <f t="shared" si="3"/>
        <v>D</v>
      </c>
      <c r="D29" s="126">
        <f t="shared" si="4"/>
        <v>0.8264293553849309</v>
      </c>
      <c r="E29" s="127">
        <f t="shared" si="5"/>
        <v>714</v>
      </c>
      <c r="F29" s="128" t="str">
        <f t="shared" si="6"/>
        <v>76</v>
      </c>
      <c r="G29" s="129" t="str">
        <f t="shared" si="7"/>
        <v>70바2694</v>
      </c>
      <c r="H29" s="130">
        <f t="shared" si="8"/>
        <v>2</v>
      </c>
      <c r="I29" s="131">
        <f t="shared" si="9"/>
        <v>2019.1510000000001</v>
      </c>
      <c r="J29" s="132">
        <f t="shared" si="10"/>
        <v>1.528687097500247E-2</v>
      </c>
      <c r="K29" s="132">
        <f t="shared" si="11"/>
        <v>0.30766881129434787</v>
      </c>
      <c r="L29" s="132">
        <f t="shared" si="12"/>
        <v>0.31250758363292291</v>
      </c>
      <c r="M29" s="133">
        <f t="shared" si="13"/>
        <v>8.8759999999999994</v>
      </c>
      <c r="N29" s="134">
        <f t="shared" si="14"/>
        <v>0</v>
      </c>
      <c r="O29" s="134">
        <f t="shared" si="15"/>
        <v>20.800821731509927</v>
      </c>
      <c r="P29" s="216">
        <f t="shared" si="16"/>
        <v>0</v>
      </c>
      <c r="Q29" s="217">
        <f t="shared" si="17"/>
        <v>0</v>
      </c>
      <c r="R29" s="217">
        <f t="shared" si="18"/>
        <v>420</v>
      </c>
      <c r="T29">
        <v>511</v>
      </c>
      <c r="U29">
        <v>714</v>
      </c>
      <c r="V29" t="s">
        <v>207</v>
      </c>
      <c r="W29">
        <v>2019.1510000000001</v>
      </c>
      <c r="X29">
        <v>788.59400000000005</v>
      </c>
      <c r="Y29">
        <v>2.56</v>
      </c>
      <c r="Z29">
        <v>8.8759999999999994</v>
      </c>
      <c r="AA29">
        <v>116.80022700000001</v>
      </c>
      <c r="AB29">
        <v>1.7855099999999999</v>
      </c>
      <c r="AC29">
        <v>35.935786999999998</v>
      </c>
      <c r="AD29" s="1">
        <v>631</v>
      </c>
      <c r="AE29">
        <v>0</v>
      </c>
      <c r="AF29">
        <v>420</v>
      </c>
      <c r="AG29">
        <v>78</v>
      </c>
      <c r="AH29">
        <v>17.287217999999999</v>
      </c>
      <c r="AI29">
        <v>481.4</v>
      </c>
      <c r="AJ29">
        <v>0</v>
      </c>
      <c r="AK29">
        <v>0</v>
      </c>
      <c r="AL29">
        <v>0</v>
      </c>
      <c r="AM29">
        <v>0.8264293553849309</v>
      </c>
      <c r="AN29" t="s">
        <v>67</v>
      </c>
      <c r="AO29">
        <v>1894.557</v>
      </c>
      <c r="AP29" t="s">
        <v>390</v>
      </c>
      <c r="AQ29" t="s">
        <v>115</v>
      </c>
      <c r="AR29" t="s">
        <v>118</v>
      </c>
      <c r="AS29" t="s">
        <v>115</v>
      </c>
      <c r="AT29" t="s">
        <v>118</v>
      </c>
      <c r="AU29" t="s">
        <v>187</v>
      </c>
      <c r="AV29" t="s">
        <v>207</v>
      </c>
      <c r="AW29" t="s">
        <v>67</v>
      </c>
      <c r="AX29">
        <v>714</v>
      </c>
      <c r="AY29" t="s">
        <v>303</v>
      </c>
      <c r="AZ29">
        <v>4</v>
      </c>
      <c r="BA29" t="s">
        <v>313</v>
      </c>
      <c r="BB29">
        <v>2</v>
      </c>
      <c r="BC29">
        <v>1</v>
      </c>
      <c r="BE29" t="s">
        <v>67</v>
      </c>
      <c r="BF29">
        <v>0</v>
      </c>
      <c r="BG29" t="s">
        <v>254</v>
      </c>
      <c r="BI29" t="s">
        <v>115</v>
      </c>
      <c r="BJ29" t="s">
        <v>207</v>
      </c>
      <c r="BK29" t="s">
        <v>67</v>
      </c>
      <c r="BL29">
        <v>0.8264293553849309</v>
      </c>
      <c r="BM29">
        <v>714</v>
      </c>
      <c r="BN29" t="s">
        <v>118</v>
      </c>
      <c r="BO29" t="s">
        <v>187</v>
      </c>
      <c r="BP29">
        <v>2</v>
      </c>
      <c r="BQ29">
        <v>2019.1510000000001</v>
      </c>
      <c r="BR29">
        <v>1.528687097500247E-2</v>
      </c>
      <c r="BS29">
        <v>0.30766881129434787</v>
      </c>
      <c r="BT29">
        <v>0.31250758363292291</v>
      </c>
      <c r="BU29">
        <v>8.8759999999999994</v>
      </c>
      <c r="BV29">
        <v>0</v>
      </c>
      <c r="BW29">
        <v>20.800821731509927</v>
      </c>
      <c r="BX29">
        <v>0</v>
      </c>
      <c r="BY29">
        <v>0</v>
      </c>
      <c r="BZ29">
        <v>420</v>
      </c>
    </row>
    <row r="30" spans="1:78" ht="16.5">
      <c r="A30" s="294" t="str">
        <f t="shared" si="1"/>
        <v>미추홀교통</v>
      </c>
      <c r="B30" s="108" t="str">
        <f t="shared" si="2"/>
        <v>성현종</v>
      </c>
      <c r="C30" s="109" t="str">
        <f t="shared" si="3"/>
        <v>C</v>
      </c>
      <c r="D30" s="110">
        <f t="shared" si="4"/>
        <v>0.85190476190476183</v>
      </c>
      <c r="E30" s="111">
        <f t="shared" si="5"/>
        <v>6000</v>
      </c>
      <c r="F30" s="112" t="str">
        <f t="shared" si="6"/>
        <v>12</v>
      </c>
      <c r="G30" s="113" t="str">
        <f t="shared" si="7"/>
        <v>70바2771</v>
      </c>
      <c r="H30" s="114">
        <f t="shared" si="8"/>
        <v>1</v>
      </c>
      <c r="I30" s="115">
        <f t="shared" si="9"/>
        <v>2625.1060000000002</v>
      </c>
      <c r="J30" s="116">
        <f t="shared" si="10"/>
        <v>2.4464226958286546E-2</v>
      </c>
      <c r="K30" s="116">
        <f t="shared" si="11"/>
        <v>0.41077178807273873</v>
      </c>
      <c r="L30" s="116">
        <f t="shared" si="12"/>
        <v>0.21637221506483928</v>
      </c>
      <c r="M30" s="117">
        <f t="shared" si="13"/>
        <v>12.58</v>
      </c>
      <c r="N30" s="118">
        <f t="shared" si="14"/>
        <v>0.15237479934143611</v>
      </c>
      <c r="O30" s="118">
        <f t="shared" si="15"/>
        <v>57.826236350075</v>
      </c>
      <c r="P30" s="218">
        <f t="shared" si="16"/>
        <v>61</v>
      </c>
      <c r="Q30" s="219">
        <f t="shared" si="17"/>
        <v>4</v>
      </c>
      <c r="R30" s="219">
        <f t="shared" si="18"/>
        <v>1518</v>
      </c>
      <c r="T30">
        <v>511</v>
      </c>
      <c r="U30">
        <v>6000</v>
      </c>
      <c r="V30" t="s">
        <v>208</v>
      </c>
      <c r="W30">
        <v>2625.1060000000002</v>
      </c>
      <c r="X30">
        <v>1467.5160000000001</v>
      </c>
      <c r="Y30">
        <v>1.7889999999999999</v>
      </c>
      <c r="Z30">
        <v>12.58</v>
      </c>
      <c r="AA30">
        <v>171.20136299999999</v>
      </c>
      <c r="AB30">
        <v>4.1883090000000003</v>
      </c>
      <c r="AC30">
        <v>70.324690000000004</v>
      </c>
      <c r="AD30" s="1">
        <v>568</v>
      </c>
      <c r="AE30">
        <v>4</v>
      </c>
      <c r="AF30">
        <v>1518</v>
      </c>
      <c r="AG30">
        <v>76</v>
      </c>
      <c r="AH30">
        <v>15.333441000000001</v>
      </c>
      <c r="AI30">
        <v>2694.8</v>
      </c>
      <c r="AJ30">
        <v>0</v>
      </c>
      <c r="AK30">
        <v>61</v>
      </c>
      <c r="AL30">
        <v>13767</v>
      </c>
      <c r="AM30">
        <v>0.85190476190476183</v>
      </c>
      <c r="AN30" t="s">
        <v>69</v>
      </c>
      <c r="AO30">
        <v>2625.1060000000002</v>
      </c>
      <c r="AP30" t="s">
        <v>391</v>
      </c>
      <c r="AQ30" t="s">
        <v>115</v>
      </c>
      <c r="AR30" t="s">
        <v>116</v>
      </c>
      <c r="AS30" t="s">
        <v>115</v>
      </c>
      <c r="AT30" t="s">
        <v>116</v>
      </c>
      <c r="AU30" t="s">
        <v>181</v>
      </c>
      <c r="AV30" t="s">
        <v>208</v>
      </c>
      <c r="AW30" t="s">
        <v>69</v>
      </c>
      <c r="AX30">
        <v>6000</v>
      </c>
      <c r="AY30" t="s">
        <v>292</v>
      </c>
      <c r="AZ30">
        <v>18</v>
      </c>
      <c r="BA30" t="s">
        <v>392</v>
      </c>
      <c r="BB30">
        <v>1</v>
      </c>
      <c r="BC30">
        <v>1</v>
      </c>
      <c r="BE30" t="s">
        <v>69</v>
      </c>
      <c r="BF30">
        <v>0</v>
      </c>
      <c r="BG30" t="s">
        <v>254</v>
      </c>
      <c r="BI30" t="s">
        <v>115</v>
      </c>
      <c r="BJ30" t="s">
        <v>208</v>
      </c>
      <c r="BK30" t="s">
        <v>69</v>
      </c>
      <c r="BL30">
        <v>0.85190476190476183</v>
      </c>
      <c r="BM30">
        <v>6000</v>
      </c>
      <c r="BN30" t="s">
        <v>116</v>
      </c>
      <c r="BO30" t="s">
        <v>181</v>
      </c>
      <c r="BP30">
        <v>1</v>
      </c>
      <c r="BQ30">
        <v>2625.1060000000002</v>
      </c>
      <c r="BR30">
        <v>2.4464226958286546E-2</v>
      </c>
      <c r="BS30">
        <v>0.41077178807273873</v>
      </c>
      <c r="BT30">
        <v>0.21637221506483928</v>
      </c>
      <c r="BU30">
        <v>12.58</v>
      </c>
      <c r="BV30">
        <v>0.15237479934143611</v>
      </c>
      <c r="BW30">
        <v>57.826236350075</v>
      </c>
      <c r="BX30">
        <v>61</v>
      </c>
      <c r="BY30">
        <v>4</v>
      </c>
      <c r="BZ30">
        <v>1518</v>
      </c>
    </row>
    <row r="31" spans="1:78" ht="16.5">
      <c r="A31" s="293" t="str">
        <f t="shared" si="1"/>
        <v>미추홀교통</v>
      </c>
      <c r="B31" s="124" t="str">
        <f t="shared" si="2"/>
        <v>송성진</v>
      </c>
      <c r="C31" s="125" t="str">
        <f t="shared" si="3"/>
        <v>D</v>
      </c>
      <c r="D31" s="126">
        <f t="shared" si="4"/>
        <v>0.83190476190476192</v>
      </c>
      <c r="E31" s="127">
        <f t="shared" si="5"/>
        <v>8822</v>
      </c>
      <c r="F31" s="128" t="str">
        <f t="shared" si="6"/>
        <v>12</v>
      </c>
      <c r="G31" s="129" t="str">
        <f t="shared" si="7"/>
        <v>70바2733</v>
      </c>
      <c r="H31" s="130">
        <f t="shared" si="8"/>
        <v>1</v>
      </c>
      <c r="I31" s="131">
        <f t="shared" si="9"/>
        <v>4247.7550000000001</v>
      </c>
      <c r="J31" s="132">
        <f t="shared" si="10"/>
        <v>3.1569464183358993E-2</v>
      </c>
      <c r="K31" s="132">
        <f t="shared" si="11"/>
        <v>0.3772691536464895</v>
      </c>
      <c r="L31" s="132">
        <f t="shared" si="12"/>
        <v>0.21893918081433603</v>
      </c>
      <c r="M31" s="133">
        <f t="shared" si="13"/>
        <v>10.941000000000001</v>
      </c>
      <c r="N31" s="134">
        <f t="shared" si="14"/>
        <v>1.1770923699695486</v>
      </c>
      <c r="O31" s="134">
        <f t="shared" si="15"/>
        <v>17.2090904489548</v>
      </c>
      <c r="P31" s="216">
        <f t="shared" si="16"/>
        <v>95</v>
      </c>
      <c r="Q31" s="217">
        <f t="shared" si="17"/>
        <v>50</v>
      </c>
      <c r="R31" s="217">
        <f t="shared" si="18"/>
        <v>731</v>
      </c>
      <c r="T31">
        <v>511</v>
      </c>
      <c r="U31">
        <v>8822</v>
      </c>
      <c r="V31" t="s">
        <v>209</v>
      </c>
      <c r="W31">
        <v>4247.7550000000001</v>
      </c>
      <c r="X31">
        <v>2431.6129999999998</v>
      </c>
      <c r="Y31">
        <v>1.7470000000000001</v>
      </c>
      <c r="Z31">
        <v>10.941000000000001</v>
      </c>
      <c r="AA31">
        <v>275.09744699999999</v>
      </c>
      <c r="AB31">
        <v>8.6846789999999991</v>
      </c>
      <c r="AC31">
        <v>103.785781</v>
      </c>
      <c r="AD31" s="1">
        <v>930</v>
      </c>
      <c r="AE31">
        <v>50</v>
      </c>
      <c r="AF31">
        <v>731</v>
      </c>
      <c r="AG31">
        <v>82</v>
      </c>
      <c r="AH31">
        <v>15.440910000000001</v>
      </c>
      <c r="AI31">
        <v>4452.8999999999996</v>
      </c>
      <c r="AJ31">
        <v>0</v>
      </c>
      <c r="AK31">
        <v>95</v>
      </c>
      <c r="AL31">
        <v>19777</v>
      </c>
      <c r="AM31">
        <v>0.83190476190476192</v>
      </c>
      <c r="AN31" t="s">
        <v>67</v>
      </c>
      <c r="AO31">
        <v>4247.7550000000001</v>
      </c>
      <c r="AP31" t="s">
        <v>393</v>
      </c>
      <c r="AQ31" t="s">
        <v>115</v>
      </c>
      <c r="AR31" t="s">
        <v>116</v>
      </c>
      <c r="AS31" t="s">
        <v>115</v>
      </c>
      <c r="AT31" t="s">
        <v>116</v>
      </c>
      <c r="AU31" t="s">
        <v>175</v>
      </c>
      <c r="AV31" t="s">
        <v>209</v>
      </c>
      <c r="AW31" t="s">
        <v>67</v>
      </c>
      <c r="AX31">
        <v>8822</v>
      </c>
      <c r="AY31" t="s">
        <v>294</v>
      </c>
      <c r="AZ31">
        <v>5</v>
      </c>
      <c r="BA31" t="s">
        <v>394</v>
      </c>
      <c r="BB31">
        <v>1</v>
      </c>
      <c r="BC31">
        <v>1</v>
      </c>
      <c r="BE31" t="s">
        <v>67</v>
      </c>
      <c r="BF31">
        <v>0</v>
      </c>
      <c r="BG31" t="s">
        <v>254</v>
      </c>
      <c r="BI31" t="s">
        <v>115</v>
      </c>
      <c r="BJ31" t="s">
        <v>209</v>
      </c>
      <c r="BK31" t="s">
        <v>67</v>
      </c>
      <c r="BL31">
        <v>0.83190476190476192</v>
      </c>
      <c r="BM31">
        <v>8822</v>
      </c>
      <c r="BN31" t="s">
        <v>116</v>
      </c>
      <c r="BO31" t="s">
        <v>175</v>
      </c>
      <c r="BP31">
        <v>1</v>
      </c>
      <c r="BQ31">
        <v>4247.7550000000001</v>
      </c>
      <c r="BR31">
        <v>3.1569464183358993E-2</v>
      </c>
      <c r="BS31">
        <v>0.3772691536464895</v>
      </c>
      <c r="BT31">
        <v>0.21893918081433603</v>
      </c>
      <c r="BU31">
        <v>10.941000000000001</v>
      </c>
      <c r="BV31">
        <v>1.1770923699695486</v>
      </c>
      <c r="BW31">
        <v>17.2090904489548</v>
      </c>
      <c r="BX31">
        <v>95</v>
      </c>
      <c r="BY31">
        <v>50</v>
      </c>
      <c r="BZ31">
        <v>731</v>
      </c>
    </row>
    <row r="32" spans="1:78" ht="16.5">
      <c r="A32" s="294" t="str">
        <f t="shared" si="1"/>
        <v>미추홀교통</v>
      </c>
      <c r="B32" s="108" t="str">
        <f t="shared" si="2"/>
        <v>안희석</v>
      </c>
      <c r="C32" s="109" t="str">
        <f t="shared" si="3"/>
        <v>D</v>
      </c>
      <c r="D32" s="110">
        <f t="shared" si="4"/>
        <v>0.81599244219056144</v>
      </c>
      <c r="E32" s="111">
        <f t="shared" si="5"/>
        <v>2824</v>
      </c>
      <c r="F32" s="112" t="str">
        <f t="shared" si="6"/>
        <v>76</v>
      </c>
      <c r="G32" s="113" t="str">
        <f t="shared" si="7"/>
        <v>70바2745</v>
      </c>
      <c r="H32" s="114">
        <f t="shared" si="8"/>
        <v>4</v>
      </c>
      <c r="I32" s="115">
        <f t="shared" si="9"/>
        <v>974.73199999999997</v>
      </c>
      <c r="J32" s="116">
        <f t="shared" si="10"/>
        <v>3.1328664975616226E-2</v>
      </c>
      <c r="K32" s="116">
        <f t="shared" si="11"/>
        <v>0.36067937659021632</v>
      </c>
      <c r="L32" s="116">
        <f t="shared" si="12"/>
        <v>0.2821288313095292</v>
      </c>
      <c r="M32" s="117">
        <f t="shared" si="13"/>
        <v>11.084</v>
      </c>
      <c r="N32" s="118">
        <f t="shared" si="14"/>
        <v>0.20518460458874851</v>
      </c>
      <c r="O32" s="118">
        <f t="shared" si="15"/>
        <v>31.39324450207852</v>
      </c>
      <c r="P32" s="218">
        <f t="shared" si="16"/>
        <v>22</v>
      </c>
      <c r="Q32" s="219">
        <f t="shared" si="17"/>
        <v>2</v>
      </c>
      <c r="R32" s="219">
        <f t="shared" si="18"/>
        <v>306</v>
      </c>
      <c r="T32">
        <v>511</v>
      </c>
      <c r="U32">
        <v>2824</v>
      </c>
      <c r="V32" t="s">
        <v>210</v>
      </c>
      <c r="W32">
        <v>974.73199999999997</v>
      </c>
      <c r="X32">
        <v>385.96100000000001</v>
      </c>
      <c r="Y32">
        <v>2.5249999999999999</v>
      </c>
      <c r="Z32">
        <v>11.084</v>
      </c>
      <c r="AA32">
        <v>61.773043999999999</v>
      </c>
      <c r="AB32">
        <v>1.9352670000000001</v>
      </c>
      <c r="AC32">
        <v>22.280263000000001</v>
      </c>
      <c r="AD32" s="1">
        <v>275</v>
      </c>
      <c r="AE32">
        <v>2</v>
      </c>
      <c r="AF32">
        <v>306</v>
      </c>
      <c r="AG32">
        <v>74</v>
      </c>
      <c r="AH32">
        <v>15.779245</v>
      </c>
      <c r="AI32">
        <v>700.9</v>
      </c>
      <c r="AJ32">
        <v>0</v>
      </c>
      <c r="AK32">
        <v>22</v>
      </c>
      <c r="AL32">
        <v>3486</v>
      </c>
      <c r="AM32">
        <v>0.81599244219056144</v>
      </c>
      <c r="AN32" t="s">
        <v>67</v>
      </c>
      <c r="AO32">
        <v>505.15199999999999</v>
      </c>
      <c r="AP32" t="s">
        <v>395</v>
      </c>
      <c r="AQ32" t="s">
        <v>115</v>
      </c>
      <c r="AR32" t="s">
        <v>118</v>
      </c>
      <c r="AS32" t="s">
        <v>115</v>
      </c>
      <c r="AT32" t="s">
        <v>118</v>
      </c>
      <c r="AU32" t="s">
        <v>189</v>
      </c>
      <c r="AV32" t="s">
        <v>210</v>
      </c>
      <c r="AW32" t="s">
        <v>67</v>
      </c>
      <c r="AX32">
        <v>2824</v>
      </c>
      <c r="AY32" t="s">
        <v>303</v>
      </c>
      <c r="AZ32">
        <v>7</v>
      </c>
      <c r="BA32" t="s">
        <v>396</v>
      </c>
      <c r="BB32">
        <v>4</v>
      </c>
      <c r="BC32">
        <v>1</v>
      </c>
      <c r="BE32" t="s">
        <v>70</v>
      </c>
      <c r="BF32">
        <v>1</v>
      </c>
      <c r="BG32" t="s">
        <v>252</v>
      </c>
      <c r="BI32" t="s">
        <v>115</v>
      </c>
      <c r="BJ32" t="s">
        <v>210</v>
      </c>
      <c r="BK32" t="s">
        <v>67</v>
      </c>
      <c r="BL32">
        <v>0.81599244219056144</v>
      </c>
      <c r="BM32">
        <v>2824</v>
      </c>
      <c r="BN32" t="s">
        <v>118</v>
      </c>
      <c r="BO32" t="s">
        <v>189</v>
      </c>
      <c r="BP32">
        <v>4</v>
      </c>
      <c r="BQ32">
        <v>974.73199999999997</v>
      </c>
      <c r="BR32">
        <v>3.1328664975616226E-2</v>
      </c>
      <c r="BS32">
        <v>0.36067937659021632</v>
      </c>
      <c r="BT32">
        <v>0.2821288313095292</v>
      </c>
      <c r="BU32">
        <v>11.084</v>
      </c>
      <c r="BV32">
        <v>0.20518460458874851</v>
      </c>
      <c r="BW32">
        <v>31.39324450207852</v>
      </c>
      <c r="BX32">
        <v>22</v>
      </c>
      <c r="BY32">
        <v>2</v>
      </c>
      <c r="BZ32">
        <v>306</v>
      </c>
    </row>
    <row r="33" spans="1:78" ht="16.5">
      <c r="A33" s="293" t="str">
        <f t="shared" si="1"/>
        <v>미추홀교통</v>
      </c>
      <c r="B33" s="124" t="str">
        <f t="shared" si="2"/>
        <v>양태남</v>
      </c>
      <c r="C33" s="125" t="str">
        <f t="shared" si="3"/>
        <v>A</v>
      </c>
      <c r="D33" s="126">
        <f t="shared" si="4"/>
        <v>0.99052460660456432</v>
      </c>
      <c r="E33" s="127">
        <f t="shared" si="5"/>
        <v>3599</v>
      </c>
      <c r="F33" s="128" t="str">
        <f t="shared" si="6"/>
        <v>12</v>
      </c>
      <c r="G33" s="129" t="str">
        <f t="shared" si="7"/>
        <v>70바2722</v>
      </c>
      <c r="H33" s="130">
        <f t="shared" si="8"/>
        <v>3</v>
      </c>
      <c r="I33" s="131">
        <f t="shared" si="9"/>
        <v>1167.393</v>
      </c>
      <c r="J33" s="132">
        <f t="shared" si="10"/>
        <v>1.2025111237952421E-3</v>
      </c>
      <c r="K33" s="132">
        <f t="shared" si="11"/>
        <v>0.34206310288189867</v>
      </c>
      <c r="L33" s="132">
        <f t="shared" si="12"/>
        <v>0.1995900266662555</v>
      </c>
      <c r="M33" s="133">
        <f t="shared" si="13"/>
        <v>7.9340000000000002</v>
      </c>
      <c r="N33" s="134">
        <f t="shared" si="14"/>
        <v>2.0558629356180824</v>
      </c>
      <c r="O33" s="134">
        <f t="shared" si="15"/>
        <v>3.6834210929823974</v>
      </c>
      <c r="P33" s="216">
        <f t="shared" si="16"/>
        <v>0</v>
      </c>
      <c r="Q33" s="217">
        <f t="shared" si="17"/>
        <v>24</v>
      </c>
      <c r="R33" s="217">
        <f t="shared" si="18"/>
        <v>43</v>
      </c>
      <c r="T33">
        <v>511</v>
      </c>
      <c r="U33">
        <v>3599</v>
      </c>
      <c r="V33" t="s">
        <v>268</v>
      </c>
      <c r="W33">
        <v>1167.393</v>
      </c>
      <c r="X33">
        <v>543.33799999999997</v>
      </c>
      <c r="Y33">
        <v>2.149</v>
      </c>
      <c r="Z33">
        <v>7.9340000000000002</v>
      </c>
      <c r="AA33">
        <v>71.825530999999998</v>
      </c>
      <c r="AB33">
        <v>8.6371000000000003E-2</v>
      </c>
      <c r="AC33">
        <v>24.568864000000001</v>
      </c>
      <c r="AD33" s="1">
        <v>233</v>
      </c>
      <c r="AE33">
        <v>24</v>
      </c>
      <c r="AF33">
        <v>43</v>
      </c>
      <c r="AG33">
        <v>70</v>
      </c>
      <c r="AH33">
        <v>16.253176</v>
      </c>
      <c r="AI33">
        <v>26.9</v>
      </c>
      <c r="AJ33">
        <v>0</v>
      </c>
      <c r="AK33">
        <v>0</v>
      </c>
      <c r="AL33">
        <v>0</v>
      </c>
      <c r="AM33">
        <v>0.99052460660456432</v>
      </c>
      <c r="AN33" t="s">
        <v>66</v>
      </c>
      <c r="AO33">
        <v>891.34500000000003</v>
      </c>
      <c r="AP33" t="s">
        <v>397</v>
      </c>
      <c r="AQ33" t="s">
        <v>115</v>
      </c>
      <c r="AR33" t="s">
        <v>116</v>
      </c>
      <c r="AS33" t="s">
        <v>115</v>
      </c>
      <c r="AT33" t="s">
        <v>116</v>
      </c>
      <c r="AU33" t="s">
        <v>257</v>
      </c>
      <c r="AV33" t="s">
        <v>268</v>
      </c>
      <c r="AW33" t="s">
        <v>66</v>
      </c>
      <c r="AX33">
        <v>3599</v>
      </c>
      <c r="AY33" t="s">
        <v>298</v>
      </c>
      <c r="AZ33">
        <v>1</v>
      </c>
      <c r="BA33" t="s">
        <v>274</v>
      </c>
      <c r="BB33">
        <v>3</v>
      </c>
      <c r="BC33">
        <v>1</v>
      </c>
      <c r="BE33" t="s">
        <v>66</v>
      </c>
      <c r="BF33">
        <v>0</v>
      </c>
      <c r="BG33" t="s">
        <v>254</v>
      </c>
      <c r="BI33" t="s">
        <v>115</v>
      </c>
      <c r="BJ33" t="s">
        <v>268</v>
      </c>
      <c r="BK33" t="s">
        <v>66</v>
      </c>
      <c r="BL33">
        <v>0.99052460660456432</v>
      </c>
      <c r="BM33">
        <v>3599</v>
      </c>
      <c r="BN33" t="s">
        <v>116</v>
      </c>
      <c r="BO33" t="s">
        <v>257</v>
      </c>
      <c r="BP33">
        <v>3</v>
      </c>
      <c r="BQ33">
        <v>1167.393</v>
      </c>
      <c r="BR33">
        <v>1.2025111237952421E-3</v>
      </c>
      <c r="BS33">
        <v>0.34206310288189867</v>
      </c>
      <c r="BT33">
        <v>0.1995900266662555</v>
      </c>
      <c r="BU33">
        <v>7.9340000000000002</v>
      </c>
      <c r="BV33">
        <v>2.0558629356180824</v>
      </c>
      <c r="BW33">
        <v>3.6834210929823974</v>
      </c>
      <c r="BX33">
        <v>0</v>
      </c>
      <c r="BY33">
        <v>24</v>
      </c>
      <c r="BZ33">
        <v>43</v>
      </c>
    </row>
    <row r="34" spans="1:78" ht="16.5">
      <c r="A34" s="294" t="str">
        <f t="shared" si="1"/>
        <v>미추홀교통</v>
      </c>
      <c r="B34" s="108" t="str">
        <f t="shared" si="2"/>
        <v>어권수</v>
      </c>
      <c r="C34" s="109" t="str">
        <f t="shared" si="3"/>
        <v>D</v>
      </c>
      <c r="D34" s="110">
        <f t="shared" si="4"/>
        <v>0.81428571428571428</v>
      </c>
      <c r="E34" s="111">
        <f t="shared" si="5"/>
        <v>4359</v>
      </c>
      <c r="F34" s="112" t="str">
        <f t="shared" si="6"/>
        <v>12</v>
      </c>
      <c r="G34" s="113" t="str">
        <f t="shared" si="7"/>
        <v>70바2691</v>
      </c>
      <c r="H34" s="114">
        <f t="shared" si="8"/>
        <v>1</v>
      </c>
      <c r="I34" s="115">
        <f t="shared" si="9"/>
        <v>571.50900000000001</v>
      </c>
      <c r="J34" s="116">
        <f t="shared" si="10"/>
        <v>8.9085704313416683E-3</v>
      </c>
      <c r="K34" s="116">
        <f t="shared" si="11"/>
        <v>0.39615716916932575</v>
      </c>
      <c r="L34" s="116">
        <f t="shared" si="12"/>
        <v>0.11023448449630714</v>
      </c>
      <c r="M34" s="117">
        <f t="shared" si="13"/>
        <v>13.215999999999999</v>
      </c>
      <c r="N34" s="118" t="str">
        <f t="shared" si="14"/>
        <v>-</v>
      </c>
      <c r="O34" s="118" t="str">
        <f t="shared" si="15"/>
        <v>-</v>
      </c>
      <c r="P34" s="218">
        <f t="shared" si="16"/>
        <v>13</v>
      </c>
      <c r="Q34" s="219">
        <f t="shared" si="17"/>
        <v>3</v>
      </c>
      <c r="R34" s="219">
        <f t="shared" si="18"/>
        <v>771</v>
      </c>
      <c r="T34">
        <v>511</v>
      </c>
      <c r="U34">
        <v>4359</v>
      </c>
      <c r="V34" t="s">
        <v>398</v>
      </c>
      <c r="W34">
        <v>587.09799999999996</v>
      </c>
      <c r="X34">
        <v>344.11099999999999</v>
      </c>
      <c r="Y34">
        <v>1.706</v>
      </c>
      <c r="Z34">
        <v>13.215999999999999</v>
      </c>
      <c r="AA34">
        <v>37.011100999999996</v>
      </c>
      <c r="AB34">
        <v>0.32971600000000001</v>
      </c>
      <c r="AC34">
        <v>14.662212999999999</v>
      </c>
      <c r="AD34" s="1">
        <v>63</v>
      </c>
      <c r="AE34">
        <v>3</v>
      </c>
      <c r="AF34">
        <v>771</v>
      </c>
      <c r="AG34">
        <v>76</v>
      </c>
      <c r="AH34">
        <v>15.862754000000001</v>
      </c>
      <c r="AI34">
        <v>611.70000000000005</v>
      </c>
      <c r="AJ34">
        <v>0</v>
      </c>
      <c r="AK34">
        <v>13</v>
      </c>
      <c r="AL34">
        <v>3433</v>
      </c>
      <c r="AM34">
        <v>0.81428571428571428</v>
      </c>
      <c r="AN34" t="s">
        <v>67</v>
      </c>
      <c r="AO34">
        <v>571.50900000000001</v>
      </c>
      <c r="AP34" t="s">
        <v>399</v>
      </c>
      <c r="AQ34" t="s">
        <v>115</v>
      </c>
      <c r="AR34" t="s">
        <v>116</v>
      </c>
      <c r="AS34" t="s">
        <v>115</v>
      </c>
      <c r="AT34" t="s">
        <v>116</v>
      </c>
      <c r="AU34" t="s">
        <v>348</v>
      </c>
      <c r="AV34" t="s">
        <v>398</v>
      </c>
      <c r="AW34" t="s">
        <v>67</v>
      </c>
      <c r="AX34">
        <v>4359</v>
      </c>
      <c r="AY34" t="s">
        <v>294</v>
      </c>
      <c r="AZ34">
        <v>9</v>
      </c>
      <c r="BA34" t="s">
        <v>325</v>
      </c>
      <c r="BB34">
        <v>1</v>
      </c>
      <c r="BC34">
        <v>1</v>
      </c>
      <c r="BE34" t="s">
        <v>317</v>
      </c>
      <c r="BF34" t="s">
        <v>318</v>
      </c>
      <c r="BG34" t="s">
        <v>317</v>
      </c>
      <c r="BI34" t="s">
        <v>115</v>
      </c>
      <c r="BJ34" t="s">
        <v>398</v>
      </c>
      <c r="BK34" t="s">
        <v>67</v>
      </c>
      <c r="BL34">
        <v>0.81428571428571428</v>
      </c>
      <c r="BM34">
        <v>4359</v>
      </c>
      <c r="BN34" t="s">
        <v>116</v>
      </c>
      <c r="BO34" t="s">
        <v>348</v>
      </c>
      <c r="BP34">
        <v>1</v>
      </c>
      <c r="BQ34">
        <v>571.50900000000001</v>
      </c>
      <c r="BR34">
        <v>8.9085704313416683E-3</v>
      </c>
      <c r="BS34">
        <v>0.39615716916932575</v>
      </c>
      <c r="BT34">
        <v>0.10730746825913222</v>
      </c>
      <c r="BU34">
        <v>13.215999999999999</v>
      </c>
      <c r="BV34" t="s">
        <v>381</v>
      </c>
      <c r="BW34" t="s">
        <v>381</v>
      </c>
      <c r="BX34">
        <v>13</v>
      </c>
      <c r="BY34">
        <v>3</v>
      </c>
      <c r="BZ34">
        <v>771</v>
      </c>
    </row>
    <row r="35" spans="1:78" ht="16.5">
      <c r="A35" s="293" t="str">
        <f t="shared" si="1"/>
        <v>미추홀교통</v>
      </c>
      <c r="B35" s="124" t="str">
        <f t="shared" si="2"/>
        <v>오승환</v>
      </c>
      <c r="C35" s="125" t="str">
        <f t="shared" si="3"/>
        <v>F</v>
      </c>
      <c r="D35" s="126">
        <f t="shared" si="4"/>
        <v>0.78032258064516125</v>
      </c>
      <c r="E35" s="127">
        <f t="shared" si="5"/>
        <v>8777</v>
      </c>
      <c r="F35" s="128" t="str">
        <f t="shared" si="6"/>
        <v>76</v>
      </c>
      <c r="G35" s="129" t="str">
        <f t="shared" si="7"/>
        <v>70바2677</v>
      </c>
      <c r="H35" s="130">
        <f t="shared" si="8"/>
        <v>1</v>
      </c>
      <c r="I35" s="131">
        <f t="shared" si="9"/>
        <v>7036.7659999999996</v>
      </c>
      <c r="J35" s="132">
        <f t="shared" si="10"/>
        <v>3.5409384695119929E-2</v>
      </c>
      <c r="K35" s="132">
        <f t="shared" si="11"/>
        <v>0.34686110398434966</v>
      </c>
      <c r="L35" s="132">
        <f t="shared" si="12"/>
        <v>0.32188081854647432</v>
      </c>
      <c r="M35" s="133">
        <f t="shared" si="13"/>
        <v>8.9160000000000004</v>
      </c>
      <c r="N35" s="134">
        <f t="shared" si="14"/>
        <v>0.44054328366184126</v>
      </c>
      <c r="O35" s="134">
        <f t="shared" si="15"/>
        <v>19.72497024911728</v>
      </c>
      <c r="P35" s="216">
        <f t="shared" si="16"/>
        <v>153</v>
      </c>
      <c r="Q35" s="217">
        <f t="shared" si="17"/>
        <v>31</v>
      </c>
      <c r="R35" s="217">
        <f t="shared" si="18"/>
        <v>1388</v>
      </c>
      <c r="T35">
        <v>511</v>
      </c>
      <c r="U35">
        <v>8777</v>
      </c>
      <c r="V35" t="s">
        <v>211</v>
      </c>
      <c r="W35">
        <v>7036.7659999999996</v>
      </c>
      <c r="X35">
        <v>2909.3969999999999</v>
      </c>
      <c r="Y35">
        <v>2.419</v>
      </c>
      <c r="Z35">
        <v>8.9160000000000004</v>
      </c>
      <c r="AA35">
        <v>479.35907800000001</v>
      </c>
      <c r="AB35">
        <v>16.97381</v>
      </c>
      <c r="AC35">
        <v>166.271019</v>
      </c>
      <c r="AD35" s="1">
        <v>2265</v>
      </c>
      <c r="AE35">
        <v>31</v>
      </c>
      <c r="AF35">
        <v>1388</v>
      </c>
      <c r="AG35">
        <v>73</v>
      </c>
      <c r="AH35">
        <v>14.67953</v>
      </c>
      <c r="AI35">
        <v>3387.3</v>
      </c>
      <c r="AJ35">
        <v>0</v>
      </c>
      <c r="AK35">
        <v>153</v>
      </c>
      <c r="AL35">
        <v>98800</v>
      </c>
      <c r="AM35">
        <v>0.78032258064516125</v>
      </c>
      <c r="AN35" t="s">
        <v>70</v>
      </c>
      <c r="AO35">
        <v>7036.7659999999996</v>
      </c>
      <c r="AP35" t="s">
        <v>400</v>
      </c>
      <c r="AQ35" t="s">
        <v>115</v>
      </c>
      <c r="AR35" t="s">
        <v>118</v>
      </c>
      <c r="AS35" t="s">
        <v>115</v>
      </c>
      <c r="AT35" t="s">
        <v>118</v>
      </c>
      <c r="AU35" t="s">
        <v>183</v>
      </c>
      <c r="AV35" t="s">
        <v>211</v>
      </c>
      <c r="AW35" t="s">
        <v>70</v>
      </c>
      <c r="AX35">
        <v>8777</v>
      </c>
      <c r="AY35" t="s">
        <v>306</v>
      </c>
      <c r="AZ35">
        <v>3</v>
      </c>
      <c r="BA35" t="s">
        <v>307</v>
      </c>
      <c r="BB35">
        <v>1</v>
      </c>
      <c r="BC35">
        <v>1</v>
      </c>
      <c r="BE35" t="s">
        <v>70</v>
      </c>
      <c r="BF35">
        <v>0</v>
      </c>
      <c r="BG35" t="s">
        <v>254</v>
      </c>
      <c r="BI35" t="s">
        <v>115</v>
      </c>
      <c r="BJ35" t="s">
        <v>211</v>
      </c>
      <c r="BK35" t="s">
        <v>70</v>
      </c>
      <c r="BL35">
        <v>0.78032258064516125</v>
      </c>
      <c r="BM35">
        <v>8777</v>
      </c>
      <c r="BN35" t="s">
        <v>118</v>
      </c>
      <c r="BO35" t="s">
        <v>183</v>
      </c>
      <c r="BP35">
        <v>1</v>
      </c>
      <c r="BQ35">
        <v>7036.7659999999996</v>
      </c>
      <c r="BR35">
        <v>3.5409384695119929E-2</v>
      </c>
      <c r="BS35">
        <v>0.34686110398434966</v>
      </c>
      <c r="BT35">
        <v>0.32188081854647432</v>
      </c>
      <c r="BU35">
        <v>8.9160000000000004</v>
      </c>
      <c r="BV35">
        <v>0.44054328366184126</v>
      </c>
      <c r="BW35">
        <v>19.72497024911728</v>
      </c>
      <c r="BX35">
        <v>153</v>
      </c>
      <c r="BY35">
        <v>31</v>
      </c>
      <c r="BZ35">
        <v>1388</v>
      </c>
    </row>
    <row r="36" spans="1:78" ht="16.5">
      <c r="A36" s="294" t="str">
        <f t="shared" si="1"/>
        <v>미추홀교통</v>
      </c>
      <c r="B36" s="108" t="str">
        <f t="shared" si="2"/>
        <v>유용덕</v>
      </c>
      <c r="C36" s="109" t="str">
        <f t="shared" si="3"/>
        <v>S</v>
      </c>
      <c r="D36" s="110">
        <f t="shared" si="4"/>
        <v>1.0178823474885303</v>
      </c>
      <c r="E36" s="111">
        <f t="shared" si="5"/>
        <v>6516</v>
      </c>
      <c r="F36" s="112" t="str">
        <f t="shared" si="6"/>
        <v>12</v>
      </c>
      <c r="G36" s="113" t="str">
        <f t="shared" si="7"/>
        <v>70바2777</v>
      </c>
      <c r="H36" s="114">
        <f t="shared" si="8"/>
        <v>3</v>
      </c>
      <c r="I36" s="115">
        <f t="shared" si="9"/>
        <v>2674.4140000000002</v>
      </c>
      <c r="J36" s="116">
        <f t="shared" si="10"/>
        <v>1.6777419814928408E-2</v>
      </c>
      <c r="K36" s="116">
        <f t="shared" si="11"/>
        <v>0.35181209927094492</v>
      </c>
      <c r="L36" s="116">
        <f t="shared" si="12"/>
        <v>0.21051340592742931</v>
      </c>
      <c r="M36" s="117">
        <f t="shared" si="13"/>
        <v>8.3710000000000004</v>
      </c>
      <c r="N36" s="118">
        <f t="shared" si="14"/>
        <v>0</v>
      </c>
      <c r="O36" s="118">
        <f t="shared" si="15"/>
        <v>41.624981109986742</v>
      </c>
      <c r="P36" s="218">
        <f t="shared" si="16"/>
        <v>16</v>
      </c>
      <c r="Q36" s="219">
        <f t="shared" si="17"/>
        <v>2</v>
      </c>
      <c r="R36" s="219">
        <f t="shared" si="18"/>
        <v>1183</v>
      </c>
      <c r="T36">
        <v>511</v>
      </c>
      <c r="U36">
        <v>6516</v>
      </c>
      <c r="V36" t="s">
        <v>212</v>
      </c>
      <c r="W36">
        <v>2674.4140000000002</v>
      </c>
      <c r="X36">
        <v>1252.039</v>
      </c>
      <c r="Y36">
        <v>2.1360000000000001</v>
      </c>
      <c r="Z36">
        <v>8.3710000000000004</v>
      </c>
      <c r="AA36">
        <v>166.70662300000001</v>
      </c>
      <c r="AB36">
        <v>2.796907</v>
      </c>
      <c r="AC36">
        <v>58.649406999999997</v>
      </c>
      <c r="AD36" s="1">
        <v>563</v>
      </c>
      <c r="AE36">
        <v>2</v>
      </c>
      <c r="AF36">
        <v>1183</v>
      </c>
      <c r="AG36">
        <v>91</v>
      </c>
      <c r="AH36">
        <v>16.042636999999999</v>
      </c>
      <c r="AI36">
        <v>1224.0999999999999</v>
      </c>
      <c r="AJ36">
        <v>9</v>
      </c>
      <c r="AK36">
        <v>16</v>
      </c>
      <c r="AL36">
        <v>1986</v>
      </c>
      <c r="AM36">
        <v>1.0178823474885303</v>
      </c>
      <c r="AN36" t="s">
        <v>250</v>
      </c>
      <c r="AO36">
        <v>2553.4639999999999</v>
      </c>
      <c r="AP36" t="s">
        <v>401</v>
      </c>
      <c r="AQ36" t="s">
        <v>115</v>
      </c>
      <c r="AR36" t="s">
        <v>116</v>
      </c>
      <c r="AS36" t="s">
        <v>115</v>
      </c>
      <c r="AT36" t="s">
        <v>116</v>
      </c>
      <c r="AU36" t="s">
        <v>182</v>
      </c>
      <c r="AV36" t="s">
        <v>212</v>
      </c>
      <c r="AW36" t="s">
        <v>250</v>
      </c>
      <c r="AX36">
        <v>6516</v>
      </c>
      <c r="AY36" t="s">
        <v>309</v>
      </c>
      <c r="AZ36">
        <v>4</v>
      </c>
      <c r="BA36" t="s">
        <v>402</v>
      </c>
      <c r="BB36">
        <v>3</v>
      </c>
      <c r="BC36">
        <v>1</v>
      </c>
      <c r="BE36" t="s">
        <v>250</v>
      </c>
      <c r="BF36">
        <v>0</v>
      </c>
      <c r="BG36" t="s">
        <v>254</v>
      </c>
      <c r="BI36" t="s">
        <v>115</v>
      </c>
      <c r="BJ36" t="s">
        <v>212</v>
      </c>
      <c r="BK36" t="s">
        <v>250</v>
      </c>
      <c r="BL36">
        <v>1.0178823474885303</v>
      </c>
      <c r="BM36">
        <v>6516</v>
      </c>
      <c r="BN36" t="s">
        <v>116</v>
      </c>
      <c r="BO36" t="s">
        <v>182</v>
      </c>
      <c r="BP36">
        <v>3</v>
      </c>
      <c r="BQ36">
        <v>2674.4140000000002</v>
      </c>
      <c r="BR36">
        <v>1.6777419814928408E-2</v>
      </c>
      <c r="BS36">
        <v>0.35181209927094492</v>
      </c>
      <c r="BT36">
        <v>0.21051340592742931</v>
      </c>
      <c r="BU36">
        <v>8.3710000000000004</v>
      </c>
      <c r="BV36">
        <v>0</v>
      </c>
      <c r="BW36">
        <v>41.624981109986742</v>
      </c>
      <c r="BX36">
        <v>16</v>
      </c>
      <c r="BY36">
        <v>2</v>
      </c>
      <c r="BZ36">
        <v>1183</v>
      </c>
    </row>
    <row r="37" spans="1:78" ht="16.5">
      <c r="A37" s="293" t="str">
        <f t="shared" si="1"/>
        <v>미추홀교통</v>
      </c>
      <c r="B37" s="124" t="str">
        <f t="shared" si="2"/>
        <v>이규택</v>
      </c>
      <c r="C37" s="125" t="str">
        <f t="shared" si="3"/>
        <v>C</v>
      </c>
      <c r="D37" s="126">
        <f t="shared" si="4"/>
        <v>0.87618865436123039</v>
      </c>
      <c r="E37" s="127">
        <f t="shared" si="5"/>
        <v>3453</v>
      </c>
      <c r="F37" s="128" t="str">
        <f t="shared" si="6"/>
        <v>12</v>
      </c>
      <c r="G37" s="129" t="str">
        <f t="shared" si="7"/>
        <v>70바2867</v>
      </c>
      <c r="H37" s="130">
        <f t="shared" si="8"/>
        <v>3</v>
      </c>
      <c r="I37" s="131">
        <f t="shared" si="9"/>
        <v>4272.643</v>
      </c>
      <c r="J37" s="132">
        <f t="shared" si="10"/>
        <v>5.3623329834615409E-2</v>
      </c>
      <c r="K37" s="132">
        <f t="shared" si="11"/>
        <v>0.37032235631526539</v>
      </c>
      <c r="L37" s="132">
        <f t="shared" si="12"/>
        <v>0.22164266942030963</v>
      </c>
      <c r="M37" s="133">
        <f t="shared" si="13"/>
        <v>10.169</v>
      </c>
      <c r="N37" s="134">
        <f t="shared" si="14"/>
        <v>7.0214150819527865E-2</v>
      </c>
      <c r="O37" s="134">
        <f t="shared" si="15"/>
        <v>25.674974483007357</v>
      </c>
      <c r="P37" s="216">
        <f t="shared" si="16"/>
        <v>104</v>
      </c>
      <c r="Q37" s="217">
        <f t="shared" si="17"/>
        <v>3</v>
      </c>
      <c r="R37" s="217">
        <f t="shared" si="18"/>
        <v>1097</v>
      </c>
      <c r="T37">
        <v>511</v>
      </c>
      <c r="U37">
        <v>3453</v>
      </c>
      <c r="V37" t="s">
        <v>403</v>
      </c>
      <c r="W37">
        <v>4272.643</v>
      </c>
      <c r="X37">
        <v>2319.1849999999999</v>
      </c>
      <c r="Y37">
        <v>1.8420000000000001</v>
      </c>
      <c r="Z37">
        <v>10.169</v>
      </c>
      <c r="AA37">
        <v>290.06244199999998</v>
      </c>
      <c r="AB37">
        <v>15.554114</v>
      </c>
      <c r="AC37">
        <v>107.416607</v>
      </c>
      <c r="AD37" s="1">
        <v>947</v>
      </c>
      <c r="AE37">
        <v>3</v>
      </c>
      <c r="AF37">
        <v>1097</v>
      </c>
      <c r="AG37">
        <v>73</v>
      </c>
      <c r="AH37">
        <v>14.730079999999999</v>
      </c>
      <c r="AI37">
        <v>3064.5</v>
      </c>
      <c r="AJ37">
        <v>0</v>
      </c>
      <c r="AK37">
        <v>104</v>
      </c>
      <c r="AL37">
        <v>20485</v>
      </c>
      <c r="AM37">
        <v>0.87618865436123039</v>
      </c>
      <c r="AN37" t="s">
        <v>69</v>
      </c>
      <c r="AO37">
        <v>3788.547</v>
      </c>
      <c r="AP37" t="s">
        <v>404</v>
      </c>
      <c r="AQ37" t="s">
        <v>115</v>
      </c>
      <c r="AR37" t="s">
        <v>116</v>
      </c>
      <c r="AS37" t="s">
        <v>115</v>
      </c>
      <c r="AT37" t="s">
        <v>116</v>
      </c>
      <c r="AU37" t="s">
        <v>350</v>
      </c>
      <c r="AV37" t="s">
        <v>403</v>
      </c>
      <c r="AW37" t="s">
        <v>69</v>
      </c>
      <c r="AX37">
        <v>3453</v>
      </c>
      <c r="AY37" t="s">
        <v>292</v>
      </c>
      <c r="AZ37">
        <v>10</v>
      </c>
      <c r="BA37" t="s">
        <v>322</v>
      </c>
      <c r="BB37">
        <v>3</v>
      </c>
      <c r="BC37">
        <v>1</v>
      </c>
      <c r="BE37" t="s">
        <v>317</v>
      </c>
      <c r="BF37" t="s">
        <v>318</v>
      </c>
      <c r="BG37" t="s">
        <v>317</v>
      </c>
      <c r="BI37" t="s">
        <v>115</v>
      </c>
      <c r="BJ37" t="s">
        <v>403</v>
      </c>
      <c r="BK37" t="s">
        <v>69</v>
      </c>
      <c r="BL37">
        <v>0.87618865436123039</v>
      </c>
      <c r="BM37">
        <v>3453</v>
      </c>
      <c r="BN37" t="s">
        <v>116</v>
      </c>
      <c r="BO37" t="s">
        <v>350</v>
      </c>
      <c r="BP37">
        <v>3</v>
      </c>
      <c r="BQ37">
        <v>4272.643</v>
      </c>
      <c r="BR37">
        <v>5.3623329834615409E-2</v>
      </c>
      <c r="BS37">
        <v>0.37032235631526539</v>
      </c>
      <c r="BT37">
        <v>0.22164266942030963</v>
      </c>
      <c r="BU37">
        <v>10.169</v>
      </c>
      <c r="BV37">
        <v>7.0214150819527865E-2</v>
      </c>
      <c r="BW37">
        <v>25.674974483007357</v>
      </c>
      <c r="BX37">
        <v>104</v>
      </c>
      <c r="BY37">
        <v>3</v>
      </c>
      <c r="BZ37">
        <v>1097</v>
      </c>
    </row>
    <row r="38" spans="1:78" ht="16.5">
      <c r="A38" s="294" t="str">
        <f t="shared" si="1"/>
        <v>미추홀교통</v>
      </c>
      <c r="B38" s="108" t="str">
        <f t="shared" si="2"/>
        <v>이남용</v>
      </c>
      <c r="C38" s="109" t="str">
        <f t="shared" si="3"/>
        <v>F</v>
      </c>
      <c r="D38" s="110">
        <f t="shared" si="4"/>
        <v>0.76238095238095238</v>
      </c>
      <c r="E38" s="111">
        <f t="shared" si="5"/>
        <v>1934</v>
      </c>
      <c r="F38" s="112" t="str">
        <f t="shared" si="6"/>
        <v>12</v>
      </c>
      <c r="G38" s="113" t="str">
        <f t="shared" si="7"/>
        <v>70바2651</v>
      </c>
      <c r="H38" s="114">
        <f t="shared" si="8"/>
        <v>1</v>
      </c>
      <c r="I38" s="115">
        <f t="shared" si="9"/>
        <v>550.09699999999998</v>
      </c>
      <c r="J38" s="116">
        <f t="shared" si="10"/>
        <v>5.7350293778639448E-2</v>
      </c>
      <c r="K38" s="116">
        <f t="shared" si="11"/>
        <v>0.40851788956425267</v>
      </c>
      <c r="L38" s="116">
        <f t="shared" si="12"/>
        <v>0.15270034193969428</v>
      </c>
      <c r="M38" s="117">
        <f t="shared" si="13"/>
        <v>15.986000000000001</v>
      </c>
      <c r="N38" s="118">
        <f t="shared" si="14"/>
        <v>0.54535836407033667</v>
      </c>
      <c r="O38" s="118">
        <f t="shared" si="15"/>
        <v>31.085426752009191</v>
      </c>
      <c r="P38" s="218">
        <f t="shared" si="16"/>
        <v>29</v>
      </c>
      <c r="Q38" s="219">
        <f t="shared" si="17"/>
        <v>3</v>
      </c>
      <c r="R38" s="219">
        <f t="shared" si="18"/>
        <v>171</v>
      </c>
      <c r="T38">
        <v>511</v>
      </c>
      <c r="U38">
        <v>1934</v>
      </c>
      <c r="V38" t="s">
        <v>405</v>
      </c>
      <c r="W38">
        <v>550.09699999999998</v>
      </c>
      <c r="X38">
        <v>343.63499999999999</v>
      </c>
      <c r="Y38">
        <v>1.601</v>
      </c>
      <c r="Z38">
        <v>15.986000000000001</v>
      </c>
      <c r="AA38">
        <v>36.960822</v>
      </c>
      <c r="AB38">
        <v>2.1197140000000001</v>
      </c>
      <c r="AC38">
        <v>15.099157</v>
      </c>
      <c r="AD38" s="1">
        <v>84</v>
      </c>
      <c r="AE38">
        <v>3</v>
      </c>
      <c r="AF38">
        <v>171</v>
      </c>
      <c r="AG38">
        <v>75</v>
      </c>
      <c r="AH38">
        <v>14.883245000000001</v>
      </c>
      <c r="AI38">
        <v>752.8</v>
      </c>
      <c r="AJ38">
        <v>0</v>
      </c>
      <c r="AK38">
        <v>29</v>
      </c>
      <c r="AL38">
        <v>8292</v>
      </c>
      <c r="AM38">
        <v>0.76238095238095238</v>
      </c>
      <c r="AN38" t="s">
        <v>70</v>
      </c>
      <c r="AO38">
        <v>550.09699999999998</v>
      </c>
      <c r="AP38" t="s">
        <v>406</v>
      </c>
      <c r="AQ38" t="s">
        <v>115</v>
      </c>
      <c r="AR38" t="s">
        <v>116</v>
      </c>
      <c r="AS38" t="s">
        <v>115</v>
      </c>
      <c r="AT38" t="s">
        <v>116</v>
      </c>
      <c r="AU38" t="s">
        <v>173</v>
      </c>
      <c r="AV38" t="s">
        <v>405</v>
      </c>
      <c r="AW38" t="s">
        <v>70</v>
      </c>
      <c r="AX38">
        <v>1934</v>
      </c>
      <c r="AY38" t="s">
        <v>379</v>
      </c>
      <c r="AZ38">
        <v>2</v>
      </c>
      <c r="BA38" t="s">
        <v>407</v>
      </c>
      <c r="BB38">
        <v>1</v>
      </c>
      <c r="BC38">
        <v>1</v>
      </c>
      <c r="BE38" t="s">
        <v>317</v>
      </c>
      <c r="BF38" t="s">
        <v>318</v>
      </c>
      <c r="BG38" t="s">
        <v>317</v>
      </c>
      <c r="BI38" t="s">
        <v>115</v>
      </c>
      <c r="BJ38" t="s">
        <v>405</v>
      </c>
      <c r="BK38" t="s">
        <v>70</v>
      </c>
      <c r="BL38">
        <v>0.76238095238095238</v>
      </c>
      <c r="BM38">
        <v>1934</v>
      </c>
      <c r="BN38" t="s">
        <v>116</v>
      </c>
      <c r="BO38" t="s">
        <v>173</v>
      </c>
      <c r="BP38">
        <v>1</v>
      </c>
      <c r="BQ38">
        <v>550.09699999999998</v>
      </c>
      <c r="BR38">
        <v>5.7350293778639448E-2</v>
      </c>
      <c r="BS38">
        <v>0.40851788956425267</v>
      </c>
      <c r="BT38">
        <v>0.15270034193969428</v>
      </c>
      <c r="BU38">
        <v>15.986000000000001</v>
      </c>
      <c r="BV38">
        <v>0.54535836407033667</v>
      </c>
      <c r="BW38">
        <v>31.085426752009191</v>
      </c>
      <c r="BX38">
        <v>29</v>
      </c>
      <c r="BY38">
        <v>3</v>
      </c>
      <c r="BZ38">
        <v>171</v>
      </c>
    </row>
    <row r="39" spans="1:78" ht="16.5">
      <c r="A39" s="293" t="str">
        <f t="shared" si="1"/>
        <v>미추홀교통</v>
      </c>
      <c r="B39" s="124" t="str">
        <f t="shared" si="2"/>
        <v>이명호</v>
      </c>
      <c r="C39" s="125" t="str">
        <f t="shared" si="3"/>
        <v>F</v>
      </c>
      <c r="D39" s="126">
        <f t="shared" si="4"/>
        <v>0.78935483870967738</v>
      </c>
      <c r="E39" s="127">
        <f t="shared" si="5"/>
        <v>11</v>
      </c>
      <c r="F39" s="128" t="str">
        <f t="shared" si="6"/>
        <v>76</v>
      </c>
      <c r="G39" s="129" t="str">
        <f t="shared" si="7"/>
        <v>70바2764</v>
      </c>
      <c r="H39" s="130">
        <f t="shared" si="8"/>
        <v>1</v>
      </c>
      <c r="I39" s="131">
        <f t="shared" si="9"/>
        <v>2654.0390000000002</v>
      </c>
      <c r="J39" s="132">
        <f t="shared" si="10"/>
        <v>3.3416353101063626E-2</v>
      </c>
      <c r="K39" s="132">
        <f t="shared" si="11"/>
        <v>0.33506300980757969</v>
      </c>
      <c r="L39" s="132">
        <f t="shared" si="12"/>
        <v>0.28183459248338094</v>
      </c>
      <c r="M39" s="133">
        <f t="shared" si="13"/>
        <v>9.4369999999999994</v>
      </c>
      <c r="N39" s="134">
        <f t="shared" si="14"/>
        <v>0.15071368581998981</v>
      </c>
      <c r="O39" s="134">
        <f t="shared" si="15"/>
        <v>6.556045333169557</v>
      </c>
      <c r="P39" s="216">
        <f t="shared" si="16"/>
        <v>46</v>
      </c>
      <c r="Q39" s="217">
        <f t="shared" si="17"/>
        <v>4</v>
      </c>
      <c r="R39" s="217">
        <f t="shared" si="18"/>
        <v>174</v>
      </c>
      <c r="T39">
        <v>511</v>
      </c>
      <c r="U39">
        <v>11</v>
      </c>
      <c r="V39" t="s">
        <v>213</v>
      </c>
      <c r="W39">
        <v>2654.0390000000002</v>
      </c>
      <c r="X39">
        <v>1084.528</v>
      </c>
      <c r="Y39">
        <v>2.4470000000000001</v>
      </c>
      <c r="Z39">
        <v>9.4369999999999994</v>
      </c>
      <c r="AA39">
        <v>169.25246100000001</v>
      </c>
      <c r="AB39">
        <v>5.6558000000000002</v>
      </c>
      <c r="AC39">
        <v>56.710239000000001</v>
      </c>
      <c r="AD39" s="1">
        <v>748</v>
      </c>
      <c r="AE39">
        <v>4</v>
      </c>
      <c r="AF39">
        <v>174</v>
      </c>
      <c r="AG39">
        <v>79</v>
      </c>
      <c r="AH39">
        <v>15.680947</v>
      </c>
      <c r="AI39">
        <v>455.5</v>
      </c>
      <c r="AJ39">
        <v>0</v>
      </c>
      <c r="AK39">
        <v>46</v>
      </c>
      <c r="AL39">
        <v>10780</v>
      </c>
      <c r="AM39">
        <v>0.78935483870967738</v>
      </c>
      <c r="AN39" t="s">
        <v>70</v>
      </c>
      <c r="AO39">
        <v>2654.0390000000002</v>
      </c>
      <c r="AP39" t="s">
        <v>408</v>
      </c>
      <c r="AQ39" t="s">
        <v>115</v>
      </c>
      <c r="AR39" t="s">
        <v>118</v>
      </c>
      <c r="AS39" t="s">
        <v>115</v>
      </c>
      <c r="AT39" t="s">
        <v>118</v>
      </c>
      <c r="AU39" t="s">
        <v>190</v>
      </c>
      <c r="AV39" t="s">
        <v>213</v>
      </c>
      <c r="AW39" t="s">
        <v>70</v>
      </c>
      <c r="AX39">
        <v>11</v>
      </c>
      <c r="AY39" t="s">
        <v>306</v>
      </c>
      <c r="AZ39">
        <v>1</v>
      </c>
      <c r="BA39" t="s">
        <v>246</v>
      </c>
      <c r="BB39">
        <v>1</v>
      </c>
      <c r="BC39">
        <v>1</v>
      </c>
      <c r="BE39" t="s">
        <v>67</v>
      </c>
      <c r="BF39">
        <v>-1</v>
      </c>
      <c r="BG39" t="s">
        <v>256</v>
      </c>
      <c r="BI39" t="s">
        <v>115</v>
      </c>
      <c r="BJ39" t="s">
        <v>213</v>
      </c>
      <c r="BK39" t="s">
        <v>70</v>
      </c>
      <c r="BL39">
        <v>0.78935483870967738</v>
      </c>
      <c r="BM39">
        <v>11</v>
      </c>
      <c r="BN39" t="s">
        <v>118</v>
      </c>
      <c r="BO39" t="s">
        <v>190</v>
      </c>
      <c r="BP39">
        <v>1</v>
      </c>
      <c r="BQ39">
        <v>2654.0390000000002</v>
      </c>
      <c r="BR39">
        <v>3.3416353101063626E-2</v>
      </c>
      <c r="BS39">
        <v>0.33506300980757969</v>
      </c>
      <c r="BT39">
        <v>0.28183459248338094</v>
      </c>
      <c r="BU39">
        <v>9.4369999999999994</v>
      </c>
      <c r="BV39">
        <v>0.15071368581998981</v>
      </c>
      <c r="BW39">
        <v>6.556045333169557</v>
      </c>
      <c r="BX39">
        <v>46</v>
      </c>
      <c r="BY39">
        <v>4</v>
      </c>
      <c r="BZ39">
        <v>174</v>
      </c>
    </row>
    <row r="40" spans="1:78" ht="16.5">
      <c r="A40" s="294" t="str">
        <f t="shared" si="1"/>
        <v>미추홀교통</v>
      </c>
      <c r="B40" s="108" t="str">
        <f t="shared" si="2"/>
        <v>이상준</v>
      </c>
      <c r="C40" s="109" t="str">
        <f t="shared" si="3"/>
        <v>C</v>
      </c>
      <c r="D40" s="110">
        <f t="shared" si="4"/>
        <v>0.88104233470288529</v>
      </c>
      <c r="E40" s="111">
        <f t="shared" si="5"/>
        <v>2738</v>
      </c>
      <c r="F40" s="112" t="str">
        <f t="shared" si="6"/>
        <v>12</v>
      </c>
      <c r="G40" s="113" t="str">
        <f t="shared" si="7"/>
        <v>70바2771</v>
      </c>
      <c r="H40" s="114">
        <f t="shared" si="8"/>
        <v>8</v>
      </c>
      <c r="I40" s="115">
        <f t="shared" si="9"/>
        <v>1130.4009999999998</v>
      </c>
      <c r="J40" s="116">
        <f t="shared" si="10"/>
        <v>9.0786975181455822E-3</v>
      </c>
      <c r="K40" s="116">
        <f t="shared" si="11"/>
        <v>0.390366925043441</v>
      </c>
      <c r="L40" s="116">
        <f t="shared" si="12"/>
        <v>0.22735294820156743</v>
      </c>
      <c r="M40" s="117">
        <f t="shared" si="13"/>
        <v>11.223000000000001</v>
      </c>
      <c r="N40" s="118">
        <f t="shared" si="14"/>
        <v>8.8464182179598227E-2</v>
      </c>
      <c r="O40" s="118">
        <f t="shared" si="15"/>
        <v>24.416114281569111</v>
      </c>
      <c r="P40" s="218">
        <f t="shared" si="16"/>
        <v>19</v>
      </c>
      <c r="Q40" s="219">
        <f t="shared" si="17"/>
        <v>1</v>
      </c>
      <c r="R40" s="219">
        <f t="shared" si="18"/>
        <v>276</v>
      </c>
      <c r="T40">
        <v>511</v>
      </c>
      <c r="U40">
        <v>2738</v>
      </c>
      <c r="V40" t="s">
        <v>409</v>
      </c>
      <c r="W40">
        <v>1130.4010000000001</v>
      </c>
      <c r="X40">
        <v>612.21900000000005</v>
      </c>
      <c r="Y40">
        <v>1.8460000000000001</v>
      </c>
      <c r="Z40">
        <v>11.223000000000001</v>
      </c>
      <c r="AA40">
        <v>72.298035999999996</v>
      </c>
      <c r="AB40">
        <v>0.65637199999999996</v>
      </c>
      <c r="AC40">
        <v>28.222761999999999</v>
      </c>
      <c r="AD40" s="1">
        <v>257</v>
      </c>
      <c r="AE40">
        <v>1</v>
      </c>
      <c r="AF40">
        <v>276</v>
      </c>
      <c r="AG40">
        <v>73</v>
      </c>
      <c r="AH40">
        <v>15.635293000000001</v>
      </c>
      <c r="AI40">
        <v>896.5</v>
      </c>
      <c r="AJ40">
        <v>0</v>
      </c>
      <c r="AK40">
        <v>19</v>
      </c>
      <c r="AL40">
        <v>2591</v>
      </c>
      <c r="AM40">
        <v>0.88104233470288529</v>
      </c>
      <c r="AN40" t="s">
        <v>69</v>
      </c>
      <c r="AO40">
        <v>242.08799999999999</v>
      </c>
      <c r="AP40" t="s">
        <v>410</v>
      </c>
      <c r="AQ40" t="s">
        <v>115</v>
      </c>
      <c r="AR40" t="s">
        <v>116</v>
      </c>
      <c r="AS40" t="s">
        <v>115</v>
      </c>
      <c r="AT40" t="s">
        <v>116</v>
      </c>
      <c r="AU40" t="s">
        <v>181</v>
      </c>
      <c r="AV40" t="s">
        <v>409</v>
      </c>
      <c r="AW40" t="s">
        <v>69</v>
      </c>
      <c r="AX40">
        <v>2738</v>
      </c>
      <c r="AY40" t="s">
        <v>292</v>
      </c>
      <c r="AZ40">
        <v>7</v>
      </c>
      <c r="BA40" t="s">
        <v>316</v>
      </c>
      <c r="BB40">
        <v>8</v>
      </c>
      <c r="BC40">
        <v>1</v>
      </c>
      <c r="BE40" t="s">
        <v>317</v>
      </c>
      <c r="BF40" t="s">
        <v>318</v>
      </c>
      <c r="BG40" t="s">
        <v>317</v>
      </c>
      <c r="BI40" t="s">
        <v>115</v>
      </c>
      <c r="BJ40" t="s">
        <v>409</v>
      </c>
      <c r="BK40" t="s">
        <v>69</v>
      </c>
      <c r="BL40">
        <v>0.88104233470288529</v>
      </c>
      <c r="BM40">
        <v>2738</v>
      </c>
      <c r="BN40" t="s">
        <v>116</v>
      </c>
      <c r="BO40" t="s">
        <v>181</v>
      </c>
      <c r="BP40">
        <v>8</v>
      </c>
      <c r="BQ40">
        <v>1130.4009999999998</v>
      </c>
      <c r="BR40">
        <v>9.0786975181455822E-3</v>
      </c>
      <c r="BS40">
        <v>0.390366925043441</v>
      </c>
      <c r="BT40">
        <v>0.2273529482015674</v>
      </c>
      <c r="BU40">
        <v>11.223000000000001</v>
      </c>
      <c r="BV40">
        <v>8.8464182179598227E-2</v>
      </c>
      <c r="BW40">
        <v>24.416114281569111</v>
      </c>
      <c r="BX40">
        <v>19</v>
      </c>
      <c r="BY40">
        <v>1</v>
      </c>
      <c r="BZ40">
        <v>276</v>
      </c>
    </row>
    <row r="41" spans="1:78" ht="16.5">
      <c r="A41" s="293" t="str">
        <f t="shared" si="1"/>
        <v>미추홀교통</v>
      </c>
      <c r="B41" s="124" t="str">
        <f t="shared" si="2"/>
        <v>이상환</v>
      </c>
      <c r="C41" s="125" t="str">
        <f t="shared" si="3"/>
        <v>C</v>
      </c>
      <c r="D41" s="126">
        <f t="shared" si="4"/>
        <v>0.87996935512637164</v>
      </c>
      <c r="E41" s="127">
        <f t="shared" si="5"/>
        <v>2993</v>
      </c>
      <c r="F41" s="128" t="str">
        <f t="shared" si="6"/>
        <v>12</v>
      </c>
      <c r="G41" s="129" t="str">
        <f t="shared" si="7"/>
        <v>70바2771</v>
      </c>
      <c r="H41" s="130">
        <f t="shared" si="8"/>
        <v>5</v>
      </c>
      <c r="I41" s="131">
        <f t="shared" si="9"/>
        <v>419.57399999999996</v>
      </c>
      <c r="J41" s="132">
        <f t="shared" si="10"/>
        <v>8.9103445413960623E-3</v>
      </c>
      <c r="K41" s="132">
        <f t="shared" si="11"/>
        <v>0.37137491479650153</v>
      </c>
      <c r="L41" s="132">
        <f t="shared" si="12"/>
        <v>0.22403676109577814</v>
      </c>
      <c r="M41" s="133">
        <f t="shared" si="13"/>
        <v>13.648</v>
      </c>
      <c r="N41" s="134">
        <f t="shared" si="14"/>
        <v>0.23833697988912567</v>
      </c>
      <c r="O41" s="134">
        <f t="shared" si="15"/>
        <v>27.170415707360327</v>
      </c>
      <c r="P41" s="216">
        <f t="shared" si="16"/>
        <v>8</v>
      </c>
      <c r="Q41" s="217">
        <f t="shared" si="17"/>
        <v>1</v>
      </c>
      <c r="R41" s="217">
        <f t="shared" si="18"/>
        <v>114</v>
      </c>
      <c r="T41">
        <v>511</v>
      </c>
      <c r="U41">
        <v>2993</v>
      </c>
      <c r="V41" t="s">
        <v>411</v>
      </c>
      <c r="W41">
        <v>419.57400000000001</v>
      </c>
      <c r="X41">
        <v>225.22200000000001</v>
      </c>
      <c r="Y41">
        <v>1.863</v>
      </c>
      <c r="Z41">
        <v>13.648</v>
      </c>
      <c r="AA41">
        <v>23.037493000000001</v>
      </c>
      <c r="AB41">
        <v>0.20527200000000001</v>
      </c>
      <c r="AC41">
        <v>8.5555470000000007</v>
      </c>
      <c r="AD41" s="1">
        <v>94</v>
      </c>
      <c r="AE41">
        <v>1</v>
      </c>
      <c r="AF41">
        <v>114</v>
      </c>
      <c r="AG41">
        <v>73</v>
      </c>
      <c r="AH41">
        <v>18.212658000000001</v>
      </c>
      <c r="AI41">
        <v>2213.4</v>
      </c>
      <c r="AJ41">
        <v>0</v>
      </c>
      <c r="AK41">
        <v>8</v>
      </c>
      <c r="AL41">
        <v>1142</v>
      </c>
      <c r="AM41">
        <v>0.87996935512637164</v>
      </c>
      <c r="AN41" t="s">
        <v>69</v>
      </c>
      <c r="AO41">
        <v>121.443</v>
      </c>
      <c r="AP41" t="s">
        <v>412</v>
      </c>
      <c r="AQ41" t="s">
        <v>115</v>
      </c>
      <c r="AR41" t="s">
        <v>116</v>
      </c>
      <c r="AS41" t="s">
        <v>115</v>
      </c>
      <c r="AT41" t="s">
        <v>116</v>
      </c>
      <c r="AU41" t="s">
        <v>181</v>
      </c>
      <c r="AV41" t="s">
        <v>411</v>
      </c>
      <c r="AW41" t="s">
        <v>69</v>
      </c>
      <c r="AX41">
        <v>2993</v>
      </c>
      <c r="AY41" t="s">
        <v>292</v>
      </c>
      <c r="AZ41">
        <v>8</v>
      </c>
      <c r="BA41" t="s">
        <v>304</v>
      </c>
      <c r="BB41">
        <v>5</v>
      </c>
      <c r="BC41">
        <v>1</v>
      </c>
      <c r="BE41" t="s">
        <v>317</v>
      </c>
      <c r="BF41" t="s">
        <v>318</v>
      </c>
      <c r="BG41" t="s">
        <v>317</v>
      </c>
      <c r="BI41" t="s">
        <v>115</v>
      </c>
      <c r="BJ41" t="s">
        <v>411</v>
      </c>
      <c r="BK41" t="s">
        <v>69</v>
      </c>
      <c r="BL41">
        <v>0.87996935512637164</v>
      </c>
      <c r="BM41">
        <v>2993</v>
      </c>
      <c r="BN41" t="s">
        <v>116</v>
      </c>
      <c r="BO41" t="s">
        <v>181</v>
      </c>
      <c r="BP41">
        <v>5</v>
      </c>
      <c r="BQ41">
        <v>419.57399999999996</v>
      </c>
      <c r="BR41">
        <v>8.9103445413960623E-3</v>
      </c>
      <c r="BS41">
        <v>0.37137491479650153</v>
      </c>
      <c r="BT41">
        <v>0.22403676109577808</v>
      </c>
      <c r="BU41">
        <v>13.648</v>
      </c>
      <c r="BV41">
        <v>0.23833697988912567</v>
      </c>
      <c r="BW41">
        <v>27.170415707360327</v>
      </c>
      <c r="BX41">
        <v>8</v>
      </c>
      <c r="BY41">
        <v>1</v>
      </c>
      <c r="BZ41">
        <v>114</v>
      </c>
    </row>
    <row r="42" spans="1:78" ht="16.5">
      <c r="A42" s="294" t="str">
        <f t="shared" si="1"/>
        <v>미추홀교통</v>
      </c>
      <c r="B42" s="108" t="str">
        <f t="shared" si="2"/>
        <v>이승훈</v>
      </c>
      <c r="C42" s="109" t="str">
        <f t="shared" si="3"/>
        <v>A</v>
      </c>
      <c r="D42" s="110">
        <f t="shared" si="4"/>
        <v>0.9742857142857142</v>
      </c>
      <c r="E42" s="111">
        <f t="shared" si="5"/>
        <v>2925</v>
      </c>
      <c r="F42" s="112" t="str">
        <f t="shared" si="6"/>
        <v>12</v>
      </c>
      <c r="G42" s="113" t="str">
        <f t="shared" si="7"/>
        <v>70바2651</v>
      </c>
      <c r="H42" s="114">
        <f t="shared" si="8"/>
        <v>1</v>
      </c>
      <c r="I42" s="115">
        <f t="shared" si="9"/>
        <v>2622.4940000000001</v>
      </c>
      <c r="J42" s="116">
        <f t="shared" si="10"/>
        <v>1.520015309691646E-2</v>
      </c>
      <c r="K42" s="116">
        <f t="shared" si="11"/>
        <v>0.32601281402855214</v>
      </c>
      <c r="L42" s="116">
        <f t="shared" si="12"/>
        <v>5.2240348309662482E-2</v>
      </c>
      <c r="M42" s="117">
        <f t="shared" si="13"/>
        <v>9.2629999999999999</v>
      </c>
      <c r="N42" s="118">
        <f t="shared" si="14"/>
        <v>7.6263282203886826E-2</v>
      </c>
      <c r="O42" s="118">
        <f t="shared" si="15"/>
        <v>10.867517714053873</v>
      </c>
      <c r="P42" s="218">
        <f t="shared" si="16"/>
        <v>1</v>
      </c>
      <c r="Q42" s="219">
        <f t="shared" si="17"/>
        <v>2</v>
      </c>
      <c r="R42" s="219">
        <f t="shared" si="18"/>
        <v>285</v>
      </c>
      <c r="T42">
        <v>511</v>
      </c>
      <c r="U42">
        <v>2925</v>
      </c>
      <c r="V42" t="s">
        <v>214</v>
      </c>
      <c r="W42">
        <v>2622.4940000000001</v>
      </c>
      <c r="X42">
        <v>1281.8330000000001</v>
      </c>
      <c r="Y42">
        <v>2.0459999999999998</v>
      </c>
      <c r="Z42">
        <v>9.2629999999999999</v>
      </c>
      <c r="AA42">
        <v>157.94439600000001</v>
      </c>
      <c r="AB42">
        <v>2.400779</v>
      </c>
      <c r="AC42">
        <v>51.491897000000002</v>
      </c>
      <c r="AD42" s="1">
        <v>137</v>
      </c>
      <c r="AE42">
        <v>2</v>
      </c>
      <c r="AF42">
        <v>285</v>
      </c>
      <c r="AG42">
        <v>83</v>
      </c>
      <c r="AH42">
        <v>16.603905999999998</v>
      </c>
      <c r="AI42">
        <v>1521</v>
      </c>
      <c r="AJ42">
        <v>1.7</v>
      </c>
      <c r="AK42">
        <v>1</v>
      </c>
      <c r="AL42">
        <v>98</v>
      </c>
      <c r="AM42">
        <v>0.9742857142857142</v>
      </c>
      <c r="AN42" t="s">
        <v>66</v>
      </c>
      <c r="AO42">
        <v>2622.4940000000001</v>
      </c>
      <c r="AP42" t="s">
        <v>413</v>
      </c>
      <c r="AQ42" t="s">
        <v>115</v>
      </c>
      <c r="AR42" t="s">
        <v>116</v>
      </c>
      <c r="AS42" t="s">
        <v>115</v>
      </c>
      <c r="AT42" t="s">
        <v>116</v>
      </c>
      <c r="AU42" t="s">
        <v>173</v>
      </c>
      <c r="AV42" t="s">
        <v>214</v>
      </c>
      <c r="AW42" t="s">
        <v>66</v>
      </c>
      <c r="AX42">
        <v>2925</v>
      </c>
      <c r="AY42" t="s">
        <v>298</v>
      </c>
      <c r="AZ42">
        <v>4</v>
      </c>
      <c r="BA42" t="s">
        <v>308</v>
      </c>
      <c r="BB42">
        <v>1</v>
      </c>
      <c r="BC42">
        <v>1</v>
      </c>
      <c r="BE42" t="s">
        <v>66</v>
      </c>
      <c r="BF42">
        <v>0</v>
      </c>
      <c r="BG42" t="s">
        <v>254</v>
      </c>
      <c r="BI42" t="s">
        <v>115</v>
      </c>
      <c r="BJ42" t="s">
        <v>214</v>
      </c>
      <c r="BK42" t="s">
        <v>66</v>
      </c>
      <c r="BL42">
        <v>0.9742857142857142</v>
      </c>
      <c r="BM42">
        <v>2925</v>
      </c>
      <c r="BN42" t="s">
        <v>116</v>
      </c>
      <c r="BO42" t="s">
        <v>173</v>
      </c>
      <c r="BP42">
        <v>1</v>
      </c>
      <c r="BQ42">
        <v>2622.4940000000001</v>
      </c>
      <c r="BR42">
        <v>1.520015309691646E-2</v>
      </c>
      <c r="BS42">
        <v>0.32601281402855214</v>
      </c>
      <c r="BT42">
        <v>5.2240348309662482E-2</v>
      </c>
      <c r="BU42">
        <v>9.2629999999999999</v>
      </c>
      <c r="BV42">
        <v>7.6263282203886826E-2</v>
      </c>
      <c r="BW42">
        <v>10.867517714053873</v>
      </c>
      <c r="BX42">
        <v>1</v>
      </c>
      <c r="BY42">
        <v>2</v>
      </c>
      <c r="BZ42">
        <v>285</v>
      </c>
    </row>
    <row r="43" spans="1:78" ht="16.5">
      <c r="A43" s="293" t="str">
        <f t="shared" si="1"/>
        <v>미추홀교통</v>
      </c>
      <c r="B43" s="124" t="str">
        <f t="shared" si="2"/>
        <v>이영우</v>
      </c>
      <c r="C43" s="125" t="str">
        <f t="shared" si="3"/>
        <v>C</v>
      </c>
      <c r="D43" s="126">
        <f t="shared" si="4"/>
        <v>0.89095238095238094</v>
      </c>
      <c r="E43" s="127">
        <f t="shared" si="5"/>
        <v>4297</v>
      </c>
      <c r="F43" s="128" t="str">
        <f t="shared" si="6"/>
        <v>12</v>
      </c>
      <c r="G43" s="129" t="str">
        <f t="shared" si="7"/>
        <v>70바2766</v>
      </c>
      <c r="H43" s="130">
        <f t="shared" si="8"/>
        <v>1</v>
      </c>
      <c r="I43" s="131">
        <f t="shared" si="9"/>
        <v>5662.54</v>
      </c>
      <c r="J43" s="132">
        <f t="shared" si="10"/>
        <v>4.7402859890119983E-2</v>
      </c>
      <c r="K43" s="132">
        <f t="shared" si="11"/>
        <v>0.37025986300647717</v>
      </c>
      <c r="L43" s="132">
        <f t="shared" si="12"/>
        <v>0.20874024730951127</v>
      </c>
      <c r="M43" s="133">
        <f t="shared" si="13"/>
        <v>10.561</v>
      </c>
      <c r="N43" s="134">
        <f t="shared" si="14"/>
        <v>1.1478947610083108</v>
      </c>
      <c r="O43" s="134">
        <f t="shared" si="15"/>
        <v>22.904915461965832</v>
      </c>
      <c r="P43" s="216">
        <f t="shared" si="16"/>
        <v>114</v>
      </c>
      <c r="Q43" s="217">
        <f t="shared" si="17"/>
        <v>65</v>
      </c>
      <c r="R43" s="217">
        <f t="shared" si="18"/>
        <v>1297</v>
      </c>
      <c r="T43">
        <v>511</v>
      </c>
      <c r="U43">
        <v>4297</v>
      </c>
      <c r="V43" t="s">
        <v>215</v>
      </c>
      <c r="W43">
        <v>5662.54</v>
      </c>
      <c r="X43">
        <v>3027.1289999999999</v>
      </c>
      <c r="Y43">
        <v>1.871</v>
      </c>
      <c r="Z43">
        <v>10.561</v>
      </c>
      <c r="AA43">
        <v>381.89075600000001</v>
      </c>
      <c r="AB43">
        <v>18.102713999999999</v>
      </c>
      <c r="AC43">
        <v>141.398819</v>
      </c>
      <c r="AD43" s="1">
        <v>1182</v>
      </c>
      <c r="AE43">
        <v>65</v>
      </c>
      <c r="AF43">
        <v>1297</v>
      </c>
      <c r="AG43">
        <v>86</v>
      </c>
      <c r="AH43">
        <v>14.827643</v>
      </c>
      <c r="AI43">
        <v>4772.8999999999996</v>
      </c>
      <c r="AJ43">
        <v>33.1</v>
      </c>
      <c r="AK43">
        <v>114</v>
      </c>
      <c r="AL43">
        <v>25572</v>
      </c>
      <c r="AM43">
        <v>0.89095238095238094</v>
      </c>
      <c r="AN43" t="s">
        <v>69</v>
      </c>
      <c r="AO43">
        <v>5662.54</v>
      </c>
      <c r="AP43" t="s">
        <v>414</v>
      </c>
      <c r="AQ43" t="s">
        <v>115</v>
      </c>
      <c r="AR43" t="s">
        <v>116</v>
      </c>
      <c r="AS43" t="s">
        <v>115</v>
      </c>
      <c r="AT43" t="s">
        <v>116</v>
      </c>
      <c r="AU43" t="s">
        <v>180</v>
      </c>
      <c r="AV43" t="s">
        <v>215</v>
      </c>
      <c r="AW43" t="s">
        <v>69</v>
      </c>
      <c r="AX43">
        <v>4297</v>
      </c>
      <c r="AY43" t="s">
        <v>292</v>
      </c>
      <c r="AZ43">
        <v>2</v>
      </c>
      <c r="BA43" t="s">
        <v>251</v>
      </c>
      <c r="BB43">
        <v>1</v>
      </c>
      <c r="BC43">
        <v>1</v>
      </c>
      <c r="BE43" t="s">
        <v>68</v>
      </c>
      <c r="BF43">
        <v>-1</v>
      </c>
      <c r="BG43" t="s">
        <v>256</v>
      </c>
      <c r="BI43" t="s">
        <v>115</v>
      </c>
      <c r="BJ43" t="s">
        <v>215</v>
      </c>
      <c r="BK43" t="s">
        <v>69</v>
      </c>
      <c r="BL43">
        <v>0.89095238095238094</v>
      </c>
      <c r="BM43">
        <v>4297</v>
      </c>
      <c r="BN43" t="s">
        <v>116</v>
      </c>
      <c r="BO43" t="s">
        <v>180</v>
      </c>
      <c r="BP43">
        <v>1</v>
      </c>
      <c r="BQ43">
        <v>5662.54</v>
      </c>
      <c r="BR43">
        <v>4.7402859890119983E-2</v>
      </c>
      <c r="BS43">
        <v>0.37025986300647717</v>
      </c>
      <c r="BT43">
        <v>0.20874024730951127</v>
      </c>
      <c r="BU43">
        <v>10.561</v>
      </c>
      <c r="BV43">
        <v>1.1478947610083108</v>
      </c>
      <c r="BW43">
        <v>22.904915461965832</v>
      </c>
      <c r="BX43">
        <v>114</v>
      </c>
      <c r="BY43">
        <v>65</v>
      </c>
      <c r="BZ43">
        <v>1297</v>
      </c>
    </row>
    <row r="44" spans="1:78" ht="16.5">
      <c r="A44" s="294" t="str">
        <f t="shared" si="1"/>
        <v>미추홀교통</v>
      </c>
      <c r="B44" s="108" t="str">
        <f t="shared" si="2"/>
        <v>이영진</v>
      </c>
      <c r="C44" s="109" t="str">
        <f t="shared" si="3"/>
        <v>B</v>
      </c>
      <c r="D44" s="110">
        <f t="shared" si="4"/>
        <v>0.91190476190476188</v>
      </c>
      <c r="E44" s="111">
        <f t="shared" si="5"/>
        <v>1417</v>
      </c>
      <c r="F44" s="112" t="str">
        <f t="shared" si="6"/>
        <v>12</v>
      </c>
      <c r="G44" s="113" t="str">
        <f t="shared" si="7"/>
        <v>70바2619</v>
      </c>
      <c r="H44" s="114">
        <f t="shared" si="8"/>
        <v>1</v>
      </c>
      <c r="I44" s="115">
        <f t="shared" si="9"/>
        <v>3227.83</v>
      </c>
      <c r="J44" s="116">
        <f t="shared" si="10"/>
        <v>2.7936129190454247E-2</v>
      </c>
      <c r="K44" s="116">
        <f t="shared" si="11"/>
        <v>0.35883266251502033</v>
      </c>
      <c r="L44" s="116">
        <f t="shared" si="12"/>
        <v>0.13197721069573057</v>
      </c>
      <c r="M44" s="117">
        <f t="shared" si="13"/>
        <v>9.4809999999999999</v>
      </c>
      <c r="N44" s="118">
        <f t="shared" si="14"/>
        <v>0.5886307519293148</v>
      </c>
      <c r="O44" s="118">
        <f t="shared" si="15"/>
        <v>14.220079743976603</v>
      </c>
      <c r="P44" s="218">
        <f t="shared" si="16"/>
        <v>28</v>
      </c>
      <c r="Q44" s="219">
        <f t="shared" si="17"/>
        <v>19</v>
      </c>
      <c r="R44" s="219">
        <f t="shared" si="18"/>
        <v>459</v>
      </c>
      <c r="T44">
        <v>511</v>
      </c>
      <c r="U44">
        <v>1417</v>
      </c>
      <c r="V44" t="s">
        <v>216</v>
      </c>
      <c r="W44">
        <v>3227.83</v>
      </c>
      <c r="X44">
        <v>1685.28</v>
      </c>
      <c r="Y44">
        <v>1.915</v>
      </c>
      <c r="Z44">
        <v>9.4809999999999999</v>
      </c>
      <c r="AA44">
        <v>215.10245599999999</v>
      </c>
      <c r="AB44">
        <v>6.0091299999999999</v>
      </c>
      <c r="AC44">
        <v>77.185787000000005</v>
      </c>
      <c r="AD44" s="1">
        <v>426</v>
      </c>
      <c r="AE44">
        <v>19</v>
      </c>
      <c r="AF44">
        <v>459</v>
      </c>
      <c r="AG44">
        <v>77</v>
      </c>
      <c r="AH44">
        <v>15.006011000000001</v>
      </c>
      <c r="AI44">
        <v>837.5</v>
      </c>
      <c r="AJ44">
        <v>0</v>
      </c>
      <c r="AK44">
        <v>28</v>
      </c>
      <c r="AL44">
        <v>4367</v>
      </c>
      <c r="AM44">
        <v>0.91190476190476188</v>
      </c>
      <c r="AN44" t="s">
        <v>68</v>
      </c>
      <c r="AO44">
        <v>3227.83</v>
      </c>
      <c r="AP44" t="s">
        <v>415</v>
      </c>
      <c r="AQ44" t="s">
        <v>115</v>
      </c>
      <c r="AR44" t="s">
        <v>116</v>
      </c>
      <c r="AS44" t="s">
        <v>115</v>
      </c>
      <c r="AT44" t="s">
        <v>116</v>
      </c>
      <c r="AU44" t="s">
        <v>171</v>
      </c>
      <c r="AV44" t="s">
        <v>216</v>
      </c>
      <c r="AW44" t="s">
        <v>68</v>
      </c>
      <c r="AX44">
        <v>1417</v>
      </c>
      <c r="AY44" t="s">
        <v>289</v>
      </c>
      <c r="AZ44">
        <v>7</v>
      </c>
      <c r="BA44" t="s">
        <v>275</v>
      </c>
      <c r="BB44">
        <v>1</v>
      </c>
      <c r="BC44">
        <v>1</v>
      </c>
      <c r="BE44" t="s">
        <v>68</v>
      </c>
      <c r="BF44">
        <v>0</v>
      </c>
      <c r="BG44" t="s">
        <v>254</v>
      </c>
      <c r="BI44" t="s">
        <v>115</v>
      </c>
      <c r="BJ44" t="s">
        <v>216</v>
      </c>
      <c r="BK44" t="s">
        <v>68</v>
      </c>
      <c r="BL44">
        <v>0.91190476190476188</v>
      </c>
      <c r="BM44">
        <v>1417</v>
      </c>
      <c r="BN44" t="s">
        <v>116</v>
      </c>
      <c r="BO44" t="s">
        <v>171</v>
      </c>
      <c r="BP44">
        <v>1</v>
      </c>
      <c r="BQ44">
        <v>3227.83</v>
      </c>
      <c r="BR44">
        <v>2.7936129190454247E-2</v>
      </c>
      <c r="BS44">
        <v>0.35883266251502033</v>
      </c>
      <c r="BT44">
        <v>0.13197721069573057</v>
      </c>
      <c r="BU44">
        <v>9.4809999999999999</v>
      </c>
      <c r="BV44">
        <v>0.5886307519293148</v>
      </c>
      <c r="BW44">
        <v>14.220079743976603</v>
      </c>
      <c r="BX44">
        <v>28</v>
      </c>
      <c r="BY44">
        <v>19</v>
      </c>
      <c r="BZ44">
        <v>459</v>
      </c>
    </row>
    <row r="45" spans="1:78" ht="16.5">
      <c r="A45" s="293" t="str">
        <f t="shared" si="1"/>
        <v>미추홀교통</v>
      </c>
      <c r="B45" s="124" t="str">
        <f t="shared" si="2"/>
        <v>이우정</v>
      </c>
      <c r="C45" s="125" t="str">
        <f t="shared" si="3"/>
        <v>D</v>
      </c>
      <c r="D45" s="126">
        <f t="shared" si="4"/>
        <v>0.81898234885982979</v>
      </c>
      <c r="E45" s="127">
        <f t="shared" si="5"/>
        <v>3423</v>
      </c>
      <c r="F45" s="128" t="str">
        <f t="shared" si="6"/>
        <v>76</v>
      </c>
      <c r="G45" s="129" t="str">
        <f t="shared" si="7"/>
        <v>70바2692</v>
      </c>
      <c r="H45" s="130">
        <f t="shared" si="8"/>
        <v>5</v>
      </c>
      <c r="I45" s="131">
        <f t="shared" si="9"/>
        <v>1020.2850000000001</v>
      </c>
      <c r="J45" s="132">
        <f t="shared" si="10"/>
        <v>4.120908432746026E-2</v>
      </c>
      <c r="K45" s="132">
        <f t="shared" si="11"/>
        <v>0.31972559914037318</v>
      </c>
      <c r="L45" s="132">
        <f t="shared" si="12"/>
        <v>0.3165782109900665</v>
      </c>
      <c r="M45" s="133">
        <f t="shared" si="13"/>
        <v>9.9939999999999998</v>
      </c>
      <c r="N45" s="134">
        <f t="shared" si="14"/>
        <v>0</v>
      </c>
      <c r="O45" s="134">
        <f t="shared" si="15"/>
        <v>7.5469109121470952</v>
      </c>
      <c r="P45" s="216">
        <f t="shared" si="16"/>
        <v>5</v>
      </c>
      <c r="Q45" s="217">
        <f t="shared" si="17"/>
        <v>0</v>
      </c>
      <c r="R45" s="217">
        <f t="shared" si="18"/>
        <v>77</v>
      </c>
      <c r="T45">
        <v>511</v>
      </c>
      <c r="U45">
        <v>3423</v>
      </c>
      <c r="V45" t="s">
        <v>217</v>
      </c>
      <c r="W45">
        <v>1020.285</v>
      </c>
      <c r="X45">
        <v>402.50200000000001</v>
      </c>
      <c r="Y45">
        <v>2.5350000000000001</v>
      </c>
      <c r="Z45">
        <v>9.9939999999999998</v>
      </c>
      <c r="AA45">
        <v>63.179977000000001</v>
      </c>
      <c r="AB45">
        <v>2.6035889999999999</v>
      </c>
      <c r="AC45">
        <v>20.200256</v>
      </c>
      <c r="AD45" s="1">
        <v>323</v>
      </c>
      <c r="AE45">
        <v>0</v>
      </c>
      <c r="AF45">
        <v>77</v>
      </c>
      <c r="AG45">
        <v>73</v>
      </c>
      <c r="AH45">
        <v>16.148866000000002</v>
      </c>
      <c r="AI45">
        <v>117.2</v>
      </c>
      <c r="AJ45">
        <v>0</v>
      </c>
      <c r="AK45">
        <v>5</v>
      </c>
      <c r="AL45">
        <v>995</v>
      </c>
      <c r="AM45">
        <v>0.81898234885982979</v>
      </c>
      <c r="AN45" t="s">
        <v>67</v>
      </c>
      <c r="AO45">
        <v>375.851</v>
      </c>
      <c r="AP45" t="s">
        <v>416</v>
      </c>
      <c r="AQ45" t="s">
        <v>115</v>
      </c>
      <c r="AR45" t="s">
        <v>118</v>
      </c>
      <c r="AS45" t="s">
        <v>115</v>
      </c>
      <c r="AT45" t="s">
        <v>118</v>
      </c>
      <c r="AU45" t="s">
        <v>186</v>
      </c>
      <c r="AV45" t="s">
        <v>217</v>
      </c>
      <c r="AW45" t="s">
        <v>67</v>
      </c>
      <c r="AX45">
        <v>3423</v>
      </c>
      <c r="AY45" t="s">
        <v>303</v>
      </c>
      <c r="AZ45">
        <v>5</v>
      </c>
      <c r="BA45" t="s">
        <v>311</v>
      </c>
      <c r="BB45">
        <v>5</v>
      </c>
      <c r="BC45">
        <v>1</v>
      </c>
      <c r="BE45" t="s">
        <v>67</v>
      </c>
      <c r="BF45">
        <v>0</v>
      </c>
      <c r="BG45" t="s">
        <v>254</v>
      </c>
      <c r="BI45" t="s">
        <v>115</v>
      </c>
      <c r="BJ45" t="s">
        <v>217</v>
      </c>
      <c r="BK45" t="s">
        <v>67</v>
      </c>
      <c r="BL45">
        <v>0.81898234885982979</v>
      </c>
      <c r="BM45">
        <v>3423</v>
      </c>
      <c r="BN45" t="s">
        <v>118</v>
      </c>
      <c r="BO45" t="s">
        <v>186</v>
      </c>
      <c r="BP45">
        <v>5</v>
      </c>
      <c r="BQ45">
        <v>1020.2850000000001</v>
      </c>
      <c r="BR45">
        <v>4.120908432746026E-2</v>
      </c>
      <c r="BS45">
        <v>0.31972559914037318</v>
      </c>
      <c r="BT45">
        <v>0.3165782109900665</v>
      </c>
      <c r="BU45">
        <v>9.9939999999999998</v>
      </c>
      <c r="BV45">
        <v>0</v>
      </c>
      <c r="BW45">
        <v>7.5469109121470952</v>
      </c>
      <c r="BX45">
        <v>5</v>
      </c>
      <c r="BY45">
        <v>0</v>
      </c>
      <c r="BZ45">
        <v>77</v>
      </c>
    </row>
    <row r="46" spans="1:78" ht="16.5">
      <c r="A46" s="294" t="str">
        <f t="shared" si="1"/>
        <v>미추홀교통</v>
      </c>
      <c r="B46" s="108" t="str">
        <f t="shared" si="2"/>
        <v>이인성</v>
      </c>
      <c r="C46" s="109" t="str">
        <f t="shared" si="3"/>
        <v>S</v>
      </c>
      <c r="D46" s="110">
        <f t="shared" si="4"/>
        <v>1.0093558760492358</v>
      </c>
      <c r="E46" s="111">
        <f t="shared" si="5"/>
        <v>4473</v>
      </c>
      <c r="F46" s="112" t="str">
        <f t="shared" si="6"/>
        <v>12</v>
      </c>
      <c r="G46" s="113" t="str">
        <f t="shared" si="7"/>
        <v>70바2771</v>
      </c>
      <c r="H46" s="114">
        <f t="shared" si="8"/>
        <v>5</v>
      </c>
      <c r="I46" s="115">
        <f t="shared" si="9"/>
        <v>965.66300000000001</v>
      </c>
      <c r="J46" s="116">
        <f t="shared" si="10"/>
        <v>1.7836138820605872E-3</v>
      </c>
      <c r="K46" s="116">
        <f t="shared" si="11"/>
        <v>0.31946750349429065</v>
      </c>
      <c r="L46" s="116">
        <f t="shared" si="12"/>
        <v>0.28684955310496518</v>
      </c>
      <c r="M46" s="117">
        <f t="shared" si="13"/>
        <v>8.61</v>
      </c>
      <c r="N46" s="118">
        <f t="shared" si="14"/>
        <v>0</v>
      </c>
      <c r="O46" s="118">
        <f t="shared" si="15"/>
        <v>16.672483050505196</v>
      </c>
      <c r="P46" s="218">
        <f t="shared" si="16"/>
        <v>0</v>
      </c>
      <c r="Q46" s="219">
        <f t="shared" si="17"/>
        <v>0</v>
      </c>
      <c r="R46" s="219">
        <f t="shared" si="18"/>
        <v>161</v>
      </c>
      <c r="T46">
        <v>511</v>
      </c>
      <c r="U46">
        <v>4473</v>
      </c>
      <c r="V46" t="s">
        <v>269</v>
      </c>
      <c r="W46">
        <v>965.66300000000001</v>
      </c>
      <c r="X46">
        <v>460.39100000000002</v>
      </c>
      <c r="Y46">
        <v>2.097</v>
      </c>
      <c r="Z46">
        <v>8.61</v>
      </c>
      <c r="AA46">
        <v>57.302760999999997</v>
      </c>
      <c r="AB46">
        <v>0.10220600000000001</v>
      </c>
      <c r="AC46">
        <v>18.306370000000001</v>
      </c>
      <c r="AD46" s="1">
        <v>277</v>
      </c>
      <c r="AE46">
        <v>0</v>
      </c>
      <c r="AF46">
        <v>161</v>
      </c>
      <c r="AG46">
        <v>86</v>
      </c>
      <c r="AH46">
        <v>16.851945000000001</v>
      </c>
      <c r="AI46">
        <v>363.3</v>
      </c>
      <c r="AJ46">
        <v>4.8</v>
      </c>
      <c r="AK46">
        <v>0</v>
      </c>
      <c r="AL46">
        <v>0</v>
      </c>
      <c r="AM46">
        <v>1.0093558760492358</v>
      </c>
      <c r="AN46" t="s">
        <v>250</v>
      </c>
      <c r="AO46">
        <v>335.46899999999999</v>
      </c>
      <c r="AP46" t="s">
        <v>417</v>
      </c>
      <c r="AQ46" t="s">
        <v>115</v>
      </c>
      <c r="AR46" t="s">
        <v>116</v>
      </c>
      <c r="AS46" t="s">
        <v>115</v>
      </c>
      <c r="AT46" t="s">
        <v>116</v>
      </c>
      <c r="AU46" t="s">
        <v>181</v>
      </c>
      <c r="AV46" t="s">
        <v>269</v>
      </c>
      <c r="AW46" t="s">
        <v>250</v>
      </c>
      <c r="AX46">
        <v>4473</v>
      </c>
      <c r="AY46" t="s">
        <v>309</v>
      </c>
      <c r="AZ46">
        <v>5</v>
      </c>
      <c r="BA46" t="s">
        <v>418</v>
      </c>
      <c r="BB46">
        <v>5</v>
      </c>
      <c r="BC46">
        <v>1</v>
      </c>
      <c r="BE46" t="s">
        <v>66</v>
      </c>
      <c r="BF46">
        <v>1</v>
      </c>
      <c r="BG46" t="s">
        <v>252</v>
      </c>
      <c r="BI46" t="s">
        <v>115</v>
      </c>
      <c r="BJ46" t="s">
        <v>269</v>
      </c>
      <c r="BK46" t="s">
        <v>250</v>
      </c>
      <c r="BL46">
        <v>1.0093558760492358</v>
      </c>
      <c r="BM46">
        <v>4473</v>
      </c>
      <c r="BN46" t="s">
        <v>116</v>
      </c>
      <c r="BO46" t="s">
        <v>181</v>
      </c>
      <c r="BP46">
        <v>5</v>
      </c>
      <c r="BQ46">
        <v>965.66300000000001</v>
      </c>
      <c r="BR46">
        <v>1.7836138820605872E-3</v>
      </c>
      <c r="BS46">
        <v>0.31946750349429065</v>
      </c>
      <c r="BT46">
        <v>0.28684955310496518</v>
      </c>
      <c r="BU46">
        <v>8.61</v>
      </c>
      <c r="BV46">
        <v>0</v>
      </c>
      <c r="BW46">
        <v>16.672483050505196</v>
      </c>
      <c r="BX46">
        <v>0</v>
      </c>
      <c r="BY46">
        <v>0</v>
      </c>
      <c r="BZ46">
        <v>161</v>
      </c>
    </row>
    <row r="47" spans="1:78" ht="16.5">
      <c r="A47" s="293" t="str">
        <f t="shared" si="1"/>
        <v>미추홀교통</v>
      </c>
      <c r="B47" s="124" t="str">
        <f t="shared" si="2"/>
        <v>이재선</v>
      </c>
      <c r="C47" s="125" t="str">
        <f t="shared" si="3"/>
        <v>B</v>
      </c>
      <c r="D47" s="126">
        <f t="shared" si="4"/>
        <v>0.92758619605352022</v>
      </c>
      <c r="E47" s="127">
        <f t="shared" si="5"/>
        <v>6653</v>
      </c>
      <c r="F47" s="128" t="str">
        <f t="shared" si="6"/>
        <v>12</v>
      </c>
      <c r="G47" s="129" t="str">
        <f t="shared" si="7"/>
        <v>70바2682</v>
      </c>
      <c r="H47" s="130">
        <f t="shared" si="8"/>
        <v>10</v>
      </c>
      <c r="I47" s="131">
        <f t="shared" si="9"/>
        <v>1502.2550000000001</v>
      </c>
      <c r="J47" s="132">
        <f t="shared" si="10"/>
        <v>6.9612688698749902E-3</v>
      </c>
      <c r="K47" s="132">
        <f t="shared" si="11"/>
        <v>0.39050213510848103</v>
      </c>
      <c r="L47" s="132">
        <f t="shared" si="12"/>
        <v>0.1424525130553734</v>
      </c>
      <c r="M47" s="133">
        <f t="shared" si="13"/>
        <v>10.893000000000001</v>
      </c>
      <c r="N47" s="134">
        <f t="shared" si="14"/>
        <v>0</v>
      </c>
      <c r="O47" s="134">
        <f t="shared" si="15"/>
        <v>40.006523526298793</v>
      </c>
      <c r="P47" s="216">
        <f t="shared" si="16"/>
        <v>21</v>
      </c>
      <c r="Q47" s="217">
        <f t="shared" si="17"/>
        <v>0</v>
      </c>
      <c r="R47" s="217">
        <f t="shared" si="18"/>
        <v>601</v>
      </c>
      <c r="T47">
        <v>511</v>
      </c>
      <c r="U47">
        <v>6653</v>
      </c>
      <c r="V47" t="s">
        <v>218</v>
      </c>
      <c r="W47">
        <v>1502.845</v>
      </c>
      <c r="X47">
        <v>780.59199999999998</v>
      </c>
      <c r="Y47">
        <v>1.925</v>
      </c>
      <c r="Z47">
        <v>10.893000000000001</v>
      </c>
      <c r="AA47">
        <v>95.127484999999993</v>
      </c>
      <c r="AB47">
        <v>0.66220800000000002</v>
      </c>
      <c r="AC47">
        <v>37.147486000000001</v>
      </c>
      <c r="AD47" s="1">
        <v>214</v>
      </c>
      <c r="AE47">
        <v>0</v>
      </c>
      <c r="AF47">
        <v>601</v>
      </c>
      <c r="AG47">
        <v>70</v>
      </c>
      <c r="AH47">
        <v>15.798220000000001</v>
      </c>
      <c r="AI47">
        <v>724.9</v>
      </c>
      <c r="AJ47">
        <v>0</v>
      </c>
      <c r="AK47">
        <v>21</v>
      </c>
      <c r="AL47">
        <v>2885</v>
      </c>
      <c r="AM47">
        <v>0.92758619605352022</v>
      </c>
      <c r="AN47" t="s">
        <v>68</v>
      </c>
      <c r="AO47">
        <v>259.45400000000001</v>
      </c>
      <c r="AP47" t="s">
        <v>419</v>
      </c>
      <c r="AQ47" t="s">
        <v>115</v>
      </c>
      <c r="AR47" t="s">
        <v>116</v>
      </c>
      <c r="AS47" t="s">
        <v>115</v>
      </c>
      <c r="AT47" t="s">
        <v>116</v>
      </c>
      <c r="AU47" t="s">
        <v>347</v>
      </c>
      <c r="AV47" t="s">
        <v>218</v>
      </c>
      <c r="AW47" t="s">
        <v>68</v>
      </c>
      <c r="AX47">
        <v>6653</v>
      </c>
      <c r="AY47" t="s">
        <v>289</v>
      </c>
      <c r="AZ47">
        <v>3</v>
      </c>
      <c r="BA47" t="s">
        <v>241</v>
      </c>
      <c r="BB47">
        <v>10</v>
      </c>
      <c r="BC47">
        <v>1</v>
      </c>
      <c r="BE47" t="s">
        <v>68</v>
      </c>
      <c r="BF47">
        <v>0</v>
      </c>
      <c r="BG47" t="s">
        <v>254</v>
      </c>
      <c r="BI47" t="s">
        <v>115</v>
      </c>
      <c r="BJ47" t="s">
        <v>218</v>
      </c>
      <c r="BK47" t="s">
        <v>68</v>
      </c>
      <c r="BL47">
        <v>0.92758619605352022</v>
      </c>
      <c r="BM47">
        <v>6653</v>
      </c>
      <c r="BN47" t="s">
        <v>116</v>
      </c>
      <c r="BO47" t="s">
        <v>347</v>
      </c>
      <c r="BP47">
        <v>10</v>
      </c>
      <c r="BQ47">
        <v>1502.2550000000001</v>
      </c>
      <c r="BR47">
        <v>6.9612688698749902E-3</v>
      </c>
      <c r="BS47">
        <v>0.39050213510848103</v>
      </c>
      <c r="BT47">
        <v>0.14239658780512959</v>
      </c>
      <c r="BU47">
        <v>10.893000000000001</v>
      </c>
      <c r="BV47">
        <v>0</v>
      </c>
      <c r="BW47">
        <v>40.006523526298793</v>
      </c>
      <c r="BX47">
        <v>21</v>
      </c>
      <c r="BY47">
        <v>0</v>
      </c>
      <c r="BZ47">
        <v>601</v>
      </c>
    </row>
    <row r="48" spans="1:78" ht="16.5">
      <c r="A48" s="294" t="str">
        <f t="shared" si="1"/>
        <v>미추홀교통</v>
      </c>
      <c r="B48" s="108" t="str">
        <f t="shared" si="2"/>
        <v>이진산</v>
      </c>
      <c r="C48" s="109" t="str">
        <f t="shared" si="3"/>
        <v>C</v>
      </c>
      <c r="D48" s="110">
        <f t="shared" si="4"/>
        <v>0.88666666666666671</v>
      </c>
      <c r="E48" s="111">
        <f t="shared" si="5"/>
        <v>8712</v>
      </c>
      <c r="F48" s="112" t="str">
        <f t="shared" si="6"/>
        <v>12</v>
      </c>
      <c r="G48" s="113" t="str">
        <f t="shared" si="7"/>
        <v>70바2617</v>
      </c>
      <c r="H48" s="114">
        <f t="shared" si="8"/>
        <v>1</v>
      </c>
      <c r="I48" s="115">
        <f t="shared" si="9"/>
        <v>2281.46</v>
      </c>
      <c r="J48" s="116">
        <f t="shared" si="10"/>
        <v>6.5891726703537152E-3</v>
      </c>
      <c r="K48" s="116">
        <f t="shared" si="11"/>
        <v>0.36477831932319987</v>
      </c>
      <c r="L48" s="116">
        <f t="shared" si="12"/>
        <v>0.28008380598388749</v>
      </c>
      <c r="M48" s="117">
        <f t="shared" si="13"/>
        <v>10.518000000000001</v>
      </c>
      <c r="N48" s="118">
        <f t="shared" si="14"/>
        <v>0</v>
      </c>
      <c r="O48" s="118">
        <f t="shared" si="15"/>
        <v>44.532886835622804</v>
      </c>
      <c r="P48" s="218">
        <f t="shared" si="16"/>
        <v>8</v>
      </c>
      <c r="Q48" s="219">
        <f t="shared" si="17"/>
        <v>0</v>
      </c>
      <c r="R48" s="219">
        <f t="shared" si="18"/>
        <v>1016</v>
      </c>
      <c r="T48">
        <v>511</v>
      </c>
      <c r="U48">
        <v>8712</v>
      </c>
      <c r="V48" t="s">
        <v>219</v>
      </c>
      <c r="W48">
        <v>2281.46</v>
      </c>
      <c r="X48">
        <v>1225.58</v>
      </c>
      <c r="Y48">
        <v>1.8620000000000001</v>
      </c>
      <c r="Z48">
        <v>10.518000000000001</v>
      </c>
      <c r="AA48">
        <v>143.580241</v>
      </c>
      <c r="AB48">
        <v>0.946075</v>
      </c>
      <c r="AC48">
        <v>52.374958999999997</v>
      </c>
      <c r="AD48" s="1">
        <v>639</v>
      </c>
      <c r="AE48">
        <v>0</v>
      </c>
      <c r="AF48">
        <v>1016</v>
      </c>
      <c r="AG48">
        <v>88</v>
      </c>
      <c r="AH48">
        <v>15.88979</v>
      </c>
      <c r="AI48">
        <v>1062</v>
      </c>
      <c r="AJ48">
        <v>44.1</v>
      </c>
      <c r="AK48">
        <v>8</v>
      </c>
      <c r="AL48">
        <v>1343</v>
      </c>
      <c r="AM48">
        <v>0.88666666666666671</v>
      </c>
      <c r="AN48" t="s">
        <v>69</v>
      </c>
      <c r="AO48">
        <v>2281.46</v>
      </c>
      <c r="AP48" t="s">
        <v>420</v>
      </c>
      <c r="AQ48" t="s">
        <v>115</v>
      </c>
      <c r="AR48" t="s">
        <v>116</v>
      </c>
      <c r="AS48" t="s">
        <v>115</v>
      </c>
      <c r="AT48" t="s">
        <v>116</v>
      </c>
      <c r="AU48" t="s">
        <v>170</v>
      </c>
      <c r="AV48" t="s">
        <v>219</v>
      </c>
      <c r="AW48" t="s">
        <v>69</v>
      </c>
      <c r="AX48">
        <v>8712</v>
      </c>
      <c r="AY48" t="s">
        <v>292</v>
      </c>
      <c r="AZ48">
        <v>4</v>
      </c>
      <c r="BA48" t="s">
        <v>315</v>
      </c>
      <c r="BB48">
        <v>1</v>
      </c>
      <c r="BC48">
        <v>1</v>
      </c>
      <c r="BE48" t="s">
        <v>69</v>
      </c>
      <c r="BF48">
        <v>0</v>
      </c>
      <c r="BG48" t="s">
        <v>254</v>
      </c>
      <c r="BI48" t="s">
        <v>115</v>
      </c>
      <c r="BJ48" t="s">
        <v>219</v>
      </c>
      <c r="BK48" t="s">
        <v>69</v>
      </c>
      <c r="BL48">
        <v>0.88666666666666671</v>
      </c>
      <c r="BM48">
        <v>8712</v>
      </c>
      <c r="BN48" t="s">
        <v>116</v>
      </c>
      <c r="BO48" t="s">
        <v>170</v>
      </c>
      <c r="BP48">
        <v>1</v>
      </c>
      <c r="BQ48">
        <v>2281.46</v>
      </c>
      <c r="BR48">
        <v>6.5891726703537152E-3</v>
      </c>
      <c r="BS48">
        <v>0.36477831932319987</v>
      </c>
      <c r="BT48">
        <v>0.28008380598388749</v>
      </c>
      <c r="BU48">
        <v>10.518000000000001</v>
      </c>
      <c r="BV48">
        <v>0</v>
      </c>
      <c r="BW48">
        <v>44.532886835622804</v>
      </c>
      <c r="BX48">
        <v>8</v>
      </c>
      <c r="BY48">
        <v>0</v>
      </c>
      <c r="BZ48">
        <v>1016</v>
      </c>
    </row>
    <row r="49" spans="1:78" ht="16.5">
      <c r="A49" s="293" t="str">
        <f t="shared" si="1"/>
        <v>미추홀교통</v>
      </c>
      <c r="B49" s="124" t="str">
        <f t="shared" si="2"/>
        <v>이창균</v>
      </c>
      <c r="C49" s="125" t="str">
        <f t="shared" si="3"/>
        <v>C</v>
      </c>
      <c r="D49" s="126">
        <f t="shared" si="4"/>
        <v>0.88264732086565822</v>
      </c>
      <c r="E49" s="127">
        <f t="shared" si="5"/>
        <v>9731</v>
      </c>
      <c r="F49" s="128" t="str">
        <f t="shared" si="6"/>
        <v>12</v>
      </c>
      <c r="G49" s="129" t="str">
        <f t="shared" si="7"/>
        <v>70바2867</v>
      </c>
      <c r="H49" s="130">
        <f t="shared" si="8"/>
        <v>7</v>
      </c>
      <c r="I49" s="131">
        <f t="shared" si="9"/>
        <v>1205.4639999999999</v>
      </c>
      <c r="J49" s="132">
        <f t="shared" si="10"/>
        <v>1.4310628222507454E-2</v>
      </c>
      <c r="K49" s="132">
        <f t="shared" si="11"/>
        <v>0.3742877283622616</v>
      </c>
      <c r="L49" s="132">
        <f t="shared" si="12"/>
        <v>0.11530829622452433</v>
      </c>
      <c r="M49" s="133">
        <f t="shared" si="13"/>
        <v>10.816000000000001</v>
      </c>
      <c r="N49" s="134">
        <f t="shared" si="14"/>
        <v>0</v>
      </c>
      <c r="O49" s="134">
        <f t="shared" si="15"/>
        <v>12.692208145577139</v>
      </c>
      <c r="P49" s="216">
        <f t="shared" si="16"/>
        <v>12</v>
      </c>
      <c r="Q49" s="217">
        <f t="shared" si="17"/>
        <v>0</v>
      </c>
      <c r="R49" s="217">
        <f t="shared" si="18"/>
        <v>153</v>
      </c>
      <c r="T49">
        <v>511</v>
      </c>
      <c r="U49">
        <v>9731</v>
      </c>
      <c r="V49" t="s">
        <v>277</v>
      </c>
      <c r="W49">
        <v>1205.4639999999999</v>
      </c>
      <c r="X49">
        <v>654.226</v>
      </c>
      <c r="Y49">
        <v>1.843</v>
      </c>
      <c r="Z49">
        <v>10.816000000000001</v>
      </c>
      <c r="AA49">
        <v>78.456373999999997</v>
      </c>
      <c r="AB49">
        <v>1.12276</v>
      </c>
      <c r="AC49">
        <v>29.365258000000001</v>
      </c>
      <c r="AD49" s="1">
        <v>139</v>
      </c>
      <c r="AE49">
        <v>0</v>
      </c>
      <c r="AF49">
        <v>153</v>
      </c>
      <c r="AG49">
        <v>73</v>
      </c>
      <c r="AH49">
        <v>15.364768</v>
      </c>
      <c r="AI49">
        <v>536.1</v>
      </c>
      <c r="AJ49">
        <v>0</v>
      </c>
      <c r="AK49">
        <v>12</v>
      </c>
      <c r="AL49">
        <v>1738</v>
      </c>
      <c r="AM49">
        <v>0.88264732086565822</v>
      </c>
      <c r="AN49" t="s">
        <v>69</v>
      </c>
      <c r="AO49">
        <v>337.38099999999997</v>
      </c>
      <c r="AP49" t="s">
        <v>421</v>
      </c>
      <c r="AQ49" t="s">
        <v>115</v>
      </c>
      <c r="AR49" t="s">
        <v>116</v>
      </c>
      <c r="AS49" t="s">
        <v>115</v>
      </c>
      <c r="AT49" t="s">
        <v>116</v>
      </c>
      <c r="AU49" t="s">
        <v>350</v>
      </c>
      <c r="AV49" t="s">
        <v>277</v>
      </c>
      <c r="AW49" t="s">
        <v>69</v>
      </c>
      <c r="AX49">
        <v>9731</v>
      </c>
      <c r="AY49" t="s">
        <v>292</v>
      </c>
      <c r="AZ49">
        <v>6</v>
      </c>
      <c r="BA49" t="s">
        <v>293</v>
      </c>
      <c r="BB49">
        <v>7</v>
      </c>
      <c r="BC49">
        <v>1</v>
      </c>
      <c r="BE49" t="s">
        <v>69</v>
      </c>
      <c r="BF49">
        <v>0</v>
      </c>
      <c r="BG49" t="s">
        <v>254</v>
      </c>
      <c r="BI49" t="s">
        <v>115</v>
      </c>
      <c r="BJ49" t="s">
        <v>277</v>
      </c>
      <c r="BK49" t="s">
        <v>69</v>
      </c>
      <c r="BL49">
        <v>0.88264732086565822</v>
      </c>
      <c r="BM49">
        <v>9731</v>
      </c>
      <c r="BN49" t="s">
        <v>116</v>
      </c>
      <c r="BO49" t="s">
        <v>350</v>
      </c>
      <c r="BP49">
        <v>7</v>
      </c>
      <c r="BQ49">
        <v>1205.4639999999999</v>
      </c>
      <c r="BR49">
        <v>1.4310628222507454E-2</v>
      </c>
      <c r="BS49">
        <v>0.3742877283622616</v>
      </c>
      <c r="BT49">
        <v>0.11530829622452433</v>
      </c>
      <c r="BU49">
        <v>10.816000000000001</v>
      </c>
      <c r="BV49">
        <v>0</v>
      </c>
      <c r="BW49">
        <v>12.692208145577139</v>
      </c>
      <c r="BX49">
        <v>12</v>
      </c>
      <c r="BY49">
        <v>0</v>
      </c>
      <c r="BZ49">
        <v>153</v>
      </c>
    </row>
    <row r="50" spans="1:78" ht="16.5">
      <c r="A50" s="294" t="str">
        <f t="shared" si="1"/>
        <v>미추홀교통</v>
      </c>
      <c r="B50" s="108" t="str">
        <f t="shared" si="2"/>
        <v>이청일</v>
      </c>
      <c r="C50" s="109" t="str">
        <f t="shared" si="3"/>
        <v>D</v>
      </c>
      <c r="D50" s="110">
        <f t="shared" si="4"/>
        <v>0.82729516372509759</v>
      </c>
      <c r="E50" s="111">
        <f t="shared" si="5"/>
        <v>259</v>
      </c>
      <c r="F50" s="112" t="str">
        <f t="shared" si="6"/>
        <v>76</v>
      </c>
      <c r="G50" s="113" t="str">
        <f t="shared" si="7"/>
        <v>70바2745</v>
      </c>
      <c r="H50" s="114">
        <f t="shared" si="8"/>
        <v>2</v>
      </c>
      <c r="I50" s="115">
        <f t="shared" si="9"/>
        <v>1669.36</v>
      </c>
      <c r="J50" s="116">
        <f t="shared" si="10"/>
        <v>4.0803723583396678E-2</v>
      </c>
      <c r="K50" s="116">
        <f t="shared" si="11"/>
        <v>0.35428942973305549</v>
      </c>
      <c r="L50" s="116">
        <f t="shared" si="12"/>
        <v>0.31988306896055974</v>
      </c>
      <c r="M50" s="117">
        <f t="shared" si="13"/>
        <v>8.8770000000000007</v>
      </c>
      <c r="N50" s="118">
        <f t="shared" si="14"/>
        <v>0</v>
      </c>
      <c r="O50" s="118">
        <f t="shared" si="15"/>
        <v>3.5342885896391434</v>
      </c>
      <c r="P50" s="218">
        <f t="shared" si="16"/>
        <v>42</v>
      </c>
      <c r="Q50" s="219">
        <f t="shared" si="17"/>
        <v>0</v>
      </c>
      <c r="R50" s="219">
        <f t="shared" si="18"/>
        <v>59</v>
      </c>
      <c r="T50">
        <v>511</v>
      </c>
      <c r="U50">
        <v>259</v>
      </c>
      <c r="V50" t="s">
        <v>220</v>
      </c>
      <c r="W50">
        <v>1669.36</v>
      </c>
      <c r="X50">
        <v>650.90700000000004</v>
      </c>
      <c r="Y50">
        <v>2.5649999999999999</v>
      </c>
      <c r="Z50">
        <v>8.8770000000000007</v>
      </c>
      <c r="AA50">
        <v>105.91303000000001</v>
      </c>
      <c r="AB50">
        <v>4.3216460000000003</v>
      </c>
      <c r="AC50">
        <v>37.523867000000003</v>
      </c>
      <c r="AD50" s="1">
        <v>534</v>
      </c>
      <c r="AE50">
        <v>0</v>
      </c>
      <c r="AF50">
        <v>59</v>
      </c>
      <c r="AG50">
        <v>70</v>
      </c>
      <c r="AH50">
        <v>15.761611</v>
      </c>
      <c r="AI50">
        <v>240.5</v>
      </c>
      <c r="AJ50">
        <v>0</v>
      </c>
      <c r="AK50">
        <v>42</v>
      </c>
      <c r="AL50">
        <v>18262</v>
      </c>
      <c r="AM50">
        <v>0.82729516372509759</v>
      </c>
      <c r="AN50" t="s">
        <v>67</v>
      </c>
      <c r="AO50">
        <v>1533.357</v>
      </c>
      <c r="AP50" t="s">
        <v>422</v>
      </c>
      <c r="AQ50" t="s">
        <v>115</v>
      </c>
      <c r="AR50" t="s">
        <v>118</v>
      </c>
      <c r="AS50" t="s">
        <v>115</v>
      </c>
      <c r="AT50" t="s">
        <v>118</v>
      </c>
      <c r="AU50" t="s">
        <v>189</v>
      </c>
      <c r="AV50" t="s">
        <v>220</v>
      </c>
      <c r="AW50" t="s">
        <v>67</v>
      </c>
      <c r="AX50">
        <v>259</v>
      </c>
      <c r="AY50" t="s">
        <v>303</v>
      </c>
      <c r="AZ50">
        <v>2</v>
      </c>
      <c r="BA50" t="s">
        <v>266</v>
      </c>
      <c r="BB50">
        <v>2</v>
      </c>
      <c r="BC50">
        <v>1</v>
      </c>
      <c r="BE50" t="s">
        <v>67</v>
      </c>
      <c r="BF50">
        <v>0</v>
      </c>
      <c r="BG50" t="s">
        <v>254</v>
      </c>
      <c r="BI50" t="s">
        <v>115</v>
      </c>
      <c r="BJ50" t="s">
        <v>220</v>
      </c>
      <c r="BK50" t="s">
        <v>67</v>
      </c>
      <c r="BL50">
        <v>0.82729516372509759</v>
      </c>
      <c r="BM50">
        <v>259</v>
      </c>
      <c r="BN50" t="s">
        <v>118</v>
      </c>
      <c r="BO50" t="s">
        <v>189</v>
      </c>
      <c r="BP50">
        <v>2</v>
      </c>
      <c r="BQ50">
        <v>1669.36</v>
      </c>
      <c r="BR50">
        <v>4.0803723583396678E-2</v>
      </c>
      <c r="BS50">
        <v>0.35428942973305549</v>
      </c>
      <c r="BT50">
        <v>0.31988306896055974</v>
      </c>
      <c r="BU50">
        <v>8.8770000000000007</v>
      </c>
      <c r="BV50">
        <v>0</v>
      </c>
      <c r="BW50">
        <v>3.5342885896391434</v>
      </c>
      <c r="BX50">
        <v>42</v>
      </c>
      <c r="BY50">
        <v>0</v>
      </c>
      <c r="BZ50">
        <v>59</v>
      </c>
    </row>
    <row r="51" spans="1:78" ht="16.5">
      <c r="A51" s="293" t="str">
        <f t="shared" si="1"/>
        <v>미추홀교통</v>
      </c>
      <c r="B51" s="124" t="str">
        <f t="shared" si="2"/>
        <v>이태식</v>
      </c>
      <c r="C51" s="125" t="str">
        <f t="shared" si="3"/>
        <v>A</v>
      </c>
      <c r="D51" s="126">
        <f t="shared" si="4"/>
        <v>0.95380952380952377</v>
      </c>
      <c r="E51" s="127">
        <f t="shared" si="5"/>
        <v>3730</v>
      </c>
      <c r="F51" s="128" t="str">
        <f t="shared" si="6"/>
        <v>12</v>
      </c>
      <c r="G51" s="129" t="str">
        <f t="shared" si="7"/>
        <v>70바2640</v>
      </c>
      <c r="H51" s="130">
        <f t="shared" si="8"/>
        <v>1</v>
      </c>
      <c r="I51" s="131">
        <f t="shared" si="9"/>
        <v>2294.4740000000002</v>
      </c>
      <c r="J51" s="132">
        <f t="shared" si="10"/>
        <v>2.4026566713846394E-2</v>
      </c>
      <c r="K51" s="132">
        <f t="shared" si="11"/>
        <v>0.34057929195700337</v>
      </c>
      <c r="L51" s="132">
        <f t="shared" si="12"/>
        <v>0.1804335111228107</v>
      </c>
      <c r="M51" s="133">
        <f t="shared" si="13"/>
        <v>9.2850000000000001</v>
      </c>
      <c r="N51" s="134">
        <f t="shared" si="14"/>
        <v>4.3582973701162007E-2</v>
      </c>
      <c r="O51" s="134">
        <f t="shared" si="15"/>
        <v>5.8837014496568711</v>
      </c>
      <c r="P51" s="216">
        <f t="shared" si="16"/>
        <v>7</v>
      </c>
      <c r="Q51" s="217">
        <f t="shared" si="17"/>
        <v>1</v>
      </c>
      <c r="R51" s="217">
        <f t="shared" si="18"/>
        <v>135</v>
      </c>
      <c r="T51">
        <v>511</v>
      </c>
      <c r="U51">
        <v>3730</v>
      </c>
      <c r="V51" t="s">
        <v>221</v>
      </c>
      <c r="W51">
        <v>2294.4740000000002</v>
      </c>
      <c r="X51">
        <v>1145.693</v>
      </c>
      <c r="Y51">
        <v>2.0030000000000001</v>
      </c>
      <c r="Z51">
        <v>9.2850000000000001</v>
      </c>
      <c r="AA51">
        <v>146.14468400000001</v>
      </c>
      <c r="AB51">
        <v>3.511355</v>
      </c>
      <c r="AC51">
        <v>49.773853000000003</v>
      </c>
      <c r="AD51" s="1">
        <v>414</v>
      </c>
      <c r="AE51">
        <v>1</v>
      </c>
      <c r="AF51">
        <v>135</v>
      </c>
      <c r="AG51">
        <v>79</v>
      </c>
      <c r="AH51">
        <v>15.700016</v>
      </c>
      <c r="AI51">
        <v>894</v>
      </c>
      <c r="AJ51">
        <v>0</v>
      </c>
      <c r="AK51">
        <v>7</v>
      </c>
      <c r="AL51">
        <v>1176</v>
      </c>
      <c r="AM51">
        <v>0.95380952380952377</v>
      </c>
      <c r="AN51" t="s">
        <v>66</v>
      </c>
      <c r="AO51">
        <v>2294.4740000000002</v>
      </c>
      <c r="AP51" t="s">
        <v>423</v>
      </c>
      <c r="AQ51" t="s">
        <v>115</v>
      </c>
      <c r="AR51" t="s">
        <v>116</v>
      </c>
      <c r="AS51" t="s">
        <v>115</v>
      </c>
      <c r="AT51" t="s">
        <v>116</v>
      </c>
      <c r="AU51" t="s">
        <v>172</v>
      </c>
      <c r="AV51" t="s">
        <v>221</v>
      </c>
      <c r="AW51" t="s">
        <v>66</v>
      </c>
      <c r="AX51">
        <v>3730</v>
      </c>
      <c r="AY51" t="s">
        <v>298</v>
      </c>
      <c r="AZ51">
        <v>7</v>
      </c>
      <c r="BA51" t="s">
        <v>319</v>
      </c>
      <c r="BB51">
        <v>1</v>
      </c>
      <c r="BC51">
        <v>1</v>
      </c>
      <c r="BE51" t="s">
        <v>66</v>
      </c>
      <c r="BF51">
        <v>0</v>
      </c>
      <c r="BG51" t="s">
        <v>254</v>
      </c>
      <c r="BI51" t="s">
        <v>115</v>
      </c>
      <c r="BJ51" t="s">
        <v>221</v>
      </c>
      <c r="BK51" t="s">
        <v>66</v>
      </c>
      <c r="BL51">
        <v>0.95380952380952377</v>
      </c>
      <c r="BM51">
        <v>3730</v>
      </c>
      <c r="BN51" t="s">
        <v>116</v>
      </c>
      <c r="BO51" t="s">
        <v>172</v>
      </c>
      <c r="BP51">
        <v>1</v>
      </c>
      <c r="BQ51">
        <v>2294.4740000000002</v>
      </c>
      <c r="BR51">
        <v>2.4026566713846394E-2</v>
      </c>
      <c r="BS51">
        <v>0.34057929195700337</v>
      </c>
      <c r="BT51">
        <v>0.1804335111228107</v>
      </c>
      <c r="BU51">
        <v>9.2850000000000001</v>
      </c>
      <c r="BV51">
        <v>4.3582973701162007E-2</v>
      </c>
      <c r="BW51">
        <v>5.8837014496568711</v>
      </c>
      <c r="BX51">
        <v>7</v>
      </c>
      <c r="BY51">
        <v>1</v>
      </c>
      <c r="BZ51">
        <v>135</v>
      </c>
    </row>
    <row r="52" spans="1:78" ht="16.5">
      <c r="A52" s="294" t="str">
        <f t="shared" si="1"/>
        <v>미추홀교통</v>
      </c>
      <c r="B52" s="108" t="str">
        <f t="shared" si="2"/>
        <v>이현기</v>
      </c>
      <c r="C52" s="109" t="str">
        <f t="shared" si="3"/>
        <v>B</v>
      </c>
      <c r="D52" s="110">
        <f t="shared" si="4"/>
        <v>0.92387096774193544</v>
      </c>
      <c r="E52" s="111">
        <f t="shared" si="5"/>
        <v>3549</v>
      </c>
      <c r="F52" s="112" t="str">
        <f t="shared" si="6"/>
        <v>76</v>
      </c>
      <c r="G52" s="113" t="str">
        <f t="shared" si="7"/>
        <v>70바2743</v>
      </c>
      <c r="H52" s="114">
        <f t="shared" si="8"/>
        <v>1</v>
      </c>
      <c r="I52" s="115">
        <f t="shared" si="9"/>
        <v>1602.8510000000001</v>
      </c>
      <c r="J52" s="116">
        <f t="shared" si="10"/>
        <v>1.0629126406575208E-2</v>
      </c>
      <c r="K52" s="116">
        <f t="shared" si="11"/>
        <v>0.29656493047207783</v>
      </c>
      <c r="L52" s="116">
        <f t="shared" si="12"/>
        <v>0.2776302975136179</v>
      </c>
      <c r="M52" s="117">
        <f t="shared" si="13"/>
        <v>5.5540000000000003</v>
      </c>
      <c r="N52" s="118">
        <f t="shared" si="14"/>
        <v>6.2388830901936608E-2</v>
      </c>
      <c r="O52" s="118">
        <f t="shared" si="15"/>
        <v>0.93583246352904914</v>
      </c>
      <c r="P52" s="218">
        <f t="shared" si="16"/>
        <v>0</v>
      </c>
      <c r="Q52" s="219">
        <f t="shared" si="17"/>
        <v>1</v>
      </c>
      <c r="R52" s="219">
        <f t="shared" si="18"/>
        <v>15</v>
      </c>
      <c r="T52">
        <v>511</v>
      </c>
      <c r="U52">
        <v>3549</v>
      </c>
      <c r="V52" t="s">
        <v>222</v>
      </c>
      <c r="W52">
        <v>1602.8510000000001</v>
      </c>
      <c r="X52">
        <v>559.57100000000003</v>
      </c>
      <c r="Y52">
        <v>2.8639999999999999</v>
      </c>
      <c r="Z52">
        <v>5.5540000000000003</v>
      </c>
      <c r="AA52">
        <v>100.376076</v>
      </c>
      <c r="AB52">
        <v>1.06691</v>
      </c>
      <c r="AC52">
        <v>29.768024</v>
      </c>
      <c r="AD52" s="1">
        <v>445</v>
      </c>
      <c r="AE52">
        <v>1</v>
      </c>
      <c r="AF52">
        <v>15</v>
      </c>
      <c r="AG52">
        <v>67</v>
      </c>
      <c r="AH52">
        <v>15.968456</v>
      </c>
      <c r="AI52">
        <v>109.9</v>
      </c>
      <c r="AJ52">
        <v>0</v>
      </c>
      <c r="AK52">
        <v>0</v>
      </c>
      <c r="AL52">
        <v>0</v>
      </c>
      <c r="AM52">
        <v>0.92387096774193544</v>
      </c>
      <c r="AN52" t="s">
        <v>68</v>
      </c>
      <c r="AO52">
        <v>1602.8510000000001</v>
      </c>
      <c r="AP52" t="s">
        <v>424</v>
      </c>
      <c r="AQ52" t="s">
        <v>115</v>
      </c>
      <c r="AR52" t="s">
        <v>118</v>
      </c>
      <c r="AS52" t="s">
        <v>115</v>
      </c>
      <c r="AT52" t="s">
        <v>118</v>
      </c>
      <c r="AU52" t="s">
        <v>188</v>
      </c>
      <c r="AV52" t="s">
        <v>222</v>
      </c>
      <c r="AW52" t="s">
        <v>68</v>
      </c>
      <c r="AX52">
        <v>3549</v>
      </c>
      <c r="AY52" t="s">
        <v>297</v>
      </c>
      <c r="AZ52">
        <v>2</v>
      </c>
      <c r="BA52" t="s">
        <v>264</v>
      </c>
      <c r="BB52">
        <v>1</v>
      </c>
      <c r="BC52">
        <v>1</v>
      </c>
      <c r="BE52" t="s">
        <v>68</v>
      </c>
      <c r="BF52">
        <v>0</v>
      </c>
      <c r="BG52" t="s">
        <v>254</v>
      </c>
      <c r="BI52" t="s">
        <v>115</v>
      </c>
      <c r="BJ52" t="s">
        <v>222</v>
      </c>
      <c r="BK52" t="s">
        <v>68</v>
      </c>
      <c r="BL52">
        <v>0.92387096774193544</v>
      </c>
      <c r="BM52">
        <v>3549</v>
      </c>
      <c r="BN52" t="s">
        <v>118</v>
      </c>
      <c r="BO52" t="s">
        <v>188</v>
      </c>
      <c r="BP52">
        <v>1</v>
      </c>
      <c r="BQ52">
        <v>1602.8510000000001</v>
      </c>
      <c r="BR52">
        <v>1.0629126406575208E-2</v>
      </c>
      <c r="BS52">
        <v>0.29656493047207783</v>
      </c>
      <c r="BT52">
        <v>0.2776302975136179</v>
      </c>
      <c r="BU52">
        <v>5.5540000000000003</v>
      </c>
      <c r="BV52">
        <v>6.2388830901936608E-2</v>
      </c>
      <c r="BW52">
        <v>0.93583246352904914</v>
      </c>
      <c r="BX52">
        <v>0</v>
      </c>
      <c r="BY52">
        <v>1</v>
      </c>
      <c r="BZ52">
        <v>15</v>
      </c>
    </row>
    <row r="53" spans="1:78" ht="16.5">
      <c r="A53" s="293" t="str">
        <f t="shared" si="1"/>
        <v>미추홀교통</v>
      </c>
      <c r="B53" s="124" t="str">
        <f t="shared" si="2"/>
        <v>이현웅</v>
      </c>
      <c r="C53" s="125" t="str">
        <f t="shared" si="3"/>
        <v>A</v>
      </c>
      <c r="D53" s="126">
        <f t="shared" si="4"/>
        <v>0.96539728602874908</v>
      </c>
      <c r="E53" s="127">
        <f t="shared" si="5"/>
        <v>2245</v>
      </c>
      <c r="F53" s="128" t="str">
        <f t="shared" si="6"/>
        <v>12</v>
      </c>
      <c r="G53" s="129" t="str">
        <f t="shared" si="7"/>
        <v>70바2682</v>
      </c>
      <c r="H53" s="130">
        <f t="shared" si="8"/>
        <v>11</v>
      </c>
      <c r="I53" s="131">
        <f t="shared" si="9"/>
        <v>1880.1260000000002</v>
      </c>
      <c r="J53" s="132">
        <f t="shared" si="10"/>
        <v>1.969229626040089E-2</v>
      </c>
      <c r="K53" s="132">
        <f t="shared" si="11"/>
        <v>0.34418743169922478</v>
      </c>
      <c r="L53" s="132">
        <f t="shared" si="12"/>
        <v>0.17392451356983518</v>
      </c>
      <c r="M53" s="133">
        <f t="shared" si="13"/>
        <v>8.9890000000000008</v>
      </c>
      <c r="N53" s="134">
        <f t="shared" si="14"/>
        <v>0.15956377391727999</v>
      </c>
      <c r="O53" s="134">
        <f t="shared" si="15"/>
        <v>5.3187924639093334</v>
      </c>
      <c r="P53" s="216">
        <f t="shared" si="16"/>
        <v>6</v>
      </c>
      <c r="Q53" s="217">
        <f t="shared" si="17"/>
        <v>3</v>
      </c>
      <c r="R53" s="217">
        <f t="shared" si="18"/>
        <v>100</v>
      </c>
      <c r="T53">
        <v>511</v>
      </c>
      <c r="U53">
        <v>2245</v>
      </c>
      <c r="V53" t="s">
        <v>223</v>
      </c>
      <c r="W53">
        <v>1880.126</v>
      </c>
      <c r="X53">
        <v>923.625</v>
      </c>
      <c r="Y53">
        <v>2.036</v>
      </c>
      <c r="Z53">
        <v>8.9890000000000008</v>
      </c>
      <c r="AA53">
        <v>119.503585</v>
      </c>
      <c r="AB53">
        <v>2.3532999999999999</v>
      </c>
      <c r="AC53">
        <v>41.131632000000003</v>
      </c>
      <c r="AD53" s="1">
        <v>327</v>
      </c>
      <c r="AE53">
        <v>3</v>
      </c>
      <c r="AF53">
        <v>100</v>
      </c>
      <c r="AG53">
        <v>69</v>
      </c>
      <c r="AH53">
        <v>15.732799</v>
      </c>
      <c r="AI53">
        <v>253.9</v>
      </c>
      <c r="AJ53">
        <v>0</v>
      </c>
      <c r="AK53">
        <v>6</v>
      </c>
      <c r="AL53">
        <v>2253</v>
      </c>
      <c r="AM53">
        <v>0.96539728602874908</v>
      </c>
      <c r="AN53" t="s">
        <v>66</v>
      </c>
      <c r="AO53">
        <v>484.72899999999998</v>
      </c>
      <c r="AP53" t="s">
        <v>425</v>
      </c>
      <c r="AQ53" t="s">
        <v>115</v>
      </c>
      <c r="AR53" t="s">
        <v>116</v>
      </c>
      <c r="AS53" t="s">
        <v>115</v>
      </c>
      <c r="AT53" t="s">
        <v>116</v>
      </c>
      <c r="AU53" t="s">
        <v>347</v>
      </c>
      <c r="AV53" t="s">
        <v>223</v>
      </c>
      <c r="AW53" t="s">
        <v>66</v>
      </c>
      <c r="AX53">
        <v>2245</v>
      </c>
      <c r="AY53" t="s">
        <v>298</v>
      </c>
      <c r="AZ53">
        <v>6</v>
      </c>
      <c r="BA53" t="s">
        <v>323</v>
      </c>
      <c r="BB53">
        <v>11</v>
      </c>
      <c r="BC53">
        <v>1</v>
      </c>
      <c r="BE53" t="s">
        <v>66</v>
      </c>
      <c r="BF53">
        <v>0</v>
      </c>
      <c r="BG53" t="s">
        <v>254</v>
      </c>
      <c r="BI53" t="s">
        <v>115</v>
      </c>
      <c r="BJ53" t="s">
        <v>223</v>
      </c>
      <c r="BK53" t="s">
        <v>66</v>
      </c>
      <c r="BL53">
        <v>0.96539728602874908</v>
      </c>
      <c r="BM53">
        <v>2245</v>
      </c>
      <c r="BN53" t="s">
        <v>116</v>
      </c>
      <c r="BO53" t="s">
        <v>347</v>
      </c>
      <c r="BP53">
        <v>11</v>
      </c>
      <c r="BQ53">
        <v>1880.1260000000002</v>
      </c>
      <c r="BR53">
        <v>1.969229626040089E-2</v>
      </c>
      <c r="BS53">
        <v>0.34418743169922478</v>
      </c>
      <c r="BT53">
        <v>0.17392451356983521</v>
      </c>
      <c r="BU53">
        <v>8.9890000000000008</v>
      </c>
      <c r="BV53">
        <v>0.15956377391727999</v>
      </c>
      <c r="BW53">
        <v>5.3187924639093334</v>
      </c>
      <c r="BX53">
        <v>6</v>
      </c>
      <c r="BY53">
        <v>3</v>
      </c>
      <c r="BZ53">
        <v>100</v>
      </c>
    </row>
    <row r="54" spans="1:78" ht="16.5">
      <c r="A54" s="294" t="str">
        <f t="shared" si="1"/>
        <v>미추홀교통</v>
      </c>
      <c r="B54" s="108" t="str">
        <f t="shared" si="2"/>
        <v>임재준</v>
      </c>
      <c r="C54" s="109" t="str">
        <f t="shared" si="3"/>
        <v>D</v>
      </c>
      <c r="D54" s="110">
        <f t="shared" si="4"/>
        <v>0.80809523809523809</v>
      </c>
      <c r="E54" s="111">
        <f t="shared" si="5"/>
        <v>1106</v>
      </c>
      <c r="F54" s="112" t="str">
        <f t="shared" si="6"/>
        <v>12</v>
      </c>
      <c r="G54" s="113" t="str">
        <f t="shared" si="7"/>
        <v>70바2624</v>
      </c>
      <c r="H54" s="114">
        <f t="shared" si="8"/>
        <v>1</v>
      </c>
      <c r="I54" s="115">
        <f t="shared" si="9"/>
        <v>630.346</v>
      </c>
      <c r="J54" s="116">
        <f t="shared" si="10"/>
        <v>9.1420225802942359E-3</v>
      </c>
      <c r="K54" s="116">
        <f t="shared" si="11"/>
        <v>0.35320673481590842</v>
      </c>
      <c r="L54" s="116">
        <f t="shared" si="12"/>
        <v>0.17609376437702468</v>
      </c>
      <c r="M54" s="117">
        <f t="shared" si="13"/>
        <v>12.374000000000001</v>
      </c>
      <c r="N54" s="118">
        <f t="shared" si="14"/>
        <v>0.47592909291087754</v>
      </c>
      <c r="O54" s="118">
        <f t="shared" si="15"/>
        <v>63.615855419087296</v>
      </c>
      <c r="P54" s="218">
        <f t="shared" si="16"/>
        <v>4</v>
      </c>
      <c r="Q54" s="219">
        <f t="shared" si="17"/>
        <v>3</v>
      </c>
      <c r="R54" s="219">
        <f t="shared" si="18"/>
        <v>401</v>
      </c>
      <c r="T54">
        <v>511</v>
      </c>
      <c r="U54">
        <v>1106</v>
      </c>
      <c r="V54" t="s">
        <v>426</v>
      </c>
      <c r="W54">
        <v>630.346</v>
      </c>
      <c r="X54">
        <v>371.52499999999998</v>
      </c>
      <c r="Y54">
        <v>1.6970000000000001</v>
      </c>
      <c r="Z54">
        <v>12.374000000000001</v>
      </c>
      <c r="AA54">
        <v>38.800823000000001</v>
      </c>
      <c r="AB54">
        <v>0.35471799999999998</v>
      </c>
      <c r="AC54">
        <v>13.704712000000001</v>
      </c>
      <c r="AD54" s="1">
        <v>111</v>
      </c>
      <c r="AE54">
        <v>3</v>
      </c>
      <c r="AF54">
        <v>401</v>
      </c>
      <c r="AG54">
        <v>72</v>
      </c>
      <c r="AH54">
        <v>16.245685999999999</v>
      </c>
      <c r="AI54">
        <v>739.9</v>
      </c>
      <c r="AJ54">
        <v>0</v>
      </c>
      <c r="AK54">
        <v>4</v>
      </c>
      <c r="AL54">
        <v>1048</v>
      </c>
      <c r="AM54">
        <v>0.80809523809523809</v>
      </c>
      <c r="AN54" t="s">
        <v>67</v>
      </c>
      <c r="AO54">
        <v>630.346</v>
      </c>
      <c r="AP54" t="s">
        <v>427</v>
      </c>
      <c r="AQ54" t="s">
        <v>115</v>
      </c>
      <c r="AR54" t="s">
        <v>116</v>
      </c>
      <c r="AS54" t="s">
        <v>115</v>
      </c>
      <c r="AT54" t="s">
        <v>116</v>
      </c>
      <c r="AU54" t="s">
        <v>345</v>
      </c>
      <c r="AV54" t="s">
        <v>426</v>
      </c>
      <c r="AW54" t="s">
        <v>67</v>
      </c>
      <c r="AX54">
        <v>1106</v>
      </c>
      <c r="AY54" t="s">
        <v>294</v>
      </c>
      <c r="AZ54">
        <v>11</v>
      </c>
      <c r="BA54" t="s">
        <v>428</v>
      </c>
      <c r="BB54">
        <v>1</v>
      </c>
      <c r="BC54">
        <v>1</v>
      </c>
      <c r="BE54" t="s">
        <v>317</v>
      </c>
      <c r="BF54" t="s">
        <v>318</v>
      </c>
      <c r="BG54" t="s">
        <v>317</v>
      </c>
      <c r="BI54" t="s">
        <v>115</v>
      </c>
      <c r="BJ54" t="s">
        <v>426</v>
      </c>
      <c r="BK54" t="s">
        <v>67</v>
      </c>
      <c r="BL54">
        <v>0.80809523809523809</v>
      </c>
      <c r="BM54">
        <v>1106</v>
      </c>
      <c r="BN54" t="s">
        <v>116</v>
      </c>
      <c r="BO54" t="s">
        <v>345</v>
      </c>
      <c r="BP54">
        <v>1</v>
      </c>
      <c r="BQ54">
        <v>630.346</v>
      </c>
      <c r="BR54">
        <v>9.1420225802942359E-3</v>
      </c>
      <c r="BS54">
        <v>0.35320673481590842</v>
      </c>
      <c r="BT54">
        <v>0.17609376437702468</v>
      </c>
      <c r="BU54">
        <v>12.374000000000001</v>
      </c>
      <c r="BV54">
        <v>0.47592909291087754</v>
      </c>
      <c r="BW54">
        <v>63.615855419087296</v>
      </c>
      <c r="BX54">
        <v>4</v>
      </c>
      <c r="BY54">
        <v>3</v>
      </c>
      <c r="BZ54">
        <v>401</v>
      </c>
    </row>
    <row r="55" spans="1:78" ht="16.5">
      <c r="A55" s="293" t="str">
        <f t="shared" si="1"/>
        <v>미추홀교통</v>
      </c>
      <c r="B55" s="124" t="str">
        <f t="shared" si="2"/>
        <v>임진희</v>
      </c>
      <c r="C55" s="125" t="str">
        <f t="shared" si="3"/>
        <v>C</v>
      </c>
      <c r="D55" s="126">
        <f t="shared" si="4"/>
        <v>0.85446197107528721</v>
      </c>
      <c r="E55" s="127">
        <f t="shared" si="5"/>
        <v>9192</v>
      </c>
      <c r="F55" s="128" t="str">
        <f t="shared" si="6"/>
        <v>12</v>
      </c>
      <c r="G55" s="129" t="str">
        <f t="shared" si="7"/>
        <v>70바2606</v>
      </c>
      <c r="H55" s="130">
        <f t="shared" si="8"/>
        <v>2</v>
      </c>
      <c r="I55" s="131">
        <f t="shared" si="9"/>
        <v>1942.9390000000001</v>
      </c>
      <c r="J55" s="132">
        <f t="shared" si="10"/>
        <v>2.11128885043298E-2</v>
      </c>
      <c r="K55" s="132">
        <f t="shared" si="11"/>
        <v>0.37417415545498489</v>
      </c>
      <c r="L55" s="132">
        <f t="shared" si="12"/>
        <v>0.25682741455084279</v>
      </c>
      <c r="M55" s="133">
        <f t="shared" si="13"/>
        <v>13.805</v>
      </c>
      <c r="N55" s="134">
        <f t="shared" si="14"/>
        <v>3.2425104442290777</v>
      </c>
      <c r="O55" s="134">
        <f t="shared" si="15"/>
        <v>40.968862120735643</v>
      </c>
      <c r="P55" s="216">
        <f t="shared" si="16"/>
        <v>21</v>
      </c>
      <c r="Q55" s="217">
        <f t="shared" si="17"/>
        <v>63</v>
      </c>
      <c r="R55" s="217">
        <f t="shared" si="18"/>
        <v>796</v>
      </c>
      <c r="T55">
        <v>511</v>
      </c>
      <c r="U55">
        <v>9192</v>
      </c>
      <c r="V55" t="s">
        <v>429</v>
      </c>
      <c r="W55">
        <v>1942.9390000000001</v>
      </c>
      <c r="X55">
        <v>1083.3989999999999</v>
      </c>
      <c r="Y55">
        <v>1.7929999999999999</v>
      </c>
      <c r="Z55">
        <v>13.805</v>
      </c>
      <c r="AA55">
        <v>121.11995</v>
      </c>
      <c r="AB55">
        <v>2.5571920000000001</v>
      </c>
      <c r="AC55">
        <v>45.319955</v>
      </c>
      <c r="AD55" s="1">
        <v>499</v>
      </c>
      <c r="AE55">
        <v>63</v>
      </c>
      <c r="AF55">
        <v>796</v>
      </c>
      <c r="AG55">
        <v>77</v>
      </c>
      <c r="AH55">
        <v>16.041443999999998</v>
      </c>
      <c r="AI55">
        <v>1030.7</v>
      </c>
      <c r="AJ55">
        <v>0</v>
      </c>
      <c r="AK55">
        <v>21</v>
      </c>
      <c r="AL55">
        <v>4028</v>
      </c>
      <c r="AM55">
        <v>0.85446197107528721</v>
      </c>
      <c r="AN55" t="s">
        <v>69</v>
      </c>
      <c r="AO55">
        <v>1877.105</v>
      </c>
      <c r="AP55" t="s">
        <v>430</v>
      </c>
      <c r="AQ55" t="s">
        <v>115</v>
      </c>
      <c r="AR55" t="s">
        <v>116</v>
      </c>
      <c r="AS55" t="s">
        <v>115</v>
      </c>
      <c r="AT55" t="s">
        <v>116</v>
      </c>
      <c r="AU55" t="s">
        <v>344</v>
      </c>
      <c r="AV55" t="s">
        <v>429</v>
      </c>
      <c r="AW55" t="s">
        <v>69</v>
      </c>
      <c r="AX55">
        <v>9192</v>
      </c>
      <c r="AY55" t="s">
        <v>292</v>
      </c>
      <c r="AZ55">
        <v>16</v>
      </c>
      <c r="BA55" t="s">
        <v>431</v>
      </c>
      <c r="BB55">
        <v>2</v>
      </c>
      <c r="BC55">
        <v>1</v>
      </c>
      <c r="BE55" t="s">
        <v>317</v>
      </c>
      <c r="BF55" t="s">
        <v>318</v>
      </c>
      <c r="BG55" t="s">
        <v>317</v>
      </c>
      <c r="BI55" t="s">
        <v>115</v>
      </c>
      <c r="BJ55" t="s">
        <v>429</v>
      </c>
      <c r="BK55" t="s">
        <v>69</v>
      </c>
      <c r="BL55">
        <v>0.85446197107528721</v>
      </c>
      <c r="BM55">
        <v>9192</v>
      </c>
      <c r="BN55" t="s">
        <v>116</v>
      </c>
      <c r="BO55" t="s">
        <v>344</v>
      </c>
      <c r="BP55">
        <v>2</v>
      </c>
      <c r="BQ55">
        <v>1942.9390000000001</v>
      </c>
      <c r="BR55">
        <v>2.11128885043298E-2</v>
      </c>
      <c r="BS55">
        <v>0.37417415545498489</v>
      </c>
      <c r="BT55">
        <v>0.25682741455084279</v>
      </c>
      <c r="BU55">
        <v>13.805</v>
      </c>
      <c r="BV55">
        <v>3.2425104442290777</v>
      </c>
      <c r="BW55">
        <v>40.968862120735643</v>
      </c>
      <c r="BX55">
        <v>21</v>
      </c>
      <c r="BY55">
        <v>63</v>
      </c>
      <c r="BZ55">
        <v>796</v>
      </c>
    </row>
    <row r="56" spans="1:78" ht="16.5">
      <c r="A56" s="294" t="str">
        <f t="shared" si="1"/>
        <v>미추홀교통</v>
      </c>
      <c r="B56" s="108" t="str">
        <f t="shared" si="2"/>
        <v>장경규</v>
      </c>
      <c r="C56" s="109" t="str">
        <f t="shared" si="3"/>
        <v>B</v>
      </c>
      <c r="D56" s="110">
        <f t="shared" si="4"/>
        <v>0.92260759342276399</v>
      </c>
      <c r="E56" s="111">
        <f t="shared" si="5"/>
        <v>8935</v>
      </c>
      <c r="F56" s="112" t="str">
        <f t="shared" si="6"/>
        <v>76</v>
      </c>
      <c r="G56" s="113" t="str">
        <f t="shared" si="7"/>
        <v>70바2743</v>
      </c>
      <c r="H56" s="114">
        <f t="shared" si="8"/>
        <v>3</v>
      </c>
      <c r="I56" s="115">
        <f t="shared" si="9"/>
        <v>468.221</v>
      </c>
      <c r="J56" s="116">
        <f t="shared" si="10"/>
        <v>2.7423664534533824E-2</v>
      </c>
      <c r="K56" s="116">
        <f t="shared" si="11"/>
        <v>0.29215157435859107</v>
      </c>
      <c r="L56" s="116">
        <f t="shared" si="12"/>
        <v>0.24988200016658799</v>
      </c>
      <c r="M56" s="117">
        <f t="shared" si="13"/>
        <v>6.3140000000000001</v>
      </c>
      <c r="N56" s="118">
        <f t="shared" si="14"/>
        <v>0</v>
      </c>
      <c r="O56" s="118">
        <f t="shared" si="15"/>
        <v>3.2036153867511281</v>
      </c>
      <c r="P56" s="218">
        <f t="shared" si="16"/>
        <v>0</v>
      </c>
      <c r="Q56" s="219">
        <f t="shared" si="17"/>
        <v>0</v>
      </c>
      <c r="R56" s="219">
        <f t="shared" si="18"/>
        <v>15</v>
      </c>
      <c r="T56">
        <v>511</v>
      </c>
      <c r="U56">
        <v>8935</v>
      </c>
      <c r="V56" t="s">
        <v>224</v>
      </c>
      <c r="W56">
        <v>468.221</v>
      </c>
      <c r="X56">
        <v>163.71600000000001</v>
      </c>
      <c r="Y56">
        <v>2.86</v>
      </c>
      <c r="Z56">
        <v>6.3140000000000001</v>
      </c>
      <c r="AA56">
        <v>28.644712999999999</v>
      </c>
      <c r="AB56">
        <v>0.78554299999999999</v>
      </c>
      <c r="AC56">
        <v>8.3685980000000004</v>
      </c>
      <c r="AD56" s="1">
        <v>117</v>
      </c>
      <c r="AE56">
        <v>0</v>
      </c>
      <c r="AF56">
        <v>15</v>
      </c>
      <c r="AG56">
        <v>64</v>
      </c>
      <c r="AH56">
        <v>16.345808000000002</v>
      </c>
      <c r="AI56">
        <v>4.7</v>
      </c>
      <c r="AJ56">
        <v>0</v>
      </c>
      <c r="AK56">
        <v>0</v>
      </c>
      <c r="AL56">
        <v>0</v>
      </c>
      <c r="AM56">
        <v>0.92260759342276399</v>
      </c>
      <c r="AN56" t="s">
        <v>68</v>
      </c>
      <c r="AO56">
        <v>212.70500000000001</v>
      </c>
      <c r="AP56" t="s">
        <v>432</v>
      </c>
      <c r="AQ56" t="s">
        <v>115</v>
      </c>
      <c r="AR56" t="s">
        <v>118</v>
      </c>
      <c r="AS56" t="s">
        <v>115</v>
      </c>
      <c r="AT56" t="s">
        <v>118</v>
      </c>
      <c r="AU56" t="s">
        <v>188</v>
      </c>
      <c r="AV56" t="s">
        <v>224</v>
      </c>
      <c r="AW56" t="s">
        <v>68</v>
      </c>
      <c r="AX56">
        <v>8935</v>
      </c>
      <c r="AY56" t="s">
        <v>297</v>
      </c>
      <c r="AZ56">
        <v>3</v>
      </c>
      <c r="BA56" t="s">
        <v>433</v>
      </c>
      <c r="BB56">
        <v>3</v>
      </c>
      <c r="BC56">
        <v>1</v>
      </c>
      <c r="BE56" t="s">
        <v>66</v>
      </c>
      <c r="BF56">
        <v>-1</v>
      </c>
      <c r="BG56" t="s">
        <v>256</v>
      </c>
      <c r="BI56" t="s">
        <v>115</v>
      </c>
      <c r="BJ56" t="s">
        <v>224</v>
      </c>
      <c r="BK56" t="s">
        <v>68</v>
      </c>
      <c r="BL56">
        <v>0.92260759342276399</v>
      </c>
      <c r="BM56">
        <v>8935</v>
      </c>
      <c r="BN56" t="s">
        <v>118</v>
      </c>
      <c r="BO56" t="s">
        <v>188</v>
      </c>
      <c r="BP56">
        <v>3</v>
      </c>
      <c r="BQ56">
        <v>468.221</v>
      </c>
      <c r="BR56">
        <v>2.7423664534533824E-2</v>
      </c>
      <c r="BS56">
        <v>0.29215157435859107</v>
      </c>
      <c r="BT56">
        <v>0.24988200016658799</v>
      </c>
      <c r="BU56">
        <v>6.3140000000000001</v>
      </c>
      <c r="BV56">
        <v>0</v>
      </c>
      <c r="BW56">
        <v>3.2036153867511281</v>
      </c>
      <c r="BX56">
        <v>0</v>
      </c>
      <c r="BY56">
        <v>0</v>
      </c>
      <c r="BZ56">
        <v>15</v>
      </c>
    </row>
    <row r="57" spans="1:78" ht="16.5">
      <c r="A57" s="293" t="str">
        <f t="shared" si="1"/>
        <v>미추홀교통</v>
      </c>
      <c r="B57" s="124" t="str">
        <f t="shared" si="2"/>
        <v>장덕</v>
      </c>
      <c r="C57" s="125" t="str">
        <f t="shared" si="3"/>
        <v>D</v>
      </c>
      <c r="D57" s="126">
        <f t="shared" si="4"/>
        <v>0.81380952380952376</v>
      </c>
      <c r="E57" s="127">
        <f t="shared" si="5"/>
        <v>3840</v>
      </c>
      <c r="F57" s="128" t="str">
        <f t="shared" si="6"/>
        <v>12</v>
      </c>
      <c r="G57" s="129" t="str">
        <f t="shared" si="7"/>
        <v>70바2759</v>
      </c>
      <c r="H57" s="130">
        <f t="shared" si="8"/>
        <v>1</v>
      </c>
      <c r="I57" s="131">
        <f t="shared" si="9"/>
        <v>2286.384</v>
      </c>
      <c r="J57" s="132">
        <f t="shared" si="10"/>
        <v>3.7100889769451133E-2</v>
      </c>
      <c r="K57" s="132">
        <f t="shared" si="11"/>
        <v>0.40729087750766024</v>
      </c>
      <c r="L57" s="132">
        <f t="shared" si="12"/>
        <v>0.23355656792559779</v>
      </c>
      <c r="M57" s="133">
        <f t="shared" si="13"/>
        <v>13.768000000000001</v>
      </c>
      <c r="N57" s="134">
        <f t="shared" si="14"/>
        <v>0.17494874001917438</v>
      </c>
      <c r="O57" s="134">
        <f t="shared" si="15"/>
        <v>39.538415244333407</v>
      </c>
      <c r="P57" s="216">
        <f t="shared" si="16"/>
        <v>62</v>
      </c>
      <c r="Q57" s="217">
        <f t="shared" si="17"/>
        <v>4</v>
      </c>
      <c r="R57" s="217">
        <f t="shared" si="18"/>
        <v>904</v>
      </c>
      <c r="T57">
        <v>511</v>
      </c>
      <c r="U57">
        <v>3840</v>
      </c>
      <c r="V57" t="s">
        <v>225</v>
      </c>
      <c r="W57">
        <v>2286.384</v>
      </c>
      <c r="X57">
        <v>1338.1590000000001</v>
      </c>
      <c r="Y57">
        <v>1.7090000000000001</v>
      </c>
      <c r="Z57">
        <v>13.768000000000001</v>
      </c>
      <c r="AA57">
        <v>149.59886499999999</v>
      </c>
      <c r="AB57">
        <v>5.5502510000000003</v>
      </c>
      <c r="AC57">
        <v>60.930253</v>
      </c>
      <c r="AD57" s="1">
        <v>534</v>
      </c>
      <c r="AE57">
        <v>4</v>
      </c>
      <c r="AF57">
        <v>904</v>
      </c>
      <c r="AG57">
        <v>87</v>
      </c>
      <c r="AH57">
        <v>15.283431</v>
      </c>
      <c r="AI57">
        <v>3925.8</v>
      </c>
      <c r="AJ57">
        <v>50</v>
      </c>
      <c r="AK57">
        <v>62</v>
      </c>
      <c r="AL57">
        <v>12632</v>
      </c>
      <c r="AM57">
        <v>0.81380952380952376</v>
      </c>
      <c r="AN57" t="s">
        <v>67</v>
      </c>
      <c r="AO57">
        <v>2286.384</v>
      </c>
      <c r="AP57" t="s">
        <v>434</v>
      </c>
      <c r="AQ57" t="s">
        <v>115</v>
      </c>
      <c r="AR57" t="s">
        <v>116</v>
      </c>
      <c r="AS57" t="s">
        <v>115</v>
      </c>
      <c r="AT57" t="s">
        <v>116</v>
      </c>
      <c r="AU57" t="s">
        <v>178</v>
      </c>
      <c r="AV57" t="s">
        <v>225</v>
      </c>
      <c r="AW57" t="s">
        <v>67</v>
      </c>
      <c r="AX57">
        <v>3840</v>
      </c>
      <c r="AY57" t="s">
        <v>294</v>
      </c>
      <c r="AZ57">
        <v>10</v>
      </c>
      <c r="BA57" t="s">
        <v>435</v>
      </c>
      <c r="BB57">
        <v>1</v>
      </c>
      <c r="BC57">
        <v>1</v>
      </c>
      <c r="BE57" t="s">
        <v>67</v>
      </c>
      <c r="BF57">
        <v>0</v>
      </c>
      <c r="BG57" t="s">
        <v>254</v>
      </c>
      <c r="BI57" t="s">
        <v>115</v>
      </c>
      <c r="BJ57" t="s">
        <v>225</v>
      </c>
      <c r="BK57" t="s">
        <v>67</v>
      </c>
      <c r="BL57">
        <v>0.81380952380952376</v>
      </c>
      <c r="BM57">
        <v>3840</v>
      </c>
      <c r="BN57" t="s">
        <v>116</v>
      </c>
      <c r="BO57" t="s">
        <v>178</v>
      </c>
      <c r="BP57">
        <v>1</v>
      </c>
      <c r="BQ57">
        <v>2286.384</v>
      </c>
      <c r="BR57">
        <v>3.7100889769451133E-2</v>
      </c>
      <c r="BS57">
        <v>0.40729087750766024</v>
      </c>
      <c r="BT57">
        <v>0.23355656792559779</v>
      </c>
      <c r="BU57">
        <v>13.768000000000001</v>
      </c>
      <c r="BV57">
        <v>0.17494874001917438</v>
      </c>
      <c r="BW57">
        <v>39.538415244333407</v>
      </c>
      <c r="BX57">
        <v>62</v>
      </c>
      <c r="BY57">
        <v>4</v>
      </c>
      <c r="BZ57">
        <v>904</v>
      </c>
    </row>
    <row r="58" spans="1:78" ht="16.5">
      <c r="A58" s="294" t="str">
        <f t="shared" si="1"/>
        <v>미추홀교통</v>
      </c>
      <c r="B58" s="108" t="str">
        <f t="shared" si="2"/>
        <v>장연규</v>
      </c>
      <c r="C58" s="109" t="str">
        <f t="shared" si="3"/>
        <v>D</v>
      </c>
      <c r="D58" s="110">
        <f t="shared" si="4"/>
        <v>0.80554198916461162</v>
      </c>
      <c r="E58" s="111">
        <f t="shared" si="5"/>
        <v>6585</v>
      </c>
      <c r="F58" s="112" t="str">
        <f t="shared" si="6"/>
        <v>12</v>
      </c>
      <c r="G58" s="113" t="str">
        <f t="shared" si="7"/>
        <v>70바2617</v>
      </c>
      <c r="H58" s="114">
        <f t="shared" si="8"/>
        <v>4</v>
      </c>
      <c r="I58" s="115">
        <f t="shared" si="9"/>
        <v>614.34500000000003</v>
      </c>
      <c r="J58" s="116">
        <f t="shared" si="10"/>
        <v>2.4174312762167563E-3</v>
      </c>
      <c r="K58" s="116">
        <f t="shared" si="11"/>
        <v>0.40517133234964436</v>
      </c>
      <c r="L58" s="116">
        <f t="shared" si="12"/>
        <v>0.19695773547436701</v>
      </c>
      <c r="M58" s="117">
        <f t="shared" si="13"/>
        <v>12.877000000000001</v>
      </c>
      <c r="N58" s="118">
        <f t="shared" si="14"/>
        <v>0.97664992797206773</v>
      </c>
      <c r="O58" s="118">
        <f t="shared" si="15"/>
        <v>42.484271866784951</v>
      </c>
      <c r="P58" s="218">
        <f t="shared" si="16"/>
        <v>5</v>
      </c>
      <c r="Q58" s="219">
        <f t="shared" si="17"/>
        <v>6</v>
      </c>
      <c r="R58" s="219">
        <f t="shared" si="18"/>
        <v>261</v>
      </c>
      <c r="T58">
        <v>511</v>
      </c>
      <c r="U58">
        <v>6585</v>
      </c>
      <c r="V58" t="s">
        <v>226</v>
      </c>
      <c r="W58">
        <v>614.34500000000003</v>
      </c>
      <c r="X58">
        <v>364.19600000000003</v>
      </c>
      <c r="Y58">
        <v>1.6870000000000001</v>
      </c>
      <c r="Z58">
        <v>12.877000000000001</v>
      </c>
      <c r="AA58">
        <v>40.789991000000001</v>
      </c>
      <c r="AB58">
        <v>9.8607E-2</v>
      </c>
      <c r="AC58">
        <v>16.526935000000002</v>
      </c>
      <c r="AD58" s="1">
        <v>121</v>
      </c>
      <c r="AE58">
        <v>6</v>
      </c>
      <c r="AF58">
        <v>261</v>
      </c>
      <c r="AG58">
        <v>70</v>
      </c>
      <c r="AH58">
        <v>15.061170000000001</v>
      </c>
      <c r="AI58">
        <v>304.39999999999998</v>
      </c>
      <c r="AJ58">
        <v>0</v>
      </c>
      <c r="AK58">
        <v>5</v>
      </c>
      <c r="AL58">
        <v>885</v>
      </c>
      <c r="AM58">
        <v>0.80554198916461162</v>
      </c>
      <c r="AN58" t="s">
        <v>67</v>
      </c>
      <c r="AO58">
        <v>231.51499999999999</v>
      </c>
      <c r="AP58" t="s">
        <v>436</v>
      </c>
      <c r="AQ58" t="s">
        <v>115</v>
      </c>
      <c r="AR58" t="s">
        <v>116</v>
      </c>
      <c r="AS58" t="s">
        <v>115</v>
      </c>
      <c r="AT58" t="s">
        <v>116</v>
      </c>
      <c r="AU58" t="s">
        <v>170</v>
      </c>
      <c r="AV58" t="s">
        <v>226</v>
      </c>
      <c r="AW58" t="s">
        <v>67</v>
      </c>
      <c r="AX58">
        <v>6585</v>
      </c>
      <c r="AY58" t="s">
        <v>294</v>
      </c>
      <c r="AZ58">
        <v>12</v>
      </c>
      <c r="BA58" t="s">
        <v>437</v>
      </c>
      <c r="BB58">
        <v>4</v>
      </c>
      <c r="BC58">
        <v>1</v>
      </c>
      <c r="BE58" t="s">
        <v>67</v>
      </c>
      <c r="BF58">
        <v>0</v>
      </c>
      <c r="BG58" t="s">
        <v>254</v>
      </c>
      <c r="BI58" t="s">
        <v>115</v>
      </c>
      <c r="BJ58" t="s">
        <v>226</v>
      </c>
      <c r="BK58" t="s">
        <v>67</v>
      </c>
      <c r="BL58">
        <v>0.80554198916461162</v>
      </c>
      <c r="BM58">
        <v>6585</v>
      </c>
      <c r="BN58" t="s">
        <v>116</v>
      </c>
      <c r="BO58" t="s">
        <v>170</v>
      </c>
      <c r="BP58">
        <v>4</v>
      </c>
      <c r="BQ58">
        <v>614.34500000000003</v>
      </c>
      <c r="BR58">
        <v>2.4174312762167563E-3</v>
      </c>
      <c r="BS58">
        <v>0.40517133234964436</v>
      </c>
      <c r="BT58">
        <v>0.19695773547436701</v>
      </c>
      <c r="BU58">
        <v>12.877000000000001</v>
      </c>
      <c r="BV58">
        <v>0.97664992797206773</v>
      </c>
      <c r="BW58">
        <v>42.484271866784951</v>
      </c>
      <c r="BX58">
        <v>5</v>
      </c>
      <c r="BY58">
        <v>6</v>
      </c>
      <c r="BZ58">
        <v>261</v>
      </c>
    </row>
    <row r="59" spans="1:78" ht="16.5">
      <c r="A59" s="293" t="str">
        <f t="shared" si="1"/>
        <v>미추홀교통</v>
      </c>
      <c r="B59" s="124" t="str">
        <f t="shared" si="2"/>
        <v>정덕균</v>
      </c>
      <c r="C59" s="125" t="str">
        <f t="shared" si="3"/>
        <v>F</v>
      </c>
      <c r="D59" s="126">
        <f t="shared" si="4"/>
        <v>0.75142857142857145</v>
      </c>
      <c r="E59" s="127">
        <f t="shared" si="5"/>
        <v>5851</v>
      </c>
      <c r="F59" s="128" t="str">
        <f t="shared" si="6"/>
        <v>12</v>
      </c>
      <c r="G59" s="129" t="str">
        <f t="shared" si="7"/>
        <v>70바2757</v>
      </c>
      <c r="H59" s="130">
        <f t="shared" si="8"/>
        <v>1</v>
      </c>
      <c r="I59" s="131">
        <f t="shared" si="9"/>
        <v>553.654</v>
      </c>
      <c r="J59" s="132">
        <f t="shared" si="10"/>
        <v>2.1923008537366128E-2</v>
      </c>
      <c r="K59" s="132">
        <f t="shared" si="11"/>
        <v>0.4382193694531602</v>
      </c>
      <c r="L59" s="132">
        <f t="shared" si="12"/>
        <v>0.16075021583877294</v>
      </c>
      <c r="M59" s="133">
        <f t="shared" si="13"/>
        <v>13.961</v>
      </c>
      <c r="N59" s="134">
        <f t="shared" si="14"/>
        <v>0.18061822004356512</v>
      </c>
      <c r="O59" s="134">
        <f t="shared" si="15"/>
        <v>70.621724037033957</v>
      </c>
      <c r="P59" s="216">
        <f t="shared" si="16"/>
        <v>21</v>
      </c>
      <c r="Q59" s="217">
        <f t="shared" si="17"/>
        <v>2</v>
      </c>
      <c r="R59" s="217">
        <f t="shared" si="18"/>
        <v>426</v>
      </c>
      <c r="T59">
        <v>511</v>
      </c>
      <c r="U59">
        <v>5851</v>
      </c>
      <c r="V59" t="s">
        <v>227</v>
      </c>
      <c r="W59">
        <v>598.33299999999997</v>
      </c>
      <c r="X59">
        <v>374.81700000000001</v>
      </c>
      <c r="Y59">
        <v>1.5960000000000001</v>
      </c>
      <c r="Z59">
        <v>13.961</v>
      </c>
      <c r="AA59">
        <v>39.937493000000003</v>
      </c>
      <c r="AB59">
        <v>0.87555000000000005</v>
      </c>
      <c r="AC59">
        <v>17.501383000000001</v>
      </c>
      <c r="AD59" s="1">
        <v>89</v>
      </c>
      <c r="AE59">
        <v>2</v>
      </c>
      <c r="AF59">
        <v>426</v>
      </c>
      <c r="AG59">
        <v>73</v>
      </c>
      <c r="AH59">
        <v>14.981736</v>
      </c>
      <c r="AI59">
        <v>506.3</v>
      </c>
      <c r="AJ59">
        <v>0</v>
      </c>
      <c r="AK59">
        <v>21</v>
      </c>
      <c r="AL59">
        <v>6666</v>
      </c>
      <c r="AM59">
        <v>0.75142857142857145</v>
      </c>
      <c r="AN59" t="s">
        <v>70</v>
      </c>
      <c r="AO59">
        <v>553.654</v>
      </c>
      <c r="AP59" t="s">
        <v>438</v>
      </c>
      <c r="AQ59" t="s">
        <v>115</v>
      </c>
      <c r="AR59" t="s">
        <v>116</v>
      </c>
      <c r="AS59" t="s">
        <v>115</v>
      </c>
      <c r="AT59" t="s">
        <v>116</v>
      </c>
      <c r="AU59" t="s">
        <v>176</v>
      </c>
      <c r="AV59" t="s">
        <v>227</v>
      </c>
      <c r="AW59" t="s">
        <v>70</v>
      </c>
      <c r="AX59">
        <v>5851</v>
      </c>
      <c r="AY59" t="s">
        <v>379</v>
      </c>
      <c r="AZ59">
        <v>3</v>
      </c>
      <c r="BA59" t="s">
        <v>439</v>
      </c>
      <c r="BB59">
        <v>1</v>
      </c>
      <c r="BC59">
        <v>1</v>
      </c>
      <c r="BE59" t="s">
        <v>67</v>
      </c>
      <c r="BF59">
        <v>-1</v>
      </c>
      <c r="BG59" t="s">
        <v>256</v>
      </c>
      <c r="BI59" t="s">
        <v>115</v>
      </c>
      <c r="BJ59" t="s">
        <v>227</v>
      </c>
      <c r="BK59" t="s">
        <v>70</v>
      </c>
      <c r="BL59">
        <v>0.75142857142857145</v>
      </c>
      <c r="BM59">
        <v>5851</v>
      </c>
      <c r="BN59" t="s">
        <v>116</v>
      </c>
      <c r="BO59" t="s">
        <v>176</v>
      </c>
      <c r="BP59">
        <v>1</v>
      </c>
      <c r="BQ59">
        <v>553.654</v>
      </c>
      <c r="BR59">
        <v>2.1923008537366128E-2</v>
      </c>
      <c r="BS59">
        <v>0.4382193694531602</v>
      </c>
      <c r="BT59">
        <v>0.14874660097303677</v>
      </c>
      <c r="BU59">
        <v>13.961</v>
      </c>
      <c r="BV59">
        <v>0.18061822004356512</v>
      </c>
      <c r="BW59">
        <v>70.621724037033957</v>
      </c>
      <c r="BX59">
        <v>21</v>
      </c>
      <c r="BY59">
        <v>2</v>
      </c>
      <c r="BZ59">
        <v>426</v>
      </c>
    </row>
    <row r="60" spans="1:78" ht="16.5">
      <c r="A60" s="294" t="str">
        <f t="shared" si="1"/>
        <v>미추홀교통</v>
      </c>
      <c r="B60" s="108" t="str">
        <f t="shared" si="2"/>
        <v>정용명</v>
      </c>
      <c r="C60" s="109" t="str">
        <f t="shared" si="3"/>
        <v>C</v>
      </c>
      <c r="D60" s="110">
        <f t="shared" si="4"/>
        <v>0.85227404820491059</v>
      </c>
      <c r="E60" s="111">
        <f t="shared" si="5"/>
        <v>2101</v>
      </c>
      <c r="F60" s="112" t="str">
        <f t="shared" si="6"/>
        <v>12</v>
      </c>
      <c r="G60" s="113" t="str">
        <f t="shared" si="7"/>
        <v>70바2527</v>
      </c>
      <c r="H60" s="114">
        <f t="shared" si="8"/>
        <v>6</v>
      </c>
      <c r="I60" s="115">
        <f t="shared" si="9"/>
        <v>675.4380000000001</v>
      </c>
      <c r="J60" s="116">
        <f t="shared" si="10"/>
        <v>2.6107872665891884E-2</v>
      </c>
      <c r="K60" s="116">
        <f t="shared" si="11"/>
        <v>0.35096233857788733</v>
      </c>
      <c r="L60" s="116">
        <f t="shared" si="12"/>
        <v>0.2961041575984768</v>
      </c>
      <c r="M60" s="117">
        <f t="shared" si="13"/>
        <v>12.054</v>
      </c>
      <c r="N60" s="118">
        <f t="shared" si="14"/>
        <v>0</v>
      </c>
      <c r="O60" s="118">
        <f t="shared" si="15"/>
        <v>17.914301534707846</v>
      </c>
      <c r="P60" s="218">
        <f t="shared" si="16"/>
        <v>11</v>
      </c>
      <c r="Q60" s="219">
        <f t="shared" si="17"/>
        <v>0</v>
      </c>
      <c r="R60" s="219">
        <f t="shared" si="18"/>
        <v>125</v>
      </c>
      <c r="T60">
        <v>511</v>
      </c>
      <c r="U60">
        <v>2101</v>
      </c>
      <c r="V60" t="s">
        <v>278</v>
      </c>
      <c r="W60">
        <v>740.90099999999995</v>
      </c>
      <c r="X60">
        <v>415.935</v>
      </c>
      <c r="Y60">
        <v>1.7809999999999999</v>
      </c>
      <c r="Z60">
        <v>12.054</v>
      </c>
      <c r="AA60">
        <v>45.930819999999997</v>
      </c>
      <c r="AB60">
        <v>1.1991560000000001</v>
      </c>
      <c r="AC60">
        <v>16.119987999999999</v>
      </c>
      <c r="AD60" s="1">
        <v>200</v>
      </c>
      <c r="AE60">
        <v>0</v>
      </c>
      <c r="AF60">
        <v>125</v>
      </c>
      <c r="AG60">
        <v>72</v>
      </c>
      <c r="AH60">
        <v>16.130801999999999</v>
      </c>
      <c r="AI60">
        <v>311.89999999999998</v>
      </c>
      <c r="AJ60">
        <v>0</v>
      </c>
      <c r="AK60">
        <v>11</v>
      </c>
      <c r="AL60">
        <v>1817</v>
      </c>
      <c r="AM60">
        <v>0.85227404820491059</v>
      </c>
      <c r="AN60" t="s">
        <v>69</v>
      </c>
      <c r="AO60">
        <v>130.19300000000001</v>
      </c>
      <c r="AP60" t="s">
        <v>440</v>
      </c>
      <c r="AQ60" t="s">
        <v>115</v>
      </c>
      <c r="AR60" t="s">
        <v>116</v>
      </c>
      <c r="AS60" t="s">
        <v>115</v>
      </c>
      <c r="AT60" t="s">
        <v>116</v>
      </c>
      <c r="AU60" t="s">
        <v>343</v>
      </c>
      <c r="AV60" t="s">
        <v>278</v>
      </c>
      <c r="AW60" t="s">
        <v>69</v>
      </c>
      <c r="AX60">
        <v>2101</v>
      </c>
      <c r="AY60" t="s">
        <v>292</v>
      </c>
      <c r="AZ60">
        <v>17</v>
      </c>
      <c r="BA60" t="s">
        <v>441</v>
      </c>
      <c r="BB60">
        <v>6</v>
      </c>
      <c r="BC60">
        <v>1</v>
      </c>
      <c r="BE60" t="s">
        <v>69</v>
      </c>
      <c r="BF60">
        <v>0</v>
      </c>
      <c r="BG60" t="s">
        <v>254</v>
      </c>
      <c r="BI60" t="s">
        <v>115</v>
      </c>
      <c r="BJ60" t="s">
        <v>278</v>
      </c>
      <c r="BK60" t="s">
        <v>69</v>
      </c>
      <c r="BL60">
        <v>0.85227404820491059</v>
      </c>
      <c r="BM60">
        <v>2101</v>
      </c>
      <c r="BN60" t="s">
        <v>116</v>
      </c>
      <c r="BO60" t="s">
        <v>343</v>
      </c>
      <c r="BP60">
        <v>6</v>
      </c>
      <c r="BQ60">
        <v>675.4380000000001</v>
      </c>
      <c r="BR60">
        <v>2.6107872665891884E-2</v>
      </c>
      <c r="BS60">
        <v>0.35096233857788733</v>
      </c>
      <c r="BT60">
        <v>0.26994159813524343</v>
      </c>
      <c r="BU60">
        <v>12.054</v>
      </c>
      <c r="BV60">
        <v>0</v>
      </c>
      <c r="BW60">
        <v>17.914301534707846</v>
      </c>
      <c r="BX60">
        <v>11</v>
      </c>
      <c r="BY60">
        <v>0</v>
      </c>
      <c r="BZ60">
        <v>125</v>
      </c>
    </row>
    <row r="61" spans="1:78" ht="16.5">
      <c r="A61" s="293" t="str">
        <f t="shared" si="1"/>
        <v>미추홀교통</v>
      </c>
      <c r="B61" s="124" t="str">
        <f t="shared" si="2"/>
        <v>정종록</v>
      </c>
      <c r="C61" s="125" t="str">
        <f t="shared" si="3"/>
        <v>B</v>
      </c>
      <c r="D61" s="126">
        <f t="shared" si="4"/>
        <v>0.91459489765662139</v>
      </c>
      <c r="E61" s="127">
        <f t="shared" si="5"/>
        <v>4126</v>
      </c>
      <c r="F61" s="128" t="str">
        <f t="shared" si="6"/>
        <v>12</v>
      </c>
      <c r="G61" s="129" t="str">
        <f t="shared" si="7"/>
        <v>70바2640</v>
      </c>
      <c r="H61" s="130">
        <f t="shared" si="8"/>
        <v>6</v>
      </c>
      <c r="I61" s="131">
        <f t="shared" si="9"/>
        <v>849.88400000000001</v>
      </c>
      <c r="J61" s="132">
        <f t="shared" si="10"/>
        <v>1.5194825755257177E-2</v>
      </c>
      <c r="K61" s="132">
        <f t="shared" si="11"/>
        <v>0.37760511887914788</v>
      </c>
      <c r="L61" s="132">
        <f t="shared" si="12"/>
        <v>0.10354354241284693</v>
      </c>
      <c r="M61" s="133">
        <f t="shared" si="13"/>
        <v>10.409000000000001</v>
      </c>
      <c r="N61" s="134">
        <f t="shared" si="14"/>
        <v>0</v>
      </c>
      <c r="O61" s="134">
        <f t="shared" si="15"/>
        <v>9.1777230775023408</v>
      </c>
      <c r="P61" s="216">
        <f t="shared" si="16"/>
        <v>1</v>
      </c>
      <c r="Q61" s="217">
        <f t="shared" si="17"/>
        <v>0</v>
      </c>
      <c r="R61" s="217">
        <f t="shared" si="18"/>
        <v>78</v>
      </c>
      <c r="T61">
        <v>511</v>
      </c>
      <c r="U61">
        <v>4126</v>
      </c>
      <c r="V61" t="s">
        <v>228</v>
      </c>
      <c r="W61">
        <v>849.88400000000001</v>
      </c>
      <c r="X61">
        <v>443.66699999999997</v>
      </c>
      <c r="Y61">
        <v>1.9159999999999999</v>
      </c>
      <c r="Z61">
        <v>10.409000000000001</v>
      </c>
      <c r="AA61">
        <v>55.774709999999999</v>
      </c>
      <c r="AB61">
        <v>0.84748699999999999</v>
      </c>
      <c r="AC61">
        <v>21.060815999999999</v>
      </c>
      <c r="AD61" s="1">
        <v>88</v>
      </c>
      <c r="AE61">
        <v>0</v>
      </c>
      <c r="AF61">
        <v>78</v>
      </c>
      <c r="AG61">
        <v>69</v>
      </c>
      <c r="AH61">
        <v>15.237802</v>
      </c>
      <c r="AI61">
        <v>299.7</v>
      </c>
      <c r="AJ61">
        <v>0</v>
      </c>
      <c r="AK61">
        <v>1</v>
      </c>
      <c r="AL61">
        <v>96</v>
      </c>
      <c r="AM61">
        <v>0.91459489765662139</v>
      </c>
      <c r="AN61" t="s">
        <v>68</v>
      </c>
      <c r="AO61">
        <v>251.53899999999999</v>
      </c>
      <c r="AP61" t="s">
        <v>442</v>
      </c>
      <c r="AQ61" t="s">
        <v>115</v>
      </c>
      <c r="AR61" t="s">
        <v>116</v>
      </c>
      <c r="AS61" t="s">
        <v>115</v>
      </c>
      <c r="AT61" t="s">
        <v>116</v>
      </c>
      <c r="AU61" t="s">
        <v>172</v>
      </c>
      <c r="AV61" t="s">
        <v>228</v>
      </c>
      <c r="AW61" t="s">
        <v>68</v>
      </c>
      <c r="AX61">
        <v>4126</v>
      </c>
      <c r="AY61" t="s">
        <v>289</v>
      </c>
      <c r="AZ61">
        <v>6</v>
      </c>
      <c r="BA61" t="s">
        <v>276</v>
      </c>
      <c r="BB61">
        <v>6</v>
      </c>
      <c r="BC61">
        <v>1</v>
      </c>
      <c r="BE61" t="s">
        <v>68</v>
      </c>
      <c r="BF61">
        <v>0</v>
      </c>
      <c r="BG61" t="s">
        <v>254</v>
      </c>
      <c r="BI61" t="s">
        <v>115</v>
      </c>
      <c r="BJ61" t="s">
        <v>228</v>
      </c>
      <c r="BK61" t="s">
        <v>68</v>
      </c>
      <c r="BL61">
        <v>0.91459489765662139</v>
      </c>
      <c r="BM61">
        <v>4126</v>
      </c>
      <c r="BN61" t="s">
        <v>116</v>
      </c>
      <c r="BO61" t="s">
        <v>172</v>
      </c>
      <c r="BP61">
        <v>6</v>
      </c>
      <c r="BQ61">
        <v>849.88400000000001</v>
      </c>
      <c r="BR61">
        <v>1.5194825755257177E-2</v>
      </c>
      <c r="BS61">
        <v>0.37760511887914788</v>
      </c>
      <c r="BT61">
        <v>0.10354354241284693</v>
      </c>
      <c r="BU61">
        <v>10.409000000000001</v>
      </c>
      <c r="BV61">
        <v>0</v>
      </c>
      <c r="BW61">
        <v>9.1777230775023408</v>
      </c>
      <c r="BX61">
        <v>1</v>
      </c>
      <c r="BY61">
        <v>0</v>
      </c>
      <c r="BZ61">
        <v>78</v>
      </c>
    </row>
    <row r="62" spans="1:78" ht="16.5">
      <c r="A62" s="294" t="str">
        <f t="shared" si="1"/>
        <v>미추홀교통</v>
      </c>
      <c r="B62" s="108" t="str">
        <f t="shared" si="2"/>
        <v>정주경</v>
      </c>
      <c r="C62" s="109" t="str">
        <f t="shared" si="3"/>
        <v>A</v>
      </c>
      <c r="D62" s="110">
        <f t="shared" si="4"/>
        <v>0.97297162814121396</v>
      </c>
      <c r="E62" s="111">
        <f t="shared" si="5"/>
        <v>7589</v>
      </c>
      <c r="F62" s="112" t="str">
        <f t="shared" si="6"/>
        <v>12</v>
      </c>
      <c r="G62" s="113" t="str">
        <f t="shared" si="7"/>
        <v>70바2617</v>
      </c>
      <c r="H62" s="114">
        <f t="shared" si="8"/>
        <v>9</v>
      </c>
      <c r="I62" s="115">
        <f t="shared" si="9"/>
        <v>1714.3240000000001</v>
      </c>
      <c r="J62" s="116">
        <f t="shared" si="10"/>
        <v>2.5997762760333436E-2</v>
      </c>
      <c r="K62" s="116">
        <f t="shared" si="11"/>
        <v>0.38031099587353473</v>
      </c>
      <c r="L62" s="116">
        <f t="shared" si="12"/>
        <v>0.10966421749914251</v>
      </c>
      <c r="M62" s="117">
        <f t="shared" si="13"/>
        <v>9.5470000000000006</v>
      </c>
      <c r="N62" s="118">
        <f t="shared" si="14"/>
        <v>0.11666406116930055</v>
      </c>
      <c r="O62" s="118">
        <f t="shared" si="15"/>
        <v>36.865843329498972</v>
      </c>
      <c r="P62" s="218">
        <f t="shared" si="16"/>
        <v>21</v>
      </c>
      <c r="Q62" s="219">
        <f t="shared" si="17"/>
        <v>2</v>
      </c>
      <c r="R62" s="219">
        <f t="shared" si="18"/>
        <v>632</v>
      </c>
      <c r="T62">
        <v>511</v>
      </c>
      <c r="U62">
        <v>7589</v>
      </c>
      <c r="V62" t="s">
        <v>229</v>
      </c>
      <c r="W62">
        <v>1714.3240000000001</v>
      </c>
      <c r="X62">
        <v>840.90700000000004</v>
      </c>
      <c r="Y62">
        <v>2.0390000000000001</v>
      </c>
      <c r="Z62">
        <v>9.5470000000000006</v>
      </c>
      <c r="AA62">
        <v>111.963865</v>
      </c>
      <c r="AB62">
        <v>2.9108100000000001</v>
      </c>
      <c r="AC62">
        <v>42.581088999999999</v>
      </c>
      <c r="AD62" s="1">
        <v>188</v>
      </c>
      <c r="AE62">
        <v>2</v>
      </c>
      <c r="AF62">
        <v>632</v>
      </c>
      <c r="AG62">
        <v>70</v>
      </c>
      <c r="AH62">
        <v>15.311404</v>
      </c>
      <c r="AI62">
        <v>356.8</v>
      </c>
      <c r="AJ62">
        <v>0</v>
      </c>
      <c r="AK62">
        <v>21</v>
      </c>
      <c r="AL62">
        <v>3839</v>
      </c>
      <c r="AM62">
        <v>0.97297162814121396</v>
      </c>
      <c r="AN62" t="s">
        <v>66</v>
      </c>
      <c r="AO62">
        <v>382.26900000000001</v>
      </c>
      <c r="AP62" t="s">
        <v>443</v>
      </c>
      <c r="AQ62" t="s">
        <v>115</v>
      </c>
      <c r="AR62" t="s">
        <v>116</v>
      </c>
      <c r="AS62" t="s">
        <v>115</v>
      </c>
      <c r="AT62" t="s">
        <v>116</v>
      </c>
      <c r="AU62" t="s">
        <v>170</v>
      </c>
      <c r="AV62" t="s">
        <v>229</v>
      </c>
      <c r="AW62" t="s">
        <v>66</v>
      </c>
      <c r="AX62">
        <v>7589</v>
      </c>
      <c r="AY62" t="s">
        <v>298</v>
      </c>
      <c r="AZ62">
        <v>5</v>
      </c>
      <c r="BA62" t="s">
        <v>302</v>
      </c>
      <c r="BB62">
        <v>9</v>
      </c>
      <c r="BC62">
        <v>1</v>
      </c>
      <c r="BE62" t="s">
        <v>66</v>
      </c>
      <c r="BF62">
        <v>0</v>
      </c>
      <c r="BG62" t="s">
        <v>254</v>
      </c>
      <c r="BI62" t="s">
        <v>115</v>
      </c>
      <c r="BJ62" t="s">
        <v>229</v>
      </c>
      <c r="BK62" t="s">
        <v>66</v>
      </c>
      <c r="BL62">
        <v>0.97297162814121396</v>
      </c>
      <c r="BM62">
        <v>7589</v>
      </c>
      <c r="BN62" t="s">
        <v>116</v>
      </c>
      <c r="BO62" t="s">
        <v>170</v>
      </c>
      <c r="BP62">
        <v>9</v>
      </c>
      <c r="BQ62">
        <v>1714.3240000000001</v>
      </c>
      <c r="BR62">
        <v>2.5997762760333436E-2</v>
      </c>
      <c r="BS62">
        <v>0.38031099587353473</v>
      </c>
      <c r="BT62">
        <v>0.10966421749914251</v>
      </c>
      <c r="BU62">
        <v>9.5470000000000006</v>
      </c>
      <c r="BV62">
        <v>0.11666406116930055</v>
      </c>
      <c r="BW62">
        <v>36.865843329498972</v>
      </c>
      <c r="BX62">
        <v>21</v>
      </c>
      <c r="BY62">
        <v>2</v>
      </c>
      <c r="BZ62">
        <v>632</v>
      </c>
    </row>
    <row r="63" spans="1:78" ht="16.5">
      <c r="A63" s="293" t="str">
        <f t="shared" si="1"/>
        <v>미추홀교통</v>
      </c>
      <c r="B63" s="124" t="str">
        <f t="shared" si="2"/>
        <v>정진식</v>
      </c>
      <c r="C63" s="125" t="str">
        <f t="shared" si="3"/>
        <v>B</v>
      </c>
      <c r="D63" s="126">
        <f t="shared" si="4"/>
        <v>0.90619047619047621</v>
      </c>
      <c r="E63" s="127">
        <f t="shared" si="5"/>
        <v>7127</v>
      </c>
      <c r="F63" s="128" t="str">
        <f t="shared" si="6"/>
        <v>12</v>
      </c>
      <c r="G63" s="129" t="str">
        <f t="shared" si="7"/>
        <v>70바2771</v>
      </c>
      <c r="H63" s="130">
        <f t="shared" si="8"/>
        <v>1</v>
      </c>
      <c r="I63" s="131">
        <f t="shared" si="9"/>
        <v>2383.509</v>
      </c>
      <c r="J63" s="132">
        <f t="shared" si="10"/>
        <v>2.7418666642079086E-2</v>
      </c>
      <c r="K63" s="132">
        <f t="shared" si="11"/>
        <v>0.34723368211239614</v>
      </c>
      <c r="L63" s="132">
        <f t="shared" si="12"/>
        <v>0.19341231772147705</v>
      </c>
      <c r="M63" s="133">
        <f t="shared" si="13"/>
        <v>10.544</v>
      </c>
      <c r="N63" s="134">
        <f t="shared" si="14"/>
        <v>0.46150444575623589</v>
      </c>
      <c r="O63" s="134">
        <f t="shared" si="15"/>
        <v>23.075222287811794</v>
      </c>
      <c r="P63" s="216">
        <f t="shared" si="16"/>
        <v>26</v>
      </c>
      <c r="Q63" s="217">
        <f t="shared" si="17"/>
        <v>11</v>
      </c>
      <c r="R63" s="217">
        <f t="shared" si="18"/>
        <v>550</v>
      </c>
      <c r="T63">
        <v>511</v>
      </c>
      <c r="U63">
        <v>7127</v>
      </c>
      <c r="V63" t="s">
        <v>230</v>
      </c>
      <c r="W63">
        <v>2383.509</v>
      </c>
      <c r="X63">
        <v>1252.472</v>
      </c>
      <c r="Y63">
        <v>1.903</v>
      </c>
      <c r="Z63">
        <v>10.544</v>
      </c>
      <c r="AA63">
        <v>147.283019</v>
      </c>
      <c r="AB63">
        <v>4.0383040000000001</v>
      </c>
      <c r="AC63">
        <v>51.141624999999998</v>
      </c>
      <c r="AD63" s="1">
        <v>461</v>
      </c>
      <c r="AE63">
        <v>11</v>
      </c>
      <c r="AF63">
        <v>550</v>
      </c>
      <c r="AG63">
        <v>88</v>
      </c>
      <c r="AH63">
        <v>16.183188999999999</v>
      </c>
      <c r="AI63">
        <v>1278.7</v>
      </c>
      <c r="AJ63">
        <v>5.4</v>
      </c>
      <c r="AK63">
        <v>26</v>
      </c>
      <c r="AL63">
        <v>5572</v>
      </c>
      <c r="AM63">
        <v>0.90619047619047621</v>
      </c>
      <c r="AN63" t="s">
        <v>68</v>
      </c>
      <c r="AO63">
        <v>2383.509</v>
      </c>
      <c r="AP63" t="s">
        <v>444</v>
      </c>
      <c r="AQ63" t="s">
        <v>115</v>
      </c>
      <c r="AR63" t="s">
        <v>116</v>
      </c>
      <c r="AS63" t="s">
        <v>115</v>
      </c>
      <c r="AT63" t="s">
        <v>116</v>
      </c>
      <c r="AU63" t="s">
        <v>181</v>
      </c>
      <c r="AV63" t="s">
        <v>230</v>
      </c>
      <c r="AW63" t="s">
        <v>68</v>
      </c>
      <c r="AX63">
        <v>7127</v>
      </c>
      <c r="AY63" t="s">
        <v>289</v>
      </c>
      <c r="AZ63">
        <v>8</v>
      </c>
      <c r="BA63" t="s">
        <v>312</v>
      </c>
      <c r="BB63">
        <v>1</v>
      </c>
      <c r="BC63">
        <v>1</v>
      </c>
      <c r="BE63" t="s">
        <v>69</v>
      </c>
      <c r="BF63">
        <v>1</v>
      </c>
      <c r="BG63" t="s">
        <v>252</v>
      </c>
      <c r="BI63" t="s">
        <v>115</v>
      </c>
      <c r="BJ63" t="s">
        <v>230</v>
      </c>
      <c r="BK63" t="s">
        <v>68</v>
      </c>
      <c r="BL63">
        <v>0.90619047619047621</v>
      </c>
      <c r="BM63">
        <v>7127</v>
      </c>
      <c r="BN63" t="s">
        <v>116</v>
      </c>
      <c r="BO63" t="s">
        <v>181</v>
      </c>
      <c r="BP63">
        <v>1</v>
      </c>
      <c r="BQ63">
        <v>2383.509</v>
      </c>
      <c r="BR63">
        <v>2.7418666642079086E-2</v>
      </c>
      <c r="BS63">
        <v>0.34723368211239614</v>
      </c>
      <c r="BT63">
        <v>0.19341231772147705</v>
      </c>
      <c r="BU63">
        <v>10.544</v>
      </c>
      <c r="BV63">
        <v>0.46150444575623589</v>
      </c>
      <c r="BW63">
        <v>23.075222287811794</v>
      </c>
      <c r="BX63">
        <v>26</v>
      </c>
      <c r="BY63">
        <v>11</v>
      </c>
      <c r="BZ63">
        <v>550</v>
      </c>
    </row>
    <row r="64" spans="1:78" ht="16.5">
      <c r="A64" s="294" t="str">
        <f t="shared" ref="A64:A75" si="19">BI64</f>
        <v>미추홀교통</v>
      </c>
      <c r="B64" s="108" t="str">
        <f t="shared" ref="B64:B75" si="20">IF(BJ64="NULL", E64, BJ64)</f>
        <v>조성기</v>
      </c>
      <c r="C64" s="109" t="str">
        <f t="shared" ref="C64:C75" si="21">BK64</f>
        <v>D</v>
      </c>
      <c r="D64" s="110">
        <f t="shared" ref="D64:D75" si="22">BL64</f>
        <v>0.8267741935483871</v>
      </c>
      <c r="E64" s="111">
        <f t="shared" ref="E64:E75" si="23">U64</f>
        <v>160</v>
      </c>
      <c r="F64" s="112" t="str">
        <f t="shared" ref="F64:F75" si="24">BN64</f>
        <v>76</v>
      </c>
      <c r="G64" s="113" t="str">
        <f t="shared" ref="G64:G75" si="25">BO64</f>
        <v>70바2692</v>
      </c>
      <c r="H64" s="114">
        <f t="shared" ref="H64:H75" si="26">BP64</f>
        <v>1</v>
      </c>
      <c r="I64" s="115">
        <f t="shared" ref="I64:I75" si="27">BQ64</f>
        <v>2208.529</v>
      </c>
      <c r="J64" s="116">
        <f t="shared" ref="J64:J75" si="28">AB64/AA64</f>
        <v>3.6226571113811293E-2</v>
      </c>
      <c r="K64" s="116">
        <f t="shared" ref="K64:K75" si="29">AC64/AA64</f>
        <v>0.31650165979152273</v>
      </c>
      <c r="L64" s="116">
        <f t="shared" ref="L64:L75" si="30">AD64/I64</f>
        <v>0.36404321609541918</v>
      </c>
      <c r="M64" s="117">
        <f t="shared" ref="M64:M75" si="31">Z64</f>
        <v>8.0530000000000008</v>
      </c>
      <c r="N64" s="118">
        <f t="shared" ref="N64:N75" si="32">BV64</f>
        <v>9.0558013954084374E-2</v>
      </c>
      <c r="O64" s="118">
        <f t="shared" ref="O64:O75" si="33">BW64</f>
        <v>16.16460549080406</v>
      </c>
      <c r="P64" s="218">
        <f t="shared" ref="P64:P75" si="34">AK64</f>
        <v>37</v>
      </c>
      <c r="Q64" s="219">
        <f t="shared" ref="Q64:Q75" si="35">AE64</f>
        <v>2</v>
      </c>
      <c r="R64" s="219">
        <f t="shared" ref="R64:R75" si="36">AF64</f>
        <v>357</v>
      </c>
      <c r="T64">
        <v>511</v>
      </c>
      <c r="U64">
        <v>160</v>
      </c>
      <c r="V64" t="s">
        <v>231</v>
      </c>
      <c r="W64">
        <v>2208.529</v>
      </c>
      <c r="X64">
        <v>861.66399999999999</v>
      </c>
      <c r="Y64">
        <v>2.5630000000000002</v>
      </c>
      <c r="Z64">
        <v>8.0530000000000008</v>
      </c>
      <c r="AA64">
        <v>143.27190899999999</v>
      </c>
      <c r="AB64">
        <v>5.1902499999999998</v>
      </c>
      <c r="AC64">
        <v>45.345796999999997</v>
      </c>
      <c r="AD64" s="1">
        <v>804</v>
      </c>
      <c r="AE64">
        <v>2</v>
      </c>
      <c r="AF64">
        <v>357</v>
      </c>
      <c r="AG64">
        <v>76</v>
      </c>
      <c r="AH64">
        <v>15.414947</v>
      </c>
      <c r="AI64">
        <v>575.70000000000005</v>
      </c>
      <c r="AJ64">
        <v>0</v>
      </c>
      <c r="AK64">
        <v>37</v>
      </c>
      <c r="AL64">
        <v>5584</v>
      </c>
      <c r="AM64">
        <v>0.8267741935483871</v>
      </c>
      <c r="AN64" t="s">
        <v>67</v>
      </c>
      <c r="AO64">
        <v>2208.529</v>
      </c>
      <c r="AP64" t="s">
        <v>445</v>
      </c>
      <c r="AQ64" t="s">
        <v>115</v>
      </c>
      <c r="AR64" t="s">
        <v>118</v>
      </c>
      <c r="AS64" t="s">
        <v>115</v>
      </c>
      <c r="AT64" t="s">
        <v>118</v>
      </c>
      <c r="AU64" t="s">
        <v>186</v>
      </c>
      <c r="AV64" t="s">
        <v>231</v>
      </c>
      <c r="AW64" t="s">
        <v>67</v>
      </c>
      <c r="AX64">
        <v>160</v>
      </c>
      <c r="AY64" t="s">
        <v>303</v>
      </c>
      <c r="AZ64">
        <v>3</v>
      </c>
      <c r="BA64" t="s">
        <v>263</v>
      </c>
      <c r="BB64">
        <v>1</v>
      </c>
      <c r="BC64">
        <v>1</v>
      </c>
      <c r="BE64" t="s">
        <v>69</v>
      </c>
      <c r="BF64">
        <v>-1</v>
      </c>
      <c r="BG64" t="s">
        <v>256</v>
      </c>
      <c r="BI64" t="s">
        <v>115</v>
      </c>
      <c r="BJ64" t="s">
        <v>231</v>
      </c>
      <c r="BK64" t="s">
        <v>67</v>
      </c>
      <c r="BL64">
        <v>0.8267741935483871</v>
      </c>
      <c r="BM64">
        <v>160</v>
      </c>
      <c r="BN64" t="s">
        <v>118</v>
      </c>
      <c r="BO64" t="s">
        <v>186</v>
      </c>
      <c r="BP64">
        <v>1</v>
      </c>
      <c r="BQ64">
        <v>2208.529</v>
      </c>
      <c r="BR64">
        <v>3.6226571113811293E-2</v>
      </c>
      <c r="BS64">
        <v>0.31650165979152273</v>
      </c>
      <c r="BT64">
        <v>0.36404321609541918</v>
      </c>
      <c r="BU64">
        <v>8.0530000000000008</v>
      </c>
      <c r="BV64">
        <v>9.0558013954084374E-2</v>
      </c>
      <c r="BW64">
        <v>16.16460549080406</v>
      </c>
      <c r="BX64">
        <v>37</v>
      </c>
      <c r="BY64">
        <v>2</v>
      </c>
      <c r="BZ64">
        <v>357</v>
      </c>
    </row>
    <row r="65" spans="1:78" ht="16.5">
      <c r="A65" s="293" t="str">
        <f t="shared" si="19"/>
        <v>미추홀교통</v>
      </c>
      <c r="B65" s="124" t="str">
        <f t="shared" si="20"/>
        <v>조영기</v>
      </c>
      <c r="C65" s="125" t="str">
        <f t="shared" si="21"/>
        <v>C</v>
      </c>
      <c r="D65" s="126">
        <f t="shared" si="22"/>
        <v>0.87809523809523815</v>
      </c>
      <c r="E65" s="127">
        <f t="shared" si="23"/>
        <v>8573</v>
      </c>
      <c r="F65" s="128" t="str">
        <f t="shared" si="24"/>
        <v>12</v>
      </c>
      <c r="G65" s="129" t="str">
        <f t="shared" si="25"/>
        <v>70바2761</v>
      </c>
      <c r="H65" s="130">
        <f t="shared" si="26"/>
        <v>1</v>
      </c>
      <c r="I65" s="131">
        <f t="shared" si="27"/>
        <v>2459.3879999999999</v>
      </c>
      <c r="J65" s="132">
        <f t="shared" si="28"/>
        <v>2.0096688214653043E-2</v>
      </c>
      <c r="K65" s="132">
        <f t="shared" si="29"/>
        <v>0.3761364950582563</v>
      </c>
      <c r="L65" s="132">
        <f t="shared" si="30"/>
        <v>0.20126958414044471</v>
      </c>
      <c r="M65" s="133">
        <f t="shared" si="31"/>
        <v>12.114000000000001</v>
      </c>
      <c r="N65" s="134">
        <f t="shared" si="32"/>
        <v>0.77254991892291902</v>
      </c>
      <c r="O65" s="134">
        <f t="shared" si="33"/>
        <v>14.027880106758268</v>
      </c>
      <c r="P65" s="216">
        <f t="shared" si="34"/>
        <v>18</v>
      </c>
      <c r="Q65" s="217">
        <f t="shared" si="35"/>
        <v>19</v>
      </c>
      <c r="R65" s="217">
        <f t="shared" si="36"/>
        <v>345</v>
      </c>
      <c r="T65">
        <v>511</v>
      </c>
      <c r="U65">
        <v>8573</v>
      </c>
      <c r="V65" t="s">
        <v>270</v>
      </c>
      <c r="W65">
        <v>2459.3879999999999</v>
      </c>
      <c r="X65">
        <v>1333.6880000000001</v>
      </c>
      <c r="Y65">
        <v>1.8440000000000001</v>
      </c>
      <c r="Z65">
        <v>12.114000000000001</v>
      </c>
      <c r="AA65">
        <v>149.06883999999999</v>
      </c>
      <c r="AB65">
        <v>2.99579</v>
      </c>
      <c r="AC65">
        <v>56.070231</v>
      </c>
      <c r="AD65" s="1">
        <v>495</v>
      </c>
      <c r="AE65">
        <v>19</v>
      </c>
      <c r="AF65">
        <v>345</v>
      </c>
      <c r="AG65">
        <v>89</v>
      </c>
      <c r="AH65">
        <v>16.498336999999999</v>
      </c>
      <c r="AI65">
        <v>1174.8</v>
      </c>
      <c r="AJ65">
        <v>28.4</v>
      </c>
      <c r="AK65">
        <v>18</v>
      </c>
      <c r="AL65">
        <v>3119</v>
      </c>
      <c r="AM65">
        <v>0.87809523809523815</v>
      </c>
      <c r="AN65" t="s">
        <v>69</v>
      </c>
      <c r="AO65">
        <v>2459.3879999999999</v>
      </c>
      <c r="AP65" t="s">
        <v>446</v>
      </c>
      <c r="AQ65" t="s">
        <v>115</v>
      </c>
      <c r="AR65" t="s">
        <v>116</v>
      </c>
      <c r="AS65" t="s">
        <v>115</v>
      </c>
      <c r="AT65" t="s">
        <v>116</v>
      </c>
      <c r="AU65" t="s">
        <v>260</v>
      </c>
      <c r="AV65" t="s">
        <v>270</v>
      </c>
      <c r="AW65" t="s">
        <v>69</v>
      </c>
      <c r="AX65">
        <v>8573</v>
      </c>
      <c r="AY65" t="s">
        <v>292</v>
      </c>
      <c r="AZ65">
        <v>9</v>
      </c>
      <c r="BA65" t="s">
        <v>324</v>
      </c>
      <c r="BB65">
        <v>1</v>
      </c>
      <c r="BC65">
        <v>1</v>
      </c>
      <c r="BE65" t="s">
        <v>69</v>
      </c>
      <c r="BF65">
        <v>0</v>
      </c>
      <c r="BG65" t="s">
        <v>254</v>
      </c>
      <c r="BI65" t="s">
        <v>115</v>
      </c>
      <c r="BJ65" t="s">
        <v>270</v>
      </c>
      <c r="BK65" t="s">
        <v>69</v>
      </c>
      <c r="BL65">
        <v>0.87809523809523815</v>
      </c>
      <c r="BM65">
        <v>8573</v>
      </c>
      <c r="BN65" t="s">
        <v>116</v>
      </c>
      <c r="BO65" t="s">
        <v>260</v>
      </c>
      <c r="BP65">
        <v>1</v>
      </c>
      <c r="BQ65">
        <v>2459.3879999999999</v>
      </c>
      <c r="BR65">
        <v>2.0096688214653043E-2</v>
      </c>
      <c r="BS65">
        <v>0.3761364950582563</v>
      </c>
      <c r="BT65">
        <v>0.20126958414044471</v>
      </c>
      <c r="BU65">
        <v>12.114000000000001</v>
      </c>
      <c r="BV65">
        <v>0.77254991892291902</v>
      </c>
      <c r="BW65">
        <v>14.027880106758268</v>
      </c>
      <c r="BX65">
        <v>18</v>
      </c>
      <c r="BY65">
        <v>19</v>
      </c>
      <c r="BZ65">
        <v>345</v>
      </c>
    </row>
    <row r="66" spans="1:78" ht="16.5">
      <c r="A66" s="294" t="str">
        <f t="shared" si="19"/>
        <v>미추홀교통</v>
      </c>
      <c r="B66" s="108" t="str">
        <f t="shared" si="20"/>
        <v>조한표</v>
      </c>
      <c r="C66" s="109" t="str">
        <f t="shared" si="21"/>
        <v>C</v>
      </c>
      <c r="D66" s="110">
        <f t="shared" si="22"/>
        <v>0.87333333333333329</v>
      </c>
      <c r="E66" s="111">
        <f t="shared" si="23"/>
        <v>2176</v>
      </c>
      <c r="F66" s="112" t="str">
        <f t="shared" si="24"/>
        <v>12</v>
      </c>
      <c r="G66" s="113" t="str">
        <f t="shared" si="25"/>
        <v>70바2601</v>
      </c>
      <c r="H66" s="114">
        <f t="shared" si="26"/>
        <v>1</v>
      </c>
      <c r="I66" s="115">
        <f t="shared" si="27"/>
        <v>2841.0070000000001</v>
      </c>
      <c r="J66" s="116">
        <f t="shared" si="28"/>
        <v>1.4204265700380862E-2</v>
      </c>
      <c r="K66" s="116">
        <f t="shared" si="29"/>
        <v>0.39614068986772716</v>
      </c>
      <c r="L66" s="116">
        <f t="shared" si="30"/>
        <v>0.24603952049396569</v>
      </c>
      <c r="M66" s="117">
        <f t="shared" si="31"/>
        <v>12.675000000000001</v>
      </c>
      <c r="N66" s="118">
        <f t="shared" si="32"/>
        <v>0</v>
      </c>
      <c r="O66" s="118">
        <f t="shared" si="33"/>
        <v>25.483921722121767</v>
      </c>
      <c r="P66" s="218">
        <f t="shared" si="34"/>
        <v>70</v>
      </c>
      <c r="Q66" s="219">
        <f t="shared" si="35"/>
        <v>0</v>
      </c>
      <c r="R66" s="219">
        <f t="shared" si="36"/>
        <v>724</v>
      </c>
      <c r="T66">
        <v>511</v>
      </c>
      <c r="U66">
        <v>2176</v>
      </c>
      <c r="V66" t="s">
        <v>232</v>
      </c>
      <c r="W66">
        <v>2841.0070000000001</v>
      </c>
      <c r="X66">
        <v>1549.3440000000001</v>
      </c>
      <c r="Y66">
        <v>1.8340000000000001</v>
      </c>
      <c r="Z66">
        <v>12.675000000000001</v>
      </c>
      <c r="AA66">
        <v>184.29329999999999</v>
      </c>
      <c r="AB66">
        <v>2.6177510000000002</v>
      </c>
      <c r="AC66">
        <v>73.006074999999996</v>
      </c>
      <c r="AD66" s="1">
        <v>699</v>
      </c>
      <c r="AE66">
        <v>0</v>
      </c>
      <c r="AF66">
        <v>724</v>
      </c>
      <c r="AG66">
        <v>77</v>
      </c>
      <c r="AH66">
        <v>15.415682</v>
      </c>
      <c r="AI66">
        <v>2328.8000000000002</v>
      </c>
      <c r="AJ66">
        <v>0</v>
      </c>
      <c r="AK66">
        <v>70</v>
      </c>
      <c r="AL66">
        <v>15798</v>
      </c>
      <c r="AM66">
        <v>0.87333333333333329</v>
      </c>
      <c r="AN66" t="s">
        <v>69</v>
      </c>
      <c r="AO66">
        <v>2841.0070000000001</v>
      </c>
      <c r="AP66" t="s">
        <v>447</v>
      </c>
      <c r="AQ66" t="s">
        <v>115</v>
      </c>
      <c r="AR66" t="s">
        <v>116</v>
      </c>
      <c r="AS66" t="s">
        <v>115</v>
      </c>
      <c r="AT66" t="s">
        <v>116</v>
      </c>
      <c r="AU66" t="s">
        <v>169</v>
      </c>
      <c r="AV66" t="s">
        <v>232</v>
      </c>
      <c r="AW66" t="s">
        <v>69</v>
      </c>
      <c r="AX66">
        <v>2176</v>
      </c>
      <c r="AY66" t="s">
        <v>292</v>
      </c>
      <c r="AZ66">
        <v>13</v>
      </c>
      <c r="BA66" t="s">
        <v>448</v>
      </c>
      <c r="BB66">
        <v>1</v>
      </c>
      <c r="BC66">
        <v>1</v>
      </c>
      <c r="BE66" t="s">
        <v>69</v>
      </c>
      <c r="BF66">
        <v>0</v>
      </c>
      <c r="BG66" t="s">
        <v>254</v>
      </c>
      <c r="BI66" t="s">
        <v>115</v>
      </c>
      <c r="BJ66" t="s">
        <v>232</v>
      </c>
      <c r="BK66" t="s">
        <v>69</v>
      </c>
      <c r="BL66">
        <v>0.87333333333333329</v>
      </c>
      <c r="BM66">
        <v>2176</v>
      </c>
      <c r="BN66" t="s">
        <v>116</v>
      </c>
      <c r="BO66" t="s">
        <v>169</v>
      </c>
      <c r="BP66">
        <v>1</v>
      </c>
      <c r="BQ66">
        <v>2841.0070000000001</v>
      </c>
      <c r="BR66">
        <v>1.4204265700380862E-2</v>
      </c>
      <c r="BS66">
        <v>0.39614068986772716</v>
      </c>
      <c r="BT66">
        <v>0.24603952049396569</v>
      </c>
      <c r="BU66">
        <v>12.675000000000001</v>
      </c>
      <c r="BV66">
        <v>0</v>
      </c>
      <c r="BW66">
        <v>25.483921722121767</v>
      </c>
      <c r="BX66">
        <v>70</v>
      </c>
      <c r="BY66">
        <v>0</v>
      </c>
      <c r="BZ66">
        <v>724</v>
      </c>
    </row>
    <row r="67" spans="1:78" ht="16.5">
      <c r="A67" s="293" t="str">
        <f t="shared" si="19"/>
        <v>미추홀교통</v>
      </c>
      <c r="B67" s="124" t="str">
        <f t="shared" si="20"/>
        <v>천재호</v>
      </c>
      <c r="C67" s="125" t="str">
        <f t="shared" si="21"/>
        <v>A</v>
      </c>
      <c r="D67" s="126">
        <f t="shared" si="22"/>
        <v>0.99033267660188407</v>
      </c>
      <c r="E67" s="127">
        <f t="shared" si="23"/>
        <v>6234</v>
      </c>
      <c r="F67" s="128" t="str">
        <f t="shared" si="24"/>
        <v>12</v>
      </c>
      <c r="G67" s="129" t="str">
        <f t="shared" si="25"/>
        <v>70바2640</v>
      </c>
      <c r="H67" s="130">
        <f t="shared" si="26"/>
        <v>5</v>
      </c>
      <c r="I67" s="131">
        <f t="shared" si="27"/>
        <v>842.774</v>
      </c>
      <c r="J67" s="132">
        <f t="shared" si="28"/>
        <v>3.3806436424802435E-3</v>
      </c>
      <c r="K67" s="132">
        <f t="shared" si="29"/>
        <v>0.34396854022013634</v>
      </c>
      <c r="L67" s="132">
        <f t="shared" si="30"/>
        <v>0.14594660015615099</v>
      </c>
      <c r="M67" s="133">
        <f t="shared" si="31"/>
        <v>9.16</v>
      </c>
      <c r="N67" s="134">
        <f t="shared" si="32"/>
        <v>0.11865577248467561</v>
      </c>
      <c r="O67" s="134">
        <f t="shared" si="33"/>
        <v>17.798365872701343</v>
      </c>
      <c r="P67" s="216">
        <f t="shared" si="34"/>
        <v>1</v>
      </c>
      <c r="Q67" s="217">
        <f t="shared" si="35"/>
        <v>1</v>
      </c>
      <c r="R67" s="217">
        <f t="shared" si="36"/>
        <v>150</v>
      </c>
      <c r="T67">
        <v>511</v>
      </c>
      <c r="U67">
        <v>6234</v>
      </c>
      <c r="V67" t="s">
        <v>233</v>
      </c>
      <c r="W67">
        <v>842.774</v>
      </c>
      <c r="X67">
        <v>404.59199999999998</v>
      </c>
      <c r="Y67">
        <v>2.0830000000000002</v>
      </c>
      <c r="Z67">
        <v>9.16</v>
      </c>
      <c r="AA67">
        <v>50.939708000000003</v>
      </c>
      <c r="AB67">
        <v>0.172209</v>
      </c>
      <c r="AC67">
        <v>17.521657000000001</v>
      </c>
      <c r="AD67" s="1">
        <v>123</v>
      </c>
      <c r="AE67">
        <v>1</v>
      </c>
      <c r="AF67">
        <v>150</v>
      </c>
      <c r="AG67">
        <v>70</v>
      </c>
      <c r="AH67">
        <v>16.544539</v>
      </c>
      <c r="AI67">
        <v>237.1</v>
      </c>
      <c r="AJ67">
        <v>0</v>
      </c>
      <c r="AK67">
        <v>1</v>
      </c>
      <c r="AL67">
        <v>63</v>
      </c>
      <c r="AM67">
        <v>0.99033267660188407</v>
      </c>
      <c r="AN67" t="s">
        <v>66</v>
      </c>
      <c r="AO67">
        <v>247.739</v>
      </c>
      <c r="AP67" t="s">
        <v>449</v>
      </c>
      <c r="AQ67" t="s">
        <v>115</v>
      </c>
      <c r="AR67" t="s">
        <v>116</v>
      </c>
      <c r="AS67" t="s">
        <v>115</v>
      </c>
      <c r="AT67" t="s">
        <v>116</v>
      </c>
      <c r="AU67" t="s">
        <v>172</v>
      </c>
      <c r="AV67" t="s">
        <v>233</v>
      </c>
      <c r="AW67" t="s">
        <v>66</v>
      </c>
      <c r="AX67">
        <v>6234</v>
      </c>
      <c r="AY67" t="s">
        <v>298</v>
      </c>
      <c r="AZ67">
        <v>2</v>
      </c>
      <c r="BA67" t="s">
        <v>314</v>
      </c>
      <c r="BB67">
        <v>5</v>
      </c>
      <c r="BC67">
        <v>1</v>
      </c>
      <c r="BE67" t="s">
        <v>68</v>
      </c>
      <c r="BF67">
        <v>1</v>
      </c>
      <c r="BG67" t="s">
        <v>252</v>
      </c>
      <c r="BI67" t="s">
        <v>115</v>
      </c>
      <c r="BJ67" t="s">
        <v>233</v>
      </c>
      <c r="BK67" t="s">
        <v>66</v>
      </c>
      <c r="BL67">
        <v>0.99033267660188407</v>
      </c>
      <c r="BM67">
        <v>6234</v>
      </c>
      <c r="BN67" t="s">
        <v>116</v>
      </c>
      <c r="BO67" t="s">
        <v>172</v>
      </c>
      <c r="BP67">
        <v>5</v>
      </c>
      <c r="BQ67">
        <v>842.774</v>
      </c>
      <c r="BR67">
        <v>3.3806436424802435E-3</v>
      </c>
      <c r="BS67">
        <v>0.34396854022013634</v>
      </c>
      <c r="BT67">
        <v>0.14594660015615099</v>
      </c>
      <c r="BU67">
        <v>9.16</v>
      </c>
      <c r="BV67">
        <v>0.11865577248467561</v>
      </c>
      <c r="BW67">
        <v>17.798365872701343</v>
      </c>
      <c r="BX67">
        <v>1</v>
      </c>
      <c r="BY67">
        <v>1</v>
      </c>
      <c r="BZ67">
        <v>150</v>
      </c>
    </row>
    <row r="68" spans="1:78" ht="16.5">
      <c r="A68" s="294" t="str">
        <f t="shared" si="19"/>
        <v>미추홀교통</v>
      </c>
      <c r="B68" s="108" t="str">
        <f t="shared" si="20"/>
        <v>최경현</v>
      </c>
      <c r="C68" s="109" t="str">
        <f t="shared" si="21"/>
        <v>C</v>
      </c>
      <c r="D68" s="110">
        <f t="shared" si="22"/>
        <v>0.88523809523809516</v>
      </c>
      <c r="E68" s="111">
        <f t="shared" si="23"/>
        <v>589</v>
      </c>
      <c r="F68" s="112" t="str">
        <f t="shared" si="24"/>
        <v>12</v>
      </c>
      <c r="G68" s="113" t="str">
        <f t="shared" si="25"/>
        <v>70바2624</v>
      </c>
      <c r="H68" s="114">
        <f t="shared" si="26"/>
        <v>1</v>
      </c>
      <c r="I68" s="115">
        <f t="shared" si="27"/>
        <v>798.37699999999995</v>
      </c>
      <c r="J68" s="116">
        <f t="shared" si="28"/>
        <v>5.6678111635363026E-3</v>
      </c>
      <c r="K68" s="116">
        <f t="shared" si="29"/>
        <v>0.32279578274262016</v>
      </c>
      <c r="L68" s="116">
        <f t="shared" si="30"/>
        <v>0.17535575298386602</v>
      </c>
      <c r="M68" s="117">
        <f t="shared" si="31"/>
        <v>9.4390000000000001</v>
      </c>
      <c r="N68" s="118">
        <f t="shared" si="32"/>
        <v>0</v>
      </c>
      <c r="O68" s="118">
        <f t="shared" si="33"/>
        <v>6.0121972451611212</v>
      </c>
      <c r="P68" s="218">
        <f t="shared" si="34"/>
        <v>2</v>
      </c>
      <c r="Q68" s="219">
        <f t="shared" si="35"/>
        <v>0</v>
      </c>
      <c r="R68" s="219">
        <f t="shared" si="36"/>
        <v>48</v>
      </c>
      <c r="T68">
        <v>511</v>
      </c>
      <c r="U68">
        <v>589</v>
      </c>
      <c r="V68" t="s">
        <v>450</v>
      </c>
      <c r="W68">
        <v>798.37699999999995</v>
      </c>
      <c r="X68">
        <v>429.47199999999998</v>
      </c>
      <c r="Y68">
        <v>1.859</v>
      </c>
      <c r="Z68">
        <v>9.4390000000000001</v>
      </c>
      <c r="AA68">
        <v>50.183041000000003</v>
      </c>
      <c r="AB68">
        <v>0.28442800000000001</v>
      </c>
      <c r="AC68">
        <v>16.198874</v>
      </c>
      <c r="AD68" s="1">
        <v>140</v>
      </c>
      <c r="AE68">
        <v>0</v>
      </c>
      <c r="AF68">
        <v>48</v>
      </c>
      <c r="AG68">
        <v>82</v>
      </c>
      <c r="AH68">
        <v>15.909298</v>
      </c>
      <c r="AI68">
        <v>299.3</v>
      </c>
      <c r="AJ68">
        <v>0</v>
      </c>
      <c r="AK68">
        <v>2</v>
      </c>
      <c r="AL68">
        <v>74</v>
      </c>
      <c r="AM68">
        <v>0.88523809523809516</v>
      </c>
      <c r="AN68" t="s">
        <v>69</v>
      </c>
      <c r="AO68">
        <v>798.37699999999995</v>
      </c>
      <c r="AP68" t="s">
        <v>451</v>
      </c>
      <c r="AQ68" t="s">
        <v>115</v>
      </c>
      <c r="AR68" t="s">
        <v>116</v>
      </c>
      <c r="AS68" t="s">
        <v>115</v>
      </c>
      <c r="AT68" t="s">
        <v>116</v>
      </c>
      <c r="AU68" t="s">
        <v>345</v>
      </c>
      <c r="AV68" t="s">
        <v>450</v>
      </c>
      <c r="AW68" t="s">
        <v>69</v>
      </c>
      <c r="AX68">
        <v>589</v>
      </c>
      <c r="AY68" t="s">
        <v>292</v>
      </c>
      <c r="AZ68">
        <v>5</v>
      </c>
      <c r="BA68" t="s">
        <v>253</v>
      </c>
      <c r="BB68">
        <v>1</v>
      </c>
      <c r="BC68">
        <v>1</v>
      </c>
      <c r="BE68" t="s">
        <v>317</v>
      </c>
      <c r="BF68" t="s">
        <v>318</v>
      </c>
      <c r="BG68" t="s">
        <v>317</v>
      </c>
      <c r="BI68" t="s">
        <v>115</v>
      </c>
      <c r="BJ68" t="s">
        <v>450</v>
      </c>
      <c r="BK68" t="s">
        <v>69</v>
      </c>
      <c r="BL68">
        <v>0.88523809523809516</v>
      </c>
      <c r="BM68">
        <v>589</v>
      </c>
      <c r="BN68" t="s">
        <v>116</v>
      </c>
      <c r="BO68" t="s">
        <v>345</v>
      </c>
      <c r="BP68">
        <v>1</v>
      </c>
      <c r="BQ68">
        <v>798.37699999999995</v>
      </c>
      <c r="BR68">
        <v>5.6678111635363026E-3</v>
      </c>
      <c r="BS68">
        <v>0.32279578274262016</v>
      </c>
      <c r="BT68">
        <v>0.17535575298386602</v>
      </c>
      <c r="BU68">
        <v>9.4390000000000001</v>
      </c>
      <c r="BV68">
        <v>0</v>
      </c>
      <c r="BW68">
        <v>6.0121972451611212</v>
      </c>
      <c r="BX68">
        <v>2</v>
      </c>
      <c r="BY68">
        <v>0</v>
      </c>
      <c r="BZ68">
        <v>48</v>
      </c>
    </row>
    <row r="69" spans="1:78" ht="16.5">
      <c r="A69" s="293" t="str">
        <f t="shared" si="19"/>
        <v>미추홀교통</v>
      </c>
      <c r="B69" s="124" t="str">
        <f t="shared" si="20"/>
        <v>최병철</v>
      </c>
      <c r="C69" s="125" t="str">
        <f t="shared" si="21"/>
        <v>D</v>
      </c>
      <c r="D69" s="126">
        <f t="shared" si="22"/>
        <v>0.83904761904761904</v>
      </c>
      <c r="E69" s="127">
        <f t="shared" si="23"/>
        <v>5380</v>
      </c>
      <c r="F69" s="128" t="str">
        <f t="shared" si="24"/>
        <v>12</v>
      </c>
      <c r="G69" s="129" t="str">
        <f t="shared" si="25"/>
        <v>70바2601</v>
      </c>
      <c r="H69" s="130">
        <f t="shared" si="26"/>
        <v>1</v>
      </c>
      <c r="I69" s="131">
        <f t="shared" si="27"/>
        <v>788.81600000000003</v>
      </c>
      <c r="J69" s="132">
        <f t="shared" si="28"/>
        <v>1.1357975696747315E-2</v>
      </c>
      <c r="K69" s="132">
        <f t="shared" si="29"/>
        <v>0.38455690238109463</v>
      </c>
      <c r="L69" s="132">
        <f t="shared" si="30"/>
        <v>0.16100079105900489</v>
      </c>
      <c r="M69" s="133">
        <f t="shared" si="31"/>
        <v>14.148999999999999</v>
      </c>
      <c r="N69" s="134">
        <f t="shared" si="32"/>
        <v>0.3803168292732399</v>
      </c>
      <c r="O69" s="134">
        <f t="shared" si="33"/>
        <v>10.77564349607513</v>
      </c>
      <c r="P69" s="216">
        <f t="shared" si="34"/>
        <v>25</v>
      </c>
      <c r="Q69" s="217">
        <f t="shared" si="35"/>
        <v>3</v>
      </c>
      <c r="R69" s="217">
        <f t="shared" si="36"/>
        <v>85</v>
      </c>
      <c r="T69">
        <v>511</v>
      </c>
      <c r="U69">
        <v>5380</v>
      </c>
      <c r="V69" t="s">
        <v>248</v>
      </c>
      <c r="W69">
        <v>788.81600000000003</v>
      </c>
      <c r="X69">
        <v>447.67</v>
      </c>
      <c r="Y69">
        <v>1.762</v>
      </c>
      <c r="Z69">
        <v>14.148999999999999</v>
      </c>
      <c r="AA69">
        <v>48.349989000000001</v>
      </c>
      <c r="AB69">
        <v>0.54915800000000004</v>
      </c>
      <c r="AC69">
        <v>18.593322000000001</v>
      </c>
      <c r="AD69" s="1">
        <v>127</v>
      </c>
      <c r="AE69">
        <v>3</v>
      </c>
      <c r="AF69">
        <v>85</v>
      </c>
      <c r="AG69">
        <v>74</v>
      </c>
      <c r="AH69">
        <v>16.314708</v>
      </c>
      <c r="AI69">
        <v>961.9</v>
      </c>
      <c r="AJ69">
        <v>0</v>
      </c>
      <c r="AK69">
        <v>25</v>
      </c>
      <c r="AL69">
        <v>5295</v>
      </c>
      <c r="AM69">
        <v>0.83904761904761904</v>
      </c>
      <c r="AN69" t="s">
        <v>67</v>
      </c>
      <c r="AO69">
        <v>788.81600000000003</v>
      </c>
      <c r="AP69" t="s">
        <v>452</v>
      </c>
      <c r="AQ69" t="s">
        <v>115</v>
      </c>
      <c r="AR69" t="s">
        <v>116</v>
      </c>
      <c r="AS69" t="s">
        <v>115</v>
      </c>
      <c r="AT69" t="s">
        <v>116</v>
      </c>
      <c r="AU69" t="s">
        <v>169</v>
      </c>
      <c r="AV69" t="s">
        <v>248</v>
      </c>
      <c r="AW69" t="s">
        <v>67</v>
      </c>
      <c r="AX69">
        <v>5380</v>
      </c>
      <c r="AY69" t="s">
        <v>294</v>
      </c>
      <c r="AZ69">
        <v>3</v>
      </c>
      <c r="BA69" t="s">
        <v>328</v>
      </c>
      <c r="BB69">
        <v>1</v>
      </c>
      <c r="BC69">
        <v>1</v>
      </c>
      <c r="BE69" t="s">
        <v>67</v>
      </c>
      <c r="BF69">
        <v>0</v>
      </c>
      <c r="BG69" t="s">
        <v>254</v>
      </c>
      <c r="BI69" t="s">
        <v>115</v>
      </c>
      <c r="BJ69" t="s">
        <v>248</v>
      </c>
      <c r="BK69" t="s">
        <v>67</v>
      </c>
      <c r="BL69">
        <v>0.83904761904761904</v>
      </c>
      <c r="BM69">
        <v>5380</v>
      </c>
      <c r="BN69" t="s">
        <v>116</v>
      </c>
      <c r="BO69" t="s">
        <v>169</v>
      </c>
      <c r="BP69">
        <v>1</v>
      </c>
      <c r="BQ69">
        <v>788.81600000000003</v>
      </c>
      <c r="BR69">
        <v>1.1357975696747315E-2</v>
      </c>
      <c r="BS69">
        <v>0.38455690238109463</v>
      </c>
      <c r="BT69">
        <v>0.16100079105900489</v>
      </c>
      <c r="BU69">
        <v>14.148999999999999</v>
      </c>
      <c r="BV69">
        <v>0.3803168292732399</v>
      </c>
      <c r="BW69">
        <v>10.77564349607513</v>
      </c>
      <c r="BX69">
        <v>25</v>
      </c>
      <c r="BY69">
        <v>3</v>
      </c>
      <c r="BZ69">
        <v>85</v>
      </c>
    </row>
    <row r="70" spans="1:78" ht="16.5">
      <c r="A70" s="294" t="str">
        <f t="shared" si="19"/>
        <v>미추홀교통</v>
      </c>
      <c r="B70" s="108" t="str">
        <f t="shared" si="20"/>
        <v>한기윤</v>
      </c>
      <c r="C70" s="109" t="str">
        <f t="shared" si="21"/>
        <v>B</v>
      </c>
      <c r="D70" s="110">
        <f t="shared" si="22"/>
        <v>0.91999999999999993</v>
      </c>
      <c r="E70" s="111">
        <f t="shared" si="23"/>
        <v>2424</v>
      </c>
      <c r="F70" s="112" t="str">
        <f t="shared" si="24"/>
        <v>12</v>
      </c>
      <c r="G70" s="113" t="str">
        <f t="shared" si="25"/>
        <v>70바2619</v>
      </c>
      <c r="H70" s="114">
        <f t="shared" si="26"/>
        <v>1</v>
      </c>
      <c r="I70" s="115">
        <f t="shared" si="27"/>
        <v>630.05899999999997</v>
      </c>
      <c r="J70" s="116">
        <f t="shared" si="28"/>
        <v>3.8230236763602016E-2</v>
      </c>
      <c r="K70" s="116">
        <f t="shared" si="29"/>
        <v>0.34238768636462241</v>
      </c>
      <c r="L70" s="116">
        <f t="shared" si="30"/>
        <v>9.6816329899263406E-2</v>
      </c>
      <c r="M70" s="117">
        <f t="shared" si="31"/>
        <v>10.105</v>
      </c>
      <c r="N70" s="118">
        <f t="shared" si="32"/>
        <v>0.95229176950095151</v>
      </c>
      <c r="O70" s="118">
        <f t="shared" si="33"/>
        <v>24.600870712107916</v>
      </c>
      <c r="P70" s="218">
        <f t="shared" si="34"/>
        <v>6</v>
      </c>
      <c r="Q70" s="219">
        <f t="shared" si="35"/>
        <v>6</v>
      </c>
      <c r="R70" s="219">
        <f t="shared" si="36"/>
        <v>155</v>
      </c>
      <c r="T70">
        <v>511</v>
      </c>
      <c r="U70">
        <v>2424</v>
      </c>
      <c r="V70" t="s">
        <v>249</v>
      </c>
      <c r="W70">
        <v>630.05899999999997</v>
      </c>
      <c r="X70">
        <v>326.06599999999997</v>
      </c>
      <c r="Y70">
        <v>1.9319999999999999</v>
      </c>
      <c r="Z70">
        <v>10.105</v>
      </c>
      <c r="AA70">
        <v>39.708046000000003</v>
      </c>
      <c r="AB70">
        <v>1.5180480000000001</v>
      </c>
      <c r="AC70">
        <v>13.595546000000001</v>
      </c>
      <c r="AD70" s="1">
        <v>61</v>
      </c>
      <c r="AE70">
        <v>6</v>
      </c>
      <c r="AF70">
        <v>155</v>
      </c>
      <c r="AG70">
        <v>89</v>
      </c>
      <c r="AH70">
        <v>15.867286999999999</v>
      </c>
      <c r="AI70">
        <v>281.60000000000002</v>
      </c>
      <c r="AJ70">
        <v>4.8</v>
      </c>
      <c r="AK70">
        <v>6</v>
      </c>
      <c r="AL70">
        <v>1850</v>
      </c>
      <c r="AM70">
        <v>0.91999999999999993</v>
      </c>
      <c r="AN70" t="s">
        <v>68</v>
      </c>
      <c r="AO70">
        <v>630.05899999999997</v>
      </c>
      <c r="AP70" t="s">
        <v>453</v>
      </c>
      <c r="AQ70" t="s">
        <v>115</v>
      </c>
      <c r="AR70" t="s">
        <v>116</v>
      </c>
      <c r="AS70" t="s">
        <v>115</v>
      </c>
      <c r="AT70" t="s">
        <v>116</v>
      </c>
      <c r="AU70" t="s">
        <v>171</v>
      </c>
      <c r="AV70" t="s">
        <v>249</v>
      </c>
      <c r="AW70" t="s">
        <v>68</v>
      </c>
      <c r="AX70">
        <v>2424</v>
      </c>
      <c r="AY70" t="s">
        <v>289</v>
      </c>
      <c r="AZ70">
        <v>4</v>
      </c>
      <c r="BA70" t="s">
        <v>258</v>
      </c>
      <c r="BB70">
        <v>1</v>
      </c>
      <c r="BC70">
        <v>1</v>
      </c>
      <c r="BE70" t="s">
        <v>250</v>
      </c>
      <c r="BF70">
        <v>-2</v>
      </c>
      <c r="BG70" t="s">
        <v>256</v>
      </c>
      <c r="BI70" t="s">
        <v>115</v>
      </c>
      <c r="BJ70" t="s">
        <v>249</v>
      </c>
      <c r="BK70" t="s">
        <v>68</v>
      </c>
      <c r="BL70">
        <v>0.91999999999999993</v>
      </c>
      <c r="BM70">
        <v>2424</v>
      </c>
      <c r="BN70" t="s">
        <v>116</v>
      </c>
      <c r="BO70" t="s">
        <v>171</v>
      </c>
      <c r="BP70">
        <v>1</v>
      </c>
      <c r="BQ70">
        <v>630.05899999999997</v>
      </c>
      <c r="BR70">
        <v>3.8230236763602016E-2</v>
      </c>
      <c r="BS70">
        <v>0.34238768636462241</v>
      </c>
      <c r="BT70">
        <v>9.6816329899263406E-2</v>
      </c>
      <c r="BU70">
        <v>10.105</v>
      </c>
      <c r="BV70">
        <v>0.95229176950095151</v>
      </c>
      <c r="BW70">
        <v>24.600870712107916</v>
      </c>
      <c r="BX70">
        <v>6</v>
      </c>
      <c r="BY70">
        <v>6</v>
      </c>
      <c r="BZ70">
        <v>155</v>
      </c>
    </row>
    <row r="71" spans="1:78" ht="16.5">
      <c r="A71" s="293" t="str">
        <f t="shared" si="19"/>
        <v>미추홀교통</v>
      </c>
      <c r="B71" s="124" t="str">
        <f t="shared" si="20"/>
        <v>한석범</v>
      </c>
      <c r="C71" s="125" t="str">
        <f t="shared" si="21"/>
        <v>C</v>
      </c>
      <c r="D71" s="126">
        <f t="shared" si="22"/>
        <v>0.89863636363636357</v>
      </c>
      <c r="E71" s="127">
        <f t="shared" si="23"/>
        <v>9682</v>
      </c>
      <c r="F71" s="128" t="str">
        <f t="shared" si="24"/>
        <v>12</v>
      </c>
      <c r="G71" s="129" t="str">
        <f t="shared" si="25"/>
        <v>70바2722</v>
      </c>
      <c r="H71" s="130">
        <f t="shared" si="26"/>
        <v>1</v>
      </c>
      <c r="I71" s="131">
        <f t="shared" si="27"/>
        <v>1173.702</v>
      </c>
      <c r="J71" s="132">
        <f t="shared" si="28"/>
        <v>1.5512003213106914E-2</v>
      </c>
      <c r="K71" s="132">
        <f t="shared" si="29"/>
        <v>0.3700745967335054</v>
      </c>
      <c r="L71" s="132">
        <f t="shared" si="30"/>
        <v>0.25645351204990707</v>
      </c>
      <c r="M71" s="133">
        <f t="shared" si="31"/>
        <v>9.4120000000000008</v>
      </c>
      <c r="N71" s="134">
        <f t="shared" si="32"/>
        <v>8.520050234216181E-2</v>
      </c>
      <c r="O71" s="134">
        <f t="shared" si="33"/>
        <v>8.5200502342161801</v>
      </c>
      <c r="P71" s="216">
        <f t="shared" si="34"/>
        <v>4</v>
      </c>
      <c r="Q71" s="217">
        <f t="shared" si="35"/>
        <v>1</v>
      </c>
      <c r="R71" s="217">
        <f t="shared" si="36"/>
        <v>100</v>
      </c>
      <c r="T71">
        <v>511</v>
      </c>
      <c r="U71">
        <v>9682</v>
      </c>
      <c r="V71" t="s">
        <v>271</v>
      </c>
      <c r="W71">
        <v>1173.702</v>
      </c>
      <c r="X71">
        <v>593.78200000000004</v>
      </c>
      <c r="Y71">
        <v>1.9770000000000001</v>
      </c>
      <c r="Z71">
        <v>9.4120000000000008</v>
      </c>
      <c r="AA71">
        <v>75.961369000000005</v>
      </c>
      <c r="AB71">
        <v>1.1783129999999999</v>
      </c>
      <c r="AC71">
        <v>28.111373</v>
      </c>
      <c r="AD71" s="1">
        <v>301</v>
      </c>
      <c r="AE71">
        <v>1</v>
      </c>
      <c r="AF71">
        <v>100</v>
      </c>
      <c r="AG71">
        <v>71</v>
      </c>
      <c r="AH71">
        <v>15.451301000000001</v>
      </c>
      <c r="AI71">
        <v>157.69999999999999</v>
      </c>
      <c r="AJ71">
        <v>0</v>
      </c>
      <c r="AK71">
        <v>4</v>
      </c>
      <c r="AL71">
        <v>1926</v>
      </c>
      <c r="AM71">
        <v>0.89863636363636357</v>
      </c>
      <c r="AN71" t="s">
        <v>69</v>
      </c>
      <c r="AO71">
        <v>1173.702</v>
      </c>
      <c r="AP71" t="s">
        <v>454</v>
      </c>
      <c r="AQ71" t="s">
        <v>115</v>
      </c>
      <c r="AR71" t="s">
        <v>116</v>
      </c>
      <c r="AS71" t="s">
        <v>115</v>
      </c>
      <c r="AT71" t="s">
        <v>116</v>
      </c>
      <c r="AU71" t="s">
        <v>257</v>
      </c>
      <c r="AV71" t="s">
        <v>271</v>
      </c>
      <c r="AW71" t="s">
        <v>69</v>
      </c>
      <c r="AX71">
        <v>9682</v>
      </c>
      <c r="AY71" t="s">
        <v>292</v>
      </c>
      <c r="AZ71">
        <v>1</v>
      </c>
      <c r="BA71" t="s">
        <v>242</v>
      </c>
      <c r="BB71">
        <v>1</v>
      </c>
      <c r="BC71">
        <v>1</v>
      </c>
      <c r="BE71" t="s">
        <v>68</v>
      </c>
      <c r="BF71">
        <v>-1</v>
      </c>
      <c r="BG71" t="s">
        <v>256</v>
      </c>
      <c r="BI71" t="s">
        <v>115</v>
      </c>
      <c r="BJ71" t="s">
        <v>271</v>
      </c>
      <c r="BK71" t="s">
        <v>69</v>
      </c>
      <c r="BL71">
        <v>0.89863636363636357</v>
      </c>
      <c r="BM71">
        <v>9682</v>
      </c>
      <c r="BN71" t="s">
        <v>116</v>
      </c>
      <c r="BO71" t="s">
        <v>257</v>
      </c>
      <c r="BP71">
        <v>1</v>
      </c>
      <c r="BQ71">
        <v>1173.702</v>
      </c>
      <c r="BR71">
        <v>1.5512003213106914E-2</v>
      </c>
      <c r="BS71">
        <v>0.3700745967335054</v>
      </c>
      <c r="BT71">
        <v>0.25645351204990707</v>
      </c>
      <c r="BU71">
        <v>9.4120000000000008</v>
      </c>
      <c r="BV71">
        <v>8.520050234216181E-2</v>
      </c>
      <c r="BW71">
        <v>8.5200502342161801</v>
      </c>
      <c r="BX71">
        <v>4</v>
      </c>
      <c r="BY71">
        <v>1</v>
      </c>
      <c r="BZ71">
        <v>100</v>
      </c>
    </row>
    <row r="72" spans="1:78" ht="16.5">
      <c r="A72" s="294" t="str">
        <f t="shared" si="19"/>
        <v>미추홀교통</v>
      </c>
      <c r="B72" s="108" t="str">
        <f t="shared" si="20"/>
        <v>한은규</v>
      </c>
      <c r="C72" s="109" t="str">
        <f t="shared" si="21"/>
        <v>D</v>
      </c>
      <c r="D72" s="110">
        <f t="shared" si="22"/>
        <v>0.83666666666666656</v>
      </c>
      <c r="E72" s="111">
        <f t="shared" si="23"/>
        <v>2039</v>
      </c>
      <c r="F72" s="112" t="str">
        <f t="shared" si="24"/>
        <v>12</v>
      </c>
      <c r="G72" s="113" t="str">
        <f t="shared" si="25"/>
        <v>70바2606</v>
      </c>
      <c r="H72" s="114">
        <f t="shared" si="26"/>
        <v>1</v>
      </c>
      <c r="I72" s="115">
        <f t="shared" si="27"/>
        <v>1173.989</v>
      </c>
      <c r="J72" s="116">
        <f t="shared" si="28"/>
        <v>2.3623481271674719E-2</v>
      </c>
      <c r="K72" s="116">
        <f t="shared" si="29"/>
        <v>0.36432946723890541</v>
      </c>
      <c r="L72" s="116">
        <f t="shared" si="30"/>
        <v>9.0290454169502432E-2</v>
      </c>
      <c r="M72" s="117">
        <f t="shared" si="31"/>
        <v>14.124000000000001</v>
      </c>
      <c r="N72" s="118">
        <f t="shared" si="32"/>
        <v>0.42589836872406811</v>
      </c>
      <c r="O72" s="118">
        <f t="shared" si="33"/>
        <v>31.516479285581038</v>
      </c>
      <c r="P72" s="218">
        <f t="shared" si="34"/>
        <v>8</v>
      </c>
      <c r="Q72" s="219">
        <f t="shared" si="35"/>
        <v>5</v>
      </c>
      <c r="R72" s="219">
        <f t="shared" si="36"/>
        <v>370</v>
      </c>
      <c r="T72">
        <v>511</v>
      </c>
      <c r="U72">
        <v>2039</v>
      </c>
      <c r="V72" t="s">
        <v>455</v>
      </c>
      <c r="W72">
        <v>1202.6289999999999</v>
      </c>
      <c r="X72">
        <v>680.03700000000003</v>
      </c>
      <c r="Y72">
        <v>1.768</v>
      </c>
      <c r="Z72">
        <v>14.124000000000001</v>
      </c>
      <c r="AA72">
        <v>74.148301000000004</v>
      </c>
      <c r="AB72">
        <v>1.751641</v>
      </c>
      <c r="AC72">
        <v>27.014410999999999</v>
      </c>
      <c r="AD72" s="1">
        <v>106</v>
      </c>
      <c r="AE72">
        <v>5</v>
      </c>
      <c r="AF72">
        <v>370</v>
      </c>
      <c r="AG72">
        <v>71</v>
      </c>
      <c r="AH72">
        <v>16.219238000000001</v>
      </c>
      <c r="AI72">
        <v>529.6</v>
      </c>
      <c r="AJ72">
        <v>0</v>
      </c>
      <c r="AK72">
        <v>8</v>
      </c>
      <c r="AL72">
        <v>3045</v>
      </c>
      <c r="AM72">
        <v>0.83666666666666656</v>
      </c>
      <c r="AN72" t="s">
        <v>67</v>
      </c>
      <c r="AO72">
        <v>1173.989</v>
      </c>
      <c r="AP72" t="s">
        <v>456</v>
      </c>
      <c r="AQ72" t="s">
        <v>115</v>
      </c>
      <c r="AR72" t="s">
        <v>116</v>
      </c>
      <c r="AS72" t="s">
        <v>115</v>
      </c>
      <c r="AT72" t="s">
        <v>116</v>
      </c>
      <c r="AU72" t="s">
        <v>344</v>
      </c>
      <c r="AV72" t="s">
        <v>455</v>
      </c>
      <c r="AW72" t="s">
        <v>67</v>
      </c>
      <c r="AX72">
        <v>2039</v>
      </c>
      <c r="AY72" t="s">
        <v>294</v>
      </c>
      <c r="AZ72">
        <v>4</v>
      </c>
      <c r="BA72" t="s">
        <v>296</v>
      </c>
      <c r="BB72">
        <v>1</v>
      </c>
      <c r="BC72">
        <v>1</v>
      </c>
      <c r="BE72" t="s">
        <v>317</v>
      </c>
      <c r="BF72" t="s">
        <v>318</v>
      </c>
      <c r="BG72" t="s">
        <v>317</v>
      </c>
      <c r="BI72" t="s">
        <v>115</v>
      </c>
      <c r="BJ72" t="s">
        <v>455</v>
      </c>
      <c r="BK72" t="s">
        <v>67</v>
      </c>
      <c r="BL72">
        <v>0.83666666666666656</v>
      </c>
      <c r="BM72">
        <v>2039</v>
      </c>
      <c r="BN72" t="s">
        <v>116</v>
      </c>
      <c r="BO72" t="s">
        <v>344</v>
      </c>
      <c r="BP72">
        <v>1</v>
      </c>
      <c r="BQ72">
        <v>1173.989</v>
      </c>
      <c r="BR72">
        <v>2.3623481271674719E-2</v>
      </c>
      <c r="BS72">
        <v>0.36432946723890541</v>
      </c>
      <c r="BT72">
        <v>8.814023277336569E-2</v>
      </c>
      <c r="BU72">
        <v>14.124000000000001</v>
      </c>
      <c r="BV72">
        <v>0.42589836872406811</v>
      </c>
      <c r="BW72">
        <v>31.516479285581038</v>
      </c>
      <c r="BX72">
        <v>8</v>
      </c>
      <c r="BY72">
        <v>5</v>
      </c>
      <c r="BZ72">
        <v>370</v>
      </c>
    </row>
    <row r="73" spans="1:78" ht="16.5">
      <c r="A73" s="293" t="str">
        <f t="shared" si="19"/>
        <v>미추홀교통</v>
      </c>
      <c r="B73" s="124" t="str">
        <f t="shared" si="20"/>
        <v>한태전</v>
      </c>
      <c r="C73" s="125" t="str">
        <f t="shared" si="21"/>
        <v>S</v>
      </c>
      <c r="D73" s="126">
        <f t="shared" si="22"/>
        <v>1.0934505229056941</v>
      </c>
      <c r="E73" s="127">
        <f t="shared" si="23"/>
        <v>4751</v>
      </c>
      <c r="F73" s="128" t="str">
        <f t="shared" si="24"/>
        <v>12</v>
      </c>
      <c r="G73" s="129" t="str">
        <f t="shared" si="25"/>
        <v>70바2651</v>
      </c>
      <c r="H73" s="130">
        <f t="shared" si="26"/>
        <v>12</v>
      </c>
      <c r="I73" s="131">
        <f t="shared" si="27"/>
        <v>2063.5469999999996</v>
      </c>
      <c r="J73" s="132">
        <f t="shared" si="28"/>
        <v>1.0774813738548222E-2</v>
      </c>
      <c r="K73" s="132">
        <f t="shared" si="29"/>
        <v>0.321298861105074</v>
      </c>
      <c r="L73" s="132">
        <f t="shared" si="30"/>
        <v>0.13035806792866847</v>
      </c>
      <c r="M73" s="133">
        <f t="shared" si="31"/>
        <v>6.15</v>
      </c>
      <c r="N73" s="134">
        <f t="shared" si="32"/>
        <v>0</v>
      </c>
      <c r="O73" s="134">
        <f t="shared" si="33"/>
        <v>18.560275099137556</v>
      </c>
      <c r="P73" s="216">
        <f t="shared" si="34"/>
        <v>1</v>
      </c>
      <c r="Q73" s="217">
        <f t="shared" si="35"/>
        <v>0</v>
      </c>
      <c r="R73" s="217">
        <f t="shared" si="36"/>
        <v>383</v>
      </c>
      <c r="T73">
        <v>511</v>
      </c>
      <c r="U73">
        <v>4751</v>
      </c>
      <c r="V73" t="s">
        <v>236</v>
      </c>
      <c r="W73">
        <v>2063.547</v>
      </c>
      <c r="X73">
        <v>900.08299999999997</v>
      </c>
      <c r="Y73">
        <v>2.2930000000000001</v>
      </c>
      <c r="Z73">
        <v>6.15</v>
      </c>
      <c r="AA73">
        <v>133.153021</v>
      </c>
      <c r="AB73">
        <v>1.4346989999999999</v>
      </c>
      <c r="AC73">
        <v>42.781914</v>
      </c>
      <c r="AD73" s="1">
        <v>269</v>
      </c>
      <c r="AE73">
        <v>0</v>
      </c>
      <c r="AF73">
        <v>383</v>
      </c>
      <c r="AG73">
        <v>71</v>
      </c>
      <c r="AH73">
        <v>15.49756</v>
      </c>
      <c r="AI73">
        <v>327.39999999999998</v>
      </c>
      <c r="AJ73">
        <v>0</v>
      </c>
      <c r="AK73">
        <v>1</v>
      </c>
      <c r="AL73">
        <v>102</v>
      </c>
      <c r="AM73">
        <v>1.0934505229056941</v>
      </c>
      <c r="AN73" t="s">
        <v>250</v>
      </c>
      <c r="AO73">
        <v>361.262</v>
      </c>
      <c r="AP73" t="s">
        <v>457</v>
      </c>
      <c r="AQ73" t="s">
        <v>115</v>
      </c>
      <c r="AR73" t="s">
        <v>116</v>
      </c>
      <c r="AS73" t="s">
        <v>115</v>
      </c>
      <c r="AT73" t="s">
        <v>116</v>
      </c>
      <c r="AU73" t="s">
        <v>173</v>
      </c>
      <c r="AV73" t="s">
        <v>236</v>
      </c>
      <c r="AW73" t="s">
        <v>250</v>
      </c>
      <c r="AX73">
        <v>4751</v>
      </c>
      <c r="AY73" t="s">
        <v>309</v>
      </c>
      <c r="AZ73">
        <v>1</v>
      </c>
      <c r="BA73" t="s">
        <v>327</v>
      </c>
      <c r="BB73">
        <v>12</v>
      </c>
      <c r="BC73">
        <v>1</v>
      </c>
      <c r="BE73" t="s">
        <v>250</v>
      </c>
      <c r="BF73">
        <v>0</v>
      </c>
      <c r="BG73" t="s">
        <v>254</v>
      </c>
      <c r="BI73" t="s">
        <v>115</v>
      </c>
      <c r="BJ73" t="s">
        <v>236</v>
      </c>
      <c r="BK73" t="s">
        <v>250</v>
      </c>
      <c r="BL73">
        <v>1.0934505229056941</v>
      </c>
      <c r="BM73">
        <v>4751</v>
      </c>
      <c r="BN73" t="s">
        <v>116</v>
      </c>
      <c r="BO73" t="s">
        <v>173</v>
      </c>
      <c r="BP73">
        <v>12</v>
      </c>
      <c r="BQ73">
        <v>2063.5469999999996</v>
      </c>
      <c r="BR73">
        <v>1.0774813738548222E-2</v>
      </c>
      <c r="BS73">
        <v>0.321298861105074</v>
      </c>
      <c r="BT73">
        <v>0.13035806792866844</v>
      </c>
      <c r="BU73">
        <v>6.15</v>
      </c>
      <c r="BV73">
        <v>0</v>
      </c>
      <c r="BW73">
        <v>18.560275099137556</v>
      </c>
      <c r="BX73">
        <v>1</v>
      </c>
      <c r="BY73">
        <v>0</v>
      </c>
      <c r="BZ73">
        <v>383</v>
      </c>
    </row>
    <row r="74" spans="1:78" ht="16.5">
      <c r="A74" s="294" t="str">
        <f t="shared" si="19"/>
        <v>미추홀교통</v>
      </c>
      <c r="B74" s="108" t="str">
        <f t="shared" si="20"/>
        <v>허명국</v>
      </c>
      <c r="C74" s="109" t="str">
        <f t="shared" si="21"/>
        <v>D</v>
      </c>
      <c r="D74" s="110">
        <f t="shared" si="22"/>
        <v>0.830952380952381</v>
      </c>
      <c r="E74" s="111">
        <f t="shared" si="23"/>
        <v>1022</v>
      </c>
      <c r="F74" s="112" t="str">
        <f t="shared" si="24"/>
        <v>12</v>
      </c>
      <c r="G74" s="113" t="str">
        <f t="shared" si="25"/>
        <v>70바2617</v>
      </c>
      <c r="H74" s="114">
        <f t="shared" si="26"/>
        <v>1</v>
      </c>
      <c r="I74" s="115">
        <f t="shared" si="27"/>
        <v>2259.386</v>
      </c>
      <c r="J74" s="116">
        <f t="shared" si="28"/>
        <v>2.6976484837987782E-2</v>
      </c>
      <c r="K74" s="116">
        <f t="shared" si="29"/>
        <v>0.38252651460209125</v>
      </c>
      <c r="L74" s="116">
        <f t="shared" si="30"/>
        <v>0.21643048155560848</v>
      </c>
      <c r="M74" s="117">
        <f t="shared" si="31"/>
        <v>12.91</v>
      </c>
      <c r="N74" s="118">
        <f t="shared" si="32"/>
        <v>0.35407849743248831</v>
      </c>
      <c r="O74" s="118">
        <f t="shared" si="33"/>
        <v>45.454827107895689</v>
      </c>
      <c r="P74" s="218">
        <f t="shared" si="34"/>
        <v>49</v>
      </c>
      <c r="Q74" s="219">
        <f t="shared" si="35"/>
        <v>8</v>
      </c>
      <c r="R74" s="219">
        <f t="shared" si="36"/>
        <v>1027</v>
      </c>
      <c r="T74">
        <v>511</v>
      </c>
      <c r="U74">
        <v>1022</v>
      </c>
      <c r="V74" t="s">
        <v>234</v>
      </c>
      <c r="W74">
        <v>2259.386</v>
      </c>
      <c r="X74">
        <v>1294.6990000000001</v>
      </c>
      <c r="Y74">
        <v>1.7450000000000001</v>
      </c>
      <c r="Z74">
        <v>12.91</v>
      </c>
      <c r="AA74">
        <v>142.07718399999999</v>
      </c>
      <c r="AB74">
        <v>3.8327429999999998</v>
      </c>
      <c r="AC74">
        <v>54.348289999999999</v>
      </c>
      <c r="AD74" s="1">
        <v>489</v>
      </c>
      <c r="AE74">
        <v>8</v>
      </c>
      <c r="AF74">
        <v>1027</v>
      </c>
      <c r="AG74">
        <v>74</v>
      </c>
      <c r="AH74">
        <v>15.902525000000001</v>
      </c>
      <c r="AI74">
        <v>1610</v>
      </c>
      <c r="AJ74">
        <v>0</v>
      </c>
      <c r="AK74">
        <v>49</v>
      </c>
      <c r="AL74">
        <v>9974</v>
      </c>
      <c r="AM74">
        <v>0.830952380952381</v>
      </c>
      <c r="AN74" t="s">
        <v>67</v>
      </c>
      <c r="AO74">
        <v>2259.386</v>
      </c>
      <c r="AP74" t="s">
        <v>458</v>
      </c>
      <c r="AQ74" t="s">
        <v>115</v>
      </c>
      <c r="AR74" t="s">
        <v>116</v>
      </c>
      <c r="AS74" t="s">
        <v>115</v>
      </c>
      <c r="AT74" t="s">
        <v>116</v>
      </c>
      <c r="AU74" t="s">
        <v>170</v>
      </c>
      <c r="AV74" t="s">
        <v>234</v>
      </c>
      <c r="AW74" t="s">
        <v>67</v>
      </c>
      <c r="AX74">
        <v>1022</v>
      </c>
      <c r="AY74" t="s">
        <v>294</v>
      </c>
      <c r="AZ74">
        <v>7</v>
      </c>
      <c r="BA74" t="s">
        <v>321</v>
      </c>
      <c r="BB74">
        <v>1</v>
      </c>
      <c r="BC74">
        <v>1</v>
      </c>
      <c r="BE74" t="s">
        <v>67</v>
      </c>
      <c r="BF74">
        <v>0</v>
      </c>
      <c r="BG74" t="s">
        <v>254</v>
      </c>
      <c r="BI74" t="s">
        <v>115</v>
      </c>
      <c r="BJ74" t="s">
        <v>234</v>
      </c>
      <c r="BK74" t="s">
        <v>67</v>
      </c>
      <c r="BL74">
        <v>0.830952380952381</v>
      </c>
      <c r="BM74">
        <v>1022</v>
      </c>
      <c r="BN74" t="s">
        <v>116</v>
      </c>
      <c r="BO74" t="s">
        <v>170</v>
      </c>
      <c r="BP74">
        <v>1</v>
      </c>
      <c r="BQ74">
        <v>2259.386</v>
      </c>
      <c r="BR74">
        <v>2.6976484837987782E-2</v>
      </c>
      <c r="BS74">
        <v>0.38252651460209125</v>
      </c>
      <c r="BT74">
        <v>0.21643048155560848</v>
      </c>
      <c r="BU74">
        <v>12.91</v>
      </c>
      <c r="BV74">
        <v>0.35407849743248831</v>
      </c>
      <c r="BW74">
        <v>45.454827107895689</v>
      </c>
      <c r="BX74">
        <v>49</v>
      </c>
      <c r="BY74">
        <v>8</v>
      </c>
      <c r="BZ74">
        <v>1027</v>
      </c>
    </row>
    <row r="75" spans="1:78" ht="16.5">
      <c r="A75" s="293" t="str">
        <f t="shared" si="19"/>
        <v>미추홀교통</v>
      </c>
      <c r="B75" s="124" t="str">
        <f t="shared" si="20"/>
        <v>홍성현</v>
      </c>
      <c r="C75" s="125" t="str">
        <f t="shared" si="21"/>
        <v>S</v>
      </c>
      <c r="D75" s="126">
        <f t="shared" si="22"/>
        <v>1.0461904761904761</v>
      </c>
      <c r="E75" s="127">
        <f t="shared" si="23"/>
        <v>8648</v>
      </c>
      <c r="F75" s="128" t="str">
        <f t="shared" si="24"/>
        <v>12</v>
      </c>
      <c r="G75" s="129" t="str">
        <f t="shared" si="25"/>
        <v>70바2761</v>
      </c>
      <c r="H75" s="130">
        <f t="shared" si="26"/>
        <v>1</v>
      </c>
      <c r="I75" s="131">
        <f t="shared" si="27"/>
        <v>2525.596</v>
      </c>
      <c r="J75" s="132">
        <f t="shared" si="28"/>
        <v>7.691600983712266E-3</v>
      </c>
      <c r="K75" s="132">
        <f t="shared" si="29"/>
        <v>0.29430771719882615</v>
      </c>
      <c r="L75" s="132">
        <f t="shared" si="30"/>
        <v>0.21301902600415901</v>
      </c>
      <c r="M75" s="133">
        <f t="shared" si="31"/>
        <v>7.4189999999999996</v>
      </c>
      <c r="N75" s="134">
        <f t="shared" si="32"/>
        <v>1.9401361104468016</v>
      </c>
      <c r="O75" s="134">
        <f t="shared" si="33"/>
        <v>12.828655097648237</v>
      </c>
      <c r="P75" s="216">
        <f t="shared" si="34"/>
        <v>1</v>
      </c>
      <c r="Q75" s="217">
        <f t="shared" si="35"/>
        <v>49</v>
      </c>
      <c r="R75" s="217">
        <f t="shared" si="36"/>
        <v>324</v>
      </c>
      <c r="T75">
        <v>511</v>
      </c>
      <c r="U75">
        <v>8648</v>
      </c>
      <c r="V75" t="s">
        <v>272</v>
      </c>
      <c r="W75">
        <v>2525.596</v>
      </c>
      <c r="X75">
        <v>1149.749</v>
      </c>
      <c r="Y75">
        <v>2.1970000000000001</v>
      </c>
      <c r="Z75">
        <v>7.4189999999999996</v>
      </c>
      <c r="AA75">
        <v>147.36788899999999</v>
      </c>
      <c r="AB75">
        <v>1.1334949999999999</v>
      </c>
      <c r="AC75">
        <v>43.371507000000001</v>
      </c>
      <c r="AD75" s="1">
        <v>538</v>
      </c>
      <c r="AE75">
        <v>49</v>
      </c>
      <c r="AF75">
        <v>324</v>
      </c>
      <c r="AG75">
        <v>70</v>
      </c>
      <c r="AH75">
        <v>17.138034000000001</v>
      </c>
      <c r="AI75">
        <v>238.2</v>
      </c>
      <c r="AJ75">
        <v>0</v>
      </c>
      <c r="AK75">
        <v>1</v>
      </c>
      <c r="AL75">
        <v>437</v>
      </c>
      <c r="AM75">
        <v>1.0461904761904761</v>
      </c>
      <c r="AN75" t="s">
        <v>250</v>
      </c>
      <c r="AO75">
        <v>2525.596</v>
      </c>
      <c r="AP75" t="s">
        <v>459</v>
      </c>
      <c r="AQ75" t="s">
        <v>115</v>
      </c>
      <c r="AR75" t="s">
        <v>116</v>
      </c>
      <c r="AS75" t="s">
        <v>115</v>
      </c>
      <c r="AT75" t="s">
        <v>116</v>
      </c>
      <c r="AU75" t="s">
        <v>260</v>
      </c>
      <c r="AV75" t="s">
        <v>272</v>
      </c>
      <c r="AW75" t="s">
        <v>250</v>
      </c>
      <c r="AX75">
        <v>8648</v>
      </c>
      <c r="AY75" t="s">
        <v>309</v>
      </c>
      <c r="AZ75">
        <v>3</v>
      </c>
      <c r="BA75" t="s">
        <v>326</v>
      </c>
      <c r="BB75">
        <v>1</v>
      </c>
      <c r="BC75">
        <v>1</v>
      </c>
      <c r="BE75" t="s">
        <v>68</v>
      </c>
      <c r="BF75">
        <v>2</v>
      </c>
      <c r="BG75" t="s">
        <v>252</v>
      </c>
      <c r="BI75" t="s">
        <v>115</v>
      </c>
      <c r="BJ75" t="s">
        <v>272</v>
      </c>
      <c r="BK75" t="s">
        <v>250</v>
      </c>
      <c r="BL75">
        <v>1.0461904761904761</v>
      </c>
      <c r="BM75">
        <v>8648</v>
      </c>
      <c r="BN75" t="s">
        <v>116</v>
      </c>
      <c r="BO75" t="s">
        <v>260</v>
      </c>
      <c r="BP75">
        <v>1</v>
      </c>
      <c r="BQ75">
        <v>2525.596</v>
      </c>
      <c r="BR75">
        <v>7.691600983712266E-3</v>
      </c>
      <c r="BS75">
        <v>0.29430771719882615</v>
      </c>
      <c r="BT75">
        <v>0.21301902600415901</v>
      </c>
      <c r="BU75">
        <v>7.4189999999999996</v>
      </c>
      <c r="BV75">
        <v>1.9401361104468016</v>
      </c>
      <c r="BW75">
        <v>12.828655097648237</v>
      </c>
      <c r="BX75">
        <v>1</v>
      </c>
      <c r="BY75">
        <v>49</v>
      </c>
      <c r="BZ75">
        <v>324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75">
    <cfRule type="containsText" dxfId="37" priority="1" operator="containsText" text="F">
      <formula>NOT(ISERROR(SEARCH("F",C5)))</formula>
    </cfRule>
    <cfRule type="containsText" dxfId="36" priority="2" operator="containsText" text="D">
      <formula>NOT(ISERROR(SEARCH("D",C5)))</formula>
    </cfRule>
    <cfRule type="containsText" dxfId="35" priority="3" operator="containsText" text="C">
      <formula>NOT(ISERROR(SEARCH("C",C5)))</formula>
    </cfRule>
    <cfRule type="containsText" dxfId="34" priority="4" operator="containsText" text="B">
      <formula>NOT(ISERROR(SEARCH("B",C5)))</formula>
    </cfRule>
    <cfRule type="containsText" dxfId="33" priority="5" operator="containsText" text="A">
      <formula>NOT(ISERROR(SEARCH("A",C5)))</formula>
    </cfRule>
    <cfRule type="containsText" dxfId="3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6" t="s">
        <v>460</v>
      </c>
      <c r="B2" s="247"/>
      <c r="C2" s="248"/>
      <c r="D2" s="249"/>
      <c r="E2" s="246"/>
      <c r="F2" s="250"/>
      <c r="G2" s="246"/>
      <c r="H2" s="246"/>
      <c r="I2" s="246"/>
      <c r="J2" s="246"/>
      <c r="K2" s="251"/>
      <c r="L2" s="251"/>
      <c r="M2" s="251"/>
      <c r="N2" s="251"/>
      <c r="O2" s="251"/>
      <c r="P2" s="251"/>
      <c r="Q2" s="251"/>
      <c r="R2" s="251"/>
    </row>
    <row r="3" spans="1:18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</row>
    <row r="4" spans="1:18" ht="26.25">
      <c r="A4" s="252" t="s">
        <v>461</v>
      </c>
      <c r="B4" s="253"/>
      <c r="C4" s="254"/>
      <c r="D4" s="255"/>
      <c r="E4" s="256"/>
      <c r="F4" s="257"/>
      <c r="G4" s="251"/>
      <c r="H4" s="256"/>
      <c r="I4" s="251"/>
      <c r="J4" s="251"/>
      <c r="K4" s="251"/>
      <c r="L4" s="251"/>
      <c r="M4" s="251"/>
      <c r="N4" s="251"/>
      <c r="O4" s="251"/>
      <c r="P4" s="251"/>
      <c r="Q4" s="251"/>
      <c r="R4" s="251"/>
    </row>
    <row r="5" spans="1:18" ht="26.25">
      <c r="A5" s="258"/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</row>
    <row r="6" spans="1:18" ht="17.25">
      <c r="A6" s="259" t="s">
        <v>462</v>
      </c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</row>
    <row r="7" spans="1:18" ht="17.25">
      <c r="A7" s="259"/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</row>
    <row r="8" spans="1:18" ht="17.25">
      <c r="A8" s="260" t="s">
        <v>163</v>
      </c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</row>
    <row r="9" spans="1:18">
      <c r="A9" s="261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</row>
    <row r="10" spans="1:18">
      <c r="A10" s="261" t="s">
        <v>463</v>
      </c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</row>
    <row r="11" spans="1:18">
      <c r="A11" s="261"/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</row>
    <row r="12" spans="1:18">
      <c r="A12" s="251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</row>
    <row r="13" spans="1:18" ht="37.5" customHeight="1">
      <c r="A13" s="262" t="s">
        <v>0</v>
      </c>
      <c r="B13" s="263" t="s">
        <v>73</v>
      </c>
      <c r="C13" s="264" t="s">
        <v>65</v>
      </c>
      <c r="D13" s="264" t="s">
        <v>153</v>
      </c>
      <c r="E13" s="265" t="s">
        <v>139</v>
      </c>
      <c r="F13" s="263" t="s">
        <v>144</v>
      </c>
      <c r="G13" s="265" t="s">
        <v>142</v>
      </c>
      <c r="H13" s="265" t="s">
        <v>146</v>
      </c>
      <c r="I13" s="226" t="s">
        <v>148</v>
      </c>
      <c r="J13" s="265" t="s">
        <v>11</v>
      </c>
      <c r="K13" s="265" t="s">
        <v>12</v>
      </c>
      <c r="L13" s="265" t="s">
        <v>13</v>
      </c>
      <c r="M13" s="265" t="s">
        <v>104</v>
      </c>
      <c r="N13" s="265" t="s">
        <v>6</v>
      </c>
      <c r="O13" s="265" t="s">
        <v>7</v>
      </c>
      <c r="P13" s="265" t="s">
        <v>157</v>
      </c>
      <c r="Q13" s="266" t="s">
        <v>159</v>
      </c>
      <c r="R13" s="266" t="s">
        <v>160</v>
      </c>
    </row>
    <row r="14" spans="1:18" ht="16.5">
      <c r="A14" s="267" t="s">
        <v>115</v>
      </c>
      <c r="B14" s="268" t="s">
        <v>358</v>
      </c>
      <c r="C14" s="269" t="s">
        <v>67</v>
      </c>
      <c r="D14" s="270">
        <v>0.84428571428571419</v>
      </c>
      <c r="E14" s="271">
        <v>6818</v>
      </c>
      <c r="F14" s="227" t="s">
        <v>116</v>
      </c>
      <c r="G14" s="272" t="s">
        <v>348</v>
      </c>
      <c r="H14" s="273">
        <v>1</v>
      </c>
      <c r="I14" s="228">
        <v>2129.2919999999999</v>
      </c>
      <c r="J14" s="274">
        <v>1.175455966635244E-2</v>
      </c>
      <c r="K14" s="274">
        <v>0.41238608565425749</v>
      </c>
      <c r="L14" s="274">
        <v>9.4397574405013507E-2</v>
      </c>
      <c r="M14" s="275">
        <v>11.605</v>
      </c>
      <c r="N14" s="276">
        <v>0.18785586946271343</v>
      </c>
      <c r="O14" s="276">
        <v>22.824488139719683</v>
      </c>
      <c r="P14" s="277">
        <v>55</v>
      </c>
      <c r="Q14" s="278">
        <v>4</v>
      </c>
      <c r="R14" s="278">
        <v>486</v>
      </c>
    </row>
    <row r="15" spans="1:18" ht="16.5">
      <c r="A15" s="267" t="s">
        <v>115</v>
      </c>
      <c r="B15" s="268" t="s">
        <v>195</v>
      </c>
      <c r="C15" s="269" t="s">
        <v>67</v>
      </c>
      <c r="D15" s="270">
        <v>0.83142464980145081</v>
      </c>
      <c r="E15" s="271">
        <v>106</v>
      </c>
      <c r="F15" s="227" t="s">
        <v>116</v>
      </c>
      <c r="G15" s="272" t="s">
        <v>182</v>
      </c>
      <c r="H15" s="273">
        <v>2</v>
      </c>
      <c r="I15" s="228">
        <v>2028.71</v>
      </c>
      <c r="J15" s="274">
        <v>2.191273700907985E-2</v>
      </c>
      <c r="K15" s="274">
        <v>0.40906667384013756</v>
      </c>
      <c r="L15" s="274">
        <v>0.20062009848623016</v>
      </c>
      <c r="M15" s="275">
        <v>13.82</v>
      </c>
      <c r="N15" s="276">
        <v>9.8584814980948482E-2</v>
      </c>
      <c r="O15" s="276">
        <v>38.990294324965127</v>
      </c>
      <c r="P15" s="277">
        <v>43</v>
      </c>
      <c r="Q15" s="278">
        <v>2</v>
      </c>
      <c r="R15" s="278">
        <v>791</v>
      </c>
    </row>
    <row r="16" spans="1:18" ht="16.5">
      <c r="A16" s="267" t="s">
        <v>115</v>
      </c>
      <c r="B16" s="268" t="s">
        <v>196</v>
      </c>
      <c r="C16" s="269" t="s">
        <v>67</v>
      </c>
      <c r="D16" s="270">
        <v>0.8052380952380952</v>
      </c>
      <c r="E16" s="271">
        <v>8009</v>
      </c>
      <c r="F16" s="227" t="s">
        <v>116</v>
      </c>
      <c r="G16" s="272" t="s">
        <v>176</v>
      </c>
      <c r="H16" s="273">
        <v>1</v>
      </c>
      <c r="I16" s="228">
        <v>484.39400000000001</v>
      </c>
      <c r="J16" s="274">
        <v>2.3409763914898334E-2</v>
      </c>
      <c r="K16" s="274">
        <v>0.39564714161254594</v>
      </c>
      <c r="L16" s="274">
        <v>0.22915230163874861</v>
      </c>
      <c r="M16" s="275">
        <v>13.518000000000001</v>
      </c>
      <c r="N16" s="276">
        <v>0.41288702997972726</v>
      </c>
      <c r="O16" s="276">
        <v>13.831715504320863</v>
      </c>
      <c r="P16" s="277">
        <v>17</v>
      </c>
      <c r="Q16" s="278">
        <v>2</v>
      </c>
      <c r="R16" s="278">
        <v>67</v>
      </c>
    </row>
    <row r="17" spans="1:18" ht="16.5">
      <c r="A17" s="267" t="s">
        <v>115</v>
      </c>
      <c r="B17" s="268" t="s">
        <v>165</v>
      </c>
      <c r="C17" s="269" t="s">
        <v>67</v>
      </c>
      <c r="D17" s="270">
        <v>0.82761904761904759</v>
      </c>
      <c r="E17" s="271">
        <v>3457</v>
      </c>
      <c r="F17" s="227" t="s">
        <v>116</v>
      </c>
      <c r="G17" s="272" t="s">
        <v>177</v>
      </c>
      <c r="H17" s="273">
        <v>1</v>
      </c>
      <c r="I17" s="228">
        <v>1006.497</v>
      </c>
      <c r="J17" s="274">
        <v>1.1265536410018425E-2</v>
      </c>
      <c r="K17" s="274">
        <v>0.40281118914043118</v>
      </c>
      <c r="L17" s="274">
        <v>0.17883808893618164</v>
      </c>
      <c r="M17" s="275">
        <v>13.183</v>
      </c>
      <c r="N17" s="276">
        <v>0.39741797541373697</v>
      </c>
      <c r="O17" s="276">
        <v>31.892792526952391</v>
      </c>
      <c r="P17" s="277">
        <v>19</v>
      </c>
      <c r="Q17" s="278">
        <v>4</v>
      </c>
      <c r="R17" s="278">
        <v>321</v>
      </c>
    </row>
    <row r="18" spans="1:18" ht="16.5">
      <c r="A18" s="267" t="s">
        <v>115</v>
      </c>
      <c r="B18" s="268" t="s">
        <v>377</v>
      </c>
      <c r="C18" s="269" t="s">
        <v>70</v>
      </c>
      <c r="D18" s="270">
        <v>0.78523809523809518</v>
      </c>
      <c r="E18" s="271">
        <v>7462</v>
      </c>
      <c r="F18" s="227" t="s">
        <v>116</v>
      </c>
      <c r="G18" s="272" t="s">
        <v>347</v>
      </c>
      <c r="H18" s="273">
        <v>1</v>
      </c>
      <c r="I18" s="228">
        <v>1325.777</v>
      </c>
      <c r="J18" s="274">
        <v>3.7790452492511555E-2</v>
      </c>
      <c r="K18" s="274">
        <v>0.42127003216149578</v>
      </c>
      <c r="L18" s="274">
        <v>0.23307087089306874</v>
      </c>
      <c r="M18" s="275">
        <v>16.338999999999999</v>
      </c>
      <c r="N18" s="276" t="s">
        <v>381</v>
      </c>
      <c r="O18" s="276" t="s">
        <v>381</v>
      </c>
      <c r="P18" s="277">
        <v>45</v>
      </c>
      <c r="Q18" s="278">
        <v>5</v>
      </c>
      <c r="R18" s="278">
        <v>1244</v>
      </c>
    </row>
    <row r="19" spans="1:18" ht="16.5">
      <c r="A19" s="267" t="s">
        <v>115</v>
      </c>
      <c r="B19" s="268" t="s">
        <v>204</v>
      </c>
      <c r="C19" s="269" t="s">
        <v>67</v>
      </c>
      <c r="D19" s="270">
        <v>0.83380087149045778</v>
      </c>
      <c r="E19" s="271">
        <v>1577</v>
      </c>
      <c r="F19" s="227" t="s">
        <v>118</v>
      </c>
      <c r="G19" s="272" t="s">
        <v>188</v>
      </c>
      <c r="H19" s="273">
        <v>4</v>
      </c>
      <c r="I19" s="228">
        <v>896.00299999999993</v>
      </c>
      <c r="J19" s="274">
        <v>6.4861484743486408E-2</v>
      </c>
      <c r="K19" s="274">
        <v>0.32372507088568137</v>
      </c>
      <c r="L19" s="274">
        <v>0.13057991993330378</v>
      </c>
      <c r="M19" s="275">
        <v>8.4160000000000004</v>
      </c>
      <c r="N19" s="276">
        <v>0</v>
      </c>
      <c r="O19" s="276">
        <v>12.388351378287798</v>
      </c>
      <c r="P19" s="277">
        <v>17</v>
      </c>
      <c r="Q19" s="278">
        <v>0</v>
      </c>
      <c r="R19" s="278">
        <v>111</v>
      </c>
    </row>
    <row r="20" spans="1:18" ht="16.5">
      <c r="A20" s="267" t="s">
        <v>115</v>
      </c>
      <c r="B20" s="268" t="s">
        <v>205</v>
      </c>
      <c r="C20" s="269" t="s">
        <v>67</v>
      </c>
      <c r="D20" s="270">
        <v>0.84619047619047616</v>
      </c>
      <c r="E20" s="271">
        <v>6005</v>
      </c>
      <c r="F20" s="227" t="s">
        <v>116</v>
      </c>
      <c r="G20" s="272" t="s">
        <v>178</v>
      </c>
      <c r="H20" s="273">
        <v>1</v>
      </c>
      <c r="I20" s="228">
        <v>2451.5569999999998</v>
      </c>
      <c r="J20" s="274">
        <v>5.3265591408630901E-2</v>
      </c>
      <c r="K20" s="274">
        <v>0.40330082947943513</v>
      </c>
      <c r="L20" s="274">
        <v>0.31204658916761879</v>
      </c>
      <c r="M20" s="275">
        <v>12.477</v>
      </c>
      <c r="N20" s="276">
        <v>0.57106565337864879</v>
      </c>
      <c r="O20" s="276">
        <v>34.79421445228482</v>
      </c>
      <c r="P20" s="277">
        <v>78</v>
      </c>
      <c r="Q20" s="278">
        <v>14</v>
      </c>
      <c r="R20" s="278">
        <v>853</v>
      </c>
    </row>
    <row r="21" spans="1:18" ht="16.5">
      <c r="A21" s="267" t="s">
        <v>115</v>
      </c>
      <c r="B21" s="268" t="s">
        <v>207</v>
      </c>
      <c r="C21" s="269" t="s">
        <v>67</v>
      </c>
      <c r="D21" s="270">
        <v>0.8264293553849309</v>
      </c>
      <c r="E21" s="271">
        <v>714</v>
      </c>
      <c r="F21" s="227" t="s">
        <v>118</v>
      </c>
      <c r="G21" s="272" t="s">
        <v>187</v>
      </c>
      <c r="H21" s="273">
        <v>2</v>
      </c>
      <c r="I21" s="228">
        <v>2019.1510000000001</v>
      </c>
      <c r="J21" s="274">
        <v>1.528687097500247E-2</v>
      </c>
      <c r="K21" s="274">
        <v>0.30766881129434787</v>
      </c>
      <c r="L21" s="274">
        <v>0.31250758363292291</v>
      </c>
      <c r="M21" s="275">
        <v>8.8759999999999994</v>
      </c>
      <c r="N21" s="276">
        <v>0</v>
      </c>
      <c r="O21" s="276">
        <v>20.800821731509927</v>
      </c>
      <c r="P21" s="277">
        <v>0</v>
      </c>
      <c r="Q21" s="278">
        <v>0</v>
      </c>
      <c r="R21" s="278">
        <v>420</v>
      </c>
    </row>
    <row r="22" spans="1:18" ht="16.5">
      <c r="A22" s="267" t="s">
        <v>115</v>
      </c>
      <c r="B22" s="268" t="s">
        <v>209</v>
      </c>
      <c r="C22" s="269" t="s">
        <v>67</v>
      </c>
      <c r="D22" s="270">
        <v>0.83190476190476192</v>
      </c>
      <c r="E22" s="271">
        <v>8822</v>
      </c>
      <c r="F22" s="227" t="s">
        <v>116</v>
      </c>
      <c r="G22" s="272" t="s">
        <v>175</v>
      </c>
      <c r="H22" s="273">
        <v>1</v>
      </c>
      <c r="I22" s="228">
        <v>4247.7550000000001</v>
      </c>
      <c r="J22" s="274">
        <v>3.1569464183358993E-2</v>
      </c>
      <c r="K22" s="274">
        <v>0.3772691536464895</v>
      </c>
      <c r="L22" s="274">
        <v>0.21893918081433603</v>
      </c>
      <c r="M22" s="275">
        <v>10.941000000000001</v>
      </c>
      <c r="N22" s="276">
        <v>1.1770923699695486</v>
      </c>
      <c r="O22" s="276">
        <v>17.2090904489548</v>
      </c>
      <c r="P22" s="277">
        <v>95</v>
      </c>
      <c r="Q22" s="278">
        <v>50</v>
      </c>
      <c r="R22" s="278">
        <v>731</v>
      </c>
    </row>
    <row r="23" spans="1:18" ht="16.5">
      <c r="A23" s="267" t="s">
        <v>115</v>
      </c>
      <c r="B23" s="268" t="s">
        <v>210</v>
      </c>
      <c r="C23" s="269" t="s">
        <v>67</v>
      </c>
      <c r="D23" s="270">
        <v>0.81599244219056144</v>
      </c>
      <c r="E23" s="271">
        <v>2824</v>
      </c>
      <c r="F23" s="227" t="s">
        <v>118</v>
      </c>
      <c r="G23" s="272" t="s">
        <v>189</v>
      </c>
      <c r="H23" s="273">
        <v>4</v>
      </c>
      <c r="I23" s="228">
        <v>974.73199999999997</v>
      </c>
      <c r="J23" s="274">
        <v>3.1328664975616226E-2</v>
      </c>
      <c r="K23" s="274">
        <v>0.36067937659021632</v>
      </c>
      <c r="L23" s="274">
        <v>0.2821288313095292</v>
      </c>
      <c r="M23" s="275">
        <v>11.084</v>
      </c>
      <c r="N23" s="276">
        <v>0.20518460458874851</v>
      </c>
      <c r="O23" s="276">
        <v>31.39324450207852</v>
      </c>
      <c r="P23" s="277">
        <v>22</v>
      </c>
      <c r="Q23" s="278">
        <v>2</v>
      </c>
      <c r="R23" s="278">
        <v>306</v>
      </c>
    </row>
    <row r="24" spans="1:18" ht="16.5">
      <c r="A24" s="267" t="s">
        <v>115</v>
      </c>
      <c r="B24" s="268" t="s">
        <v>398</v>
      </c>
      <c r="C24" s="269" t="s">
        <v>67</v>
      </c>
      <c r="D24" s="270">
        <v>0.81428571428571428</v>
      </c>
      <c r="E24" s="271">
        <v>4359</v>
      </c>
      <c r="F24" s="227" t="s">
        <v>116</v>
      </c>
      <c r="G24" s="272" t="s">
        <v>348</v>
      </c>
      <c r="H24" s="273">
        <v>1</v>
      </c>
      <c r="I24" s="228">
        <v>571.50900000000001</v>
      </c>
      <c r="J24" s="274">
        <v>8.9085704313416683E-3</v>
      </c>
      <c r="K24" s="274">
        <v>0.39615716916932575</v>
      </c>
      <c r="L24" s="274">
        <v>0.10730746825913222</v>
      </c>
      <c r="M24" s="275">
        <v>13.215999999999999</v>
      </c>
      <c r="N24" s="276" t="s">
        <v>381</v>
      </c>
      <c r="O24" s="276" t="s">
        <v>381</v>
      </c>
      <c r="P24" s="277">
        <v>13</v>
      </c>
      <c r="Q24" s="278">
        <v>3</v>
      </c>
      <c r="R24" s="278">
        <v>771</v>
      </c>
    </row>
    <row r="25" spans="1:18" ht="16.5">
      <c r="A25" s="267" t="s">
        <v>115</v>
      </c>
      <c r="B25" s="268" t="s">
        <v>211</v>
      </c>
      <c r="C25" s="269" t="s">
        <v>70</v>
      </c>
      <c r="D25" s="270">
        <v>0.78032258064516125</v>
      </c>
      <c r="E25" s="271">
        <v>8777</v>
      </c>
      <c r="F25" s="227" t="s">
        <v>118</v>
      </c>
      <c r="G25" s="272" t="s">
        <v>183</v>
      </c>
      <c r="H25" s="273">
        <v>1</v>
      </c>
      <c r="I25" s="228">
        <v>7036.7659999999996</v>
      </c>
      <c r="J25" s="274">
        <v>3.5409384695119929E-2</v>
      </c>
      <c r="K25" s="274">
        <v>0.34686110398434966</v>
      </c>
      <c r="L25" s="274">
        <v>0.32188081854647432</v>
      </c>
      <c r="M25" s="275">
        <v>8.9160000000000004</v>
      </c>
      <c r="N25" s="276">
        <v>0.44054328366184126</v>
      </c>
      <c r="O25" s="276">
        <v>19.72497024911728</v>
      </c>
      <c r="P25" s="277">
        <v>153</v>
      </c>
      <c r="Q25" s="278">
        <v>31</v>
      </c>
      <c r="R25" s="278">
        <v>1388</v>
      </c>
    </row>
    <row r="26" spans="1:18" ht="16.5">
      <c r="A26" s="267" t="s">
        <v>115</v>
      </c>
      <c r="B26" s="268" t="s">
        <v>405</v>
      </c>
      <c r="C26" s="269" t="s">
        <v>70</v>
      </c>
      <c r="D26" s="270">
        <v>0.76238095238095238</v>
      </c>
      <c r="E26" s="271">
        <v>1934</v>
      </c>
      <c r="F26" s="227" t="s">
        <v>116</v>
      </c>
      <c r="G26" s="272" t="s">
        <v>173</v>
      </c>
      <c r="H26" s="273">
        <v>1</v>
      </c>
      <c r="I26" s="228">
        <v>550.09699999999998</v>
      </c>
      <c r="J26" s="274">
        <v>5.7350293778639448E-2</v>
      </c>
      <c r="K26" s="274">
        <v>0.40851788956425267</v>
      </c>
      <c r="L26" s="274">
        <v>0.15270034193969428</v>
      </c>
      <c r="M26" s="275">
        <v>15.986000000000001</v>
      </c>
      <c r="N26" s="276">
        <v>0.54535836407033667</v>
      </c>
      <c r="O26" s="276">
        <v>31.085426752009191</v>
      </c>
      <c r="P26" s="277">
        <v>29</v>
      </c>
      <c r="Q26" s="278">
        <v>3</v>
      </c>
      <c r="R26" s="278">
        <v>171</v>
      </c>
    </row>
    <row r="27" spans="1:18" ht="16.5">
      <c r="A27" s="267" t="s">
        <v>115</v>
      </c>
      <c r="B27" s="268" t="s">
        <v>213</v>
      </c>
      <c r="C27" s="269" t="s">
        <v>70</v>
      </c>
      <c r="D27" s="270">
        <v>0.78935483870967738</v>
      </c>
      <c r="E27" s="271">
        <v>11</v>
      </c>
      <c r="F27" s="227" t="s">
        <v>118</v>
      </c>
      <c r="G27" s="272" t="s">
        <v>190</v>
      </c>
      <c r="H27" s="273">
        <v>1</v>
      </c>
      <c r="I27" s="228">
        <v>2654.0390000000002</v>
      </c>
      <c r="J27" s="274">
        <v>3.3416353101063626E-2</v>
      </c>
      <c r="K27" s="274">
        <v>0.33506300980757969</v>
      </c>
      <c r="L27" s="274">
        <v>0.28183459248338094</v>
      </c>
      <c r="M27" s="275">
        <v>9.4369999999999994</v>
      </c>
      <c r="N27" s="276">
        <v>0.15071368581998981</v>
      </c>
      <c r="O27" s="276">
        <v>6.556045333169557</v>
      </c>
      <c r="P27" s="277">
        <v>46</v>
      </c>
      <c r="Q27" s="278">
        <v>4</v>
      </c>
      <c r="R27" s="278">
        <v>174</v>
      </c>
    </row>
    <row r="28" spans="1:18" ht="16.5">
      <c r="A28" s="267" t="s">
        <v>115</v>
      </c>
      <c r="B28" s="268" t="s">
        <v>217</v>
      </c>
      <c r="C28" s="269" t="s">
        <v>67</v>
      </c>
      <c r="D28" s="270">
        <v>0.81898234885982979</v>
      </c>
      <c r="E28" s="271">
        <v>3423</v>
      </c>
      <c r="F28" s="227" t="s">
        <v>118</v>
      </c>
      <c r="G28" s="272" t="s">
        <v>186</v>
      </c>
      <c r="H28" s="273">
        <v>5</v>
      </c>
      <c r="I28" s="228">
        <v>1020.2850000000001</v>
      </c>
      <c r="J28" s="274">
        <v>4.120908432746026E-2</v>
      </c>
      <c r="K28" s="274">
        <v>0.31972559914037318</v>
      </c>
      <c r="L28" s="274">
        <v>0.3165782109900665</v>
      </c>
      <c r="M28" s="275">
        <v>9.9939999999999998</v>
      </c>
      <c r="N28" s="276">
        <v>0</v>
      </c>
      <c r="O28" s="276">
        <v>7.5469109121470952</v>
      </c>
      <c r="P28" s="277">
        <v>5</v>
      </c>
      <c r="Q28" s="278">
        <v>0</v>
      </c>
      <c r="R28" s="278">
        <v>77</v>
      </c>
    </row>
    <row r="29" spans="1:18" ht="16.5">
      <c r="A29" s="267" t="s">
        <v>115</v>
      </c>
      <c r="B29" s="268" t="s">
        <v>220</v>
      </c>
      <c r="C29" s="269" t="s">
        <v>67</v>
      </c>
      <c r="D29" s="270">
        <v>0.82729516372509759</v>
      </c>
      <c r="E29" s="271">
        <v>259</v>
      </c>
      <c r="F29" s="227" t="s">
        <v>118</v>
      </c>
      <c r="G29" s="272" t="s">
        <v>189</v>
      </c>
      <c r="H29" s="273">
        <v>2</v>
      </c>
      <c r="I29" s="228">
        <v>1669.36</v>
      </c>
      <c r="J29" s="274">
        <v>4.0803723583396678E-2</v>
      </c>
      <c r="K29" s="274">
        <v>0.35428942973305549</v>
      </c>
      <c r="L29" s="274">
        <v>0.31988306896055974</v>
      </c>
      <c r="M29" s="275">
        <v>8.8770000000000007</v>
      </c>
      <c r="N29" s="276">
        <v>0</v>
      </c>
      <c r="O29" s="276">
        <v>3.5342885896391434</v>
      </c>
      <c r="P29" s="277">
        <v>42</v>
      </c>
      <c r="Q29" s="278">
        <v>0</v>
      </c>
      <c r="R29" s="278">
        <v>59</v>
      </c>
    </row>
    <row r="30" spans="1:18" ht="16.5">
      <c r="A30" s="267" t="s">
        <v>115</v>
      </c>
      <c r="B30" s="268" t="s">
        <v>426</v>
      </c>
      <c r="C30" s="269" t="s">
        <v>67</v>
      </c>
      <c r="D30" s="270">
        <v>0.80809523809523809</v>
      </c>
      <c r="E30" s="271">
        <v>1106</v>
      </c>
      <c r="F30" s="227" t="s">
        <v>116</v>
      </c>
      <c r="G30" s="272" t="s">
        <v>345</v>
      </c>
      <c r="H30" s="273">
        <v>1</v>
      </c>
      <c r="I30" s="228">
        <v>630.346</v>
      </c>
      <c r="J30" s="274">
        <v>9.1420225802942359E-3</v>
      </c>
      <c r="K30" s="274">
        <v>0.35320673481590842</v>
      </c>
      <c r="L30" s="274">
        <v>0.17609376437702468</v>
      </c>
      <c r="M30" s="275">
        <v>12.374000000000001</v>
      </c>
      <c r="N30" s="276">
        <v>0.47592909291087754</v>
      </c>
      <c r="O30" s="276">
        <v>63.615855419087296</v>
      </c>
      <c r="P30" s="277">
        <v>4</v>
      </c>
      <c r="Q30" s="278">
        <v>3</v>
      </c>
      <c r="R30" s="278">
        <v>401</v>
      </c>
    </row>
    <row r="31" spans="1:18" ht="16.5">
      <c r="A31" s="267" t="s">
        <v>115</v>
      </c>
      <c r="B31" s="268" t="s">
        <v>225</v>
      </c>
      <c r="C31" s="269" t="s">
        <v>67</v>
      </c>
      <c r="D31" s="270">
        <v>0.81380952380952376</v>
      </c>
      <c r="E31" s="271">
        <v>3840</v>
      </c>
      <c r="F31" s="227" t="s">
        <v>116</v>
      </c>
      <c r="G31" s="272" t="s">
        <v>178</v>
      </c>
      <c r="H31" s="273">
        <v>1</v>
      </c>
      <c r="I31" s="228">
        <v>2286.384</v>
      </c>
      <c r="J31" s="274">
        <v>3.7100889769451133E-2</v>
      </c>
      <c r="K31" s="274">
        <v>0.40729087750766024</v>
      </c>
      <c r="L31" s="274">
        <v>0.23355656792559779</v>
      </c>
      <c r="M31" s="275">
        <v>13.768000000000001</v>
      </c>
      <c r="N31" s="276">
        <v>0.17494874001917438</v>
      </c>
      <c r="O31" s="276">
        <v>39.538415244333407</v>
      </c>
      <c r="P31" s="277">
        <v>62</v>
      </c>
      <c r="Q31" s="278">
        <v>4</v>
      </c>
      <c r="R31" s="278">
        <v>904</v>
      </c>
    </row>
    <row r="32" spans="1:18" ht="16.5">
      <c r="A32" s="267" t="s">
        <v>115</v>
      </c>
      <c r="B32" s="268" t="s">
        <v>226</v>
      </c>
      <c r="C32" s="269" t="s">
        <v>67</v>
      </c>
      <c r="D32" s="270">
        <v>0.80554198916461162</v>
      </c>
      <c r="E32" s="271">
        <v>6585</v>
      </c>
      <c r="F32" s="227" t="s">
        <v>116</v>
      </c>
      <c r="G32" s="272" t="s">
        <v>170</v>
      </c>
      <c r="H32" s="273">
        <v>4</v>
      </c>
      <c r="I32" s="228">
        <v>614.34500000000003</v>
      </c>
      <c r="J32" s="274">
        <v>2.4174312762167563E-3</v>
      </c>
      <c r="K32" s="274">
        <v>0.40517133234964436</v>
      </c>
      <c r="L32" s="274">
        <v>0.19695773547436701</v>
      </c>
      <c r="M32" s="275">
        <v>12.877000000000001</v>
      </c>
      <c r="N32" s="276">
        <v>0.97664992797206773</v>
      </c>
      <c r="O32" s="276">
        <v>42.484271866784951</v>
      </c>
      <c r="P32" s="277">
        <v>5</v>
      </c>
      <c r="Q32" s="278">
        <v>6</v>
      </c>
      <c r="R32" s="278">
        <v>261</v>
      </c>
    </row>
    <row r="33" spans="1:18" ht="16.5">
      <c r="A33" s="267" t="s">
        <v>115</v>
      </c>
      <c r="B33" s="268" t="s">
        <v>227</v>
      </c>
      <c r="C33" s="269" t="s">
        <v>70</v>
      </c>
      <c r="D33" s="270">
        <v>0.75142857142857145</v>
      </c>
      <c r="E33" s="271">
        <v>5851</v>
      </c>
      <c r="F33" s="227" t="s">
        <v>116</v>
      </c>
      <c r="G33" s="272" t="s">
        <v>176</v>
      </c>
      <c r="H33" s="273">
        <v>1</v>
      </c>
      <c r="I33" s="228">
        <v>553.654</v>
      </c>
      <c r="J33" s="274">
        <v>2.1923008537366128E-2</v>
      </c>
      <c r="K33" s="274">
        <v>0.4382193694531602</v>
      </c>
      <c r="L33" s="274">
        <v>0.14874660097303677</v>
      </c>
      <c r="M33" s="275">
        <v>13.961</v>
      </c>
      <c r="N33" s="276">
        <v>0.18061822004356512</v>
      </c>
      <c r="O33" s="276">
        <v>70.621724037033957</v>
      </c>
      <c r="P33" s="277">
        <v>21</v>
      </c>
      <c r="Q33" s="278">
        <v>2</v>
      </c>
      <c r="R33" s="278">
        <v>426</v>
      </c>
    </row>
    <row r="34" spans="1:18" ht="16.5">
      <c r="A34" s="267" t="s">
        <v>115</v>
      </c>
      <c r="B34" s="268" t="s">
        <v>231</v>
      </c>
      <c r="C34" s="269" t="s">
        <v>67</v>
      </c>
      <c r="D34" s="270">
        <v>0.8267741935483871</v>
      </c>
      <c r="E34" s="271">
        <v>160</v>
      </c>
      <c r="F34" s="227" t="s">
        <v>118</v>
      </c>
      <c r="G34" s="272" t="s">
        <v>186</v>
      </c>
      <c r="H34" s="273">
        <v>1</v>
      </c>
      <c r="I34" s="228">
        <v>2208.529</v>
      </c>
      <c r="J34" s="274">
        <v>3.6226571113811293E-2</v>
      </c>
      <c r="K34" s="274">
        <v>0.31650165979152273</v>
      </c>
      <c r="L34" s="274">
        <v>0.36404321609541918</v>
      </c>
      <c r="M34" s="275">
        <v>8.0530000000000008</v>
      </c>
      <c r="N34" s="276">
        <v>9.0558013954084374E-2</v>
      </c>
      <c r="O34" s="276">
        <v>16.16460549080406</v>
      </c>
      <c r="P34" s="277">
        <v>37</v>
      </c>
      <c r="Q34" s="278">
        <v>2</v>
      </c>
      <c r="R34" s="278">
        <v>357</v>
      </c>
    </row>
    <row r="35" spans="1:18" ht="16.5">
      <c r="A35" s="267" t="s">
        <v>115</v>
      </c>
      <c r="B35" s="268" t="s">
        <v>248</v>
      </c>
      <c r="C35" s="269" t="s">
        <v>67</v>
      </c>
      <c r="D35" s="270">
        <v>0.83904761904761904</v>
      </c>
      <c r="E35" s="271">
        <v>5380</v>
      </c>
      <c r="F35" s="227" t="s">
        <v>116</v>
      </c>
      <c r="G35" s="272" t="s">
        <v>169</v>
      </c>
      <c r="H35" s="273">
        <v>1</v>
      </c>
      <c r="I35" s="228">
        <v>788.81600000000003</v>
      </c>
      <c r="J35" s="274">
        <v>1.1357975696747315E-2</v>
      </c>
      <c r="K35" s="274">
        <v>0.38455690238109463</v>
      </c>
      <c r="L35" s="274">
        <v>0.16100079105900489</v>
      </c>
      <c r="M35" s="275">
        <v>14.148999999999999</v>
      </c>
      <c r="N35" s="276">
        <v>0.3803168292732399</v>
      </c>
      <c r="O35" s="276">
        <v>10.77564349607513</v>
      </c>
      <c r="P35" s="277">
        <v>25</v>
      </c>
      <c r="Q35" s="278">
        <v>3</v>
      </c>
      <c r="R35" s="278">
        <v>85</v>
      </c>
    </row>
    <row r="36" spans="1:18" ht="16.5">
      <c r="A36" s="267" t="s">
        <v>115</v>
      </c>
      <c r="B36" s="268" t="s">
        <v>455</v>
      </c>
      <c r="C36" s="269" t="s">
        <v>67</v>
      </c>
      <c r="D36" s="270">
        <v>0.83666666666666656</v>
      </c>
      <c r="E36" s="271">
        <v>2039</v>
      </c>
      <c r="F36" s="227" t="s">
        <v>116</v>
      </c>
      <c r="G36" s="272" t="s">
        <v>344</v>
      </c>
      <c r="H36" s="273">
        <v>1</v>
      </c>
      <c r="I36" s="228">
        <v>1173.989</v>
      </c>
      <c r="J36" s="274">
        <v>2.3623481271674719E-2</v>
      </c>
      <c r="K36" s="274">
        <v>0.36432946723890541</v>
      </c>
      <c r="L36" s="274">
        <v>8.814023277336569E-2</v>
      </c>
      <c r="M36" s="275">
        <v>14.124000000000001</v>
      </c>
      <c r="N36" s="276">
        <v>0.42589836872406811</v>
      </c>
      <c r="O36" s="276">
        <v>31.516479285581038</v>
      </c>
      <c r="P36" s="277">
        <v>8</v>
      </c>
      <c r="Q36" s="278">
        <v>5</v>
      </c>
      <c r="R36" s="278">
        <v>370</v>
      </c>
    </row>
    <row r="37" spans="1:18" ht="16.5">
      <c r="A37" s="267" t="s">
        <v>115</v>
      </c>
      <c r="B37" s="268" t="s">
        <v>234</v>
      </c>
      <c r="C37" s="269" t="s">
        <v>67</v>
      </c>
      <c r="D37" s="270">
        <v>0.830952380952381</v>
      </c>
      <c r="E37" s="271">
        <v>1022</v>
      </c>
      <c r="F37" s="227" t="s">
        <v>116</v>
      </c>
      <c r="G37" s="272" t="s">
        <v>170</v>
      </c>
      <c r="H37" s="273">
        <v>1</v>
      </c>
      <c r="I37" s="228">
        <v>2259.386</v>
      </c>
      <c r="J37" s="274">
        <v>2.6976484837987782E-2</v>
      </c>
      <c r="K37" s="274">
        <v>0.38252651460209125</v>
      </c>
      <c r="L37" s="274">
        <v>0.21643048155560848</v>
      </c>
      <c r="M37" s="275">
        <v>12.91</v>
      </c>
      <c r="N37" s="276">
        <v>0.35407849743248831</v>
      </c>
      <c r="O37" s="276">
        <v>45.454827107895689</v>
      </c>
      <c r="P37" s="277">
        <v>49</v>
      </c>
      <c r="Q37" s="278">
        <v>8</v>
      </c>
      <c r="R37" s="278">
        <v>1027</v>
      </c>
    </row>
  </sheetData>
  <phoneticPr fontId="2" type="noConversion"/>
  <conditionalFormatting sqref="C14:D3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2025-01-02T07:41:30Z</dcterms:modified>
</cp:coreProperties>
</file>