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0CB44627-3E19-491B-9B66-22292D346F6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운전자별!$A$1:$R$54</definedName>
    <definedName name="_xlnm.Print_Area" localSheetId="1">종합!$A$1:$L$154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60" l="1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B145" i="12"/>
  <c r="B143" i="12"/>
  <c r="B142" i="12"/>
  <c r="B144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J57" i="12" a="1"/>
  <c r="F57" i="12" a="1"/>
  <c r="G57" i="12" a="1"/>
  <c r="H57" i="12" a="1"/>
  <c r="D57" i="12" a="1"/>
  <c r="E57" i="12" a="1"/>
  <c r="I57" i="12" a="1"/>
  <c r="I57" i="12" l="1"/>
  <c r="G57" i="12"/>
  <c r="H57" i="12"/>
  <c r="J57" i="12"/>
  <c r="F57" i="12"/>
  <c r="E57" i="12"/>
  <c r="D57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B6" i="60"/>
  <c r="B5" i="60"/>
  <c r="C5" i="60"/>
  <c r="G144" i="12" l="1"/>
  <c r="F10" i="60"/>
  <c r="F28" i="60"/>
  <c r="F12" i="60"/>
  <c r="F26" i="60"/>
  <c r="F20" i="60"/>
  <c r="F15" i="60"/>
  <c r="F7" i="60"/>
  <c r="F30" i="60"/>
  <c r="F27" i="60"/>
  <c r="F24" i="60"/>
  <c r="F8" i="60"/>
  <c r="F29" i="60"/>
  <c r="F21" i="60"/>
  <c r="F13" i="60"/>
  <c r="F25" i="60"/>
  <c r="F9" i="60"/>
  <c r="F18" i="60"/>
  <c r="F17" i="60"/>
  <c r="F22" i="60"/>
  <c r="F14" i="60"/>
  <c r="F19" i="60"/>
  <c r="F11" i="60"/>
  <c r="F16" i="60"/>
  <c r="F23" i="60"/>
  <c r="B146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4" i="12" s="1"/>
  <c r="N28" i="12"/>
  <c r="N57" i="12" a="1"/>
  <c r="N57" i="12" l="1"/>
  <c r="K57" i="12" s="1" a="1"/>
  <c r="K57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E146" i="12" l="1"/>
  <c r="I146" i="12"/>
  <c r="F146" i="12"/>
  <c r="D146" i="12"/>
  <c r="H146" i="12"/>
  <c r="G146" i="12"/>
  <c r="J146" i="12"/>
  <c r="E145" i="12"/>
  <c r="G145" i="12"/>
  <c r="J144" i="12"/>
  <c r="F143" i="12"/>
  <c r="I142" i="12"/>
  <c r="I144" i="12"/>
  <c r="G143" i="12"/>
  <c r="J145" i="12"/>
  <c r="F145" i="12"/>
  <c r="H142" i="12"/>
  <c r="I145" i="12"/>
  <c r="J142" i="12"/>
  <c r="E142" i="12"/>
  <c r="E143" i="12"/>
  <c r="I143" i="12"/>
  <c r="H143" i="12"/>
  <c r="J143" i="12"/>
  <c r="F142" i="12"/>
  <c r="F144" i="12"/>
  <c r="E144" i="12"/>
  <c r="G142" i="12"/>
  <c r="H144" i="12"/>
  <c r="D142" i="12"/>
  <c r="H145" i="12"/>
  <c r="D143" i="12"/>
  <c r="D145" i="12"/>
  <c r="D14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<sst xmlns="http://schemas.openxmlformats.org/spreadsheetml/2006/main" count="1986" uniqueCount="432">
  <si>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</si>
  <si>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</si>
  <si>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</si>
  <si>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</si>
  <si>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</si>
  <si>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</si>
  <si>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</si>
  <si>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</si>
  <si>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</si>
  <si>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</si>
  <si>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</si>
  <si>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</si>
  <si>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</si>
  <si>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</si>
  <si>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</si>
  <si>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</si>
  <si>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</si>
  <si>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</si>
  <si>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</si>
  <si>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</si>
  <si>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</si>
  <si>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</si>
  <si>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</si>
  <si>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</si>
  <si>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</si>
  <si>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</si>
  <si>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</si>
  <si>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</si>
  <si>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</si>
  <si>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</si>
  <si>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</si>
  <si>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</si>
  <si>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</si>
  <si>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</si>
  <si>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</si>
  <si>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</si>
  <si>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</si>
  <si>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</si>
  <si>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</si>
  <si>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</si>
  <si>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</si>
  <si>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</si>
  <si>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</si>
  <si>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</si>
  <si>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</si>
  <si>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</si>
  <si>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</si>
  <si>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</si>
  <si>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</si>
  <si>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</si>
  <si>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</si>
  <si>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</si>
  <si>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</si>
  <si>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</si>
  <si>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</si>
  <si>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</si>
  <si>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</si>
  <si>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</si>
  <si>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</si>
  <si>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</si>
  <si>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</si>
  <si>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</si>
  <si>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</si>
  <si>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</si>
  <si>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</si>
  <si>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</si>
  <si>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</si>
  <si>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</si>
  <si>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</si>
  <si>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</si>
  <si>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</si>
  <si>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</si>
  <si>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</si>
  <si>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</si>
  <si>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</si>
  <si>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</si>
  <si>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</si>
  <si>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</si>
  <si>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</si>
  <si>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</si>
  <si>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</si>
  <si>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</si>
  <si>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</si>
  <si>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</si>
  <si>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</si>
  <si>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</si>
  <si>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</si>
  <si>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</si>
  <si>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</si>
  <si>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</si>
  <si>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</si>
  <si>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</si>
  <si>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</si>
  <si>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</si>
  <si>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</si>
  <si>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</si>
  <si>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</si>
  <si>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</si>
  <si>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</si>
  <si>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</si>
  <si>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</si>
  <si>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</si>
  <si>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</si>
  <si>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</si>
  <si>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</si>
  <si>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</si>
  <si>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</si>
  <si>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</si>
  <si>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</si>
  <si>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</si>
  <si>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</si>
  <si>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</si>
  <si>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</si>
  <si>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</si>
  <si>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</si>
  <si>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</si>
  <si>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</si>
  <si>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</si>
  <si>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</si>
  <si>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</si>
  <si>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</si>
  <si>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</si>
  <si>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</si>
  <si>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</si>
  <si>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</si>
  <si>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</si>
  <si>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</si>
  <si>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</si>
  <si>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</si>
  <si>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</si>
  <si>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</si>
  <si>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</si>
  <si>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</si>
  <si>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</si>
  <si>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</si>
  <si>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</si>
  <si>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</si>
  <si>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</si>
  <si>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</si>
  <si>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</si>
  <si>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</si>
  <si>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</si>
  <si>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</si>
  <si>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</si>
  <si>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</si>
  <si>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</si>
  <si>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</si>
  <si>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</si>
  <si>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</si>
  <si>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</si>
  <si>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</si>
  <si>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</si>
  <si>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</si>
  <si>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</si>
  <si>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</si>
  <si>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</si>
  <si>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</si>
  <si>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</si>
  <si>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</si>
  <si>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</si>
  <si>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</si>
  <si>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</si>
  <si>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</si>
  <si>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</si>
  <si>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</si>
  <si>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</si>
  <si>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</si>
  <si>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</si>
  <si>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</si>
  <si>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</si>
  <si>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</si>
  <si>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</si>
  <si>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</si>
  <si>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</si>
  <si>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</si>
  <si>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</si>
  <si>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</si>
  <si>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70바3828</t>
  </si>
  <si>
    <t>70바3840</t>
  </si>
  <si>
    <t>세운교통11S1</t>
  </si>
  <si>
    <t>70바3810</t>
  </si>
  <si>
    <t>WC</t>
  </si>
  <si>
    <t>70바3813</t>
  </si>
  <si>
    <t>70바3833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</si>
  <si>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</si>
  <si>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</si>
  <si>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</si>
  <si>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</si>
  <si>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</si>
  <si>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</si>
  <si>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</si>
  <si>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73아1027</t>
  </si>
  <si>
    <t>70바3835</t>
  </si>
  <si>
    <t>70바3836</t>
  </si>
  <si>
    <t>70바3817</t>
  </si>
  <si>
    <t>강희섭</t>
  </si>
  <si>
    <t>김수연</t>
  </si>
  <si>
    <t>김은수</t>
  </si>
  <si>
    <t>김재균B</t>
  </si>
  <si>
    <t>민찬기</t>
  </si>
  <si>
    <t>박명철</t>
  </si>
  <si>
    <t>박상모</t>
  </si>
  <si>
    <t>박종철</t>
  </si>
  <si>
    <t>송우성</t>
  </si>
  <si>
    <t>윤경일</t>
  </si>
  <si>
    <t>이병주</t>
  </si>
  <si>
    <t>이석준</t>
  </si>
  <si>
    <t>이성호A</t>
  </si>
  <si>
    <t>임강준</t>
  </si>
  <si>
    <t>장종복</t>
  </si>
  <si>
    <t>전경덕</t>
  </si>
  <si>
    <t>전목용</t>
  </si>
  <si>
    <t>정구연</t>
  </si>
  <si>
    <t>정재영B</t>
  </si>
  <si>
    <t>최현준</t>
  </si>
  <si>
    <t>최희철</t>
  </si>
  <si>
    <t>황숙이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</si>
  <si>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</si>
  <si>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</si>
  <si>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</si>
  <si>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</si>
  <si>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70바1513</t>
  </si>
  <si>
    <t>73아1008</t>
  </si>
  <si>
    <t>70바3852</t>
  </si>
  <si>
    <t>박순형</t>
  </si>
  <si>
    <t>이용섭</t>
  </si>
  <si>
    <t>안진욱</t>
  </si>
  <si>
    <t>임태형</t>
  </si>
  <si>
    <t>NEW</t>
  </si>
  <si>
    <t>new</t>
  </si>
  <si>
    <t>김효중</t>
  </si>
  <si>
    <t>▽</t>
  </si>
  <si>
    <t>=</t>
  </si>
  <si>
    <t>73아1019</t>
  </si>
  <si>
    <t>개선율(유카전)</t>
  </si>
  <si>
    <t>인천전체</t>
  </si>
  <si>
    <t>0%(0명)</t>
  </si>
  <si>
    <t>순위</t>
  </si>
  <si>
    <t>강희수</t>
  </si>
  <si>
    <t>73아1009</t>
  </si>
  <si>
    <t>24-124-1</t>
  </si>
  <si>
    <t>세운교통24-1C1</t>
  </si>
  <si>
    <t>세운교통24-1B1</t>
  </si>
  <si>
    <t>세운교통24-1D1</t>
  </si>
  <si>
    <t>세운교통26D1</t>
  </si>
  <si>
    <t>2828</t>
  </si>
  <si>
    <t>세운교통28C2</t>
  </si>
  <si>
    <t>세운교통28C1</t>
  </si>
  <si>
    <t>세운교통28S1</t>
  </si>
  <si>
    <t>67-167-1</t>
  </si>
  <si>
    <t>세운교통67-1D1</t>
  </si>
  <si>
    <t>세운교통67-1F1</t>
  </si>
  <si>
    <t>예비예비</t>
  </si>
  <si>
    <t>신학균</t>
  </si>
  <si>
    <t>1위/(32개사)</t>
  </si>
  <si>
    <t>세운교통11S2</t>
  </si>
  <si>
    <t>세운교통26B1</t>
  </si>
  <si>
    <t>세운교통67-1C1</t>
  </si>
  <si>
    <t>세운교통67-1D2</t>
  </si>
  <si>
    <t>70바3838</t>
  </si>
  <si>
    <t>강승우</t>
  </si>
  <si>
    <t>계성민</t>
  </si>
  <si>
    <t>김주영</t>
  </si>
  <si>
    <t>임병석</t>
  </si>
  <si>
    <t>정성하</t>
  </si>
  <si>
    <t>조규대</t>
  </si>
  <si>
    <t>세운교통11C1</t>
  </si>
  <si>
    <t>세운교통26D2</t>
  </si>
  <si>
    <t>세운교통28S2</t>
  </si>
  <si>
    <t>이강춘</t>
  </si>
  <si>
    <t>이기석</t>
  </si>
  <si>
    <t>이인석</t>
  </si>
  <si>
    <t>최회수</t>
  </si>
  <si>
    <t>허정훈</t>
  </si>
  <si>
    <t>박원배</t>
  </si>
  <si>
    <t>73아1035</t>
  </si>
  <si>
    <t>이종국</t>
  </si>
  <si>
    <t>70바3812</t>
  </si>
  <si>
    <t>73아1020</t>
  </si>
  <si>
    <t>최병준</t>
  </si>
  <si>
    <t>세운교통24-1F1</t>
  </si>
  <si>
    <t>세운교통24-1D3</t>
  </si>
  <si>
    <t>세운교통24-1D2</t>
  </si>
  <si>
    <t>세운교통28D1</t>
  </si>
  <si>
    <t>세운교통28C3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</si>
  <si>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</si>
  <si>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</si>
  <si>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</si>
  <si>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</si>
  <si>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</si>
  <si>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</si>
  <si>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</si>
  <si>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2828D</t>
  </si>
  <si>
    <t>세운교통28D2</t>
  </si>
  <si>
    <t>2626C</t>
  </si>
  <si>
    <t>67-167-1D</t>
  </si>
  <si>
    <t>24-124-1C</t>
  </si>
  <si>
    <t>2828C</t>
  </si>
  <si>
    <t>67-167-1F</t>
  </si>
  <si>
    <t>24-124-1D</t>
  </si>
  <si>
    <t>2828S</t>
  </si>
  <si>
    <t>세운교통28S4</t>
  </si>
  <si>
    <t>▲</t>
  </si>
  <si>
    <t>2626S</t>
  </si>
  <si>
    <t>세운교통26S1</t>
  </si>
  <si>
    <t>2626D</t>
  </si>
  <si>
    <t>67-167-1C</t>
  </si>
  <si>
    <t>24-124-1F</t>
  </si>
  <si>
    <t>세운교통24-1F2</t>
  </si>
  <si>
    <t>1111S</t>
  </si>
  <si>
    <t>세운교통67-1F2</t>
  </si>
  <si>
    <t>67-167-1B</t>
  </si>
  <si>
    <t>2828A</t>
  </si>
  <si>
    <t>세운교통28A1</t>
  </si>
  <si>
    <t>24-124-1S</t>
  </si>
  <si>
    <t>세운교통24-1S1</t>
  </si>
  <si>
    <t>세운교통28S3</t>
  </si>
  <si>
    <t>24-124-1B</t>
  </si>
  <si>
    <t>세운교통11S4</t>
  </si>
  <si>
    <t>세운교통24-1F3</t>
  </si>
  <si>
    <t>세운교통26C1</t>
  </si>
  <si>
    <t>세운교통24-1F4</t>
  </si>
  <si>
    <t>2828F</t>
  </si>
  <si>
    <t>세운교통28F1</t>
  </si>
  <si>
    <t>이상</t>
  </si>
  <si>
    <t>세운교통67-1C2</t>
  </si>
  <si>
    <t>세운교통24-1B2</t>
  </si>
  <si>
    <t>세운교통67-1B1</t>
  </si>
  <si>
    <t>1111B</t>
  </si>
  <si>
    <t>세운교통11B1</t>
  </si>
  <si>
    <t>2626B</t>
  </si>
  <si>
    <t>세운교통26B2</t>
  </si>
  <si>
    <t>세운교통28S5</t>
  </si>
  <si>
    <t>세운교통11S3</t>
  </si>
  <si>
    <t>50%(2명)</t>
  </si>
  <si>
    <t>25%(2명)</t>
  </si>
  <si>
    <t>25%(1명)</t>
  </si>
  <si>
    <t>13%(1명)</t>
  </si>
  <si>
    <t>43%(3명)</t>
  </si>
  <si>
    <t>분석기간: 24.12.01~24.12.31</t>
    <phoneticPr fontId="2" type="noConversion"/>
  </si>
  <si>
    <t>24'12</t>
    <phoneticPr fontId="2" type="noConversion"/>
  </si>
  <si>
    <t>75%(3명)</t>
  </si>
  <si>
    <t>20%(1명)</t>
  </si>
  <si>
    <t>29%(2명)</t>
  </si>
  <si>
    <t>40%(2명)</t>
  </si>
  <si>
    <t>50%(4명)</t>
  </si>
  <si>
    <t>24%(13명)</t>
  </si>
  <si>
    <t>4%(1명)</t>
  </si>
  <si>
    <t>13%(7명)</t>
  </si>
  <si>
    <t>20%(9명)</t>
  </si>
  <si>
    <t>24%(11명)</t>
  </si>
  <si>
    <t>16%(9명)</t>
  </si>
  <si>
    <t>대비</t>
  </si>
  <si>
    <t>70바3841</t>
  </si>
  <si>
    <t>70바3853</t>
  </si>
  <si>
    <t>세운교통24-1D4</t>
  </si>
  <si>
    <t>70바3854</t>
  </si>
  <si>
    <t>세운교통26F1</t>
  </si>
  <si>
    <t>73아1007</t>
  </si>
  <si>
    <t>세운교통예비C13</t>
  </si>
  <si>
    <t>520968203.696</t>
  </si>
  <si>
    <t>52083634836.619</t>
  </si>
  <si>
    <t>52084806038.068</t>
  </si>
  <si>
    <t>5207573888.256</t>
  </si>
  <si>
    <t>권혁래</t>
  </si>
  <si>
    <t>52056622769.06</t>
  </si>
  <si>
    <t>예비예비C</t>
  </si>
  <si>
    <t>세운교통예비C9</t>
  </si>
  <si>
    <t>52013102335.404</t>
  </si>
  <si>
    <t>52034201689.395</t>
  </si>
  <si>
    <t>52071771137.267</t>
  </si>
  <si>
    <t>김종복</t>
  </si>
  <si>
    <t>5208470346.221</t>
  </si>
  <si>
    <t>52056184185.236</t>
  </si>
  <si>
    <t>52042981128.712</t>
  </si>
  <si>
    <t>52067641689.202</t>
  </si>
  <si>
    <t>52096965439.467</t>
  </si>
  <si>
    <t>52012702696.062</t>
  </si>
  <si>
    <t>52099741632.508</t>
  </si>
  <si>
    <t>52067552394.539</t>
  </si>
  <si>
    <t>-</t>
  </si>
  <si>
    <t>52050961615.276</t>
  </si>
  <si>
    <t>서영석</t>
  </si>
  <si>
    <t>52068523467.048</t>
  </si>
  <si>
    <t>5203903209.325</t>
  </si>
  <si>
    <t>52082881163.437</t>
  </si>
  <si>
    <t>52013192308.737</t>
  </si>
  <si>
    <t>염기원</t>
  </si>
  <si>
    <t>52073903094.64</t>
  </si>
  <si>
    <t>52062882513.727</t>
  </si>
  <si>
    <t>5208672199.324</t>
  </si>
  <si>
    <t>5203853426.327</t>
  </si>
  <si>
    <t>세운교통24-1F5</t>
  </si>
  <si>
    <t>52020583003.893</t>
  </si>
  <si>
    <t>세운교통24-1B3</t>
  </si>
  <si>
    <t>52081772741.071</t>
  </si>
  <si>
    <t>52027963090.917</t>
  </si>
  <si>
    <t>세운교통11S6</t>
  </si>
  <si>
    <t>52024552486.888</t>
  </si>
  <si>
    <t>5201625227.289</t>
  </si>
  <si>
    <t>5209099510.564</t>
  </si>
  <si>
    <t>52064652980.918</t>
  </si>
  <si>
    <t>52011831868.295</t>
  </si>
  <si>
    <t>임세철</t>
  </si>
  <si>
    <t>52024102759.185</t>
  </si>
  <si>
    <t>52068681184.812</t>
  </si>
  <si>
    <t>520467520.798</t>
  </si>
  <si>
    <t>세운교통67-1D3</t>
  </si>
  <si>
    <t>52067124453.933</t>
  </si>
  <si>
    <t>520511666.904</t>
  </si>
  <si>
    <t>2626F</t>
  </si>
  <si>
    <t>52015902533.163</t>
  </si>
  <si>
    <t>52069261343.596</t>
  </si>
  <si>
    <t>정승조</t>
  </si>
  <si>
    <t>52094762207.858</t>
  </si>
  <si>
    <t>5202536458.059</t>
  </si>
  <si>
    <t>52076711240.627</t>
  </si>
  <si>
    <t>1111C</t>
  </si>
  <si>
    <t>조태봉</t>
  </si>
  <si>
    <t>5209652459.455</t>
  </si>
  <si>
    <t>52048131361.966</t>
  </si>
  <si>
    <t>5205528210.262</t>
  </si>
  <si>
    <t>5205647271.289</t>
  </si>
  <si>
    <t>52092482172.503</t>
  </si>
  <si>
    <t>5209092338.967</t>
  </si>
  <si>
    <t>세운교통11S5</t>
  </si>
  <si>
    <t>52079681939.795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</si>
  <si>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</si>
  <si>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</si>
  <si>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</si>
  <si>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</si>
  <si>
    <t>[25년 1월] 공회전과다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</si>
</sst>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9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85" fontId="36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192" fontId="76" fillId="16" borderId="0" xfId="562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53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83" fillId="0" borderId="0" xfId="4" applyFont="1" applyFill="1" applyBorder="1" applyAlignment="1">
      <alignment horizontal="center" vertical="center" wrapText="1"/>
    </xf>
    <xf numFmtId="41" fontId="83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3" fillId="0" borderId="0" xfId="4" applyFont="1" applyFill="1" applyBorder="1" applyAlignment="1">
      <alignment vertical="center" wrapText="1"/>
    </xf>
    <xf numFmtId="9" fontId="83" fillId="0" borderId="0" xfId="562" applyNumberFormat="1" applyFont="1" applyAlignment="1">
      <alignment horizontal="left" vertical="center"/>
    </xf>
    <xf numFmtId="0" fontId="83" fillId="0" borderId="0" xfId="562" applyNumberFormat="1" applyFont="1">
      <alignment vertical="center"/>
    </xf>
    <xf numFmtId="0" fontId="83" fillId="0" borderId="0" xfId="562" quotePrefix="1" applyNumberFormat="1" applyFont="1">
      <alignment vertical="center"/>
    </xf>
    <xf numFmtId="9" fontId="83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84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9" fillId="0" borderId="0" xfId="563" applyFont="1" applyFill="1" applyBorder="1" applyAlignment="1">
      <alignment horizontal="center" vertical="center"/>
    </xf>
    <xf numFmtId="0" fontId="90" fillId="0" borderId="0" xfId="562" applyNumberFormat="1" applyFont="1">
      <alignment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77" fillId="0" borderId="0" xfId="562" applyNumberFormat="1" applyFont="1">
      <alignment vertical="center"/>
    </xf>
    <xf numFmtId="0" fontId="57" fillId="19" borderId="0" xfId="562" applyNumberFormat="1" applyFont="1" applyFill="1">
      <alignment vertical="center"/>
    </xf>
    <xf numFmtId="0" fontId="6" fillId="19" borderId="0" xfId="562" applyNumberFormat="1" applyFont="1" applyFill="1">
      <alignment vertical="center"/>
    </xf>
    <xf numFmtId="49" fontId="73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9AE-40AB-86A7-C52CA67940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66F-42BF-8113-B21E2E7A9C5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D2-4E4A-80A2-EE682D0D8CAA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66F-42BF-8113-B21E2E7A9C5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  <c:pt idx="9">
                  <c:v>1.9933766245785693</c:v>
                </c:pt>
                <c:pt idx="10">
                  <c:v>2.0094275210561299</c:v>
                </c:pt>
                <c:pt idx="11">
                  <c:v>1.9767648362398302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0.23636363636363636</c:v>
                </c:pt>
                <c:pt idx="1">
                  <c:v>3.6363636363636362E-2</c:v>
                </c:pt>
                <c:pt idx="2">
                  <c:v>0.12727272727272726</c:v>
                </c:pt>
                <c:pt idx="3">
                  <c:v>0.2</c:v>
                </c:pt>
                <c:pt idx="4">
                  <c:v>0.23636363636363636</c:v>
                </c:pt>
                <c:pt idx="5">
                  <c:v>0.16363636363636364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0.125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0.4</c:v>
                </c:pt>
                <c:pt idx="3">
                  <c:v>0.5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0.25</c:v>
                </c:pt>
                <c:pt idx="1">
                  <c:v>0.2857142857142857</c:v>
                </c:pt>
                <c:pt idx="2">
                  <c:v>0.2</c:v>
                </c:pt>
                <c:pt idx="3">
                  <c:v>0.125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0.75</c:v>
                </c:pt>
                <c:pt idx="1">
                  <c:v>0.42857142857142855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161363</xdr:colOff>
      <xdr:row>6</xdr:row>
      <xdr:rowOff>183774</xdr:rowOff>
    </xdr:from>
    <xdr:to>
      <xdr:col>7</xdr:col>
      <xdr:colOff>183778</xdr:colOff>
      <xdr:row>8</xdr:row>
      <xdr:rowOff>318246</xdr:rowOff>
    </xdr:to>
    <xdr:sp macro="" textlink="$K$22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688539" y="202153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365310</xdr:colOff>
      <xdr:row>8</xdr:row>
      <xdr:rowOff>62752</xdr:rowOff>
    </xdr:from>
    <xdr:to>
      <xdr:col>6</xdr:col>
      <xdr:colOff>526677</xdr:colOff>
      <xdr:row>8</xdr:row>
      <xdr:rowOff>291353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>
          <a:off x="4892486" y="2247899"/>
          <a:ext cx="161367" cy="2286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J42" sqref="J4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5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75" t="s">
        <v>339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76" t="s">
        <v>38</v>
      </c>
      <c r="D4" s="276"/>
      <c r="E4" s="62" t="s">
        <v>112</v>
      </c>
      <c r="F4" s="62" t="s">
        <v>64</v>
      </c>
      <c r="G4" s="272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4" t="s">
        <v>340</v>
      </c>
      <c r="C5" s="277" t="s">
        <v>173</v>
      </c>
      <c r="D5" s="277"/>
      <c r="E5" s="63">
        <v>5</v>
      </c>
      <c r="F5" s="64">
        <v>41</v>
      </c>
      <c r="G5" s="255" t="s">
        <v>117</v>
      </c>
      <c r="H5" s="38"/>
      <c r="I5" s="38"/>
      <c r="J5" s="94" t="s">
        <v>50</v>
      </c>
      <c r="K5" s="93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3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79"/>
      <c r="P9" s="279"/>
    </row>
    <row r="10" spans="1:28" ht="23.25" customHeight="1" thickBot="1">
      <c r="G10" s="6"/>
      <c r="H10" s="189" t="s">
        <v>92</v>
      </c>
      <c r="I10" s="190" t="s">
        <v>93</v>
      </c>
      <c r="J10" s="191" t="str">
        <f>C5</f>
        <v>세운교통</v>
      </c>
      <c r="K10" s="192" t="s">
        <v>94</v>
      </c>
      <c r="X10" s="273"/>
      <c r="Z10" s="39"/>
      <c r="AA10" s="39"/>
      <c r="AB10" s="39"/>
    </row>
    <row r="11" spans="1:28" ht="23.25" customHeight="1" thickTop="1">
      <c r="G11" s="6"/>
      <c r="H11" s="256">
        <v>1</v>
      </c>
      <c r="I11" s="257">
        <v>2.0099999999999998</v>
      </c>
      <c r="J11" s="258">
        <v>1.6200035645275037</v>
      </c>
      <c r="K11" s="259"/>
      <c r="M11" s="2"/>
      <c r="Y11" s="254"/>
      <c r="Z11" s="227"/>
      <c r="AA11" s="225"/>
      <c r="AB11" s="39"/>
    </row>
    <row r="12" spans="1:28" ht="23.25" customHeight="1">
      <c r="G12" s="6"/>
      <c r="H12" s="260">
        <v>2</v>
      </c>
      <c r="I12" s="257">
        <v>2.3662575846193561</v>
      </c>
      <c r="J12" s="258">
        <v>1.9457716284651119</v>
      </c>
      <c r="K12" s="261">
        <v>0.20109095502677055</v>
      </c>
      <c r="M12" s="225"/>
      <c r="Y12" s="254"/>
      <c r="Z12" s="227"/>
      <c r="AA12" s="225"/>
      <c r="AB12" s="39"/>
    </row>
    <row r="13" spans="1:28" ht="23.25" customHeight="1">
      <c r="G13" s="6"/>
      <c r="H13" s="260">
        <v>3</v>
      </c>
      <c r="I13" s="257">
        <v>2.37</v>
      </c>
      <c r="J13" s="258">
        <v>1.9827780472333607</v>
      </c>
      <c r="K13" s="262">
        <v>1.901889113135069E-2</v>
      </c>
      <c r="M13" s="225"/>
      <c r="Y13" s="254"/>
      <c r="Z13" s="227"/>
      <c r="AA13" s="225"/>
      <c r="AB13" s="39"/>
    </row>
    <row r="14" spans="1:28" ht="23.25" customHeight="1">
      <c r="G14" s="6"/>
      <c r="H14" s="260">
        <v>4</v>
      </c>
      <c r="I14" s="257">
        <v>2.33</v>
      </c>
      <c r="J14" s="258">
        <v>1.9933606422329238</v>
      </c>
      <c r="K14" s="262">
        <v>5.3372564893632291E-3</v>
      </c>
      <c r="M14" s="225"/>
      <c r="Y14" s="254"/>
      <c r="Z14" s="227"/>
      <c r="AA14" s="225"/>
      <c r="AB14" s="39"/>
    </row>
    <row r="15" spans="1:28" ht="23.25" customHeight="1">
      <c r="G15" s="6"/>
      <c r="H15" s="260">
        <v>5</v>
      </c>
      <c r="I15" s="257">
        <v>2.2850259626150282</v>
      </c>
      <c r="J15" s="258">
        <v>1.9972000795682712</v>
      </c>
      <c r="K15" s="262">
        <v>1.9261127434755387E-3</v>
      </c>
      <c r="M15" s="225"/>
      <c r="Y15" s="254"/>
      <c r="Z15" s="227"/>
      <c r="AA15" s="225"/>
      <c r="AB15" s="39"/>
    </row>
    <row r="16" spans="1:28" ht="23.25" customHeight="1">
      <c r="G16" s="6"/>
      <c r="H16" s="260">
        <v>6</v>
      </c>
      <c r="I16" s="257">
        <v>2.0664933427553414</v>
      </c>
      <c r="J16" s="258">
        <v>1.919332354306817</v>
      </c>
      <c r="K16" s="262">
        <v>-3.8988444902468999E-2</v>
      </c>
      <c r="M16" s="225"/>
      <c r="Y16" s="254"/>
      <c r="Z16" s="227"/>
      <c r="AA16" s="225"/>
      <c r="AB16" s="39"/>
    </row>
    <row r="17" spans="2:28" ht="23.25" customHeight="1">
      <c r="G17" s="6"/>
      <c r="H17" s="260">
        <v>7</v>
      </c>
      <c r="I17" s="257">
        <v>2.13</v>
      </c>
      <c r="J17" s="258">
        <v>1.8464404701857364</v>
      </c>
      <c r="K17" s="262">
        <v>-3.7977729056417719E-2</v>
      </c>
      <c r="M17" s="225"/>
      <c r="Y17" s="254"/>
      <c r="Z17" s="227"/>
      <c r="AA17" s="225"/>
      <c r="AB17" s="39"/>
    </row>
    <row r="18" spans="2:28" ht="23.25" customHeight="1">
      <c r="G18" s="6"/>
      <c r="H18" s="260">
        <v>8</v>
      </c>
      <c r="I18" s="257">
        <v>2.08</v>
      </c>
      <c r="J18" s="258">
        <v>1.8233372448214373</v>
      </c>
      <c r="K18" s="262">
        <v>-1.251230447845153E-2</v>
      </c>
      <c r="M18" s="225"/>
      <c r="Y18" s="254"/>
      <c r="Z18" s="227"/>
      <c r="AA18" s="225"/>
      <c r="AB18" s="39"/>
    </row>
    <row r="19" spans="2:28" ht="23.25" customHeight="1">
      <c r="G19" s="6"/>
      <c r="H19" s="260">
        <v>9</v>
      </c>
      <c r="I19" s="257">
        <v>2.13</v>
      </c>
      <c r="J19" s="258">
        <v>1.8869996754914948</v>
      </c>
      <c r="K19" s="262">
        <v>3.4915334972106082E-2</v>
      </c>
      <c r="M19" s="225"/>
      <c r="Y19" s="254"/>
      <c r="Z19" s="227"/>
      <c r="AA19" s="225"/>
      <c r="AB19" s="39"/>
    </row>
    <row r="20" spans="2:28" ht="23.25" customHeight="1">
      <c r="G20" s="6"/>
      <c r="H20" s="260">
        <v>10</v>
      </c>
      <c r="I20" s="257">
        <v>2.25</v>
      </c>
      <c r="J20" s="258">
        <v>1.9933766245785693</v>
      </c>
      <c r="K20" s="262">
        <v>5.6373591616737828E-2</v>
      </c>
      <c r="M20" s="225"/>
      <c r="Y20" s="254"/>
      <c r="Z20" s="227"/>
      <c r="AA20" s="225"/>
      <c r="AB20" s="39"/>
    </row>
    <row r="21" spans="2:28" ht="23.25" customHeight="1">
      <c r="G21" s="6"/>
      <c r="H21" s="260">
        <v>11</v>
      </c>
      <c r="I21" s="257">
        <v>2.17</v>
      </c>
      <c r="J21" s="258">
        <v>2.0094275210561299</v>
      </c>
      <c r="K21" s="262">
        <v>8.0521143268417195E-3</v>
      </c>
      <c r="M21" s="225"/>
      <c r="Y21" s="254"/>
      <c r="Z21" s="227"/>
      <c r="AA21" s="225"/>
      <c r="AB21" s="39"/>
    </row>
    <row r="22" spans="2:28" ht="23.25" customHeight="1">
      <c r="G22" s="6"/>
      <c r="H22" s="260">
        <v>12</v>
      </c>
      <c r="I22" s="257">
        <v>2.25</v>
      </c>
      <c r="J22" s="258">
        <v>1.9767648362398302</v>
      </c>
      <c r="K22" s="262">
        <v>-1.6254721543344064E-2</v>
      </c>
      <c r="M22" s="225"/>
      <c r="Y22" s="254"/>
      <c r="Z22" s="227"/>
      <c r="AA22" s="225"/>
      <c r="AB22" s="39"/>
    </row>
    <row r="23" spans="2:28" ht="23.25" customHeight="1">
      <c r="G23" s="6"/>
      <c r="H23" s="263" t="s">
        <v>234</v>
      </c>
      <c r="I23" s="264">
        <v>0.11940298507462699</v>
      </c>
      <c r="J23" s="265">
        <v>0.22022252266857256</v>
      </c>
      <c r="K23" s="266">
        <v>0.10081953759394557</v>
      </c>
      <c r="M23" s="225"/>
      <c r="Y23" s="254"/>
      <c r="Z23" s="227"/>
      <c r="AA23" s="225"/>
      <c r="AB23" s="39"/>
    </row>
    <row r="24" spans="2:28" ht="23.25" customHeight="1">
      <c r="H24" s="267" t="s">
        <v>237</v>
      </c>
      <c r="I24" s="268"/>
      <c r="J24" s="269" t="s">
        <v>254</v>
      </c>
      <c r="K24" s="270"/>
      <c r="M24" s="225"/>
      <c r="X24" s="2"/>
      <c r="Y24" s="2"/>
      <c r="AB24" s="39"/>
    </row>
    <row r="25" spans="2:28" ht="9" customHeight="1">
      <c r="M25" s="225"/>
      <c r="X25" s="2"/>
      <c r="Y25" s="2"/>
      <c r="AB25" s="225"/>
    </row>
    <row r="26" spans="2:28" ht="16.5" customHeight="1">
      <c r="B26" s="52" t="s">
        <v>129</v>
      </c>
      <c r="C26" s="52"/>
      <c r="D26" s="51"/>
      <c r="E26" s="51"/>
      <c r="F26" s="51"/>
      <c r="G26" s="51"/>
      <c r="H26" s="51"/>
      <c r="I26" s="51"/>
      <c r="J26" s="51"/>
      <c r="K26" s="51"/>
      <c r="M26" s="225"/>
      <c r="X26" s="2"/>
      <c r="Y26" s="2"/>
      <c r="AB26" s="225"/>
    </row>
    <row r="27" spans="2:28" ht="27.75" customHeight="1">
      <c r="B27" s="56" t="s">
        <v>62</v>
      </c>
      <c r="C27" s="56" t="s">
        <v>101</v>
      </c>
      <c r="D27" s="56" t="s">
        <v>103</v>
      </c>
      <c r="E27" s="56" t="s">
        <v>104</v>
      </c>
      <c r="F27" s="56" t="s">
        <v>105</v>
      </c>
      <c r="G27" s="56" t="s">
        <v>106</v>
      </c>
      <c r="H27" s="56" t="s">
        <v>6</v>
      </c>
      <c r="I27" s="56" t="s">
        <v>7</v>
      </c>
      <c r="J27" s="56" t="s">
        <v>107</v>
      </c>
      <c r="K27" s="56" t="s">
        <v>72</v>
      </c>
      <c r="M27" s="225"/>
      <c r="X27" s="2"/>
      <c r="Y27" s="2"/>
      <c r="AB27" s="225"/>
    </row>
    <row r="28" spans="2:28" ht="23.25" customHeight="1">
      <c r="B28" s="75" t="s">
        <v>235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69</v>
      </c>
      <c r="M28" s="225"/>
      <c r="N28" s="280" t="str">
        <f>C5</f>
        <v>세운교통</v>
      </c>
      <c r="Y28" s="2"/>
    </row>
    <row r="29" spans="2:28" ht="22.5" customHeight="1">
      <c r="B29" s="221" t="s">
        <v>118</v>
      </c>
      <c r="C29" s="68">
        <v>12</v>
      </c>
      <c r="D29" s="69">
        <v>3.0464636769334388E-2</v>
      </c>
      <c r="E29" s="69">
        <v>0.41631544283985289</v>
      </c>
      <c r="F29" s="69">
        <v>0.16200007868575247</v>
      </c>
      <c r="G29" s="70">
        <v>14.328642857142858</v>
      </c>
      <c r="H29" s="71">
        <v>0.45771450803276098</v>
      </c>
      <c r="I29" s="71">
        <v>20.92115301884575</v>
      </c>
      <c r="J29" s="72">
        <v>1.9784347231877935</v>
      </c>
      <c r="K29" s="73" t="s">
        <v>68</v>
      </c>
      <c r="M29" s="225"/>
      <c r="N29" s="39" t="s">
        <v>68</v>
      </c>
      <c r="O29" s="39">
        <v>50</v>
      </c>
      <c r="Y29" s="2"/>
    </row>
    <row r="30" spans="2:28" ht="22.5" customHeight="1">
      <c r="B30" s="53" t="s">
        <v>352</v>
      </c>
      <c r="C30" s="53"/>
      <c r="D30" s="66">
        <v>0.22320815821921114</v>
      </c>
      <c r="E30" s="66">
        <v>0.12727523155387255</v>
      </c>
      <c r="F30" s="66">
        <v>-0.17249136811767563</v>
      </c>
      <c r="G30" s="66">
        <v>0.12267526761679326</v>
      </c>
      <c r="H30" s="66">
        <v>-0.15624877378772795</v>
      </c>
      <c r="I30" s="66">
        <v>0.12592191286531995</v>
      </c>
      <c r="J30" s="66">
        <v>-0.12159300799934269</v>
      </c>
      <c r="K30" s="67" t="s">
        <v>254</v>
      </c>
      <c r="M30" s="2" t="s">
        <v>166</v>
      </c>
      <c r="N30" s="281">
        <v>0.23636363636363636</v>
      </c>
      <c r="O30" s="39">
        <v>13</v>
      </c>
      <c r="X30" s="2"/>
      <c r="Y30" s="2"/>
    </row>
    <row r="31" spans="2:28" ht="22.5" customHeight="1">
      <c r="M31" s="2" t="s">
        <v>167</v>
      </c>
      <c r="N31" s="281">
        <v>3.6363636363636362E-2</v>
      </c>
      <c r="O31" s="39">
        <v>1</v>
      </c>
      <c r="X31" s="2"/>
      <c r="Y31" s="2"/>
    </row>
    <row r="32" spans="2:28" ht="17.25" customHeight="1">
      <c r="B32" s="52" t="s">
        <v>130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117</v>
      </c>
      <c r="N32" s="281">
        <v>0.12727272727272726</v>
      </c>
      <c r="O32" s="39">
        <v>7</v>
      </c>
      <c r="X32" s="2"/>
      <c r="Y32" s="2"/>
    </row>
    <row r="33" spans="2:28" ht="22.5" customHeight="1">
      <c r="B33" s="60"/>
      <c r="C33" s="60"/>
      <c r="M33" s="2" t="s">
        <v>168</v>
      </c>
      <c r="N33" s="281">
        <v>0.2</v>
      </c>
      <c r="O33" s="39">
        <v>9</v>
      </c>
      <c r="X33" s="2"/>
      <c r="Y33" s="2"/>
    </row>
    <row r="34" spans="2:28" ht="22.5" customHeight="1" thickBot="1">
      <c r="H34" s="193" t="s">
        <v>92</v>
      </c>
      <c r="I34" s="194" t="s">
        <v>93</v>
      </c>
      <c r="J34" s="195" t="str">
        <f>J10</f>
        <v>세운교통</v>
      </c>
      <c r="K34" s="196" t="s">
        <v>116</v>
      </c>
      <c r="M34" s="2" t="s">
        <v>169</v>
      </c>
      <c r="N34" s="281">
        <v>0.23636363636363636</v>
      </c>
      <c r="O34" s="39">
        <v>11</v>
      </c>
      <c r="X34" s="2"/>
      <c r="Y34" s="2"/>
    </row>
    <row r="35" spans="2:28" ht="22.5" customHeight="1" thickTop="1">
      <c r="H35" s="201" t="s">
        <v>110</v>
      </c>
      <c r="I35" s="202" t="s">
        <v>69</v>
      </c>
      <c r="J35" s="203" t="s">
        <v>68</v>
      </c>
      <c r="K35" s="204"/>
      <c r="M35" s="2" t="s">
        <v>76</v>
      </c>
      <c r="N35" s="281">
        <v>0.16363636363636364</v>
      </c>
      <c r="O35" s="39">
        <v>9</v>
      </c>
      <c r="X35" s="2"/>
      <c r="Z35" s="39"/>
      <c r="AA35" s="39"/>
      <c r="AB35" s="39"/>
    </row>
    <row r="36" spans="2:28" ht="21" customHeight="1">
      <c r="H36" s="197" t="s">
        <v>95</v>
      </c>
      <c r="I36" s="198">
        <v>9.4502228826151558E-2</v>
      </c>
      <c r="J36" s="199" t="s">
        <v>346</v>
      </c>
      <c r="K36" s="200">
        <v>0.1418614075374848</v>
      </c>
      <c r="M36" s="2"/>
      <c r="X36" s="2"/>
      <c r="Z36" s="39"/>
      <c r="AA36" s="39"/>
      <c r="AB36" s="39"/>
    </row>
    <row r="37" spans="2:28" ht="21" customHeight="1">
      <c r="H37" s="181" t="s">
        <v>96</v>
      </c>
      <c r="I37" s="173">
        <v>0.10222882615156018</v>
      </c>
      <c r="J37" s="182" t="s">
        <v>347</v>
      </c>
      <c r="K37" s="183">
        <v>-6.5865189787923814E-2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97</v>
      </c>
      <c r="I38" s="173">
        <v>0.17830609212481427</v>
      </c>
      <c r="J38" s="182" t="s">
        <v>348</v>
      </c>
      <c r="K38" s="183">
        <v>-5.103336485208701E-2</v>
      </c>
      <c r="L38" s="4"/>
      <c r="M38" s="2"/>
      <c r="X38" s="2"/>
      <c r="Z38" s="39"/>
      <c r="AA38" s="39"/>
      <c r="AB38" s="39"/>
    </row>
    <row r="39" spans="2:28" ht="21" customHeight="1">
      <c r="H39" s="180" t="s">
        <v>100</v>
      </c>
      <c r="I39" s="173">
        <v>0.22704309063893016</v>
      </c>
      <c r="J39" s="182" t="s">
        <v>349</v>
      </c>
      <c r="K39" s="183">
        <v>-2.7043090638930151E-2</v>
      </c>
      <c r="L39" s="4"/>
      <c r="M39" s="2"/>
      <c r="X39" s="2"/>
      <c r="Z39" s="39"/>
      <c r="AA39" s="39"/>
      <c r="AB39" s="39"/>
    </row>
    <row r="40" spans="2:28" ht="21" customHeight="1">
      <c r="H40" s="184" t="s">
        <v>98</v>
      </c>
      <c r="I40" s="173">
        <v>0.22912332838038632</v>
      </c>
      <c r="J40" s="182" t="s">
        <v>350</v>
      </c>
      <c r="K40" s="183">
        <v>7.2403079832500383E-3</v>
      </c>
      <c r="L40" s="4"/>
      <c r="M40" s="2"/>
      <c r="X40" s="2"/>
      <c r="Z40" s="39"/>
      <c r="AA40" s="39"/>
      <c r="AB40" s="39"/>
    </row>
    <row r="41" spans="2:28" ht="21" customHeight="1">
      <c r="H41" s="185" t="s">
        <v>99</v>
      </c>
      <c r="I41" s="186">
        <v>0.16879643387815751</v>
      </c>
      <c r="J41" s="187" t="s">
        <v>351</v>
      </c>
      <c r="K41" s="188">
        <v>-5.1600702417938793E-3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131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62</v>
      </c>
      <c r="C44" s="56" t="s">
        <v>102</v>
      </c>
      <c r="D44" s="56" t="s">
        <v>103</v>
      </c>
      <c r="E44" s="56" t="s">
        <v>104</v>
      </c>
      <c r="F44" s="56" t="s">
        <v>105</v>
      </c>
      <c r="G44" s="56" t="s">
        <v>106</v>
      </c>
      <c r="H44" s="56" t="s">
        <v>6</v>
      </c>
      <c r="I44" s="56" t="s">
        <v>7</v>
      </c>
      <c r="J44" s="56" t="s">
        <v>107</v>
      </c>
      <c r="K44" s="56" t="s">
        <v>72</v>
      </c>
      <c r="L44" s="4"/>
      <c r="M44" s="2"/>
      <c r="N44" s="39" t="s">
        <v>124</v>
      </c>
      <c r="X44" s="2"/>
      <c r="Z44" s="39"/>
      <c r="AA44" s="39"/>
      <c r="AB44" s="39"/>
    </row>
    <row r="45" spans="2:28" ht="22.5" customHeight="1">
      <c r="B45" s="223" t="s">
        <v>118</v>
      </c>
      <c r="C45" s="76">
        <v>1</v>
      </c>
      <c r="D45" s="77">
        <v>5.2281653476100018E-2</v>
      </c>
      <c r="E45" s="77">
        <v>0.50188845848997832</v>
      </c>
      <c r="F45" s="77">
        <v>0.16446806024258009</v>
      </c>
      <c r="G45" s="78">
        <v>19.411125000000002</v>
      </c>
      <c r="H45" s="79">
        <v>1.9697088686123025</v>
      </c>
      <c r="I45" s="79">
        <v>34.964023316362983</v>
      </c>
      <c r="J45" s="80">
        <v>1.6585219222705234</v>
      </c>
      <c r="K45" s="82" t="s">
        <v>76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21" t="s">
        <v>118</v>
      </c>
      <c r="C46" s="68">
        <v>2</v>
      </c>
      <c r="D46" s="69">
        <v>8.8177119912237104E-2</v>
      </c>
      <c r="E46" s="69">
        <v>0.3746958729470557</v>
      </c>
      <c r="F46" s="69">
        <v>0.15217853747647869</v>
      </c>
      <c r="G46" s="70">
        <v>16.275661016949151</v>
      </c>
      <c r="H46" s="71">
        <v>0.63459200428779305</v>
      </c>
      <c r="I46" s="71">
        <v>10.517473560142985</v>
      </c>
      <c r="J46" s="72">
        <v>1.8849896784067954</v>
      </c>
      <c r="K46" s="73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1" t="s">
        <v>118</v>
      </c>
      <c r="C47" s="68">
        <v>3</v>
      </c>
      <c r="D47" s="69">
        <v>2.8451837859002217E-2</v>
      </c>
      <c r="E47" s="69">
        <v>0.3599501103353171</v>
      </c>
      <c r="F47" s="69">
        <v>0.15610498912018692</v>
      </c>
      <c r="G47" s="70">
        <v>14.130687499999997</v>
      </c>
      <c r="H47" s="71">
        <v>1.3300765833897565</v>
      </c>
      <c r="I47" s="71">
        <v>13.218932952476091</v>
      </c>
      <c r="J47" s="72">
        <v>1.972074657478857</v>
      </c>
      <c r="K47" s="73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1" t="s">
        <v>118</v>
      </c>
      <c r="C48" s="68">
        <v>4</v>
      </c>
      <c r="D48" s="69">
        <v>2.5228876281622448E-2</v>
      </c>
      <c r="E48" s="69">
        <v>0.35860212284610615</v>
      </c>
      <c r="F48" s="69">
        <v>0.16030397174152802</v>
      </c>
      <c r="G48" s="70">
        <v>13.978793103448275</v>
      </c>
      <c r="H48" s="71">
        <v>0.20505398943611561</v>
      </c>
      <c r="I48" s="71">
        <v>13.014897329504043</v>
      </c>
      <c r="J48" s="72">
        <v>1.9718011869561092</v>
      </c>
      <c r="K48" s="73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1" t="s">
        <v>118</v>
      </c>
      <c r="C49" s="68">
        <v>5</v>
      </c>
      <c r="D49" s="69">
        <v>2.7414650630482061E-2</v>
      </c>
      <c r="E49" s="69">
        <v>0.35403004594150678</v>
      </c>
      <c r="F49" s="69">
        <v>0.15466186002718635</v>
      </c>
      <c r="G49" s="70">
        <v>13.903359999999997</v>
      </c>
      <c r="H49" s="71">
        <v>0.17023670775826133</v>
      </c>
      <c r="I49" s="71">
        <v>12.925765345187774</v>
      </c>
      <c r="J49" s="72">
        <v>1.9764221019446793</v>
      </c>
      <c r="K49" s="73" t="s">
        <v>66</v>
      </c>
      <c r="M49" s="2"/>
      <c r="N49" s="39">
        <v>5</v>
      </c>
      <c r="X49" s="2"/>
      <c r="Z49" s="39"/>
      <c r="AA49" s="39"/>
      <c r="AB49" s="39"/>
    </row>
    <row r="50" spans="2:28" ht="22.5" customHeight="1">
      <c r="B50" s="221" t="s">
        <v>118</v>
      </c>
      <c r="C50" s="68">
        <v>6</v>
      </c>
      <c r="D50" s="69">
        <v>2.8583132391298963E-2</v>
      </c>
      <c r="E50" s="69">
        <v>0.34759212413675317</v>
      </c>
      <c r="F50" s="69">
        <v>0.14689963724970828</v>
      </c>
      <c r="G50" s="70">
        <v>14.36916279069767</v>
      </c>
      <c r="H50" s="71">
        <v>0.21291435153523669</v>
      </c>
      <c r="I50" s="71">
        <v>14.456771816146521</v>
      </c>
      <c r="J50" s="72">
        <v>1.9090022350667413</v>
      </c>
      <c r="K50" s="73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21" t="s">
        <v>118</v>
      </c>
      <c r="C51" s="68">
        <v>7</v>
      </c>
      <c r="D51" s="69">
        <v>3.0360453497172084E-2</v>
      </c>
      <c r="E51" s="69">
        <v>0.35357328267680993</v>
      </c>
      <c r="F51" s="69">
        <v>0.14471871975467002</v>
      </c>
      <c r="G51" s="70">
        <v>15.290605263157895</v>
      </c>
      <c r="H51" s="71">
        <v>0.14661934083962816</v>
      </c>
      <c r="I51" s="71">
        <v>14.313788570940323</v>
      </c>
      <c r="J51" s="72">
        <v>1.8379871896620164</v>
      </c>
      <c r="K51" s="73" t="s">
        <v>68</v>
      </c>
      <c r="M51" s="2"/>
      <c r="N51" s="39">
        <v>4</v>
      </c>
      <c r="X51" s="2"/>
      <c r="Z51" s="39"/>
      <c r="AA51" s="39"/>
      <c r="AB51" s="39"/>
    </row>
    <row r="52" spans="2:28" ht="22.5" customHeight="1">
      <c r="B52" s="221" t="s">
        <v>118</v>
      </c>
      <c r="C52" s="68">
        <v>8</v>
      </c>
      <c r="D52" s="69">
        <v>3.3839452801373071E-2</v>
      </c>
      <c r="E52" s="69">
        <v>0.37437450320531512</v>
      </c>
      <c r="F52" s="69">
        <v>0.13791151625410705</v>
      </c>
      <c r="G52" s="70">
        <v>16.583030303030302</v>
      </c>
      <c r="H52" s="71">
        <v>0.2446215098110319</v>
      </c>
      <c r="I52" s="71">
        <v>16.055619818641343</v>
      </c>
      <c r="J52" s="72">
        <v>1.8233372448214373</v>
      </c>
      <c r="K52" s="73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21" t="s">
        <v>118</v>
      </c>
      <c r="C53" s="68">
        <v>9</v>
      </c>
      <c r="D53" s="69">
        <v>2.8992596295372125E-2</v>
      </c>
      <c r="E53" s="69">
        <v>0.37338534687369751</v>
      </c>
      <c r="F53" s="69">
        <v>0.14704253599781139</v>
      </c>
      <c r="G53" s="70">
        <v>15.199370370370367</v>
      </c>
      <c r="H53" s="71">
        <v>0.15980671571131377</v>
      </c>
      <c r="I53" s="71">
        <v>13.815646830252623</v>
      </c>
      <c r="J53" s="72">
        <v>1.8869996754914948</v>
      </c>
      <c r="K53" s="73" t="s">
        <v>68</v>
      </c>
      <c r="M53" s="2"/>
      <c r="N53" s="39">
        <v>4</v>
      </c>
      <c r="X53" s="2"/>
      <c r="Z53" s="39"/>
      <c r="AA53" s="39"/>
      <c r="AB53" s="39"/>
    </row>
    <row r="54" spans="2:28" ht="22.5" customHeight="1">
      <c r="B54" s="221" t="s">
        <v>118</v>
      </c>
      <c r="C54" s="68">
        <v>10</v>
      </c>
      <c r="D54" s="69">
        <v>3.3542238257162738E-2</v>
      </c>
      <c r="E54" s="69">
        <v>0.37176578053252235</v>
      </c>
      <c r="F54" s="69">
        <v>0.16505303875299235</v>
      </c>
      <c r="G54" s="70">
        <v>13.826680000000003</v>
      </c>
      <c r="H54" s="71">
        <v>0.29076985387763321</v>
      </c>
      <c r="I54" s="71">
        <v>15.409887884904881</v>
      </c>
      <c r="J54" s="72">
        <v>1.9933766245785693</v>
      </c>
      <c r="K54" s="73" t="s">
        <v>68</v>
      </c>
      <c r="M54" s="2"/>
      <c r="N54" s="39">
        <v>4</v>
      </c>
      <c r="X54" s="2"/>
      <c r="Z54" s="39"/>
      <c r="AA54" s="39"/>
      <c r="AB54" s="39"/>
    </row>
    <row r="55" spans="2:28" ht="22.5" customHeight="1">
      <c r="B55" s="221" t="s">
        <v>118</v>
      </c>
      <c r="C55" s="68">
        <v>11</v>
      </c>
      <c r="D55" s="69">
        <v>3.1882124444144441E-2</v>
      </c>
      <c r="E55" s="69">
        <v>0.38703035751241038</v>
      </c>
      <c r="F55" s="69">
        <v>0.16724705410776042</v>
      </c>
      <c r="G55" s="70">
        <v>14.233307692307696</v>
      </c>
      <c r="H55" s="71">
        <v>0.93629187110917833</v>
      </c>
      <c r="I55" s="71">
        <v>17.329074139053482</v>
      </c>
      <c r="J55" s="72">
        <v>2.0094275210561299</v>
      </c>
      <c r="K55" s="73" t="s">
        <v>68</v>
      </c>
      <c r="M55" s="2"/>
      <c r="N55" s="39">
        <v>4</v>
      </c>
      <c r="X55" s="2"/>
      <c r="Z55" s="39"/>
      <c r="AA55" s="39"/>
      <c r="AB55" s="39"/>
    </row>
    <row r="56" spans="2:28" ht="22.5" customHeight="1">
      <c r="B56" s="221" t="s">
        <v>118</v>
      </c>
      <c r="C56" s="68">
        <v>12</v>
      </c>
      <c r="D56" s="69">
        <v>3.0464636769334388E-2</v>
      </c>
      <c r="E56" s="69">
        <v>0.41631544283985289</v>
      </c>
      <c r="F56" s="69">
        <v>0.16200007868575247</v>
      </c>
      <c r="G56" s="70">
        <v>14.328642857142858</v>
      </c>
      <c r="H56" s="71">
        <v>0.45771450803276098</v>
      </c>
      <c r="I56" s="71">
        <v>20.92115301884575</v>
      </c>
      <c r="J56" s="72">
        <v>1.9784347231877935</v>
      </c>
      <c r="K56" s="73" t="s">
        <v>68</v>
      </c>
      <c r="M56" s="2"/>
      <c r="N56" s="39">
        <v>4</v>
      </c>
      <c r="X56" s="2"/>
      <c r="Z56" s="39"/>
      <c r="AA56" s="39"/>
      <c r="AB56" s="39"/>
    </row>
    <row r="57" spans="2:28" ht="25.5" customHeight="1">
      <c r="B57" s="53" t="s">
        <v>108</v>
      </c>
      <c r="C57" s="53"/>
      <c r="D57" s="66" cm="1">
        <f t="array" aca="1" ref="D57" ca="1">(INDIRECT(ADDRESS(ROW()-1,COLUMN()))/INDIRECT(ADDRESS(ROW()-2,COLUMN())))-1</f>
        <v>-4.4460264161298446E-2</v>
      </c>
      <c r="E57" s="66" cm="1">
        <f t="array" aca="1" ref="E57" ca="1">(INDIRECT(ADDRESS(ROW()-1,COLUMN()))/INDIRECT(ADDRESS(ROW()-2,COLUMN())))-1</f>
        <v>7.5666119618287286E-2</v>
      </c>
      <c r="F57" s="66" cm="1">
        <f t="array" aca="1" ref="F57" ca="1">(INDIRECT(ADDRESS(ROW()-1,COLUMN()))/INDIRECT(ADDRESS(ROW()-2,COLUMN())))-1</f>
        <v>-3.1372602943590344E-2</v>
      </c>
      <c r="G57" s="66" cm="1">
        <f t="array" aca="1" ref="G57" ca="1">(INDIRECT(ADDRESS(ROW()-1,COLUMN()))/INDIRECT(ADDRESS(ROW()-2,COLUMN())))-1</f>
        <v>6.6980330149601919E-3</v>
      </c>
      <c r="H57" s="66" cm="1">
        <f t="array" aca="1" ref="H57" ca="1">(INDIRECT(ADDRESS(ROW()-1,COLUMN()))/INDIRECT(ADDRESS(ROW()-2,COLUMN())))-1</f>
        <v>-0.51114121337983054</v>
      </c>
      <c r="I57" s="66" cm="1">
        <f t="array" aca="1" ref="I57" ca="1">(INDIRECT(ADDRESS(ROW()-1,COLUMN()))/INDIRECT(ADDRESS(ROW()-2,COLUMN())))-1</f>
        <v>0.20728625493597597</v>
      </c>
      <c r="J57" s="66" cm="1">
        <f t="array" aca="1" ref="J57" ca="1">(INDIRECT(ADDRESS(ROW()-1,COLUMN()))/INDIRECT(ADDRESS(ROW()-2,COLUMN())))-1</f>
        <v>-1.5423695327934528E-2</v>
      </c>
      <c r="K57" s="74" t="str" cm="1">
        <f t="array" aca="1" ref="K57" ca="1">_xlfn.IFS(N57=0,"등급유지",N57&gt;0,N57&amp;"등급 상승",N57&lt;0,N57&amp;"등급 하락")</f>
        <v>등급유지</v>
      </c>
      <c r="M57" s="282"/>
      <c r="N57" s="39" cm="1">
        <f t="array" aca="1" ref="N57" ca="1">(INDIRECT(ADDRESS(ROW()-1,COLUMN()))-INDIRECT(ADDRESS(ROW()-2,COLUMN())))</f>
        <v>0</v>
      </c>
      <c r="O57" s="39" t="s">
        <v>125</v>
      </c>
      <c r="X57" s="274"/>
      <c r="Z57" s="226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82"/>
      <c r="N58" s="2"/>
      <c r="O58" s="2"/>
      <c r="X58" s="274"/>
      <c r="Z58" s="226"/>
      <c r="AA58" s="39"/>
      <c r="AB58" s="39"/>
    </row>
    <row r="59" spans="2:28" ht="18" customHeight="1">
      <c r="B59" s="52" t="s">
        <v>132</v>
      </c>
      <c r="C59" s="52"/>
      <c r="D59" s="51"/>
      <c r="E59" s="51"/>
      <c r="F59" s="51"/>
      <c r="G59" s="51"/>
      <c r="H59" s="51"/>
      <c r="I59" s="51"/>
      <c r="J59" s="51"/>
      <c r="K59" s="51"/>
      <c r="M59" s="282"/>
      <c r="X59" s="274"/>
      <c r="Z59" s="226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2"/>
      <c r="X60" s="274"/>
      <c r="Z60" s="226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82"/>
      <c r="N61" s="274"/>
      <c r="P61" s="226"/>
      <c r="AA61" s="40"/>
    </row>
    <row r="62" spans="2:28" ht="25.5" customHeight="1">
      <c r="B62" s="48"/>
      <c r="C62" s="48"/>
      <c r="D62" s="49"/>
      <c r="M62" s="282"/>
      <c r="N62" s="274"/>
      <c r="P62" s="226"/>
      <c r="AA62" s="40"/>
    </row>
    <row r="63" spans="2:28" ht="25.5" customHeight="1">
      <c r="B63" s="48"/>
      <c r="C63" s="48"/>
      <c r="D63" s="49"/>
      <c r="M63" s="282"/>
      <c r="N63" s="274"/>
      <c r="P63" s="226"/>
      <c r="AA63" s="40"/>
    </row>
    <row r="64" spans="2:28" ht="25.5" customHeight="1">
      <c r="B64" s="48"/>
      <c r="C64" s="48"/>
      <c r="D64" s="49"/>
      <c r="M64" s="282"/>
      <c r="N64" s="274"/>
      <c r="P64" s="226"/>
      <c r="AA64" s="40"/>
    </row>
    <row r="65" spans="2:27" ht="25.5" customHeight="1">
      <c r="B65" s="48"/>
      <c r="C65" s="48"/>
      <c r="D65" s="49"/>
      <c r="M65" s="282"/>
      <c r="N65" s="274"/>
      <c r="P65" s="226"/>
      <c r="AA65" s="40"/>
    </row>
    <row r="66" spans="2:27" ht="25.5" customHeight="1">
      <c r="B66" s="48"/>
      <c r="C66" s="48"/>
      <c r="D66" s="49"/>
      <c r="M66" s="282"/>
      <c r="N66" s="274"/>
      <c r="P66" s="226"/>
      <c r="AA66" s="40"/>
    </row>
    <row r="67" spans="2:27" ht="25.5" customHeight="1">
      <c r="B67" s="48"/>
      <c r="C67" s="48"/>
      <c r="D67" s="49"/>
      <c r="M67" s="282"/>
      <c r="N67" s="274"/>
      <c r="P67" s="226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82"/>
      <c r="N68" s="274"/>
      <c r="P68" s="226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82"/>
      <c r="N69" s="274"/>
      <c r="P69" s="226"/>
      <c r="AA69" s="40"/>
    </row>
    <row r="70" spans="2:27" ht="25.5" customHeight="1" thickBot="1">
      <c r="B70" s="205" t="s">
        <v>92</v>
      </c>
      <c r="C70" s="206" t="s">
        <v>119</v>
      </c>
      <c r="D70" s="206" t="s">
        <v>122</v>
      </c>
      <c r="E70" s="206" t="s">
        <v>121</v>
      </c>
      <c r="F70" s="206" t="s">
        <v>120</v>
      </c>
      <c r="G70" s="206" t="s">
        <v>123</v>
      </c>
      <c r="H70" s="206" t="s">
        <v>161</v>
      </c>
      <c r="I70" s="206" t="s">
        <v>161</v>
      </c>
      <c r="J70" s="206" t="s">
        <v>161</v>
      </c>
      <c r="K70" s="207" t="s">
        <v>161</v>
      </c>
      <c r="M70" s="283">
        <v>1</v>
      </c>
      <c r="N70" s="284">
        <v>2</v>
      </c>
      <c r="O70" s="284">
        <v>3</v>
      </c>
      <c r="P70" s="283">
        <v>4</v>
      </c>
      <c r="Q70" s="284">
        <v>5</v>
      </c>
      <c r="R70" s="285"/>
      <c r="S70" s="286"/>
      <c r="T70" s="285"/>
      <c r="U70" s="287"/>
      <c r="AA70" s="40"/>
    </row>
    <row r="71" spans="2:27" ht="25.5" customHeight="1" thickTop="1">
      <c r="B71" s="210" t="s">
        <v>110</v>
      </c>
      <c r="C71" s="211" t="s">
        <v>71</v>
      </c>
      <c r="D71" s="212" t="s">
        <v>66</v>
      </c>
      <c r="E71" s="212" t="s">
        <v>69</v>
      </c>
      <c r="F71" s="212" t="s">
        <v>67</v>
      </c>
      <c r="G71" s="212" t="s">
        <v>67</v>
      </c>
      <c r="H71" s="212" t="s">
        <v>161</v>
      </c>
      <c r="I71" s="212" t="s">
        <v>161</v>
      </c>
      <c r="J71" s="212" t="s">
        <v>161</v>
      </c>
      <c r="K71" s="212" t="s">
        <v>161</v>
      </c>
      <c r="M71" s="283" t="s">
        <v>119</v>
      </c>
      <c r="N71" s="283" t="s">
        <v>122</v>
      </c>
      <c r="O71" s="283" t="s">
        <v>121</v>
      </c>
      <c r="P71" s="283" t="s">
        <v>120</v>
      </c>
      <c r="Q71" s="283" t="s">
        <v>123</v>
      </c>
      <c r="R71" s="286"/>
      <c r="S71" s="286"/>
      <c r="T71" s="286"/>
      <c r="U71" s="282"/>
      <c r="AA71" s="40"/>
    </row>
    <row r="72" spans="2:27" ht="25.5" customHeight="1">
      <c r="B72" s="208" t="s">
        <v>95</v>
      </c>
      <c r="C72" s="198" t="s">
        <v>341</v>
      </c>
      <c r="D72" s="198" t="s">
        <v>338</v>
      </c>
      <c r="E72" s="198" t="s">
        <v>236</v>
      </c>
      <c r="F72" s="198" t="s">
        <v>236</v>
      </c>
      <c r="G72" s="198" t="s">
        <v>236</v>
      </c>
      <c r="H72" s="198" t="s">
        <v>161</v>
      </c>
      <c r="I72" s="198" t="s">
        <v>161</v>
      </c>
      <c r="J72" s="198" t="s">
        <v>161</v>
      </c>
      <c r="K72" s="209" t="s">
        <v>161</v>
      </c>
      <c r="M72" s="288"/>
      <c r="N72" s="289"/>
      <c r="O72" s="290"/>
      <c r="P72" s="291"/>
      <c r="Q72" s="290"/>
      <c r="AA72" s="40"/>
    </row>
    <row r="73" spans="2:27" ht="25.5" customHeight="1">
      <c r="B73" s="172" t="s">
        <v>96</v>
      </c>
      <c r="C73" s="174" t="s">
        <v>236</v>
      </c>
      <c r="D73" s="174" t="s">
        <v>236</v>
      </c>
      <c r="E73" s="174" t="s">
        <v>236</v>
      </c>
      <c r="F73" s="174" t="s">
        <v>236</v>
      </c>
      <c r="G73" s="174" t="s">
        <v>236</v>
      </c>
      <c r="H73" s="174" t="s">
        <v>161</v>
      </c>
      <c r="I73" s="174" t="s">
        <v>161</v>
      </c>
      <c r="J73" s="174" t="s">
        <v>161</v>
      </c>
      <c r="K73" s="175" t="s">
        <v>161</v>
      </c>
      <c r="M73" s="292">
        <v>0.75</v>
      </c>
      <c r="N73" s="292">
        <v>0.42857142857142855</v>
      </c>
      <c r="O73" s="292">
        <v>0</v>
      </c>
      <c r="P73" s="292">
        <v>0</v>
      </c>
      <c r="Q73" s="292">
        <v>0</v>
      </c>
      <c r="R73" s="293"/>
      <c r="S73" s="293"/>
      <c r="T73" s="293"/>
      <c r="AA73" s="40"/>
    </row>
    <row r="74" spans="2:27" ht="25.5" customHeight="1">
      <c r="B74" s="171" t="s">
        <v>97</v>
      </c>
      <c r="C74" s="174" t="s">
        <v>236</v>
      </c>
      <c r="D74" s="174" t="s">
        <v>236</v>
      </c>
      <c r="E74" s="174" t="s">
        <v>342</v>
      </c>
      <c r="F74" s="174" t="s">
        <v>335</v>
      </c>
      <c r="G74" s="174" t="s">
        <v>236</v>
      </c>
      <c r="H74" s="174" t="s">
        <v>161</v>
      </c>
      <c r="I74" s="174" t="s">
        <v>161</v>
      </c>
      <c r="J74" s="174" t="s">
        <v>161</v>
      </c>
      <c r="K74" s="175" t="s">
        <v>161</v>
      </c>
      <c r="M74" s="292">
        <v>0</v>
      </c>
      <c r="N74" s="292">
        <v>0</v>
      </c>
      <c r="O74" s="292">
        <v>0</v>
      </c>
      <c r="P74" s="292">
        <v>0</v>
      </c>
      <c r="Q74" s="292">
        <v>0</v>
      </c>
      <c r="R74" s="293"/>
      <c r="S74" s="293"/>
      <c r="T74" s="293"/>
      <c r="AA74" s="40"/>
    </row>
    <row r="75" spans="2:27" ht="25.5" customHeight="1">
      <c r="B75" s="171" t="s">
        <v>100</v>
      </c>
      <c r="C75" s="174" t="s">
        <v>336</v>
      </c>
      <c r="D75" s="174" t="s">
        <v>343</v>
      </c>
      <c r="E75" s="174" t="s">
        <v>342</v>
      </c>
      <c r="F75" s="174" t="s">
        <v>337</v>
      </c>
      <c r="G75" s="174" t="s">
        <v>336</v>
      </c>
      <c r="H75" s="174" t="s">
        <v>161</v>
      </c>
      <c r="I75" s="174" t="s">
        <v>161</v>
      </c>
      <c r="J75" s="174" t="s">
        <v>161</v>
      </c>
      <c r="K75" s="175" t="s">
        <v>161</v>
      </c>
      <c r="M75" s="292">
        <v>0</v>
      </c>
      <c r="N75" s="292">
        <v>0</v>
      </c>
      <c r="O75" s="292">
        <v>0.2</v>
      </c>
      <c r="P75" s="292">
        <v>0.25</v>
      </c>
      <c r="Q75" s="292">
        <v>0</v>
      </c>
      <c r="R75" s="293"/>
      <c r="S75" s="293"/>
      <c r="T75" s="293"/>
      <c r="AA75" s="40"/>
    </row>
    <row r="76" spans="2:27" ht="25.5" customHeight="1">
      <c r="B76" s="176" t="s">
        <v>98</v>
      </c>
      <c r="C76" s="174" t="s">
        <v>236</v>
      </c>
      <c r="D76" s="174" t="s">
        <v>343</v>
      </c>
      <c r="E76" s="174" t="s">
        <v>344</v>
      </c>
      <c r="F76" s="174" t="s">
        <v>345</v>
      </c>
      <c r="G76" s="174" t="s">
        <v>336</v>
      </c>
      <c r="H76" s="174" t="s">
        <v>161</v>
      </c>
      <c r="I76" s="174" t="s">
        <v>161</v>
      </c>
      <c r="J76" s="174" t="s">
        <v>161</v>
      </c>
      <c r="K76" s="175" t="s">
        <v>161</v>
      </c>
      <c r="M76" s="292">
        <v>0.25</v>
      </c>
      <c r="N76" s="292">
        <v>0.2857142857142857</v>
      </c>
      <c r="O76" s="292">
        <v>0.2</v>
      </c>
      <c r="P76" s="292">
        <v>0.125</v>
      </c>
      <c r="Q76" s="292">
        <v>0.25</v>
      </c>
      <c r="R76" s="293"/>
      <c r="S76" s="293"/>
      <c r="T76" s="293"/>
      <c r="AA76" s="40"/>
    </row>
    <row r="77" spans="2:27" ht="25.5" customHeight="1">
      <c r="B77" s="177" t="s">
        <v>99</v>
      </c>
      <c r="C77" s="178" t="s">
        <v>236</v>
      </c>
      <c r="D77" s="178" t="s">
        <v>236</v>
      </c>
      <c r="E77" s="178" t="s">
        <v>342</v>
      </c>
      <c r="F77" s="178" t="s">
        <v>337</v>
      </c>
      <c r="G77" s="178" t="s">
        <v>334</v>
      </c>
      <c r="H77" s="178" t="s">
        <v>161</v>
      </c>
      <c r="I77" s="178" t="s">
        <v>161</v>
      </c>
      <c r="J77" s="178" t="s">
        <v>161</v>
      </c>
      <c r="K77" s="179" t="s">
        <v>161</v>
      </c>
      <c r="M77" s="292">
        <v>0</v>
      </c>
      <c r="N77" s="292">
        <v>0.2857142857142857</v>
      </c>
      <c r="O77" s="292">
        <v>0.4</v>
      </c>
      <c r="P77" s="292">
        <v>0.5</v>
      </c>
      <c r="Q77" s="292">
        <v>0.25</v>
      </c>
      <c r="R77" s="293"/>
      <c r="S77" s="293"/>
      <c r="T77" s="293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92">
        <v>0</v>
      </c>
      <c r="N78" s="292">
        <v>0</v>
      </c>
      <c r="O78" s="292">
        <v>0.2</v>
      </c>
      <c r="P78" s="292">
        <v>0.125</v>
      </c>
      <c r="Q78" s="292">
        <v>0.5</v>
      </c>
      <c r="R78" s="293"/>
      <c r="S78" s="293"/>
      <c r="T78" s="293"/>
      <c r="AA78" s="40"/>
    </row>
    <row r="79" spans="2:27" ht="17.25" customHeight="1">
      <c r="B79" s="52" t="s">
        <v>133</v>
      </c>
      <c r="C79" s="52"/>
      <c r="D79" s="51"/>
      <c r="E79" s="51"/>
      <c r="F79" s="51"/>
      <c r="G79" s="51"/>
      <c r="H79" s="51"/>
      <c r="I79" s="51"/>
      <c r="J79" s="51"/>
      <c r="K79" s="51"/>
      <c r="M79" s="282"/>
      <c r="N79" s="274"/>
      <c r="P79" s="226"/>
      <c r="AA79" s="40"/>
    </row>
    <row r="80" spans="2:27" ht="30.75" customHeight="1">
      <c r="B80" s="56" t="s">
        <v>75</v>
      </c>
      <c r="C80" s="56" t="s">
        <v>102</v>
      </c>
      <c r="D80" s="56" t="s">
        <v>103</v>
      </c>
      <c r="E80" s="56" t="s">
        <v>104</v>
      </c>
      <c r="F80" s="56" t="s">
        <v>105</v>
      </c>
      <c r="G80" s="56" t="s">
        <v>106</v>
      </c>
      <c r="H80" s="56" t="s">
        <v>6</v>
      </c>
      <c r="I80" s="56" t="s">
        <v>7</v>
      </c>
      <c r="J80" s="56" t="s">
        <v>107</v>
      </c>
      <c r="K80" s="56" t="s">
        <v>109</v>
      </c>
      <c r="M80" s="282"/>
      <c r="N80" s="274"/>
      <c r="P80" s="226"/>
      <c r="AA80" s="40"/>
    </row>
    <row r="81" spans="2:27" ht="19.5" customHeight="1">
      <c r="B81" s="86" t="s">
        <v>119</v>
      </c>
      <c r="C81" s="65">
        <v>1</v>
      </c>
      <c r="D81" s="87">
        <v>4.5501938391325526E-2</v>
      </c>
      <c r="E81" s="87">
        <v>0.50425017710522779</v>
      </c>
      <c r="F81" s="87">
        <v>0.17491083653356107</v>
      </c>
      <c r="G81" s="88">
        <v>21.505705882352938</v>
      </c>
      <c r="H81" s="89">
        <v>2.4561630297856603</v>
      </c>
      <c r="I81" s="89">
        <v>35.345284661381058</v>
      </c>
      <c r="J81" s="90">
        <v>1.6041574363231759</v>
      </c>
      <c r="K81" s="73"/>
      <c r="M81" s="282"/>
      <c r="N81" s="274"/>
      <c r="P81" s="226"/>
      <c r="AA81" s="40"/>
    </row>
    <row r="82" spans="2:27" ht="19.5" customHeight="1">
      <c r="B82" s="86" t="s">
        <v>119</v>
      </c>
      <c r="C82" s="65">
        <v>2</v>
      </c>
      <c r="D82" s="87">
        <v>6.2588254151810283E-2</v>
      </c>
      <c r="E82" s="87">
        <v>0.38615245395135056</v>
      </c>
      <c r="F82" s="87">
        <v>0.16550048854719934</v>
      </c>
      <c r="G82" s="88">
        <v>15.555789473684211</v>
      </c>
      <c r="H82" s="89">
        <v>0.6156414744599038</v>
      </c>
      <c r="I82" s="89">
        <v>11.398289617717783</v>
      </c>
      <c r="J82" s="90">
        <v>1.8115611115720365</v>
      </c>
      <c r="K82" s="73"/>
      <c r="M82" s="282"/>
      <c r="N82" s="274"/>
      <c r="P82" s="226"/>
      <c r="AA82" s="40"/>
    </row>
    <row r="83" spans="2:27" ht="19.5" customHeight="1">
      <c r="B83" s="86" t="s">
        <v>119</v>
      </c>
      <c r="C83" s="65">
        <v>3</v>
      </c>
      <c r="D83" s="87">
        <v>2.5360587203914424E-2</v>
      </c>
      <c r="E83" s="87">
        <v>0.36016221100089862</v>
      </c>
      <c r="F83" s="87">
        <v>0.16358947216643444</v>
      </c>
      <c r="G83" s="88">
        <v>15.702476190476188</v>
      </c>
      <c r="H83" s="89">
        <v>0.4465769301678576</v>
      </c>
      <c r="I83" s="89">
        <v>14.918613930882275</v>
      </c>
      <c r="J83" s="90">
        <v>1.8969835518866793</v>
      </c>
      <c r="K83" s="73"/>
      <c r="M83" s="282"/>
      <c r="N83" s="274"/>
      <c r="P83" s="226"/>
      <c r="AA83" s="40"/>
    </row>
    <row r="84" spans="2:27" ht="19.5" customHeight="1">
      <c r="B84" s="86" t="s">
        <v>119</v>
      </c>
      <c r="C84" s="65">
        <v>4</v>
      </c>
      <c r="D84" s="87">
        <v>2.4496932181282006E-2</v>
      </c>
      <c r="E84" s="87">
        <v>0.37527389937836558</v>
      </c>
      <c r="F84" s="87">
        <v>0.18167749080153825</v>
      </c>
      <c r="G84" s="88">
        <v>16.247500000000002</v>
      </c>
      <c r="H84" s="89">
        <v>0.26469242069750443</v>
      </c>
      <c r="I84" s="89">
        <v>18.64665769248559</v>
      </c>
      <c r="J84" s="90">
        <v>1.8787414000006615</v>
      </c>
      <c r="K84" s="73"/>
      <c r="M84" s="282"/>
      <c r="N84" s="274"/>
      <c r="P84" s="226"/>
      <c r="AA84" s="40"/>
    </row>
    <row r="85" spans="2:27" ht="19.5" customHeight="1">
      <c r="B85" s="86" t="s">
        <v>119</v>
      </c>
      <c r="C85" s="65">
        <v>5</v>
      </c>
      <c r="D85" s="87">
        <v>2.6135894160840802E-2</v>
      </c>
      <c r="E85" s="87">
        <v>0.37357657297393426</v>
      </c>
      <c r="F85" s="87">
        <v>0.18757570234591658</v>
      </c>
      <c r="G85" s="88">
        <v>16.261538461538461</v>
      </c>
      <c r="H85" s="89">
        <v>0.17596578582465919</v>
      </c>
      <c r="I85" s="89">
        <v>18.704015430210241</v>
      </c>
      <c r="J85" s="90">
        <v>1.8862968293385052</v>
      </c>
      <c r="K85" s="73"/>
      <c r="M85" s="282"/>
      <c r="N85" s="274"/>
      <c r="P85" s="226"/>
      <c r="AA85" s="40"/>
    </row>
    <row r="86" spans="2:27" ht="19.5" customHeight="1">
      <c r="B86" s="86" t="s">
        <v>119</v>
      </c>
      <c r="C86" s="65">
        <v>6</v>
      </c>
      <c r="D86" s="87">
        <v>2.6285240403054941E-2</v>
      </c>
      <c r="E86" s="87">
        <v>0.36312959024786806</v>
      </c>
      <c r="F86" s="87">
        <v>0.17703266388713509</v>
      </c>
      <c r="G86" s="88">
        <v>16.138111111111112</v>
      </c>
      <c r="H86" s="89">
        <v>0.49972887234769825</v>
      </c>
      <c r="I86" s="89">
        <v>19.922359450574326</v>
      </c>
      <c r="J86" s="90">
        <v>1.8490302772338774</v>
      </c>
      <c r="K86" s="73"/>
      <c r="M86" s="282"/>
      <c r="N86" s="274"/>
      <c r="P86" s="226"/>
      <c r="AA86" s="40"/>
    </row>
    <row r="87" spans="2:27" ht="19.5" customHeight="1">
      <c r="B87" s="86" t="s">
        <v>119</v>
      </c>
      <c r="C87" s="65">
        <v>7</v>
      </c>
      <c r="D87" s="87">
        <v>2.7830853158634126E-2</v>
      </c>
      <c r="E87" s="87">
        <v>0.36426788114177516</v>
      </c>
      <c r="F87" s="87">
        <v>0.17030610405284866</v>
      </c>
      <c r="G87" s="88">
        <v>16.571777777777779</v>
      </c>
      <c r="H87" s="89">
        <v>0.24873793941839301</v>
      </c>
      <c r="I87" s="89">
        <v>17.620701474330627</v>
      </c>
      <c r="J87" s="90">
        <v>1.811791958206237</v>
      </c>
      <c r="K87" s="73"/>
      <c r="M87" s="282"/>
      <c r="N87" s="274"/>
      <c r="P87" s="226"/>
      <c r="AA87" s="40"/>
    </row>
    <row r="88" spans="2:27" ht="19.5" customHeight="1">
      <c r="B88" s="86" t="s">
        <v>119</v>
      </c>
      <c r="C88" s="65">
        <v>8</v>
      </c>
      <c r="D88" s="87">
        <v>3.5731272866741819E-2</v>
      </c>
      <c r="E88" s="87">
        <v>0.38357684403227321</v>
      </c>
      <c r="F88" s="87">
        <v>0.15288019897377683</v>
      </c>
      <c r="G88" s="88">
        <v>18.133571428571429</v>
      </c>
      <c r="H88" s="89">
        <v>0.81122797557267257</v>
      </c>
      <c r="I88" s="89">
        <v>28.716151265393627</v>
      </c>
      <c r="J88" s="90">
        <v>1.8314353870659263</v>
      </c>
      <c r="K88" s="73"/>
      <c r="M88" s="282"/>
      <c r="N88" s="274"/>
      <c r="P88" s="226"/>
      <c r="AA88" s="40"/>
    </row>
    <row r="89" spans="2:27" ht="19.5" customHeight="1">
      <c r="B89" s="86" t="s">
        <v>119</v>
      </c>
      <c r="C89" s="65">
        <v>9</v>
      </c>
      <c r="D89" s="87">
        <v>2.4898731825334235E-2</v>
      </c>
      <c r="E89" s="87">
        <v>0.38071970254012982</v>
      </c>
      <c r="F89" s="87">
        <v>0.16169675359058661</v>
      </c>
      <c r="G89" s="88">
        <v>16.276249999999997</v>
      </c>
      <c r="H89" s="89">
        <v>8.9793156628689696E-2</v>
      </c>
      <c r="I89" s="89">
        <v>17.585644367434149</v>
      </c>
      <c r="J89" s="90">
        <v>1.9243443338200334</v>
      </c>
      <c r="K89" s="73"/>
      <c r="M89" s="282"/>
      <c r="N89" s="274"/>
      <c r="P89" s="226"/>
      <c r="AA89" s="40"/>
    </row>
    <row r="90" spans="2:27" ht="19.5" customHeight="1">
      <c r="B90" s="86" t="s">
        <v>119</v>
      </c>
      <c r="C90" s="65">
        <v>10</v>
      </c>
      <c r="D90" s="87">
        <v>3.1829658842888242E-2</v>
      </c>
      <c r="E90" s="87">
        <v>0.38525821952389105</v>
      </c>
      <c r="F90" s="87">
        <v>0.16941784923165545</v>
      </c>
      <c r="G90" s="88">
        <v>15.698333333333332</v>
      </c>
      <c r="H90" s="89">
        <v>0.14454149687478463</v>
      </c>
      <c r="I90" s="89">
        <v>20.783545761153242</v>
      </c>
      <c r="J90" s="90">
        <v>1.9826516281934119</v>
      </c>
      <c r="K90" s="73"/>
      <c r="M90" s="282"/>
      <c r="N90" s="274"/>
      <c r="P90" s="226"/>
      <c r="AA90" s="40"/>
    </row>
    <row r="91" spans="2:27" ht="19.5" customHeight="1">
      <c r="B91" s="86" t="s">
        <v>119</v>
      </c>
      <c r="C91" s="65">
        <v>11</v>
      </c>
      <c r="D91" s="87">
        <v>2.6122671630552447E-2</v>
      </c>
      <c r="E91" s="87">
        <v>0.39421663942657642</v>
      </c>
      <c r="F91" s="87">
        <v>0.1787617100630074</v>
      </c>
      <c r="G91" s="88">
        <v>15.117333333333333</v>
      </c>
      <c r="H91" s="89">
        <v>0.50689788567758731</v>
      </c>
      <c r="I91" s="89">
        <v>20.307997571766631</v>
      </c>
      <c r="J91" s="90">
        <v>1.9906097079977974</v>
      </c>
      <c r="K91" s="73"/>
      <c r="M91" s="282"/>
      <c r="N91" s="274"/>
      <c r="P91" s="226"/>
      <c r="AA91" s="40"/>
    </row>
    <row r="92" spans="2:27" ht="19.5" customHeight="1">
      <c r="B92" s="86" t="s">
        <v>119</v>
      </c>
      <c r="C92" s="65">
        <v>12</v>
      </c>
      <c r="D92" s="87">
        <v>2.4741445104522222E-2</v>
      </c>
      <c r="E92" s="87">
        <v>0.40001177419349487</v>
      </c>
      <c r="F92" s="87">
        <v>0.19630040002944507</v>
      </c>
      <c r="G92" s="88">
        <v>14.669749999999999</v>
      </c>
      <c r="H92" s="89">
        <v>0.11230000001684501</v>
      </c>
      <c r="I92" s="89">
        <v>23.571770003535768</v>
      </c>
      <c r="J92" s="90">
        <v>2.1940891274223211</v>
      </c>
      <c r="K92" s="73" t="s">
        <v>71</v>
      </c>
      <c r="M92" s="282"/>
      <c r="N92" s="274"/>
      <c r="P92" s="226"/>
      <c r="AA92" s="40"/>
    </row>
    <row r="93" spans="2:27" ht="19.5" customHeight="1">
      <c r="B93" s="86" t="s">
        <v>122</v>
      </c>
      <c r="C93" s="65">
        <v>1</v>
      </c>
      <c r="D93" s="87">
        <v>5.6594597719307013E-2</v>
      </c>
      <c r="E93" s="87">
        <v>0.53010672196370123</v>
      </c>
      <c r="F93" s="87">
        <v>0.14718619403685831</v>
      </c>
      <c r="G93" s="88">
        <v>20.586000000000002</v>
      </c>
      <c r="H93" s="89">
        <v>0.6366184863185913</v>
      </c>
      <c r="I93" s="89">
        <v>13.725494565028828</v>
      </c>
      <c r="J93" s="90">
        <v>1.6087355762440845</v>
      </c>
      <c r="K93" s="73"/>
      <c r="M93" s="282"/>
      <c r="N93" s="274"/>
      <c r="P93" s="226"/>
      <c r="AA93" s="40"/>
    </row>
    <row r="94" spans="2:27" ht="19.5" customHeight="1">
      <c r="B94" s="86" t="s">
        <v>122</v>
      </c>
      <c r="C94" s="65">
        <v>2</v>
      </c>
      <c r="D94" s="87">
        <v>8.1044946591328132E-2</v>
      </c>
      <c r="E94" s="87">
        <v>0.40318456633547611</v>
      </c>
      <c r="F94" s="87">
        <v>0.13505527497952771</v>
      </c>
      <c r="G94" s="88">
        <v>15.235333333333335</v>
      </c>
      <c r="H94" s="89">
        <v>0.39146456515805128</v>
      </c>
      <c r="I94" s="89">
        <v>4.7945262863516467</v>
      </c>
      <c r="J94" s="90">
        <v>1.9137090643738028</v>
      </c>
      <c r="K94" s="73"/>
      <c r="M94" s="282"/>
      <c r="N94" s="274"/>
      <c r="P94" s="226"/>
      <c r="AA94" s="40"/>
    </row>
    <row r="95" spans="2:27" ht="19.5" customHeight="1">
      <c r="B95" s="86" t="s">
        <v>122</v>
      </c>
      <c r="C95" s="65">
        <v>3</v>
      </c>
      <c r="D95" s="87">
        <v>3.1445610768589739E-2</v>
      </c>
      <c r="E95" s="87">
        <v>0.38042467423832782</v>
      </c>
      <c r="F95" s="87">
        <v>0.14082308818394446</v>
      </c>
      <c r="G95" s="88">
        <v>13.955750000000002</v>
      </c>
      <c r="H95" s="89">
        <v>0.24320829409770953</v>
      </c>
      <c r="I95" s="89">
        <v>5.7492246364150281</v>
      </c>
      <c r="J95" s="90">
        <v>2.0582236229012274</v>
      </c>
      <c r="K95" s="73"/>
      <c r="M95" s="282"/>
      <c r="N95" s="274"/>
      <c r="P95" s="226"/>
      <c r="AA95" s="40"/>
    </row>
    <row r="96" spans="2:27" ht="19.5" customHeight="1">
      <c r="B96" s="86" t="s">
        <v>122</v>
      </c>
      <c r="C96" s="65">
        <v>4</v>
      </c>
      <c r="D96" s="87">
        <v>2.5511627731221603E-2</v>
      </c>
      <c r="E96" s="87">
        <v>0.36891537071249098</v>
      </c>
      <c r="F96" s="87">
        <v>0.14388615924269457</v>
      </c>
      <c r="G96" s="88">
        <v>14.413999999999998</v>
      </c>
      <c r="H96" s="89">
        <v>3.3378302465293178E-2</v>
      </c>
      <c r="I96" s="89">
        <v>5.0555290426278665</v>
      </c>
      <c r="J96" s="90">
        <v>2.0540022698338865</v>
      </c>
      <c r="K96" s="73"/>
      <c r="M96" s="282"/>
      <c r="N96" s="274"/>
      <c r="P96" s="226"/>
      <c r="AA96" s="40"/>
    </row>
    <row r="97" spans="2:27" ht="19.5" customHeight="1">
      <c r="B97" s="86" t="s">
        <v>122</v>
      </c>
      <c r="C97" s="65">
        <v>5</v>
      </c>
      <c r="D97" s="87">
        <v>2.9102796392331622E-2</v>
      </c>
      <c r="E97" s="87">
        <v>0.36927313806261891</v>
      </c>
      <c r="F97" s="87">
        <v>0.14466610804096458</v>
      </c>
      <c r="G97" s="88">
        <v>13.774499999999998</v>
      </c>
      <c r="H97" s="89">
        <v>2.458739885973479E-2</v>
      </c>
      <c r="I97" s="89">
        <v>5.8763883274766151</v>
      </c>
      <c r="J97" s="90">
        <v>2.0764819739404863</v>
      </c>
      <c r="K97" s="73"/>
      <c r="M97" s="282"/>
      <c r="N97" s="274"/>
      <c r="P97" s="226"/>
      <c r="AA97" s="40"/>
    </row>
    <row r="98" spans="2:27" ht="19.5" customHeight="1">
      <c r="B98" s="86" t="s">
        <v>122</v>
      </c>
      <c r="C98" s="65">
        <v>6</v>
      </c>
      <c r="D98" s="87">
        <v>3.126349037044078E-2</v>
      </c>
      <c r="E98" s="87">
        <v>0.36435903695326211</v>
      </c>
      <c r="F98" s="87">
        <v>0.15958678873026672</v>
      </c>
      <c r="G98" s="88">
        <v>14.536428571428571</v>
      </c>
      <c r="H98" s="89">
        <v>3.652800352422178E-2</v>
      </c>
      <c r="I98" s="89">
        <v>8.3365021376390587</v>
      </c>
      <c r="J98" s="90">
        <v>2.0217050796931662</v>
      </c>
      <c r="K98" s="73"/>
      <c r="M98" s="282"/>
      <c r="N98" s="274"/>
      <c r="P98" s="226"/>
      <c r="AA98" s="40"/>
    </row>
    <row r="99" spans="2:27" ht="19.5" customHeight="1">
      <c r="B99" s="86" t="s">
        <v>122</v>
      </c>
      <c r="C99" s="65">
        <v>7</v>
      </c>
      <c r="D99" s="87">
        <v>3.285929845587033E-2</v>
      </c>
      <c r="E99" s="87">
        <v>0.36924950171011034</v>
      </c>
      <c r="F99" s="87">
        <v>0.15029795548573094</v>
      </c>
      <c r="G99" s="88">
        <v>15.314400000000001</v>
      </c>
      <c r="H99" s="89">
        <v>2.0628322191288902E-2</v>
      </c>
      <c r="I99" s="89">
        <v>6.955870242902618</v>
      </c>
      <c r="J99" s="90">
        <v>1.9467960519071295</v>
      </c>
      <c r="K99" s="73"/>
      <c r="M99" s="282"/>
      <c r="N99" s="274"/>
      <c r="P99" s="226"/>
      <c r="AA99" s="40"/>
    </row>
    <row r="100" spans="2:27" ht="19.5" customHeight="1">
      <c r="B100" s="86" t="s">
        <v>122</v>
      </c>
      <c r="C100" s="65">
        <v>8</v>
      </c>
      <c r="D100" s="87">
        <v>3.335093810264407E-2</v>
      </c>
      <c r="E100" s="87">
        <v>0.40093090809333315</v>
      </c>
      <c r="F100" s="87">
        <v>0.14585393230403956</v>
      </c>
      <c r="G100" s="88">
        <v>17.325833333333332</v>
      </c>
      <c r="H100" s="89">
        <v>6.6618981354970963E-2</v>
      </c>
      <c r="I100" s="89">
        <v>8.9977261692557668</v>
      </c>
      <c r="J100" s="90">
        <v>1.8362987460016433</v>
      </c>
      <c r="K100" s="73"/>
      <c r="M100" s="282"/>
      <c r="N100" s="274"/>
      <c r="P100" s="226"/>
      <c r="AA100" s="40"/>
    </row>
    <row r="101" spans="2:27" ht="19.5" customHeight="1">
      <c r="B101" s="86" t="s">
        <v>122</v>
      </c>
      <c r="C101" s="65">
        <v>9</v>
      </c>
      <c r="D101" s="87">
        <v>2.8149498060411181E-2</v>
      </c>
      <c r="E101" s="87">
        <v>0.4012822637067372</v>
      </c>
      <c r="F101" s="87">
        <v>0.14327256071292352</v>
      </c>
      <c r="G101" s="88">
        <v>16.193499999999997</v>
      </c>
      <c r="H101" s="89">
        <v>7.0554445525077239E-2</v>
      </c>
      <c r="I101" s="89">
        <v>7.238886110872925</v>
      </c>
      <c r="J101" s="90">
        <v>1.874719764355155</v>
      </c>
      <c r="K101" s="73"/>
      <c r="M101" s="282"/>
      <c r="N101" s="274"/>
      <c r="P101" s="226"/>
      <c r="AA101" s="40"/>
    </row>
    <row r="102" spans="2:27" ht="19.5" customHeight="1">
      <c r="B102" s="86" t="s">
        <v>122</v>
      </c>
      <c r="C102" s="65">
        <v>10</v>
      </c>
      <c r="D102" s="87">
        <v>3.1615414220476451E-2</v>
      </c>
      <c r="E102" s="87">
        <v>0.38806664560142856</v>
      </c>
      <c r="F102" s="87">
        <v>0.16326081777979032</v>
      </c>
      <c r="G102" s="88">
        <v>14.119</v>
      </c>
      <c r="H102" s="89">
        <v>5.1869997706049345E-2</v>
      </c>
      <c r="I102" s="89">
        <v>8.3553921304827821</v>
      </c>
      <c r="J102" s="90">
        <v>2.0417759530408746</v>
      </c>
      <c r="K102" s="73"/>
      <c r="M102" s="282"/>
      <c r="N102" s="274"/>
      <c r="P102" s="226"/>
      <c r="AA102" s="40"/>
    </row>
    <row r="103" spans="2:27" ht="19.5" customHeight="1">
      <c r="B103" s="86" t="s">
        <v>122</v>
      </c>
      <c r="C103" s="65">
        <v>11</v>
      </c>
      <c r="D103" s="87">
        <v>3.8047434987251508E-2</v>
      </c>
      <c r="E103" s="87">
        <v>0.404208148459619</v>
      </c>
      <c r="F103" s="87">
        <v>0.16938971200017908</v>
      </c>
      <c r="G103" s="88">
        <v>15.539833333333334</v>
      </c>
      <c r="H103" s="89">
        <v>2.5214049409718284</v>
      </c>
      <c r="I103" s="89">
        <v>14.158356405301312</v>
      </c>
      <c r="J103" s="90">
        <v>1.9528570760212389</v>
      </c>
      <c r="K103" s="73"/>
      <c r="M103" s="282"/>
      <c r="N103" s="274"/>
      <c r="P103" s="226"/>
      <c r="AA103" s="40"/>
    </row>
    <row r="104" spans="2:27" ht="19.5" customHeight="1">
      <c r="B104" s="86" t="s">
        <v>122</v>
      </c>
      <c r="C104" s="65">
        <v>12</v>
      </c>
      <c r="D104" s="87">
        <v>3.1133837874273838E-2</v>
      </c>
      <c r="E104" s="87">
        <v>0.43202905246892465</v>
      </c>
      <c r="F104" s="87">
        <v>0.15638263043793843</v>
      </c>
      <c r="G104" s="88">
        <v>14.569833333333333</v>
      </c>
      <c r="H104" s="89">
        <v>0.28586466309255204</v>
      </c>
      <c r="I104" s="89">
        <v>12.860244907586733</v>
      </c>
      <c r="J104" s="90">
        <v>2.0895609176024674</v>
      </c>
      <c r="K104" s="73" t="s">
        <v>66</v>
      </c>
      <c r="M104" s="282"/>
      <c r="N104" s="274"/>
      <c r="P104" s="226"/>
      <c r="AA104" s="40"/>
    </row>
    <row r="105" spans="2:27" ht="19.5" customHeight="1">
      <c r="B105" s="86" t="s">
        <v>121</v>
      </c>
      <c r="C105" s="65">
        <v>1</v>
      </c>
      <c r="D105" s="87">
        <v>5.9190545812375296E-2</v>
      </c>
      <c r="E105" s="87">
        <v>0.49703017894328061</v>
      </c>
      <c r="F105" s="87">
        <v>0.1696457256783577</v>
      </c>
      <c r="G105" s="88">
        <v>18.993857142857141</v>
      </c>
      <c r="H105" s="89">
        <v>0.49328087112543961</v>
      </c>
      <c r="I105" s="89">
        <v>21.575676363138793</v>
      </c>
      <c r="J105" s="90">
        <v>1.616469016329164</v>
      </c>
      <c r="K105" s="73"/>
      <c r="M105" s="282"/>
      <c r="N105" s="274"/>
      <c r="P105" s="226"/>
      <c r="AA105" s="40"/>
    </row>
    <row r="106" spans="2:27" ht="19.5" customHeight="1">
      <c r="B106" s="86" t="s">
        <v>121</v>
      </c>
      <c r="C106" s="65">
        <v>2</v>
      </c>
      <c r="D106" s="87">
        <v>8.7260657183781315E-2</v>
      </c>
      <c r="E106" s="87">
        <v>0.36546680163686768</v>
      </c>
      <c r="F106" s="87">
        <v>0.16472588140846636</v>
      </c>
      <c r="G106" s="88">
        <v>15.599750000000002</v>
      </c>
      <c r="H106" s="89">
        <v>0.30046074163894587</v>
      </c>
      <c r="I106" s="89">
        <v>8.6743704189197963</v>
      </c>
      <c r="J106" s="90">
        <v>1.788926723302992</v>
      </c>
      <c r="K106" s="73"/>
      <c r="M106" s="282"/>
      <c r="N106" s="274"/>
      <c r="P106" s="226"/>
      <c r="AA106" s="40"/>
    </row>
    <row r="107" spans="2:27" ht="19.5" customHeight="1">
      <c r="B107" s="86" t="s">
        <v>121</v>
      </c>
      <c r="C107" s="65">
        <v>3</v>
      </c>
      <c r="D107" s="87">
        <v>2.944990631187101E-2</v>
      </c>
      <c r="E107" s="87">
        <v>0.34730042755885332</v>
      </c>
      <c r="F107" s="87">
        <v>0.15848737981882502</v>
      </c>
      <c r="G107" s="88">
        <v>14.582111111111111</v>
      </c>
      <c r="H107" s="89">
        <v>9.1792772606542421</v>
      </c>
      <c r="I107" s="89">
        <v>15.578529990060243</v>
      </c>
      <c r="J107" s="90">
        <v>1.8802002694397855</v>
      </c>
      <c r="K107" s="73"/>
      <c r="M107" s="282"/>
      <c r="N107" s="274"/>
      <c r="P107" s="226"/>
      <c r="AA107" s="40"/>
    </row>
    <row r="108" spans="2:27" ht="20.25" customHeight="1">
      <c r="B108" s="86" t="s">
        <v>121</v>
      </c>
      <c r="C108" s="65">
        <v>4</v>
      </c>
      <c r="D108" s="87">
        <v>2.6568686644526246E-2</v>
      </c>
      <c r="E108" s="87">
        <v>0.34398359547073143</v>
      </c>
      <c r="F108" s="87">
        <v>0.14879323227535646</v>
      </c>
      <c r="G108" s="88">
        <v>13.363</v>
      </c>
      <c r="H108" s="89">
        <v>0.29735772783699216</v>
      </c>
      <c r="I108" s="89">
        <v>9.3610500090222324</v>
      </c>
      <c r="J108" s="90">
        <v>1.9001910312301644</v>
      </c>
      <c r="K108" s="73"/>
      <c r="M108" s="282"/>
      <c r="N108" s="274"/>
      <c r="P108" s="226"/>
      <c r="AA108" s="40"/>
    </row>
    <row r="109" spans="2:27" ht="20.25" customHeight="1">
      <c r="B109" s="86" t="s">
        <v>121</v>
      </c>
      <c r="C109" s="65">
        <v>5</v>
      </c>
      <c r="D109" s="87">
        <v>2.8401452930471586E-2</v>
      </c>
      <c r="E109" s="87">
        <v>0.33386872781924992</v>
      </c>
      <c r="F109" s="87">
        <v>0.14201147787262833</v>
      </c>
      <c r="G109" s="88">
        <v>12.796285714285716</v>
      </c>
      <c r="H109" s="89">
        <v>0.33644416012242717</v>
      </c>
      <c r="I109" s="89">
        <v>8.2092375069872237</v>
      </c>
      <c r="J109" s="90">
        <v>1.9503016777455879</v>
      </c>
      <c r="K109" s="73"/>
      <c r="M109" s="282"/>
      <c r="N109" s="274"/>
      <c r="P109" s="226"/>
      <c r="AA109" s="40"/>
    </row>
    <row r="110" spans="2:27" ht="20.25" customHeight="1">
      <c r="B110" s="86" t="s">
        <v>121</v>
      </c>
      <c r="C110" s="65">
        <v>6</v>
      </c>
      <c r="D110" s="87">
        <v>3.5482609834157908E-2</v>
      </c>
      <c r="E110" s="87">
        <v>0.32785322282895701</v>
      </c>
      <c r="F110" s="87">
        <v>0.14454411938954653</v>
      </c>
      <c r="G110" s="88">
        <v>13.095428571428572</v>
      </c>
      <c r="H110" s="89">
        <v>0.30194526287573736</v>
      </c>
      <c r="I110" s="89">
        <v>10.918730312377471</v>
      </c>
      <c r="J110" s="90">
        <v>1.8564348697088593</v>
      </c>
      <c r="K110" s="73"/>
      <c r="M110" s="282"/>
      <c r="N110" s="274"/>
      <c r="P110" s="226"/>
      <c r="AA110" s="40"/>
    </row>
    <row r="111" spans="2:27" ht="20.25" customHeight="1">
      <c r="B111" s="86" t="s">
        <v>121</v>
      </c>
      <c r="C111" s="65">
        <v>7</v>
      </c>
      <c r="D111" s="87">
        <v>3.5685240271026673E-2</v>
      </c>
      <c r="E111" s="87">
        <v>0.33143335470767493</v>
      </c>
      <c r="F111" s="87">
        <v>0.15018522242395338</v>
      </c>
      <c r="G111" s="88">
        <v>14.011999999999999</v>
      </c>
      <c r="H111" s="89">
        <v>0.25993596188761164</v>
      </c>
      <c r="I111" s="89">
        <v>12.195328878560446</v>
      </c>
      <c r="J111" s="90">
        <v>1.7880925049974563</v>
      </c>
      <c r="K111" s="73"/>
      <c r="M111" s="282"/>
      <c r="N111" s="274"/>
      <c r="P111" s="226"/>
      <c r="AA111" s="40"/>
    </row>
    <row r="112" spans="2:27" ht="20.25" customHeight="1">
      <c r="B112" s="86" t="s">
        <v>121</v>
      </c>
      <c r="C112" s="65">
        <v>8</v>
      </c>
      <c r="D112" s="87">
        <v>3.4510973323886113E-2</v>
      </c>
      <c r="E112" s="87">
        <v>0.34004790558654713</v>
      </c>
      <c r="F112" s="87">
        <v>0.13979419030956608</v>
      </c>
      <c r="G112" s="88">
        <v>14.609</v>
      </c>
      <c r="H112" s="89">
        <v>0.31932683065636919</v>
      </c>
      <c r="I112" s="89">
        <v>13.068746217603257</v>
      </c>
      <c r="J112" s="90">
        <v>1.7735256325010456</v>
      </c>
      <c r="K112" s="73"/>
    </row>
    <row r="113" spans="2:11" ht="20.25" customHeight="1">
      <c r="B113" s="86" t="s">
        <v>121</v>
      </c>
      <c r="C113" s="65">
        <v>9</v>
      </c>
      <c r="D113" s="87">
        <v>4.1964559304791899E-2</v>
      </c>
      <c r="E113" s="87">
        <v>0.34853630286694515</v>
      </c>
      <c r="F113" s="87">
        <v>0.14846972195801295</v>
      </c>
      <c r="G113" s="88">
        <v>14.500249999999999</v>
      </c>
      <c r="H113" s="89">
        <v>0.24710633335591611</v>
      </c>
      <c r="I113" s="89">
        <v>12.36561276501897</v>
      </c>
      <c r="J113" s="90">
        <v>1.7894181988084819</v>
      </c>
      <c r="K113" s="73"/>
    </row>
    <row r="114" spans="2:11" ht="20.25" customHeight="1">
      <c r="B114" s="86" t="s">
        <v>121</v>
      </c>
      <c r="C114" s="65">
        <v>10</v>
      </c>
      <c r="D114" s="87">
        <v>3.9468882281009074E-2</v>
      </c>
      <c r="E114" s="87">
        <v>0.35917894352272139</v>
      </c>
      <c r="F114" s="87">
        <v>0.1614051843114622</v>
      </c>
      <c r="G114" s="88">
        <v>12.6784</v>
      </c>
      <c r="H114" s="89">
        <v>0.32281036862292439</v>
      </c>
      <c r="I114" s="89">
        <v>14.693636243211326</v>
      </c>
      <c r="J114" s="90">
        <v>1.8525582174668795</v>
      </c>
      <c r="K114" s="73"/>
    </row>
    <row r="115" spans="2:11" ht="20.25" customHeight="1">
      <c r="B115" s="86" t="s">
        <v>121</v>
      </c>
      <c r="C115" s="65">
        <v>11</v>
      </c>
      <c r="D115" s="87">
        <v>3.7097973622268965E-2</v>
      </c>
      <c r="E115" s="87">
        <v>0.36959721834682413</v>
      </c>
      <c r="F115" s="87">
        <v>0.16223455829556993</v>
      </c>
      <c r="G115" s="88">
        <v>12.536250000000001</v>
      </c>
      <c r="H115" s="89">
        <v>0.26205288417786626</v>
      </c>
      <c r="I115" s="89">
        <v>17.041378468051548</v>
      </c>
      <c r="J115" s="90">
        <v>1.9531984729757879</v>
      </c>
      <c r="K115" s="73"/>
    </row>
    <row r="116" spans="2:11" ht="20.25" customHeight="1">
      <c r="B116" s="86" t="s">
        <v>121</v>
      </c>
      <c r="C116" s="65">
        <v>12</v>
      </c>
      <c r="D116" s="87">
        <v>4.661746994171697E-2</v>
      </c>
      <c r="E116" s="87">
        <v>0.40629662557047608</v>
      </c>
      <c r="F116" s="87">
        <v>0.157838251708114</v>
      </c>
      <c r="G116" s="88">
        <v>13.121800000000002</v>
      </c>
      <c r="H116" s="89">
        <v>0.38530697888641602</v>
      </c>
      <c r="I116" s="89">
        <v>18.797476184244442</v>
      </c>
      <c r="J116" s="90">
        <v>1.8431420192444874</v>
      </c>
      <c r="K116" s="73" t="s">
        <v>69</v>
      </c>
    </row>
    <row r="117" spans="2:11" ht="20.25" customHeight="1">
      <c r="B117" s="86" t="s">
        <v>120</v>
      </c>
      <c r="C117" s="65">
        <v>1</v>
      </c>
      <c r="D117" s="87">
        <v>5.4515235835271826E-2</v>
      </c>
      <c r="E117" s="87">
        <v>0.48920723466938004</v>
      </c>
      <c r="F117" s="87">
        <v>0.15797927453864521</v>
      </c>
      <c r="G117" s="88">
        <v>16.988636363636367</v>
      </c>
      <c r="H117" s="89">
        <v>2.3487545665086231</v>
      </c>
      <c r="I117" s="89">
        <v>49.433624642724425</v>
      </c>
      <c r="J117" s="90">
        <v>1.782655306917881</v>
      </c>
      <c r="K117" s="73"/>
    </row>
    <row r="118" spans="2:11" ht="20.25" customHeight="1">
      <c r="B118" s="86" t="s">
        <v>120</v>
      </c>
      <c r="C118" s="65">
        <v>2</v>
      </c>
      <c r="D118" s="87">
        <v>7.4390527973370299E-2</v>
      </c>
      <c r="E118" s="87">
        <v>0.36092417963206003</v>
      </c>
      <c r="F118" s="87">
        <v>0.13851015094682928</v>
      </c>
      <c r="G118" s="88">
        <v>12.706785714285713</v>
      </c>
      <c r="H118" s="89">
        <v>0.19598450063614836</v>
      </c>
      <c r="I118" s="89">
        <v>14.555909624595262</v>
      </c>
      <c r="J118" s="90">
        <v>2.060232589240949</v>
      </c>
      <c r="K118" s="73"/>
    </row>
    <row r="119" spans="2:11" ht="20.25" customHeight="1">
      <c r="B119" s="86" t="s">
        <v>120</v>
      </c>
      <c r="C119" s="65">
        <v>3</v>
      </c>
      <c r="D119" s="87">
        <v>2.7551761650032834E-2</v>
      </c>
      <c r="E119" s="87">
        <v>0.34231034407935163</v>
      </c>
      <c r="F119" s="87">
        <v>0.1504230652901811</v>
      </c>
      <c r="G119" s="88">
        <v>12.101857142857142</v>
      </c>
      <c r="H119" s="89">
        <v>0.21008495858074472</v>
      </c>
      <c r="I119" s="89">
        <v>16.745335661342871</v>
      </c>
      <c r="J119" s="90">
        <v>2.1552256782031685</v>
      </c>
      <c r="K119" s="73"/>
    </row>
    <row r="120" spans="2:11" ht="20.25" customHeight="1">
      <c r="B120" s="86" t="s">
        <v>120</v>
      </c>
      <c r="C120" s="65">
        <v>4</v>
      </c>
      <c r="D120" s="87">
        <v>2.2651287326264938E-2</v>
      </c>
      <c r="E120" s="87">
        <v>0.33164119419187332</v>
      </c>
      <c r="F120" s="87">
        <v>0.15229046778901748</v>
      </c>
      <c r="G120" s="88">
        <v>11.82676923076923</v>
      </c>
      <c r="H120" s="89">
        <v>5.1619282632973551E-2</v>
      </c>
      <c r="I120" s="89">
        <v>14.746814006935812</v>
      </c>
      <c r="J120" s="90">
        <v>2.1708052661560755</v>
      </c>
      <c r="K120" s="73"/>
    </row>
    <row r="121" spans="2:11" ht="20.25" customHeight="1">
      <c r="B121" s="86" t="s">
        <v>120</v>
      </c>
      <c r="C121" s="65">
        <v>5</v>
      </c>
      <c r="D121" s="87">
        <v>2.5458772991765525E-2</v>
      </c>
      <c r="E121" s="87">
        <v>0.3335413646128389</v>
      </c>
      <c r="F121" s="87">
        <v>0.14104042881204878</v>
      </c>
      <c r="G121" s="88">
        <v>12.889333333333335</v>
      </c>
      <c r="H121" s="89">
        <v>5.513083547489063E-2</v>
      </c>
      <c r="I121" s="89">
        <v>15.811523614198633</v>
      </c>
      <c r="J121" s="90">
        <v>2.1177614090214316</v>
      </c>
      <c r="K121" s="73"/>
    </row>
    <row r="122" spans="2:11" ht="20.25" customHeight="1">
      <c r="B122" s="86" t="s">
        <v>120</v>
      </c>
      <c r="C122" s="65">
        <v>6</v>
      </c>
      <c r="D122" s="87">
        <v>2.6874808473867248E-2</v>
      </c>
      <c r="E122" s="87">
        <v>0.33413662192499993</v>
      </c>
      <c r="F122" s="87">
        <v>0.12870946063788422</v>
      </c>
      <c r="G122" s="88">
        <v>14.100363636363637</v>
      </c>
      <c r="H122" s="89">
        <v>2.7725048540851897E-2</v>
      </c>
      <c r="I122" s="89">
        <v>16.365933065144045</v>
      </c>
      <c r="J122" s="90">
        <v>1.9648613297356181</v>
      </c>
      <c r="K122" s="73"/>
    </row>
    <row r="123" spans="2:11" ht="20.25" customHeight="1">
      <c r="B123" s="86" t="s">
        <v>120</v>
      </c>
      <c r="C123" s="65">
        <v>7</v>
      </c>
      <c r="D123" s="87">
        <v>3.1092094031484153E-2</v>
      </c>
      <c r="E123" s="87">
        <v>0.34137858284115707</v>
      </c>
      <c r="F123" s="87">
        <v>0.13213633843776787</v>
      </c>
      <c r="G123" s="88">
        <v>15.206909090909091</v>
      </c>
      <c r="H123" s="89">
        <v>5.0040155708587788E-2</v>
      </c>
      <c r="I123" s="89">
        <v>17.457948868877917</v>
      </c>
      <c r="J123" s="90">
        <v>1.8570136870169873</v>
      </c>
      <c r="K123" s="73"/>
    </row>
    <row r="124" spans="2:11" ht="20.25" customHeight="1">
      <c r="B124" s="86" t="s">
        <v>120</v>
      </c>
      <c r="C124" s="65">
        <v>8</v>
      </c>
      <c r="D124" s="87">
        <v>3.451594699251264E-2</v>
      </c>
      <c r="E124" s="87">
        <v>0.3499628699511339</v>
      </c>
      <c r="F124" s="87">
        <v>0.12814229684230716</v>
      </c>
      <c r="G124" s="88">
        <v>16.242700000000003</v>
      </c>
      <c r="H124" s="89">
        <v>3.6900258257527498E-2</v>
      </c>
      <c r="I124" s="89">
        <v>17.564522930583088</v>
      </c>
      <c r="J124" s="90">
        <v>1.8366955303369001</v>
      </c>
      <c r="K124" s="73"/>
    </row>
    <row r="125" spans="2:11" ht="20.25" customHeight="1">
      <c r="B125" s="86" t="s">
        <v>120</v>
      </c>
      <c r="C125" s="65">
        <v>9</v>
      </c>
      <c r="D125" s="87">
        <v>2.9533607283307253E-2</v>
      </c>
      <c r="E125" s="87">
        <v>0.35223630569295467</v>
      </c>
      <c r="F125" s="87">
        <v>0.13629026994185223</v>
      </c>
      <c r="G125" s="88">
        <v>14.351285714285712</v>
      </c>
      <c r="H125" s="89">
        <v>4.236728811093133E-2</v>
      </c>
      <c r="I125" s="89">
        <v>18.482729438393793</v>
      </c>
      <c r="J125" s="90">
        <v>1.9194515667513752</v>
      </c>
      <c r="K125" s="73"/>
    </row>
    <row r="126" spans="2:11" ht="20.25" customHeight="1">
      <c r="B126" s="86" t="s">
        <v>120</v>
      </c>
      <c r="C126" s="65">
        <v>10</v>
      </c>
      <c r="D126" s="87">
        <v>3.6448804880356032E-2</v>
      </c>
      <c r="E126" s="87">
        <v>0.34499095820510645</v>
      </c>
      <c r="F126" s="87">
        <v>0.15461608147754441</v>
      </c>
      <c r="G126" s="88">
        <v>13.609833333333334</v>
      </c>
      <c r="H126" s="89">
        <v>0.1632447315750846</v>
      </c>
      <c r="I126" s="89">
        <v>21.07023071115556</v>
      </c>
      <c r="J126" s="90">
        <v>2.0395804130777346</v>
      </c>
      <c r="K126" s="73"/>
    </row>
    <row r="127" spans="2:11" ht="20.25" customHeight="1">
      <c r="B127" s="86" t="s">
        <v>120</v>
      </c>
      <c r="C127" s="65">
        <v>11</v>
      </c>
      <c r="D127" s="87">
        <v>3.0147993977788081E-2</v>
      </c>
      <c r="E127" s="87">
        <v>0.37113293026770117</v>
      </c>
      <c r="F127" s="87">
        <v>0.15129601315086155</v>
      </c>
      <c r="G127" s="88">
        <v>13.880285714285716</v>
      </c>
      <c r="H127" s="89">
        <v>0.20068962346283359</v>
      </c>
      <c r="I127" s="89">
        <v>22.270557469345786</v>
      </c>
      <c r="J127" s="90">
        <v>1.992469650318432</v>
      </c>
      <c r="K127" s="73"/>
    </row>
    <row r="128" spans="2:11" ht="20.25" customHeight="1">
      <c r="B128" s="86" t="s">
        <v>120</v>
      </c>
      <c r="C128" s="65">
        <v>12</v>
      </c>
      <c r="D128" s="87">
        <v>3.0270358516252996E-2</v>
      </c>
      <c r="E128" s="87">
        <v>0.41226180021422237</v>
      </c>
      <c r="F128" s="87">
        <v>0.14833659258678694</v>
      </c>
      <c r="G128" s="88">
        <v>14.753625000000003</v>
      </c>
      <c r="H128" s="89">
        <v>0.20584210107774756</v>
      </c>
      <c r="I128" s="89">
        <v>30.10245308545845</v>
      </c>
      <c r="J128" s="90">
        <v>1.9357490957258094</v>
      </c>
      <c r="K128" s="73" t="s">
        <v>67</v>
      </c>
    </row>
    <row r="129" spans="2:11" ht="20.25" customHeight="1">
      <c r="B129" s="86" t="s">
        <v>123</v>
      </c>
      <c r="C129" s="65">
        <v>1</v>
      </c>
      <c r="D129" s="87">
        <v>3.8589477769231023E-2</v>
      </c>
      <c r="E129" s="87">
        <v>0.47656771807005538</v>
      </c>
      <c r="F129" s="87">
        <v>0.15761297730673685</v>
      </c>
      <c r="G129" s="88">
        <v>17.43075</v>
      </c>
      <c r="H129" s="89">
        <v>1.7793074478563731</v>
      </c>
      <c r="I129" s="89">
        <v>27.495109008429225</v>
      </c>
      <c r="J129" s="90">
        <v>1.6352766781906241</v>
      </c>
      <c r="K129" s="73"/>
    </row>
    <row r="130" spans="2:11" ht="20.25" customHeight="1">
      <c r="B130" s="86" t="s">
        <v>123</v>
      </c>
      <c r="C130" s="65">
        <v>2</v>
      </c>
      <c r="D130" s="87">
        <v>0.22359367564757957</v>
      </c>
      <c r="E130" s="87">
        <v>0.32097761884038362</v>
      </c>
      <c r="F130" s="87">
        <v>0.16080393439717217</v>
      </c>
      <c r="G130" s="88">
        <v>33.243000000000002</v>
      </c>
      <c r="H130" s="89">
        <v>0.37307730991768162</v>
      </c>
      <c r="I130" s="89">
        <v>7.5985950060784955</v>
      </c>
      <c r="J130" s="90">
        <v>1.7862886439078871</v>
      </c>
      <c r="K130" s="73"/>
    </row>
    <row r="131" spans="2:11" ht="20.25" customHeight="1">
      <c r="B131" s="86" t="s">
        <v>123</v>
      </c>
      <c r="C131" s="65">
        <v>3</v>
      </c>
      <c r="D131" s="87">
        <v>3.4082064676305181E-2</v>
      </c>
      <c r="E131" s="87">
        <v>0.37036583810917778</v>
      </c>
      <c r="F131" s="87">
        <v>0.17105645733469438</v>
      </c>
      <c r="G131" s="88">
        <v>13.775333333333334</v>
      </c>
      <c r="H131" s="89">
        <v>0.20555038057492375</v>
      </c>
      <c r="I131" s="89">
        <v>7.8269730853295192</v>
      </c>
      <c r="J131" s="90">
        <v>1.8280965359136245</v>
      </c>
      <c r="K131" s="73"/>
    </row>
    <row r="132" spans="2:11" ht="20.25" customHeight="1">
      <c r="B132" s="86" t="s">
        <v>123</v>
      </c>
      <c r="C132" s="65">
        <v>4</v>
      </c>
      <c r="D132" s="87">
        <v>2.8345159816224694E-2</v>
      </c>
      <c r="E132" s="87">
        <v>0.36652827500609214</v>
      </c>
      <c r="F132" s="87">
        <v>0.172931774480895</v>
      </c>
      <c r="G132" s="88">
        <v>14.212571428571428</v>
      </c>
      <c r="H132" s="89">
        <v>0.23437026551137752</v>
      </c>
      <c r="I132" s="89">
        <v>8.665003530620643</v>
      </c>
      <c r="J132" s="90">
        <v>1.8273234978817137</v>
      </c>
      <c r="K132" s="73"/>
    </row>
    <row r="133" spans="2:11" ht="20.25" customHeight="1">
      <c r="B133" s="86" t="s">
        <v>123</v>
      </c>
      <c r="C133" s="65">
        <v>5</v>
      </c>
      <c r="D133" s="87">
        <v>2.7731749189131301E-2</v>
      </c>
      <c r="E133" s="87">
        <v>0.35222584878102153</v>
      </c>
      <c r="F133" s="87">
        <v>0.16059582699892361</v>
      </c>
      <c r="G133" s="88">
        <v>13.314500000000001</v>
      </c>
      <c r="H133" s="89">
        <v>0.24538016896072706</v>
      </c>
      <c r="I133" s="89">
        <v>7.3430931159142947</v>
      </c>
      <c r="J133" s="90">
        <v>1.8305584789679905</v>
      </c>
      <c r="K133" s="73"/>
    </row>
    <row r="134" spans="2:11" ht="20.25" customHeight="1">
      <c r="B134" s="86" t="s">
        <v>123</v>
      </c>
      <c r="C134" s="65">
        <v>6</v>
      </c>
      <c r="D134" s="87">
        <v>2.5489062096624625E-2</v>
      </c>
      <c r="E134" s="87">
        <v>0.34131648493155498</v>
      </c>
      <c r="F134" s="87">
        <v>0.14897935942357063</v>
      </c>
      <c r="G134" s="88">
        <v>14.1922</v>
      </c>
      <c r="H134" s="89">
        <v>0.26954426130159781</v>
      </c>
      <c r="I134" s="89">
        <v>7.3450811204685404</v>
      </c>
      <c r="J134" s="90">
        <v>1.801306060073018</v>
      </c>
      <c r="K134" s="73"/>
    </row>
    <row r="135" spans="2:11" ht="20.25" customHeight="1">
      <c r="B135" s="86" t="s">
        <v>123</v>
      </c>
      <c r="C135" s="65">
        <v>7</v>
      </c>
      <c r="D135" s="87">
        <v>2.3693366706341167E-2</v>
      </c>
      <c r="E135" s="87">
        <v>0.34951172343626491</v>
      </c>
      <c r="F135" s="87">
        <v>0.14935302133725786</v>
      </c>
      <c r="G135" s="88">
        <v>15.2216</v>
      </c>
      <c r="H135" s="89">
        <v>0.30579492502742422</v>
      </c>
      <c r="I135" s="89">
        <v>6.088098961909628</v>
      </c>
      <c r="J135" s="90">
        <v>1.7386077293805735</v>
      </c>
      <c r="K135" s="73"/>
    </row>
    <row r="136" spans="2:11" ht="20.25" customHeight="1">
      <c r="B136" s="86" t="s">
        <v>123</v>
      </c>
      <c r="C136" s="65">
        <v>8</v>
      </c>
      <c r="D136" s="87">
        <v>2.8956711954216108E-2</v>
      </c>
      <c r="E136" s="87">
        <v>0.37266594505336836</v>
      </c>
      <c r="F136" s="87">
        <v>0.15444048022099602</v>
      </c>
      <c r="G136" s="88">
        <v>16.944000000000003</v>
      </c>
      <c r="H136" s="89">
        <v>0.61776192088398407</v>
      </c>
      <c r="I136" s="89">
        <v>5.800935110739851</v>
      </c>
      <c r="J136" s="90">
        <v>1.6865731531167063</v>
      </c>
      <c r="K136" s="73"/>
    </row>
    <row r="137" spans="2:11" ht="20.25" customHeight="1">
      <c r="B137" s="86" t="s">
        <v>123</v>
      </c>
      <c r="C137" s="65">
        <v>9</v>
      </c>
      <c r="D137" s="87">
        <v>2.7150529958903748E-2</v>
      </c>
      <c r="E137" s="87">
        <v>0.36598104530859737</v>
      </c>
      <c r="F137" s="87">
        <v>0.17234122236326216</v>
      </c>
      <c r="G137" s="88">
        <v>15.3546</v>
      </c>
      <c r="H137" s="89">
        <v>0.40599614883653101</v>
      </c>
      <c r="I137" s="89">
        <v>7.5896422925359683</v>
      </c>
      <c r="J137" s="90">
        <v>1.7704882152338435</v>
      </c>
      <c r="K137" s="73"/>
    </row>
    <row r="138" spans="2:11" ht="20.25" customHeight="1">
      <c r="B138" s="86" t="s">
        <v>123</v>
      </c>
      <c r="C138" s="65">
        <v>10</v>
      </c>
      <c r="D138" s="87">
        <v>2.7852977812780913E-2</v>
      </c>
      <c r="E138" s="87">
        <v>0.38602011120635921</v>
      </c>
      <c r="F138" s="87">
        <v>0.19370063887406178</v>
      </c>
      <c r="G138" s="88">
        <v>14.513</v>
      </c>
      <c r="H138" s="89">
        <v>0.37185113919976959</v>
      </c>
      <c r="I138" s="89">
        <v>11.273850447556651</v>
      </c>
      <c r="J138" s="90">
        <v>1.8287873740682854</v>
      </c>
      <c r="K138" s="73"/>
    </row>
    <row r="139" spans="2:11" ht="20.25" customHeight="1">
      <c r="B139" s="86" t="s">
        <v>123</v>
      </c>
      <c r="C139" s="65">
        <v>11</v>
      </c>
      <c r="D139" s="87">
        <v>2.5732363567701776E-2</v>
      </c>
      <c r="E139" s="87">
        <v>0.38771222914339204</v>
      </c>
      <c r="F139" s="87">
        <v>0.1962285055188849</v>
      </c>
      <c r="G139" s="88">
        <v>14.58175</v>
      </c>
      <c r="H139" s="89">
        <v>0.60213315706442694</v>
      </c>
      <c r="I139" s="89">
        <v>9.3464446713222706</v>
      </c>
      <c r="J139" s="90">
        <v>1.8328040791707167</v>
      </c>
      <c r="K139" s="73"/>
    </row>
    <row r="140" spans="2:11" ht="20.25" customHeight="1">
      <c r="B140" s="86" t="s">
        <v>123</v>
      </c>
      <c r="C140" s="65">
        <v>12</v>
      </c>
      <c r="D140" s="87">
        <v>2.884777659372088E-2</v>
      </c>
      <c r="E140" s="87">
        <v>0.39292383899655725</v>
      </c>
      <c r="F140" s="87">
        <v>0.18835173644853104</v>
      </c>
      <c r="G140" s="88">
        <v>15.000499999999999</v>
      </c>
      <c r="H140" s="89">
        <v>0.92526483090905887</v>
      </c>
      <c r="I140" s="89">
        <v>12.656013730608258</v>
      </c>
      <c r="J140" s="90">
        <v>1.8381940939078392</v>
      </c>
      <c r="K140" s="73" t="s">
        <v>67</v>
      </c>
    </row>
    <row r="141" spans="2:11" ht="20.25" customHeight="1">
      <c r="B141" s="84" t="s">
        <v>127</v>
      </c>
      <c r="C141" s="83"/>
      <c r="D141" s="84"/>
      <c r="E141" s="84"/>
      <c r="F141" s="84"/>
      <c r="G141" s="84"/>
      <c r="H141" s="84"/>
      <c r="I141" s="84"/>
      <c r="J141" s="84"/>
      <c r="K141" s="83"/>
    </row>
    <row r="142" spans="2:11" ht="20.25" customHeight="1">
      <c r="B142" s="222" t="str">
        <f>C70</f>
        <v>11</v>
      </c>
      <c r="C142" s="54"/>
      <c r="D142" s="66">
        <f t="shared" ref="D142:J146" si="0">(SUMIFS(D$81:D$140,$B$81:$B$140,$B142,$C$81:$C$140,MAX($C$81:$C$140))/SUMIFS(D$81:D$140,$B$81:$B$140,$B142,$C$81:$C$140,MAX($C$81:$C$140)-1))-1</f>
        <v>-5.2874627280265485E-2</v>
      </c>
      <c r="E142" s="66">
        <f t="shared" si="0"/>
        <v>1.470038092594983E-2</v>
      </c>
      <c r="F142" s="66">
        <f t="shared" si="0"/>
        <v>9.8112117859332937E-2</v>
      </c>
      <c r="G142" s="66">
        <f t="shared" si="0"/>
        <v>-2.9607294055388977E-2</v>
      </c>
      <c r="H142" s="66">
        <f t="shared" si="0"/>
        <v>-0.77845636529588236</v>
      </c>
      <c r="I142" s="66">
        <f t="shared" si="0"/>
        <v>0.16071365087745648</v>
      </c>
      <c r="J142" s="85">
        <f t="shared" si="0"/>
        <v>0.10221964587382026</v>
      </c>
      <c r="K142" s="55"/>
    </row>
    <row r="143" spans="2:11" ht="20.25" customHeight="1">
      <c r="B143" s="42" t="str">
        <f>D70</f>
        <v>28</v>
      </c>
      <c r="C143" s="54"/>
      <c r="D143" s="66">
        <f t="shared" si="0"/>
        <v>-0.18170993958710213</v>
      </c>
      <c r="E143" s="66">
        <f t="shared" si="0"/>
        <v>6.8828162211294508E-2</v>
      </c>
      <c r="F143" s="66">
        <f t="shared" si="0"/>
        <v>-7.6787907651834852E-2</v>
      </c>
      <c r="G143" s="66">
        <f t="shared" si="0"/>
        <v>-6.242023187721879E-2</v>
      </c>
      <c r="H143" s="66">
        <f t="shared" si="0"/>
        <v>-0.88662485011932635</v>
      </c>
      <c r="I143" s="66">
        <f t="shared" si="0"/>
        <v>-9.1685182979892144E-2</v>
      </c>
      <c r="J143" s="85">
        <f t="shared" si="0"/>
        <v>7.0001969555165688E-2</v>
      </c>
      <c r="K143" s="55"/>
    </row>
    <row r="144" spans="2:11" ht="20.25" customHeight="1">
      <c r="B144" s="42" t="str">
        <f>E70</f>
        <v>26</v>
      </c>
      <c r="C144" s="54"/>
      <c r="D144" s="66">
        <f t="shared" si="0"/>
        <v>0.25660421284395163</v>
      </c>
      <c r="E144" s="66">
        <f t="shared" si="0"/>
        <v>9.9295680275423015E-2</v>
      </c>
      <c r="F144" s="66">
        <f t="shared" si="0"/>
        <v>-2.7098459376617146E-2</v>
      </c>
      <c r="G144" s="66">
        <f t="shared" si="0"/>
        <v>4.670854521886536E-2</v>
      </c>
      <c r="H144" s="66">
        <f t="shared" si="0"/>
        <v>0.47034053868642811</v>
      </c>
      <c r="I144" s="66">
        <f t="shared" si="0"/>
        <v>0.10304904145431371</v>
      </c>
      <c r="J144" s="85">
        <f t="shared" si="0"/>
        <v>-5.6346784647862469E-2</v>
      </c>
      <c r="K144" s="55"/>
    </row>
    <row r="145" spans="2:11" ht="20.25" customHeight="1">
      <c r="B145" s="42" t="str">
        <f>F70</f>
        <v>24-1</v>
      </c>
      <c r="C145" s="54"/>
      <c r="D145" s="66">
        <f t="shared" si="0"/>
        <v>4.0587953730875093E-3</v>
      </c>
      <c r="E145" s="66">
        <f t="shared" si="0"/>
        <v>0.11081978070998599</v>
      </c>
      <c r="F145" s="66">
        <f t="shared" si="0"/>
        <v>-1.9560466283560896E-2</v>
      </c>
      <c r="G145" s="66">
        <f t="shared" si="0"/>
        <v>6.2919402647125589E-2</v>
      </c>
      <c r="H145" s="66">
        <f t="shared" si="0"/>
        <v>2.5673861587907076E-2</v>
      </c>
      <c r="I145" s="66">
        <f t="shared" si="0"/>
        <v>0.35167038934219952</v>
      </c>
      <c r="J145" s="85">
        <f t="shared" si="0"/>
        <v>-2.8467462269027632E-2</v>
      </c>
      <c r="K145" s="55"/>
    </row>
    <row r="146" spans="2:11" ht="20.25" customHeight="1">
      <c r="B146" s="42" t="str">
        <f>G70</f>
        <v>67-1</v>
      </c>
      <c r="C146" s="54"/>
      <c r="D146" s="66">
        <f t="shared" si="0"/>
        <v>0.12106983557194284</v>
      </c>
      <c r="E146" s="66">
        <f t="shared" si="0"/>
        <v>1.3441953751832214E-2</v>
      </c>
      <c r="F146" s="66">
        <f t="shared" si="0"/>
        <v>-4.0140799368192814E-2</v>
      </c>
      <c r="G146" s="66">
        <f t="shared" si="0"/>
        <v>2.8717403603819802E-2</v>
      </c>
      <c r="H146" s="66">
        <f t="shared" si="0"/>
        <v>0.53664487672459726</v>
      </c>
      <c r="I146" s="66">
        <f t="shared" si="0"/>
        <v>0.35409925117737551</v>
      </c>
      <c r="J146" s="85">
        <f t="shared" si="0"/>
        <v>2.9408570170583737E-3</v>
      </c>
      <c r="K146" s="55"/>
    </row>
    <row r="147" spans="2:11" ht="20.25" customHeight="1" thickBot="1"/>
    <row r="148" spans="2:11" ht="17.25" thickTop="1">
      <c r="B148" s="25" t="s">
        <v>51</v>
      </c>
      <c r="C148" s="25"/>
      <c r="D148" s="25"/>
      <c r="E148" s="25"/>
      <c r="F148" s="170" t="s">
        <v>77</v>
      </c>
      <c r="G148" s="43"/>
      <c r="H148" s="25"/>
      <c r="I148" s="25"/>
    </row>
    <row r="149" spans="2:11">
      <c r="B149" s="26" t="s">
        <v>33</v>
      </c>
      <c r="C149" s="26" t="s">
        <v>52</v>
      </c>
      <c r="D149" s="26"/>
      <c r="E149" s="26"/>
      <c r="F149" s="91" t="s">
        <v>78</v>
      </c>
      <c r="G149" s="44"/>
      <c r="H149" s="46" t="s">
        <v>81</v>
      </c>
      <c r="I149" s="46"/>
    </row>
    <row r="150" spans="2:11">
      <c r="B150" s="26" t="s">
        <v>34</v>
      </c>
      <c r="C150" s="26" t="s">
        <v>53</v>
      </c>
      <c r="D150" s="26"/>
      <c r="E150" s="26"/>
      <c r="F150" s="91" t="s">
        <v>79</v>
      </c>
      <c r="G150" s="44"/>
      <c r="H150" s="46" t="s">
        <v>82</v>
      </c>
      <c r="I150" s="46"/>
    </row>
    <row r="151" spans="2:11">
      <c r="B151" s="26" t="s">
        <v>4</v>
      </c>
      <c r="C151" s="26" t="s">
        <v>54</v>
      </c>
      <c r="D151" s="26"/>
      <c r="E151" s="26"/>
      <c r="F151" s="91" t="s">
        <v>80</v>
      </c>
      <c r="G151" s="44"/>
      <c r="H151" s="46" t="s">
        <v>83</v>
      </c>
      <c r="I151" s="46"/>
    </row>
    <row r="152" spans="2:11">
      <c r="B152" s="26" t="s">
        <v>5</v>
      </c>
      <c r="C152" s="26" t="s">
        <v>55</v>
      </c>
      <c r="D152" s="26"/>
      <c r="E152" s="26"/>
      <c r="F152" s="91" t="s">
        <v>87</v>
      </c>
      <c r="G152" s="44"/>
      <c r="H152" s="46" t="s">
        <v>84</v>
      </c>
      <c r="I152" s="46"/>
    </row>
    <row r="153" spans="2:11">
      <c r="B153" s="26" t="s">
        <v>56</v>
      </c>
      <c r="C153" s="26" t="s">
        <v>57</v>
      </c>
      <c r="D153" s="26"/>
      <c r="E153" s="26"/>
      <c r="F153" s="91" t="s">
        <v>88</v>
      </c>
      <c r="G153" s="44"/>
      <c r="H153" s="46" t="s">
        <v>85</v>
      </c>
      <c r="I153" s="46"/>
    </row>
    <row r="154" spans="2:11" ht="17.25" thickBot="1">
      <c r="B154" s="27" t="s">
        <v>58</v>
      </c>
      <c r="C154" s="27" t="s">
        <v>59</v>
      </c>
      <c r="D154" s="27"/>
      <c r="E154" s="27"/>
      <c r="F154" s="92" t="s">
        <v>89</v>
      </c>
      <c r="G154" s="45"/>
      <c r="H154" s="47" t="s">
        <v>86</v>
      </c>
      <c r="I154" s="47"/>
    </row>
    <row r="155" spans="2:11" ht="17.25" thickTop="1"/>
    <row r="156" spans="2:11" ht="6.75" customHeight="1"/>
  </sheetData>
  <mergeCells count="3">
    <mergeCell ref="O9:P9"/>
    <mergeCell ref="C4:D4"/>
    <mergeCell ref="C5:D5"/>
  </mergeCells>
  <phoneticPr fontId="2" type="noConversion"/>
  <conditionalFormatting sqref="B81:K140">
    <cfRule type="expression" dxfId="58" priority="14">
      <formula>$B81&lt;&gt;$B82</formula>
    </cfRule>
  </conditionalFormatting>
  <conditionalFormatting sqref="C71:K71">
    <cfRule type="containsText" dxfId="57" priority="15" operator="containsText" text="F">
      <formula>NOT(ISERROR(SEARCH("F",C71)))</formula>
    </cfRule>
    <cfRule type="containsText" dxfId="56" priority="16" operator="containsText" text="D">
      <formula>NOT(ISERROR(SEARCH("D",C71)))</formula>
    </cfRule>
    <cfRule type="containsText" dxfId="55" priority="17" operator="containsText" text="S">
      <formula>NOT(ISERROR(SEARCH("S",C71)))</formula>
    </cfRule>
    <cfRule type="containsText" dxfId="54" priority="18" operator="containsText" text="A">
      <formula>NOT(ISERROR(SEARCH("A",C71)))</formula>
    </cfRule>
  </conditionalFormatting>
  <conditionalFormatting sqref="D58:K58 D60:K61 D62:D67 D68:K69 D78:K78 D141:K141 K142:K146">
    <cfRule type="containsText" dxfId="53" priority="73" operator="containsText" text="악화">
      <formula>NOT(ISERROR(SEARCH("악화",D58)))</formula>
    </cfRule>
  </conditionalFormatting>
  <conditionalFormatting sqref="D58:K58 D60:K61 D68:K69 D78:K78 D141:K141 K142:K146 D62:D67">
    <cfRule type="containsText" dxfId="52" priority="72" operator="containsText" text="개선">
      <formula>NOT(ISERROR(SEARCH("개선",D58)))</formula>
    </cfRule>
  </conditionalFormatting>
  <conditionalFormatting sqref="G4:G5">
    <cfRule type="containsText" dxfId="51" priority="23" operator="containsText" text="S">
      <formula>NOT(ISERROR(SEARCH("S",G4)))</formula>
    </cfRule>
    <cfRule type="containsText" dxfId="50" priority="24" operator="containsText" text="A">
      <formula>NOT(ISERROR(SEARCH("A",G4)))</formula>
    </cfRule>
  </conditionalFormatting>
  <conditionalFormatting sqref="G5">
    <cfRule type="containsText" dxfId="49" priority="19" operator="containsText" text="F">
      <formula>NOT(ISERROR(SEARCH("F",G5)))</formula>
    </cfRule>
    <cfRule type="containsText" dxfId="48" priority="20" operator="containsText" text="D">
      <formula>NOT(ISERROR(SEARCH("D",G5)))</formula>
    </cfRule>
  </conditionalFormatting>
  <conditionalFormatting sqref="J24">
    <cfRule type="containsText" dxfId="47" priority="5" operator="containsText" text="D">
      <formula>NOT(ISERROR(SEARCH("D",J24)))</formula>
    </cfRule>
    <cfRule type="containsText" dxfId="46" priority="6" operator="containsText" text="F">
      <formula>NOT(ISERROR(SEARCH("F",J24)))</formula>
    </cfRule>
    <cfRule type="containsText" dxfId="45" priority="7" operator="containsText" text="S">
      <formula>NOT(ISERROR(SEARCH("S",J24)))</formula>
    </cfRule>
    <cfRule type="containsText" dxfId="44" priority="8" operator="containsText" text="A">
      <formula>NOT(ISERROR(SEARCH("A",J24)))</formula>
    </cfRule>
  </conditionalFormatting>
  <conditionalFormatting sqref="K1:K23">
    <cfRule type="containsText" dxfId="43" priority="1" operator="containsText" text="D">
      <formula>NOT(ISERROR(SEARCH("D",K1)))</formula>
    </cfRule>
    <cfRule type="containsText" dxfId="42" priority="2" operator="containsText" text="F">
      <formula>NOT(ISERROR(SEARCH("F",K1)))</formula>
    </cfRule>
    <cfRule type="containsText" dxfId="41" priority="3" operator="containsText" text="S">
      <formula>NOT(ISERROR(SEARCH("S",K1)))</formula>
    </cfRule>
    <cfRule type="containsText" dxfId="40" priority="4" operator="containsText" text="A">
      <formula>NOT(ISERROR(SEARCH("A",K1)))</formula>
    </cfRule>
  </conditionalFormatting>
  <conditionalFormatting sqref="K26:K30 K72:K1048576 K32:K70">
    <cfRule type="containsText" dxfId="39" priority="25" operator="containsText" text="D">
      <formula>NOT(ISERROR(SEARCH("D",K26)))</formula>
    </cfRule>
    <cfRule type="containsText" dxfId="38" priority="26" operator="containsText" text="F">
      <formula>NOT(ISERROR(SEARCH("F",K26)))</formula>
    </cfRule>
    <cfRule type="containsText" dxfId="37" priority="27" operator="containsText" text="S">
      <formula>NOT(ISERROR(SEARCH("S",K26)))</formula>
    </cfRule>
    <cfRule type="containsText" dxfId="36" priority="28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D142:J146</xm:sqref>
        </x14:conditionalFormatting>
        <x14:conditionalFormatting xmlns:xm="http://schemas.microsoft.com/office/excel/2006/main">
          <x14:cfRule type="iconSet" priority="9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1" t="s">
        <v>155</v>
      </c>
      <c r="B3" s="41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143</v>
      </c>
      <c r="C4" s="136" t="s">
        <v>1</v>
      </c>
      <c r="D4" s="136" t="s">
        <v>10</v>
      </c>
      <c r="E4" s="137" t="s">
        <v>142</v>
      </c>
      <c r="F4" s="123" t="s">
        <v>45</v>
      </c>
      <c r="G4" s="147" t="s">
        <v>145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4" t="s">
        <v>6</v>
      </c>
      <c r="O4" s="224" t="s">
        <v>7</v>
      </c>
      <c r="P4" s="224" t="s">
        <v>26</v>
      </c>
      <c r="Q4" s="224" t="s">
        <v>14</v>
      </c>
      <c r="R4" s="224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1" t="str">
        <f>W5</f>
        <v>세운교통</v>
      </c>
      <c r="B5" s="141" t="str">
        <f>X5</f>
        <v>11</v>
      </c>
      <c r="C5" s="142" t="str">
        <f>Y5</f>
        <v>70바3820</v>
      </c>
      <c r="D5" s="130" t="str">
        <f>Z5</f>
        <v>저상</v>
      </c>
      <c r="E5" s="126" t="str">
        <f>AZ5</f>
        <v>C</v>
      </c>
      <c r="F5" s="149">
        <f>G5/H5</f>
        <v>0.86</v>
      </c>
      <c r="G5" s="150">
        <f>AE5</f>
        <v>1.6339999999999999</v>
      </c>
      <c r="H5" s="151">
        <f>AF5</f>
        <v>1.9</v>
      </c>
      <c r="I5" s="152">
        <f>AC5</f>
        <v>1240.627</v>
      </c>
      <c r="J5" s="153">
        <f>AI5/AH5</f>
        <v>3.0787621414023914E-2</v>
      </c>
      <c r="K5" s="153">
        <f>AJ5/AH5</f>
        <v>0.44718376007683064</v>
      </c>
      <c r="L5" s="153">
        <f>AK5/AC5</f>
        <v>0.18700221742715578</v>
      </c>
      <c r="M5" s="154">
        <f>AG5</f>
        <v>18.36</v>
      </c>
      <c r="N5" s="155">
        <f>IF(AW5=0,AT5,"속도계이상")</f>
        <v>0</v>
      </c>
      <c r="O5" s="155">
        <f>IF(AW5=0,AU5,"속도계이상")</f>
        <v>23.777999999999999</v>
      </c>
      <c r="P5" s="156">
        <f>AQ5/60</f>
        <v>0</v>
      </c>
      <c r="Q5" s="157">
        <f>AN5</f>
        <v>73</v>
      </c>
      <c r="R5" s="158">
        <f>AC5/(AH5-AI5-AJ5)</f>
        <v>24.647397996889207</v>
      </c>
      <c r="S5" s="143">
        <f>IF(AW5=0,AL5,"속도계이상")</f>
        <v>0</v>
      </c>
      <c r="T5" s="143">
        <f>IF(AW5=0,AM5,"속도계이상")</f>
        <v>295</v>
      </c>
      <c r="U5" t="s">
        <v>118</v>
      </c>
      <c r="V5" s="5" t="s">
        <v>119</v>
      </c>
      <c r="W5" t="s">
        <v>118</v>
      </c>
      <c r="X5" s="5" t="s">
        <v>119</v>
      </c>
      <c r="Y5" t="s">
        <v>176</v>
      </c>
      <c r="Z5" t="s">
        <v>172</v>
      </c>
      <c r="AA5" t="s">
        <v>174</v>
      </c>
      <c r="AB5">
        <v>520</v>
      </c>
      <c r="AC5" s="1">
        <v>1240.627</v>
      </c>
      <c r="AD5" s="1">
        <v>759.48500000000001</v>
      </c>
      <c r="AE5" s="28">
        <v>1.6339999999999999</v>
      </c>
      <c r="AF5">
        <v>1.9</v>
      </c>
      <c r="AG5">
        <v>18.36</v>
      </c>
      <c r="AH5">
        <v>96.421933999999993</v>
      </c>
      <c r="AI5">
        <v>2.9686020000000002</v>
      </c>
      <c r="AJ5">
        <v>43.118322999999997</v>
      </c>
      <c r="AK5">
        <v>232</v>
      </c>
      <c r="AL5">
        <v>0</v>
      </c>
      <c r="AM5">
        <v>295</v>
      </c>
      <c r="AN5">
        <v>73</v>
      </c>
      <c r="AO5">
        <v>12.866647</v>
      </c>
      <c r="AP5">
        <v>1087</v>
      </c>
      <c r="AQ5">
        <v>0</v>
      </c>
      <c r="AR5">
        <v>47</v>
      </c>
      <c r="AS5">
        <v>34850</v>
      </c>
      <c r="AT5">
        <v>0</v>
      </c>
      <c r="AU5">
        <v>23.777999999999999</v>
      </c>
      <c r="AV5">
        <v>0</v>
      </c>
      <c r="AW5">
        <v>0</v>
      </c>
      <c r="AX5" s="29">
        <v>0.56000000000000005</v>
      </c>
      <c r="AY5">
        <v>0.86</v>
      </c>
      <c r="AZ5" t="s">
        <v>69</v>
      </c>
      <c r="BA5" t="s">
        <v>175</v>
      </c>
      <c r="BB5">
        <v>1</v>
      </c>
      <c r="BC5" t="s">
        <v>266</v>
      </c>
      <c r="BD5">
        <v>1</v>
      </c>
      <c r="BE5">
        <v>17809.438999999998</v>
      </c>
      <c r="BF5">
        <v>6.9661206060449191E-2</v>
      </c>
      <c r="BG5">
        <v>5.9908637211986304E-2</v>
      </c>
      <c r="BH5">
        <v>119061.14900000002</v>
      </c>
      <c r="BI5">
        <v>1.0420082540947086E-2</v>
      </c>
      <c r="BJ5">
        <v>8.9612709852144937E-3</v>
      </c>
      <c r="BK5">
        <v>1</v>
      </c>
      <c r="BL5" t="s">
        <v>69</v>
      </c>
      <c r="BM5">
        <v>0</v>
      </c>
      <c r="BN5" t="s">
        <v>232</v>
      </c>
    </row>
    <row r="6" spans="1:66">
      <c r="A6" s="138" t="str">
        <f t="shared" ref="A6:A7" si="0">W6</f>
        <v>세운교통</v>
      </c>
      <c r="B6" s="238" t="str">
        <f t="shared" ref="B6:B30" si="1">X6</f>
        <v>11</v>
      </c>
      <c r="C6" s="139" t="str">
        <f t="shared" ref="C6:C7" si="2">Y6</f>
        <v>70바3828</v>
      </c>
      <c r="D6" s="113" t="str">
        <f t="shared" ref="D6:D7" si="3">Z6</f>
        <v>대형</v>
      </c>
      <c r="E6" s="109" t="str">
        <f>AZ6</f>
        <v>S</v>
      </c>
      <c r="F6" s="159">
        <f>G6/H6</f>
        <v>1.0852380952380951</v>
      </c>
      <c r="G6" s="160">
        <f>AE6</f>
        <v>2.2789999999999999</v>
      </c>
      <c r="H6" s="161">
        <f>AF6</f>
        <v>2.1</v>
      </c>
      <c r="I6" s="162">
        <f t="shared" ref="I6:I7" si="4">AC6</f>
        <v>4284.326</v>
      </c>
      <c r="J6" s="163">
        <f t="shared" ref="J6:J7" si="5">AI6/AH6</f>
        <v>1.7569767818095286E-2</v>
      </c>
      <c r="K6" s="163">
        <f t="shared" ref="K6:K7" si="6">AJ6/AH6</f>
        <v>0.3770850214138356</v>
      </c>
      <c r="L6" s="163">
        <f t="shared" ref="L6:L7" si="7">AK6/AC6</f>
        <v>8.9395624889422515E-2</v>
      </c>
      <c r="M6" s="164">
        <f t="shared" ref="M6:M7" si="8">AG6</f>
        <v>13.875999999999999</v>
      </c>
      <c r="N6" s="165">
        <f t="shared" ref="N6:N7" si="9">IF(AW6=0,AT6,"속도계이상")</f>
        <v>0.30299999999999999</v>
      </c>
      <c r="O6" s="165">
        <f t="shared" ref="O6:O7" si="10">IF(AW6=0,AU6,"속도계이상")</f>
        <v>15.824999999999999</v>
      </c>
      <c r="P6" s="166">
        <f t="shared" ref="P6:P7" si="11">AQ6/60</f>
        <v>0</v>
      </c>
      <c r="Q6" s="167">
        <f t="shared" ref="Q6:Q7" si="12">AN6</f>
        <v>76</v>
      </c>
      <c r="R6" s="168">
        <f t="shared" ref="R6:R7" si="13">AC6/(AH6-AI6-AJ6)</f>
        <v>25.586671805987326</v>
      </c>
      <c r="S6" s="140">
        <f t="shared" ref="S6:S7" si="14">IF(AW6=0,AL6,"속도계이상")</f>
        <v>13</v>
      </c>
      <c r="T6" s="140">
        <f t="shared" ref="T6:T7" si="15">IF(AW6=0,AM6,"속도계이상")</f>
        <v>678</v>
      </c>
      <c r="U6" t="s">
        <v>118</v>
      </c>
      <c r="V6" s="5" t="s">
        <v>119</v>
      </c>
      <c r="W6" t="s">
        <v>118</v>
      </c>
      <c r="X6" s="5" t="s">
        <v>119</v>
      </c>
      <c r="Y6" t="s">
        <v>177</v>
      </c>
      <c r="Z6" t="s">
        <v>141</v>
      </c>
      <c r="AA6" t="s">
        <v>48</v>
      </c>
      <c r="AB6">
        <v>520</v>
      </c>
      <c r="AC6" s="1">
        <v>4284.326</v>
      </c>
      <c r="AD6" s="1">
        <v>1879.546</v>
      </c>
      <c r="AE6" s="28">
        <v>2.2789999999999999</v>
      </c>
      <c r="AF6">
        <v>2.1</v>
      </c>
      <c r="AG6">
        <v>13.875999999999999</v>
      </c>
      <c r="AH6">
        <v>276.60854999999998</v>
      </c>
      <c r="AI6">
        <v>4.8599480000000002</v>
      </c>
      <c r="AJ6">
        <v>104.304941</v>
      </c>
      <c r="AK6">
        <v>383</v>
      </c>
      <c r="AL6">
        <v>13</v>
      </c>
      <c r="AM6">
        <v>678</v>
      </c>
      <c r="AN6">
        <v>76</v>
      </c>
      <c r="AO6">
        <v>15.488769</v>
      </c>
      <c r="AP6">
        <v>532.1</v>
      </c>
      <c r="AQ6">
        <v>0</v>
      </c>
      <c r="AR6">
        <v>22</v>
      </c>
      <c r="AS6">
        <v>17687</v>
      </c>
      <c r="AT6">
        <v>0.30299999999999999</v>
      </c>
      <c r="AU6">
        <v>15.824999999999999</v>
      </c>
      <c r="AV6">
        <v>36928</v>
      </c>
      <c r="AW6">
        <v>0</v>
      </c>
      <c r="AX6" s="29">
        <v>0.62</v>
      </c>
      <c r="AY6">
        <v>1.0852380952380951</v>
      </c>
      <c r="AZ6" t="s">
        <v>71</v>
      </c>
      <c r="BA6" t="s">
        <v>175</v>
      </c>
      <c r="BB6">
        <v>2</v>
      </c>
      <c r="BC6" t="s">
        <v>255</v>
      </c>
      <c r="BD6">
        <v>8</v>
      </c>
      <c r="BE6">
        <v>17809.438999999998</v>
      </c>
      <c r="BF6">
        <v>0.24056490493608476</v>
      </c>
      <c r="BG6">
        <v>0.26107019921397007</v>
      </c>
      <c r="BH6">
        <v>119061.14900000002</v>
      </c>
      <c r="BI6">
        <v>3.5984248732556741E-2</v>
      </c>
      <c r="BJ6">
        <v>3.9051477553093718E-2</v>
      </c>
      <c r="BK6">
        <v>1</v>
      </c>
      <c r="BL6" t="s">
        <v>71</v>
      </c>
      <c r="BM6">
        <v>0</v>
      </c>
      <c r="BN6" t="s">
        <v>232</v>
      </c>
    </row>
    <row r="7" spans="1:66">
      <c r="A7" s="141" t="str">
        <f t="shared" si="0"/>
        <v>세운교통</v>
      </c>
      <c r="B7" s="141" t="str">
        <f t="shared" si="1"/>
        <v>11</v>
      </c>
      <c r="C7" s="142" t="str">
        <f t="shared" si="2"/>
        <v>70바3840</v>
      </c>
      <c r="D7" s="130" t="str">
        <f t="shared" si="3"/>
        <v>저상</v>
      </c>
      <c r="E7" s="126" t="str">
        <f t="shared" ref="E7:E30" si="16">AZ7</f>
        <v>S</v>
      </c>
      <c r="F7" s="149">
        <f t="shared" ref="F7:F30" si="17">G7/H7</f>
        <v>1.0689473684210526</v>
      </c>
      <c r="G7" s="150">
        <f t="shared" ref="G7:G30" si="18">AE7</f>
        <v>2.0310000000000001</v>
      </c>
      <c r="H7" s="151">
        <f t="shared" ref="H7:H30" si="19">AF7</f>
        <v>1.9</v>
      </c>
      <c r="I7" s="152">
        <f t="shared" si="4"/>
        <v>6564.3389999999999</v>
      </c>
      <c r="J7" s="153">
        <f t="shared" si="5"/>
        <v>2.6460937185804251E-2</v>
      </c>
      <c r="K7" s="153">
        <f t="shared" si="6"/>
        <v>0.40431923307231454</v>
      </c>
      <c r="L7" s="153">
        <f t="shared" si="7"/>
        <v>0.23551495436174152</v>
      </c>
      <c r="M7" s="154">
        <f t="shared" si="8"/>
        <v>13.747</v>
      </c>
      <c r="N7" s="155">
        <f t="shared" si="9"/>
        <v>4.5999999999999999E-2</v>
      </c>
      <c r="O7" s="155">
        <f t="shared" si="10"/>
        <v>21.495000000000001</v>
      </c>
      <c r="P7" s="156">
        <f t="shared" si="11"/>
        <v>0</v>
      </c>
      <c r="Q7" s="157">
        <f t="shared" si="12"/>
        <v>75</v>
      </c>
      <c r="R7" s="158">
        <f t="shared" si="13"/>
        <v>25.080568119347511</v>
      </c>
      <c r="S7" s="143">
        <f t="shared" si="14"/>
        <v>3</v>
      </c>
      <c r="T7" s="143">
        <f t="shared" si="15"/>
        <v>1411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178</v>
      </c>
      <c r="Z7" s="4" t="s">
        <v>172</v>
      </c>
      <c r="AA7" s="4" t="s">
        <v>174</v>
      </c>
      <c r="AB7" s="4">
        <v>520</v>
      </c>
      <c r="AC7" s="4">
        <v>6564.3389999999999</v>
      </c>
      <c r="AD7" s="4">
        <v>3232.326</v>
      </c>
      <c r="AE7" s="4">
        <v>2.0310000000000001</v>
      </c>
      <c r="AF7" s="4">
        <v>1.9</v>
      </c>
      <c r="AG7" s="4">
        <v>13.747</v>
      </c>
      <c r="AH7" s="4">
        <v>459.80491599999999</v>
      </c>
      <c r="AI7" s="4">
        <v>12.166869</v>
      </c>
      <c r="AJ7" s="4">
        <v>185.907971</v>
      </c>
      <c r="AK7" s="4">
        <v>1546</v>
      </c>
      <c r="AL7" s="4">
        <v>3</v>
      </c>
      <c r="AM7" s="4">
        <v>1411</v>
      </c>
      <c r="AN7" s="4">
        <v>75</v>
      </c>
      <c r="AO7" s="4">
        <v>14.276356</v>
      </c>
      <c r="AP7" s="4">
        <v>3406.9</v>
      </c>
      <c r="AQ7" s="4">
        <v>0</v>
      </c>
      <c r="AR7" s="4">
        <v>117</v>
      </c>
      <c r="AS7" s="4">
        <v>109295</v>
      </c>
      <c r="AT7" s="4">
        <v>4.5999999999999999E-2</v>
      </c>
      <c r="AU7" s="4">
        <v>21.495000000000001</v>
      </c>
      <c r="AV7" s="4">
        <v>50681</v>
      </c>
      <c r="AW7" s="4">
        <v>0</v>
      </c>
      <c r="AX7" s="30">
        <v>0.56000000000000005</v>
      </c>
      <c r="AY7">
        <v>1.0689473684210526</v>
      </c>
      <c r="AZ7" t="s">
        <v>71</v>
      </c>
      <c r="BA7" t="s">
        <v>175</v>
      </c>
      <c r="BB7">
        <v>3</v>
      </c>
      <c r="BC7" t="s">
        <v>333</v>
      </c>
      <c r="BD7">
        <v>6</v>
      </c>
      <c r="BE7">
        <v>17809.438999999998</v>
      </c>
      <c r="BF7">
        <v>0.36858763490528818</v>
      </c>
      <c r="BG7">
        <v>0.3940007823645475</v>
      </c>
      <c r="BH7">
        <v>119061.14900000002</v>
      </c>
      <c r="BI7">
        <v>5.5134181512056457E-2</v>
      </c>
      <c r="BJ7">
        <v>5.8935538237361404E-2</v>
      </c>
      <c r="BK7">
        <v>1</v>
      </c>
      <c r="BL7" t="s">
        <v>71</v>
      </c>
      <c r="BM7">
        <v>0</v>
      </c>
      <c r="BN7" t="s">
        <v>232</v>
      </c>
    </row>
    <row r="8" spans="1:66">
      <c r="A8" s="138" t="str">
        <f t="shared" ref="A8:A30" si="20">W8</f>
        <v>세운교통</v>
      </c>
      <c r="B8" s="238" t="str">
        <f t="shared" si="1"/>
        <v>11</v>
      </c>
      <c r="C8" s="139" t="str">
        <f t="shared" ref="C8:C30" si="21">Y8</f>
        <v>70바3841</v>
      </c>
      <c r="D8" s="113" t="str">
        <f t="shared" ref="D8:D30" si="22">Z8</f>
        <v>저상</v>
      </c>
      <c r="E8" s="109" t="str">
        <f t="shared" si="16"/>
        <v>S</v>
      </c>
      <c r="F8" s="159">
        <f t="shared" si="17"/>
        <v>1.1577272727272727</v>
      </c>
      <c r="G8" s="160">
        <f t="shared" si="18"/>
        <v>2.5470000000000002</v>
      </c>
      <c r="H8" s="161">
        <f t="shared" si="19"/>
        <v>2.2000000000000002</v>
      </c>
      <c r="I8" s="162">
        <f t="shared" ref="I8:I30" si="23">AC8</f>
        <v>5720.1469999999999</v>
      </c>
      <c r="J8" s="163">
        <f t="shared" ref="J8:J30" si="24">AI8/AH8</f>
        <v>2.6211780539987586E-2</v>
      </c>
      <c r="K8" s="163">
        <f t="shared" ref="K8:K30" si="25">AJ8/AH8</f>
        <v>0.39956048144227263</v>
      </c>
      <c r="L8" s="163">
        <f t="shared" ref="L8:L30" si="26">AK8/AC8</f>
        <v>0.23338561054462412</v>
      </c>
      <c r="M8" s="164">
        <f t="shared" ref="M8:M30" si="27">AG8</f>
        <v>12.696</v>
      </c>
      <c r="N8" s="165">
        <f t="shared" ref="N8:N30" si="28">IF(AW8=0,AT8,"속도계이상")</f>
        <v>7.0000000000000007E-2</v>
      </c>
      <c r="O8" s="165">
        <f t="shared" ref="O8:O30" si="29">IF(AW8=0,AU8,"속도계이상")</f>
        <v>31.712</v>
      </c>
      <c r="P8" s="166">
        <f t="shared" ref="P8:P30" si="30">AQ8/60</f>
        <v>0</v>
      </c>
      <c r="Q8" s="167">
        <f t="shared" ref="Q8:Q30" si="31">AN8</f>
        <v>76</v>
      </c>
      <c r="R8" s="168">
        <f t="shared" ref="R8:R30" si="32">AC8/(AH8-AI8-AJ8)</f>
        <v>24.005757137671395</v>
      </c>
      <c r="S8" s="140">
        <f t="shared" ref="S8:S30" si="33">IF(AW8=0,AL8,"속도계이상")</f>
        <v>4</v>
      </c>
      <c r="T8" s="140">
        <f t="shared" ref="T8:T30" si="34">IF(AW8=0,AM8,"속도계이상")</f>
        <v>1814</v>
      </c>
      <c r="U8" t="s">
        <v>118</v>
      </c>
      <c r="V8" s="5" t="s">
        <v>119</v>
      </c>
      <c r="W8" t="s">
        <v>118</v>
      </c>
      <c r="X8" s="5" t="s">
        <v>119</v>
      </c>
      <c r="Y8" t="s">
        <v>353</v>
      </c>
      <c r="Z8" t="s">
        <v>172</v>
      </c>
      <c r="AA8" t="s">
        <v>174</v>
      </c>
      <c r="AB8">
        <v>520</v>
      </c>
      <c r="AC8" s="1">
        <v>5720.1469999999999</v>
      </c>
      <c r="AD8" s="1">
        <v>2245.6509999999998</v>
      </c>
      <c r="AE8" s="28">
        <v>2.5470000000000002</v>
      </c>
      <c r="AF8">
        <v>2.2000000000000002</v>
      </c>
      <c r="AG8">
        <v>12.696</v>
      </c>
      <c r="AH8">
        <v>414.96131800000001</v>
      </c>
      <c r="AI8">
        <v>10.876875</v>
      </c>
      <c r="AJ8">
        <v>165.802144</v>
      </c>
      <c r="AK8">
        <v>1335</v>
      </c>
      <c r="AL8">
        <v>4</v>
      </c>
      <c r="AM8">
        <v>1814</v>
      </c>
      <c r="AN8">
        <v>76</v>
      </c>
      <c r="AO8">
        <v>13.784770999999999</v>
      </c>
      <c r="AP8">
        <v>2880.5</v>
      </c>
      <c r="AQ8">
        <v>0</v>
      </c>
      <c r="AR8">
        <v>129</v>
      </c>
      <c r="AS8">
        <v>103194</v>
      </c>
      <c r="AT8">
        <v>7.0000000000000007E-2</v>
      </c>
      <c r="AU8">
        <v>31.712</v>
      </c>
      <c r="AV8">
        <v>46784</v>
      </c>
      <c r="AW8">
        <v>0</v>
      </c>
      <c r="AX8" s="29">
        <v>0.68</v>
      </c>
      <c r="AY8">
        <v>1.1577272727272727</v>
      </c>
      <c r="AZ8" t="s">
        <v>71</v>
      </c>
      <c r="BA8" t="s">
        <v>175</v>
      </c>
      <c r="BB8">
        <v>1</v>
      </c>
      <c r="BC8" t="s">
        <v>179</v>
      </c>
      <c r="BD8">
        <v>6</v>
      </c>
      <c r="BE8">
        <v>17809.438999999998</v>
      </c>
      <c r="BF8">
        <v>0.32118625409817797</v>
      </c>
      <c r="BG8">
        <v>0.37184608599457242</v>
      </c>
      <c r="BH8">
        <v>119061.14900000002</v>
      </c>
      <c r="BI8">
        <v>4.8043774548152555E-2</v>
      </c>
      <c r="BJ8">
        <v>5.5621588079156618E-2</v>
      </c>
      <c r="BK8">
        <v>1</v>
      </c>
      <c r="BL8" t="s">
        <v>71</v>
      </c>
      <c r="BM8">
        <v>0</v>
      </c>
      <c r="BN8" t="s">
        <v>232</v>
      </c>
    </row>
    <row r="9" spans="1:66">
      <c r="A9" s="141" t="str">
        <f t="shared" si="20"/>
        <v>세운교통</v>
      </c>
      <c r="B9" s="141" t="str">
        <f t="shared" si="1"/>
        <v>24-1</v>
      </c>
      <c r="C9" s="142" t="str">
        <f t="shared" si="21"/>
        <v>70바3810</v>
      </c>
      <c r="D9" s="130" t="str">
        <f t="shared" si="22"/>
        <v>대형</v>
      </c>
      <c r="E9" s="126" t="str">
        <f t="shared" si="16"/>
        <v>C</v>
      </c>
      <c r="F9" s="149">
        <f t="shared" si="17"/>
        <v>0.86909090909090903</v>
      </c>
      <c r="G9" s="150">
        <f t="shared" si="18"/>
        <v>1.9119999999999999</v>
      </c>
      <c r="H9" s="151">
        <f t="shared" si="19"/>
        <v>2.2000000000000002</v>
      </c>
      <c r="I9" s="152">
        <f t="shared" si="23"/>
        <v>4836.6189999999997</v>
      </c>
      <c r="J9" s="153">
        <f t="shared" si="24"/>
        <v>4.3719658344806012E-2</v>
      </c>
      <c r="K9" s="153">
        <f t="shared" si="25"/>
        <v>0.41594098730600498</v>
      </c>
      <c r="L9" s="153">
        <f t="shared" si="26"/>
        <v>0.15217241630982306</v>
      </c>
      <c r="M9" s="154">
        <f t="shared" si="27"/>
        <v>14.090999999999999</v>
      </c>
      <c r="N9" s="155">
        <f t="shared" si="28"/>
        <v>0.33100000000000002</v>
      </c>
      <c r="O9" s="155">
        <f t="shared" si="29"/>
        <v>25.245000000000001</v>
      </c>
      <c r="P9" s="156">
        <f t="shared" si="30"/>
        <v>0.11333333333333333</v>
      </c>
      <c r="Q9" s="157">
        <f t="shared" si="31"/>
        <v>84</v>
      </c>
      <c r="R9" s="158">
        <f t="shared" si="32"/>
        <v>27.432983745950079</v>
      </c>
      <c r="S9" s="143">
        <f t="shared" si="33"/>
        <v>16</v>
      </c>
      <c r="T9" s="143">
        <f t="shared" si="34"/>
        <v>1221</v>
      </c>
      <c r="U9" t="s">
        <v>118</v>
      </c>
      <c r="V9" s="5" t="s">
        <v>120</v>
      </c>
      <c r="W9" t="s">
        <v>118</v>
      </c>
      <c r="X9" s="5" t="s">
        <v>120</v>
      </c>
      <c r="Y9" t="s">
        <v>180</v>
      </c>
      <c r="Z9" t="s">
        <v>141</v>
      </c>
      <c r="AA9" t="s">
        <v>181</v>
      </c>
      <c r="AB9">
        <v>520</v>
      </c>
      <c r="AC9" s="1">
        <v>4836.6189999999997</v>
      </c>
      <c r="AD9" s="1">
        <v>2529.1770000000001</v>
      </c>
      <c r="AE9" s="28">
        <v>1.9119999999999999</v>
      </c>
      <c r="AF9">
        <v>2.2000000000000002</v>
      </c>
      <c r="AG9">
        <v>14.090999999999999</v>
      </c>
      <c r="AH9">
        <v>326.28884900000003</v>
      </c>
      <c r="AI9">
        <v>14.265237000000001</v>
      </c>
      <c r="AJ9">
        <v>135.71690599999999</v>
      </c>
      <c r="AK9">
        <v>736</v>
      </c>
      <c r="AL9">
        <v>16</v>
      </c>
      <c r="AM9">
        <v>1221</v>
      </c>
      <c r="AN9">
        <v>84</v>
      </c>
      <c r="AO9">
        <v>14.823119999999999</v>
      </c>
      <c r="AP9">
        <v>11651.4</v>
      </c>
      <c r="AQ9">
        <v>6.8</v>
      </c>
      <c r="AR9">
        <v>129</v>
      </c>
      <c r="AS9">
        <v>119113</v>
      </c>
      <c r="AT9">
        <v>0.33100000000000002</v>
      </c>
      <c r="AU9">
        <v>25.245000000000001</v>
      </c>
      <c r="AV9">
        <v>0</v>
      </c>
      <c r="AW9">
        <v>0</v>
      </c>
      <c r="AX9" s="29">
        <v>0.49</v>
      </c>
      <c r="AY9">
        <v>0.86909090909090903</v>
      </c>
      <c r="AZ9" t="s">
        <v>69</v>
      </c>
      <c r="BA9" t="s">
        <v>240</v>
      </c>
      <c r="BB9">
        <v>1</v>
      </c>
      <c r="BC9" t="s">
        <v>241</v>
      </c>
      <c r="BD9">
        <v>1</v>
      </c>
      <c r="BE9">
        <v>38378.932000000001</v>
      </c>
      <c r="BF9">
        <v>0.12602276165475371</v>
      </c>
      <c r="BG9">
        <v>0.10952523649267686</v>
      </c>
      <c r="BH9">
        <v>119061.14900000002</v>
      </c>
      <c r="BI9">
        <v>4.0622982733015608E-2</v>
      </c>
      <c r="BJ9">
        <v>3.5305064993420836E-2</v>
      </c>
      <c r="BK9">
        <v>1</v>
      </c>
      <c r="BL9" t="s">
        <v>69</v>
      </c>
      <c r="BM9">
        <v>0</v>
      </c>
      <c r="BN9" t="s">
        <v>232</v>
      </c>
    </row>
    <row r="10" spans="1:66">
      <c r="A10" s="138" t="str">
        <f t="shared" si="20"/>
        <v>세운교통</v>
      </c>
      <c r="B10" s="238" t="str">
        <f t="shared" si="1"/>
        <v>24-1</v>
      </c>
      <c r="C10" s="139" t="str">
        <f t="shared" si="21"/>
        <v>70바3812</v>
      </c>
      <c r="D10" s="113" t="str">
        <f t="shared" si="22"/>
        <v>대형</v>
      </c>
      <c r="E10" s="109" t="str">
        <f t="shared" si="16"/>
        <v>B</v>
      </c>
      <c r="F10" s="159">
        <f t="shared" si="17"/>
        <v>0.92956521739130438</v>
      </c>
      <c r="G10" s="160">
        <f t="shared" si="18"/>
        <v>2.1379999999999999</v>
      </c>
      <c r="H10" s="161">
        <f t="shared" si="19"/>
        <v>2.2999999999999998</v>
      </c>
      <c r="I10" s="162">
        <f t="shared" si="23"/>
        <v>3344.5909999999999</v>
      </c>
      <c r="J10" s="163">
        <f t="shared" si="24"/>
        <v>1.5091905843602585E-2</v>
      </c>
      <c r="K10" s="163">
        <f t="shared" si="25"/>
        <v>0.45868717764246769</v>
      </c>
      <c r="L10" s="163">
        <f t="shared" si="26"/>
        <v>0.10614152821675356</v>
      </c>
      <c r="M10" s="164">
        <f t="shared" si="27"/>
        <v>10.298</v>
      </c>
      <c r="N10" s="165">
        <f t="shared" si="28"/>
        <v>0.09</v>
      </c>
      <c r="O10" s="165">
        <f t="shared" si="29"/>
        <v>14.89</v>
      </c>
      <c r="P10" s="166">
        <f t="shared" si="30"/>
        <v>0</v>
      </c>
      <c r="Q10" s="167">
        <f t="shared" si="31"/>
        <v>72</v>
      </c>
      <c r="R10" s="168">
        <f t="shared" si="32"/>
        <v>25.68212462493754</v>
      </c>
      <c r="S10" s="140">
        <f t="shared" si="33"/>
        <v>3</v>
      </c>
      <c r="T10" s="140">
        <f t="shared" si="34"/>
        <v>498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277</v>
      </c>
      <c r="Z10" s="4" t="s">
        <v>141</v>
      </c>
      <c r="AA10" s="4" t="s">
        <v>181</v>
      </c>
      <c r="AB10" s="4">
        <v>520</v>
      </c>
      <c r="AC10" s="4">
        <v>3344.5909999999999</v>
      </c>
      <c r="AD10" s="4">
        <v>1564.4179999999999</v>
      </c>
      <c r="AE10" s="4">
        <v>2.1379999999999999</v>
      </c>
      <c r="AF10" s="4">
        <v>2.2999999999999998</v>
      </c>
      <c r="AG10" s="4">
        <v>10.298</v>
      </c>
      <c r="AH10" s="4">
        <v>247.48219599999999</v>
      </c>
      <c r="AI10" s="4">
        <v>3.7349779999999999</v>
      </c>
      <c r="AJ10" s="4">
        <v>113.51691</v>
      </c>
      <c r="AK10" s="4">
        <v>355</v>
      </c>
      <c r="AL10" s="4">
        <v>3</v>
      </c>
      <c r="AM10" s="4">
        <v>498</v>
      </c>
      <c r="AN10" s="4">
        <v>72</v>
      </c>
      <c r="AO10" s="4">
        <v>13.514471</v>
      </c>
      <c r="AP10" s="4">
        <v>808.9</v>
      </c>
      <c r="AQ10" s="4">
        <v>0</v>
      </c>
      <c r="AR10" s="4">
        <v>149</v>
      </c>
      <c r="AS10" s="4">
        <v>157674</v>
      </c>
      <c r="AT10" s="4">
        <v>0.09</v>
      </c>
      <c r="AU10" s="4">
        <v>14.89</v>
      </c>
      <c r="AV10" s="4">
        <v>6593</v>
      </c>
      <c r="AW10" s="4">
        <v>0</v>
      </c>
      <c r="AX10" s="30">
        <v>0.48</v>
      </c>
      <c r="AY10">
        <v>0.92956521739130438</v>
      </c>
      <c r="AZ10" t="s">
        <v>68</v>
      </c>
      <c r="BA10" t="s">
        <v>240</v>
      </c>
      <c r="BB10">
        <v>2</v>
      </c>
      <c r="BC10" t="s">
        <v>326</v>
      </c>
      <c r="BD10">
        <v>3</v>
      </c>
      <c r="BE10">
        <v>38378.932000000001</v>
      </c>
      <c r="BF10">
        <v>8.7146536542496794E-2</v>
      </c>
      <c r="BG10">
        <v>8.1008389186025279E-2</v>
      </c>
      <c r="BH10">
        <v>119061.14900000002</v>
      </c>
      <c r="BI10">
        <v>2.8091371770652063E-2</v>
      </c>
      <c r="BJ10">
        <v>2.6112762106806135E-2</v>
      </c>
      <c r="BK10">
        <v>1</v>
      </c>
      <c r="BL10" t="s">
        <v>70</v>
      </c>
      <c r="BM10">
        <v>3</v>
      </c>
      <c r="BN10" t="s">
        <v>302</v>
      </c>
    </row>
    <row r="11" spans="1:66">
      <c r="A11" s="141" t="str">
        <f t="shared" si="20"/>
        <v>세운교통</v>
      </c>
      <c r="B11" s="141" t="str">
        <f t="shared" si="1"/>
        <v>24-1</v>
      </c>
      <c r="C11" s="142" t="str">
        <f t="shared" si="21"/>
        <v>70바3813</v>
      </c>
      <c r="D11" s="130" t="str">
        <f t="shared" si="22"/>
        <v>대형</v>
      </c>
      <c r="E11" s="126" t="str">
        <f t="shared" si="16"/>
        <v>D</v>
      </c>
      <c r="F11" s="149">
        <f t="shared" si="17"/>
        <v>0.81304347826086965</v>
      </c>
      <c r="G11" s="150">
        <f t="shared" si="18"/>
        <v>1.87</v>
      </c>
      <c r="H11" s="151">
        <f t="shared" si="19"/>
        <v>2.2999999999999998</v>
      </c>
      <c r="I11" s="152">
        <f t="shared" si="23"/>
        <v>6499.2879999999996</v>
      </c>
      <c r="J11" s="153">
        <f t="shared" si="24"/>
        <v>3.1097915695438912E-2</v>
      </c>
      <c r="K11" s="153">
        <f t="shared" si="25"/>
        <v>0.41187708889891173</v>
      </c>
      <c r="L11" s="153">
        <f t="shared" si="26"/>
        <v>0.13001424155999858</v>
      </c>
      <c r="M11" s="154">
        <f t="shared" si="27"/>
        <v>13.468999999999999</v>
      </c>
      <c r="N11" s="155">
        <f t="shared" si="28"/>
        <v>0.185</v>
      </c>
      <c r="O11" s="155">
        <f t="shared" si="29"/>
        <v>11.54</v>
      </c>
      <c r="P11" s="156">
        <f t="shared" si="30"/>
        <v>0</v>
      </c>
      <c r="Q11" s="157">
        <f t="shared" si="31"/>
        <v>82</v>
      </c>
      <c r="R11" s="158">
        <f t="shared" si="32"/>
        <v>28.348083882899694</v>
      </c>
      <c r="S11" s="143">
        <f t="shared" si="33"/>
        <v>12</v>
      </c>
      <c r="T11" s="143">
        <f t="shared" si="34"/>
        <v>750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182</v>
      </c>
      <c r="Z11" t="s">
        <v>141</v>
      </c>
      <c r="AA11" t="s">
        <v>181</v>
      </c>
      <c r="AB11">
        <v>520</v>
      </c>
      <c r="AC11" s="1">
        <v>6499.2879999999996</v>
      </c>
      <c r="AD11" s="1">
        <v>3475.8090000000002</v>
      </c>
      <c r="AE11" s="28">
        <v>1.87</v>
      </c>
      <c r="AF11">
        <v>2.2999999999999998</v>
      </c>
      <c r="AG11">
        <v>13.468999999999999</v>
      </c>
      <c r="AH11">
        <v>411.59244000000001</v>
      </c>
      <c r="AI11">
        <v>12.799666999999999</v>
      </c>
      <c r="AJ11">
        <v>169.525496</v>
      </c>
      <c r="AK11">
        <v>845</v>
      </c>
      <c r="AL11">
        <v>12</v>
      </c>
      <c r="AM11">
        <v>750</v>
      </c>
      <c r="AN11">
        <v>82</v>
      </c>
      <c r="AO11">
        <v>15.790590999999999</v>
      </c>
      <c r="AP11">
        <v>8515.6</v>
      </c>
      <c r="AQ11">
        <v>0</v>
      </c>
      <c r="AR11">
        <v>139</v>
      </c>
      <c r="AS11">
        <v>139640</v>
      </c>
      <c r="AT11">
        <v>0.185</v>
      </c>
      <c r="AU11">
        <v>11.54</v>
      </c>
      <c r="AV11">
        <v>47844</v>
      </c>
      <c r="AW11">
        <v>0</v>
      </c>
      <c r="AX11" s="29">
        <v>0.45</v>
      </c>
      <c r="AY11">
        <v>0.81304347826086965</v>
      </c>
      <c r="AZ11" t="s">
        <v>67</v>
      </c>
      <c r="BA11" t="s">
        <v>240</v>
      </c>
      <c r="BB11">
        <v>2</v>
      </c>
      <c r="BC11" t="s">
        <v>282</v>
      </c>
      <c r="BD11">
        <v>5</v>
      </c>
      <c r="BE11">
        <v>38378.932000000001</v>
      </c>
      <c r="BF11">
        <v>0.1693452022062521</v>
      </c>
      <c r="BG11">
        <v>0.1376850122285615</v>
      </c>
      <c r="BH11">
        <v>119061.14900000002</v>
      </c>
      <c r="BI11">
        <v>5.4587815207461157E-2</v>
      </c>
      <c r="BJ11">
        <v>4.4382267146935814E-2</v>
      </c>
      <c r="BK11">
        <v>1</v>
      </c>
      <c r="BL11" t="s">
        <v>67</v>
      </c>
      <c r="BM11">
        <v>0</v>
      </c>
      <c r="BN11" t="s">
        <v>232</v>
      </c>
    </row>
    <row r="12" spans="1:66" s="2" customFormat="1">
      <c r="A12" s="138" t="str">
        <f t="shared" si="20"/>
        <v>세운교통</v>
      </c>
      <c r="B12" s="238" t="str">
        <f t="shared" si="1"/>
        <v>24-1</v>
      </c>
      <c r="C12" s="139" t="str">
        <f t="shared" si="21"/>
        <v>70바3833</v>
      </c>
      <c r="D12" s="113" t="str">
        <f t="shared" si="22"/>
        <v>대형</v>
      </c>
      <c r="E12" s="109" t="str">
        <f t="shared" si="16"/>
        <v>B</v>
      </c>
      <c r="F12" s="159">
        <f t="shared" si="17"/>
        <v>0.94304347826086965</v>
      </c>
      <c r="G12" s="160">
        <f t="shared" si="18"/>
        <v>2.169</v>
      </c>
      <c r="H12" s="161">
        <f t="shared" si="19"/>
        <v>2.2999999999999998</v>
      </c>
      <c r="I12" s="162">
        <f t="shared" si="23"/>
        <v>5642.6719999999996</v>
      </c>
      <c r="J12" s="163">
        <f t="shared" si="24"/>
        <v>2.0347811164159974E-2</v>
      </c>
      <c r="K12" s="163">
        <f t="shared" si="25"/>
        <v>0.37629377251296053</v>
      </c>
      <c r="L12" s="163">
        <f t="shared" si="26"/>
        <v>8.2407767100409174E-2</v>
      </c>
      <c r="M12" s="164">
        <f t="shared" si="27"/>
        <v>11.457000000000001</v>
      </c>
      <c r="N12" s="165">
        <f t="shared" si="28"/>
        <v>3.5000000000000003E-2</v>
      </c>
      <c r="O12" s="165">
        <f t="shared" si="29"/>
        <v>20.504000000000001</v>
      </c>
      <c r="P12" s="166">
        <f t="shared" si="30"/>
        <v>0.86333333333333329</v>
      </c>
      <c r="Q12" s="167">
        <f t="shared" si="31"/>
        <v>89</v>
      </c>
      <c r="R12" s="168">
        <f t="shared" si="32"/>
        <v>27.226286764595894</v>
      </c>
      <c r="S12" s="140">
        <f t="shared" si="33"/>
        <v>2</v>
      </c>
      <c r="T12" s="140">
        <f t="shared" si="34"/>
        <v>1157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183</v>
      </c>
      <c r="Z12" t="s">
        <v>141</v>
      </c>
      <c r="AA12" t="s">
        <v>181</v>
      </c>
      <c r="AB12">
        <v>520</v>
      </c>
      <c r="AC12" s="1">
        <v>5642.6719999999996</v>
      </c>
      <c r="AD12" s="1">
        <v>2601.9349999999999</v>
      </c>
      <c r="AE12" s="28">
        <v>2.169</v>
      </c>
      <c r="AF12">
        <v>2.2999999999999998</v>
      </c>
      <c r="AG12">
        <v>11.457000000000001</v>
      </c>
      <c r="AH12">
        <v>343.49547200000001</v>
      </c>
      <c r="AI12">
        <v>6.9893809999999998</v>
      </c>
      <c r="AJ12">
        <v>129.25520700000001</v>
      </c>
      <c r="AK12">
        <v>465</v>
      </c>
      <c r="AL12">
        <v>2</v>
      </c>
      <c r="AM12">
        <v>1157</v>
      </c>
      <c r="AN12">
        <v>89</v>
      </c>
      <c r="AO12">
        <v>16.427209000000001</v>
      </c>
      <c r="AP12">
        <v>4260.2</v>
      </c>
      <c r="AQ12">
        <v>51.8</v>
      </c>
      <c r="AR12">
        <v>61</v>
      </c>
      <c r="AS12">
        <v>57216</v>
      </c>
      <c r="AT12">
        <v>3.5000000000000003E-2</v>
      </c>
      <c r="AU12">
        <v>20.504000000000001</v>
      </c>
      <c r="AV12">
        <v>47333</v>
      </c>
      <c r="AW12">
        <v>0</v>
      </c>
      <c r="AX12" s="29">
        <v>0.49</v>
      </c>
      <c r="AY12" s="2">
        <v>0.94304347826086965</v>
      </c>
      <c r="AZ12" s="2" t="s">
        <v>68</v>
      </c>
      <c r="BA12" s="2" t="s">
        <v>240</v>
      </c>
      <c r="BB12" s="2">
        <v>1</v>
      </c>
      <c r="BC12" s="2" t="s">
        <v>242</v>
      </c>
      <c r="BD12" s="2">
        <v>7</v>
      </c>
      <c r="BE12" s="2">
        <v>38378.932000000001</v>
      </c>
      <c r="BF12" s="2">
        <v>0.14702524812311085</v>
      </c>
      <c r="BG12" s="2">
        <v>0.13865120138218587</v>
      </c>
      <c r="BH12" s="2">
        <v>119061.14900000002</v>
      </c>
      <c r="BI12" s="2">
        <v>4.7393058503072218E-2</v>
      </c>
      <c r="BJ12" s="2">
        <v>4.4693714736158109E-2</v>
      </c>
      <c r="BK12" s="2">
        <v>1</v>
      </c>
      <c r="BL12" s="2" t="s">
        <v>68</v>
      </c>
      <c r="BM12" s="2">
        <v>0</v>
      </c>
      <c r="BN12" s="2" t="s">
        <v>232</v>
      </c>
    </row>
    <row r="13" spans="1:66">
      <c r="A13" s="141" t="str">
        <f t="shared" si="20"/>
        <v>세운교통</v>
      </c>
      <c r="B13" s="141" t="str">
        <f t="shared" si="1"/>
        <v>24-1</v>
      </c>
      <c r="C13" s="142" t="str">
        <f t="shared" si="21"/>
        <v>70바3834</v>
      </c>
      <c r="D13" s="130" t="str">
        <f t="shared" si="22"/>
        <v>저상</v>
      </c>
      <c r="E13" s="126" t="str">
        <f t="shared" si="16"/>
        <v>D</v>
      </c>
      <c r="F13" s="149">
        <f t="shared" si="17"/>
        <v>0.80869565217391315</v>
      </c>
      <c r="G13" s="150">
        <f t="shared" si="18"/>
        <v>1.86</v>
      </c>
      <c r="H13" s="151">
        <f t="shared" si="19"/>
        <v>2.2999999999999998</v>
      </c>
      <c r="I13" s="152">
        <f t="shared" si="23"/>
        <v>4052.6790000000001</v>
      </c>
      <c r="J13" s="153">
        <f t="shared" si="24"/>
        <v>3.347748880195231E-2</v>
      </c>
      <c r="K13" s="153">
        <f t="shared" si="25"/>
        <v>0.42738098562473237</v>
      </c>
      <c r="L13" s="153">
        <f t="shared" si="26"/>
        <v>0.17692000772822125</v>
      </c>
      <c r="M13" s="154">
        <f t="shared" si="27"/>
        <v>17.111000000000001</v>
      </c>
      <c r="N13" s="155">
        <f t="shared" si="28"/>
        <v>0.49399999999999999</v>
      </c>
      <c r="O13" s="155">
        <f t="shared" si="29"/>
        <v>64.055999999999997</v>
      </c>
      <c r="P13" s="156">
        <f t="shared" si="30"/>
        <v>0</v>
      </c>
      <c r="Q13" s="157">
        <f t="shared" si="31"/>
        <v>79</v>
      </c>
      <c r="R13" s="158">
        <f t="shared" si="32"/>
        <v>29.905692643435255</v>
      </c>
      <c r="S13" s="143">
        <f t="shared" si="33"/>
        <v>20</v>
      </c>
      <c r="T13" s="143">
        <f t="shared" si="34"/>
        <v>2596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184</v>
      </c>
      <c r="Z13" s="4" t="s">
        <v>172</v>
      </c>
      <c r="AA13" s="4" t="s">
        <v>174</v>
      </c>
      <c r="AB13" s="4">
        <v>520</v>
      </c>
      <c r="AC13" s="4">
        <v>4052.6790000000001</v>
      </c>
      <c r="AD13" s="4">
        <v>2178.2959999999998</v>
      </c>
      <c r="AE13" s="4">
        <v>1.86</v>
      </c>
      <c r="AF13" s="4">
        <v>2.2999999999999998</v>
      </c>
      <c r="AG13" s="4">
        <v>17.111000000000001</v>
      </c>
      <c r="AH13" s="4">
        <v>251.353859</v>
      </c>
      <c r="AI13" s="4">
        <v>8.4146959999999993</v>
      </c>
      <c r="AJ13" s="4">
        <v>107.42386</v>
      </c>
      <c r="AK13" s="4">
        <v>717</v>
      </c>
      <c r="AL13" s="4">
        <v>20</v>
      </c>
      <c r="AM13" s="4">
        <v>2596</v>
      </c>
      <c r="AN13" s="4">
        <v>79</v>
      </c>
      <c r="AO13" s="4">
        <v>16.1234</v>
      </c>
      <c r="AP13" s="4">
        <v>6016.1</v>
      </c>
      <c r="AQ13" s="4">
        <v>0</v>
      </c>
      <c r="AR13" s="4">
        <v>102</v>
      </c>
      <c r="AS13" s="4">
        <v>93265</v>
      </c>
      <c r="AT13" s="4">
        <v>0.49399999999999999</v>
      </c>
      <c r="AU13" s="4">
        <v>64.055999999999997</v>
      </c>
      <c r="AV13" s="4">
        <v>27331</v>
      </c>
      <c r="AW13" s="4">
        <v>0</v>
      </c>
      <c r="AX13" s="30">
        <v>0.5</v>
      </c>
      <c r="AY13">
        <v>0.80869565217391315</v>
      </c>
      <c r="AZ13" t="s">
        <v>67</v>
      </c>
      <c r="BA13" t="s">
        <v>240</v>
      </c>
      <c r="BB13">
        <v>3</v>
      </c>
      <c r="BC13" t="s">
        <v>281</v>
      </c>
      <c r="BD13">
        <v>7</v>
      </c>
      <c r="BE13">
        <v>38378.932000000001</v>
      </c>
      <c r="BF13">
        <v>0.1055964506776791</v>
      </c>
      <c r="BG13">
        <v>8.539539054803616E-2</v>
      </c>
      <c r="BH13">
        <v>119061.14900000002</v>
      </c>
      <c r="BI13">
        <v>3.4038635054664215E-2</v>
      </c>
      <c r="BJ13">
        <v>2.7526896174641498E-2</v>
      </c>
      <c r="BK13">
        <v>1</v>
      </c>
      <c r="BL13" t="s">
        <v>67</v>
      </c>
      <c r="BM13">
        <v>0</v>
      </c>
      <c r="BN13" t="s">
        <v>232</v>
      </c>
    </row>
    <row r="14" spans="1:66">
      <c r="A14" s="138" t="str">
        <f t="shared" si="20"/>
        <v>세운교통</v>
      </c>
      <c r="B14" s="238" t="str">
        <f t="shared" si="1"/>
        <v>24-1</v>
      </c>
      <c r="C14" s="139" t="str">
        <f t="shared" si="21"/>
        <v>70바3853</v>
      </c>
      <c r="D14" s="113" t="str">
        <f t="shared" si="22"/>
        <v>저상</v>
      </c>
      <c r="E14" s="109" t="str">
        <f t="shared" si="16"/>
        <v>D</v>
      </c>
      <c r="F14" s="159">
        <f t="shared" si="17"/>
        <v>0.80260869565217396</v>
      </c>
      <c r="G14" s="160">
        <f t="shared" si="18"/>
        <v>1.8460000000000001</v>
      </c>
      <c r="H14" s="161">
        <f t="shared" si="19"/>
        <v>2.2999999999999998</v>
      </c>
      <c r="I14" s="162">
        <f t="shared" si="23"/>
        <v>3467.0479999999998</v>
      </c>
      <c r="J14" s="163">
        <f t="shared" si="24"/>
        <v>2.1947412611781947E-2</v>
      </c>
      <c r="K14" s="163">
        <f t="shared" si="25"/>
        <v>0.46109386935643876</v>
      </c>
      <c r="L14" s="163">
        <f t="shared" si="26"/>
        <v>0.19007524556914127</v>
      </c>
      <c r="M14" s="164">
        <f t="shared" si="27"/>
        <v>16.838000000000001</v>
      </c>
      <c r="N14" s="165">
        <f t="shared" si="28"/>
        <v>0.433</v>
      </c>
      <c r="O14" s="165">
        <f t="shared" si="29"/>
        <v>70.06</v>
      </c>
      <c r="P14" s="166">
        <f t="shared" si="30"/>
        <v>0</v>
      </c>
      <c r="Q14" s="167">
        <f t="shared" si="31"/>
        <v>80</v>
      </c>
      <c r="R14" s="168">
        <f t="shared" si="32"/>
        <v>30.571587928458467</v>
      </c>
      <c r="S14" s="140">
        <f t="shared" si="33"/>
        <v>15</v>
      </c>
      <c r="T14" s="140">
        <f t="shared" si="34"/>
        <v>2429</v>
      </c>
      <c r="U14" t="s">
        <v>118</v>
      </c>
      <c r="V14" s="5" t="s">
        <v>120</v>
      </c>
      <c r="W14" t="s">
        <v>118</v>
      </c>
      <c r="X14" s="5" t="s">
        <v>120</v>
      </c>
      <c r="Y14" t="s">
        <v>354</v>
      </c>
      <c r="Z14" t="s">
        <v>172</v>
      </c>
      <c r="AA14" t="s">
        <v>174</v>
      </c>
      <c r="AB14">
        <v>520</v>
      </c>
      <c r="AC14" s="1">
        <v>3467.0479999999998</v>
      </c>
      <c r="AD14" s="1">
        <v>1877.9639999999999</v>
      </c>
      <c r="AE14" s="28">
        <v>1.8460000000000001</v>
      </c>
      <c r="AF14">
        <v>2.2999999999999998</v>
      </c>
      <c r="AG14">
        <v>16.838000000000001</v>
      </c>
      <c r="AH14">
        <v>219.374424</v>
      </c>
      <c r="AI14">
        <v>4.8147010000000003</v>
      </c>
      <c r="AJ14">
        <v>101.152202</v>
      </c>
      <c r="AK14">
        <v>659</v>
      </c>
      <c r="AL14">
        <v>15</v>
      </c>
      <c r="AM14">
        <v>2429</v>
      </c>
      <c r="AN14">
        <v>80</v>
      </c>
      <c r="AO14">
        <v>15.804247999999999</v>
      </c>
      <c r="AP14">
        <v>8710.1</v>
      </c>
      <c r="AQ14">
        <v>0</v>
      </c>
      <c r="AR14">
        <v>99</v>
      </c>
      <c r="AS14">
        <v>102530</v>
      </c>
      <c r="AT14">
        <v>0.433</v>
      </c>
      <c r="AU14">
        <v>70.06</v>
      </c>
      <c r="AV14">
        <v>0</v>
      </c>
      <c r="AW14">
        <v>0</v>
      </c>
      <c r="AX14" s="29">
        <v>0.48</v>
      </c>
      <c r="AY14">
        <v>0.80260869565217396</v>
      </c>
      <c r="AZ14" t="s">
        <v>67</v>
      </c>
      <c r="BA14" t="s">
        <v>240</v>
      </c>
      <c r="BB14">
        <v>4</v>
      </c>
      <c r="BC14" t="s">
        <v>355</v>
      </c>
      <c r="BD14">
        <v>1</v>
      </c>
      <c r="BE14">
        <v>38378.932000000001</v>
      </c>
      <c r="BF14">
        <v>9.0337271500937011E-2</v>
      </c>
      <c r="BG14">
        <v>7.2505479648143356E-2</v>
      </c>
      <c r="BH14">
        <v>119061.14900000002</v>
      </c>
      <c r="BI14">
        <v>2.9119893677491716E-2</v>
      </c>
      <c r="BJ14">
        <v>2.3371879882021614E-2</v>
      </c>
      <c r="BK14">
        <v>1</v>
      </c>
      <c r="BL14" t="s">
        <v>228</v>
      </c>
      <c r="BM14" t="s">
        <v>229</v>
      </c>
      <c r="BN14" t="s">
        <v>228</v>
      </c>
    </row>
    <row r="15" spans="1:66">
      <c r="A15" s="141" t="str">
        <f t="shared" si="20"/>
        <v>세운교통</v>
      </c>
      <c r="B15" s="141" t="str">
        <f t="shared" si="1"/>
        <v>24-1</v>
      </c>
      <c r="C15" s="142" t="str">
        <f t="shared" si="21"/>
        <v>70바3854</v>
      </c>
      <c r="D15" s="130" t="str">
        <f t="shared" si="22"/>
        <v>저상</v>
      </c>
      <c r="E15" s="126" t="str">
        <f t="shared" si="16"/>
        <v>F</v>
      </c>
      <c r="F15" s="149">
        <f t="shared" si="17"/>
        <v>0.77869565217391312</v>
      </c>
      <c r="G15" s="150">
        <f t="shared" si="18"/>
        <v>1.7909999999999999</v>
      </c>
      <c r="H15" s="151">
        <f t="shared" si="19"/>
        <v>2.2999999999999998</v>
      </c>
      <c r="I15" s="152">
        <f t="shared" si="23"/>
        <v>3094.64</v>
      </c>
      <c r="J15" s="153">
        <f t="shared" si="24"/>
        <v>5.3576171584475481E-2</v>
      </c>
      <c r="K15" s="153">
        <f t="shared" si="25"/>
        <v>0.3935691981038319</v>
      </c>
      <c r="L15" s="153">
        <f t="shared" si="26"/>
        <v>0.18677455212884214</v>
      </c>
      <c r="M15" s="154">
        <f t="shared" si="27"/>
        <v>16.466000000000001</v>
      </c>
      <c r="N15" s="155">
        <f t="shared" si="28"/>
        <v>0.25900000000000001</v>
      </c>
      <c r="O15" s="155">
        <f t="shared" si="29"/>
        <v>58.036000000000001</v>
      </c>
      <c r="P15" s="156">
        <f t="shared" si="30"/>
        <v>0</v>
      </c>
      <c r="Q15" s="157">
        <f t="shared" si="31"/>
        <v>79</v>
      </c>
      <c r="R15" s="158">
        <f t="shared" si="32"/>
        <v>29.809172038263789</v>
      </c>
      <c r="S15" s="143">
        <f t="shared" si="33"/>
        <v>8</v>
      </c>
      <c r="T15" s="143">
        <f t="shared" si="34"/>
        <v>1796</v>
      </c>
      <c r="U15" t="s">
        <v>118</v>
      </c>
      <c r="V15" s="5" t="s">
        <v>120</v>
      </c>
      <c r="W15" t="s">
        <v>118</v>
      </c>
      <c r="X15" s="5" t="s">
        <v>120</v>
      </c>
      <c r="Y15" t="s">
        <v>356</v>
      </c>
      <c r="Z15" t="s">
        <v>172</v>
      </c>
      <c r="AA15" t="s">
        <v>174</v>
      </c>
      <c r="AB15">
        <v>520</v>
      </c>
      <c r="AC15" s="1">
        <v>3094.64</v>
      </c>
      <c r="AD15" s="1">
        <v>1727.6959999999999</v>
      </c>
      <c r="AE15" s="28">
        <v>1.7909999999999999</v>
      </c>
      <c r="AF15">
        <v>2.2999999999999998</v>
      </c>
      <c r="AG15">
        <v>16.466000000000001</v>
      </c>
      <c r="AH15">
        <v>187.77997199999999</v>
      </c>
      <c r="AI15">
        <v>10.060532</v>
      </c>
      <c r="AJ15">
        <v>73.904413000000005</v>
      </c>
      <c r="AK15">
        <v>578</v>
      </c>
      <c r="AL15">
        <v>8</v>
      </c>
      <c r="AM15">
        <v>1796</v>
      </c>
      <c r="AN15">
        <v>79</v>
      </c>
      <c r="AO15">
        <v>16.480138</v>
      </c>
      <c r="AP15">
        <v>4206.8999999999996</v>
      </c>
      <c r="AQ15">
        <v>0</v>
      </c>
      <c r="AR15">
        <v>57</v>
      </c>
      <c r="AS15">
        <v>44518</v>
      </c>
      <c r="AT15">
        <v>0.25900000000000001</v>
      </c>
      <c r="AU15">
        <v>58.036000000000001</v>
      </c>
      <c r="AV15">
        <v>125</v>
      </c>
      <c r="AW15">
        <v>0</v>
      </c>
      <c r="AX15" s="29">
        <v>0.47</v>
      </c>
      <c r="AY15">
        <v>0.77869565217391312</v>
      </c>
      <c r="AZ15" t="s">
        <v>70</v>
      </c>
      <c r="BA15" t="s">
        <v>240</v>
      </c>
      <c r="BB15">
        <v>1</v>
      </c>
      <c r="BC15" t="s">
        <v>280</v>
      </c>
      <c r="BD15">
        <v>1</v>
      </c>
      <c r="BE15">
        <v>38378.932000000001</v>
      </c>
      <c r="BF15">
        <v>8.0633822744207675E-2</v>
      </c>
      <c r="BG15">
        <v>6.2789207189076504E-2</v>
      </c>
      <c r="BH15">
        <v>119061.14900000002</v>
      </c>
      <c r="BI15">
        <v>2.5992021965116425E-2</v>
      </c>
      <c r="BJ15">
        <v>2.0239874495445009E-2</v>
      </c>
      <c r="BK15">
        <v>1</v>
      </c>
      <c r="BL15" t="s">
        <v>228</v>
      </c>
      <c r="BM15" t="s">
        <v>229</v>
      </c>
      <c r="BN15" t="s">
        <v>228</v>
      </c>
    </row>
    <row r="16" spans="1:66">
      <c r="A16" s="138" t="str">
        <f t="shared" si="20"/>
        <v>세운교통</v>
      </c>
      <c r="B16" s="238" t="str">
        <f t="shared" si="1"/>
        <v>24-1</v>
      </c>
      <c r="C16" s="139" t="str">
        <f t="shared" si="21"/>
        <v>73아1446</v>
      </c>
      <c r="D16" s="113" t="str">
        <f t="shared" si="22"/>
        <v>저상</v>
      </c>
      <c r="E16" s="109" t="str">
        <f t="shared" si="16"/>
        <v>D</v>
      </c>
      <c r="F16" s="159">
        <f t="shared" si="17"/>
        <v>0.83565217391304347</v>
      </c>
      <c r="G16" s="160">
        <f t="shared" si="18"/>
        <v>1.9219999999999999</v>
      </c>
      <c r="H16" s="161">
        <f t="shared" si="19"/>
        <v>2.2999999999999998</v>
      </c>
      <c r="I16" s="162">
        <f t="shared" si="23"/>
        <v>7441.3950000000004</v>
      </c>
      <c r="J16" s="163">
        <f t="shared" si="24"/>
        <v>2.8320969300359395E-2</v>
      </c>
      <c r="K16" s="163">
        <f t="shared" si="25"/>
        <v>0.38859621669153821</v>
      </c>
      <c r="L16" s="163">
        <f t="shared" si="26"/>
        <v>0.17980499624062424</v>
      </c>
      <c r="M16" s="164">
        <f t="shared" si="27"/>
        <v>18.298999999999999</v>
      </c>
      <c r="N16" s="165">
        <f t="shared" si="28"/>
        <v>0.04</v>
      </c>
      <c r="O16" s="165">
        <f t="shared" si="29"/>
        <v>14.863</v>
      </c>
      <c r="P16" s="166">
        <f t="shared" si="30"/>
        <v>0</v>
      </c>
      <c r="Q16" s="167">
        <f t="shared" si="31"/>
        <v>79</v>
      </c>
      <c r="R16" s="168">
        <f t="shared" si="32"/>
        <v>27.016088484687153</v>
      </c>
      <c r="S16" s="140">
        <f t="shared" si="33"/>
        <v>3</v>
      </c>
      <c r="T16" s="140">
        <f t="shared" si="34"/>
        <v>1106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185</v>
      </c>
      <c r="Z16" s="4" t="s">
        <v>172</v>
      </c>
      <c r="AA16" s="4" t="s">
        <v>174</v>
      </c>
      <c r="AB16" s="4">
        <v>520</v>
      </c>
      <c r="AC16" s="4">
        <v>7441.3950000000004</v>
      </c>
      <c r="AD16" s="4">
        <v>3871.1030000000001</v>
      </c>
      <c r="AE16" s="4">
        <v>1.9219999999999999</v>
      </c>
      <c r="AF16" s="4">
        <v>2.2999999999999998</v>
      </c>
      <c r="AG16" s="4">
        <v>18.298999999999999</v>
      </c>
      <c r="AH16" s="4">
        <v>472.39103499999999</v>
      </c>
      <c r="AI16" s="4">
        <v>13.378572</v>
      </c>
      <c r="AJ16" s="4">
        <v>183.56936899999999</v>
      </c>
      <c r="AK16" s="4">
        <v>1338</v>
      </c>
      <c r="AL16" s="4">
        <v>3</v>
      </c>
      <c r="AM16" s="4">
        <v>1106</v>
      </c>
      <c r="AN16" s="4">
        <v>79</v>
      </c>
      <c r="AO16" s="4">
        <v>15.752616</v>
      </c>
      <c r="AP16" s="4">
        <v>4998.3999999999996</v>
      </c>
      <c r="AQ16" s="4">
        <v>0</v>
      </c>
      <c r="AR16" s="4">
        <v>128</v>
      </c>
      <c r="AS16" s="4">
        <v>117162</v>
      </c>
      <c r="AT16" s="4">
        <v>0.04</v>
      </c>
      <c r="AU16" s="4">
        <v>14.863</v>
      </c>
      <c r="AV16" s="4">
        <v>63662</v>
      </c>
      <c r="AW16" s="4">
        <v>0</v>
      </c>
      <c r="AX16" s="30">
        <v>0.6</v>
      </c>
      <c r="AY16">
        <v>0.83565217391304347</v>
      </c>
      <c r="AZ16" t="s">
        <v>67</v>
      </c>
      <c r="BA16" t="s">
        <v>240</v>
      </c>
      <c r="BB16">
        <v>1</v>
      </c>
      <c r="BC16" t="s">
        <v>243</v>
      </c>
      <c r="BD16">
        <v>7</v>
      </c>
      <c r="BE16">
        <v>38378.932000000001</v>
      </c>
      <c r="BF16">
        <v>0.1938927065505627</v>
      </c>
      <c r="BG16">
        <v>0.16202686173486153</v>
      </c>
      <c r="BH16">
        <v>119061.14900000002</v>
      </c>
      <c r="BI16">
        <v>6.2500614705137778E-2</v>
      </c>
      <c r="BJ16">
        <v>5.2228774549249915E-2</v>
      </c>
      <c r="BK16">
        <v>1</v>
      </c>
      <c r="BL16" t="s">
        <v>67</v>
      </c>
      <c r="BM16">
        <v>0</v>
      </c>
      <c r="BN16" t="s">
        <v>232</v>
      </c>
    </row>
    <row r="17" spans="1:66">
      <c r="A17" s="141" t="str">
        <f t="shared" si="20"/>
        <v>세운교통</v>
      </c>
      <c r="B17" s="141" t="str">
        <f t="shared" si="1"/>
        <v>26</v>
      </c>
      <c r="C17" s="142" t="str">
        <f t="shared" si="21"/>
        <v>70바1511</v>
      </c>
      <c r="D17" s="130" t="str">
        <f t="shared" si="22"/>
        <v>저상</v>
      </c>
      <c r="E17" s="126" t="str">
        <f t="shared" si="16"/>
        <v>F</v>
      </c>
      <c r="F17" s="149">
        <f t="shared" si="17"/>
        <v>0.76571428571428568</v>
      </c>
      <c r="G17" s="150">
        <f t="shared" si="18"/>
        <v>1.6080000000000001</v>
      </c>
      <c r="H17" s="151">
        <f t="shared" si="19"/>
        <v>2.1</v>
      </c>
      <c r="I17" s="152">
        <f t="shared" si="23"/>
        <v>1219.5609999999999</v>
      </c>
      <c r="J17" s="153">
        <f t="shared" si="24"/>
        <v>5.4739742136035781E-2</v>
      </c>
      <c r="K17" s="153">
        <f t="shared" si="25"/>
        <v>0.33293549785295096</v>
      </c>
      <c r="L17" s="153">
        <f t="shared" si="26"/>
        <v>0.18449261660548347</v>
      </c>
      <c r="M17" s="154">
        <f t="shared" si="27"/>
        <v>12.797000000000001</v>
      </c>
      <c r="N17" s="155">
        <f t="shared" si="28"/>
        <v>0</v>
      </c>
      <c r="O17" s="155">
        <f t="shared" si="29"/>
        <v>2.6240000000000001</v>
      </c>
      <c r="P17" s="156">
        <f t="shared" si="30"/>
        <v>0</v>
      </c>
      <c r="Q17" s="157">
        <f t="shared" si="31"/>
        <v>62</v>
      </c>
      <c r="R17" s="158">
        <f t="shared" si="32"/>
        <v>20.411429313199214</v>
      </c>
      <c r="S17" s="143">
        <f t="shared" si="33"/>
        <v>0</v>
      </c>
      <c r="T17" s="143">
        <f t="shared" si="34"/>
        <v>32</v>
      </c>
      <c r="U17" t="s">
        <v>118</v>
      </c>
      <c r="V17" s="5" t="s">
        <v>121</v>
      </c>
      <c r="W17" t="s">
        <v>118</v>
      </c>
      <c r="X17" s="5" t="s">
        <v>121</v>
      </c>
      <c r="Y17" t="s">
        <v>186</v>
      </c>
      <c r="Z17" t="s">
        <v>172</v>
      </c>
      <c r="AA17" t="s">
        <v>174</v>
      </c>
      <c r="AB17">
        <v>520</v>
      </c>
      <c r="AC17" s="1">
        <v>1219.5609999999999</v>
      </c>
      <c r="AD17" s="1">
        <v>758.26800000000003</v>
      </c>
      <c r="AE17" s="28">
        <v>1.6080000000000001</v>
      </c>
      <c r="AF17">
        <v>2.1</v>
      </c>
      <c r="AG17">
        <v>12.797000000000001</v>
      </c>
      <c r="AH17">
        <v>97.577185999999998</v>
      </c>
      <c r="AI17">
        <v>5.3413500000000003</v>
      </c>
      <c r="AJ17">
        <v>32.486908999999997</v>
      </c>
      <c r="AK17">
        <v>225</v>
      </c>
      <c r="AL17">
        <v>0</v>
      </c>
      <c r="AM17">
        <v>32</v>
      </c>
      <c r="AN17">
        <v>62</v>
      </c>
      <c r="AO17">
        <v>12.498423000000001</v>
      </c>
      <c r="AP17">
        <v>0</v>
      </c>
      <c r="AQ17">
        <v>0</v>
      </c>
      <c r="AR17">
        <v>23</v>
      </c>
      <c r="AS17">
        <v>14997</v>
      </c>
      <c r="AT17">
        <v>0</v>
      </c>
      <c r="AU17">
        <v>2.6240000000000001</v>
      </c>
      <c r="AV17">
        <v>13510</v>
      </c>
      <c r="AW17">
        <v>0</v>
      </c>
      <c r="AX17" s="29">
        <v>0.52</v>
      </c>
      <c r="AY17">
        <v>0.76571428571428568</v>
      </c>
      <c r="AZ17" t="s">
        <v>70</v>
      </c>
      <c r="BA17" t="s">
        <v>187</v>
      </c>
      <c r="BB17">
        <v>1</v>
      </c>
      <c r="BC17" t="s">
        <v>357</v>
      </c>
      <c r="BD17">
        <v>5</v>
      </c>
      <c r="BE17">
        <v>14533.866</v>
      </c>
      <c r="BF17">
        <v>8.3911672228160067E-2</v>
      </c>
      <c r="BG17">
        <v>6.4252366163276842E-2</v>
      </c>
      <c r="BH17">
        <v>119061.14900000002</v>
      </c>
      <c r="BI17">
        <v>1.0243148249812369E-2</v>
      </c>
      <c r="BJ17">
        <v>7.8433249455706136E-3</v>
      </c>
      <c r="BK17">
        <v>1</v>
      </c>
      <c r="BL17" t="s">
        <v>70</v>
      </c>
      <c r="BM17">
        <v>0</v>
      </c>
      <c r="BN17" t="s">
        <v>232</v>
      </c>
    </row>
    <row r="18" spans="1:66">
      <c r="A18" s="138" t="str">
        <f t="shared" si="20"/>
        <v>세운교통</v>
      </c>
      <c r="B18" s="238" t="str">
        <f t="shared" si="1"/>
        <v>26</v>
      </c>
      <c r="C18" s="139" t="str">
        <f t="shared" si="21"/>
        <v>70바1513</v>
      </c>
      <c r="D18" s="113" t="str">
        <f t="shared" si="22"/>
        <v>대형</v>
      </c>
      <c r="E18" s="109" t="str">
        <f t="shared" si="16"/>
        <v>C</v>
      </c>
      <c r="F18" s="159">
        <f t="shared" si="17"/>
        <v>0.88949999999999996</v>
      </c>
      <c r="G18" s="160">
        <f t="shared" si="18"/>
        <v>1.7789999999999999</v>
      </c>
      <c r="H18" s="161">
        <f t="shared" si="19"/>
        <v>2</v>
      </c>
      <c r="I18" s="162">
        <f t="shared" si="23"/>
        <v>4399.3040000000001</v>
      </c>
      <c r="J18" s="163">
        <f t="shared" si="24"/>
        <v>3.1321772808751938E-2</v>
      </c>
      <c r="K18" s="163">
        <f t="shared" si="25"/>
        <v>0.47586973725259457</v>
      </c>
      <c r="L18" s="163">
        <f t="shared" si="26"/>
        <v>0.15888876967811272</v>
      </c>
      <c r="M18" s="164">
        <f t="shared" si="27"/>
        <v>13.598000000000001</v>
      </c>
      <c r="N18" s="165">
        <f t="shared" si="28"/>
        <v>0.40899999999999997</v>
      </c>
      <c r="O18" s="165">
        <f t="shared" si="29"/>
        <v>35.982999999999997</v>
      </c>
      <c r="P18" s="166">
        <f t="shared" si="30"/>
        <v>0</v>
      </c>
      <c r="Q18" s="167">
        <f t="shared" si="31"/>
        <v>75</v>
      </c>
      <c r="R18" s="168">
        <f t="shared" si="32"/>
        <v>25.444242607547071</v>
      </c>
      <c r="S18" s="140">
        <f t="shared" si="33"/>
        <v>18</v>
      </c>
      <c r="T18" s="140">
        <f t="shared" si="34"/>
        <v>1583</v>
      </c>
      <c r="U18" t="s">
        <v>118</v>
      </c>
      <c r="V18" s="5" t="s">
        <v>121</v>
      </c>
      <c r="W18" t="s">
        <v>118</v>
      </c>
      <c r="X18" s="5" t="s">
        <v>121</v>
      </c>
      <c r="Y18" t="s">
        <v>221</v>
      </c>
      <c r="Z18" t="s">
        <v>141</v>
      </c>
      <c r="AA18" t="s">
        <v>174</v>
      </c>
      <c r="AB18">
        <v>520</v>
      </c>
      <c r="AC18" s="1">
        <v>4399.3040000000001</v>
      </c>
      <c r="AD18" s="1">
        <v>2473.2260000000001</v>
      </c>
      <c r="AE18" s="28">
        <v>1.7789999999999999</v>
      </c>
      <c r="AF18">
        <v>2</v>
      </c>
      <c r="AG18">
        <v>13.598000000000001</v>
      </c>
      <c r="AH18">
        <v>350.84578599999998</v>
      </c>
      <c r="AI18">
        <v>10.989112</v>
      </c>
      <c r="AJ18">
        <v>166.95689200000001</v>
      </c>
      <c r="AK18">
        <v>699</v>
      </c>
      <c r="AL18">
        <v>18</v>
      </c>
      <c r="AM18">
        <v>1583</v>
      </c>
      <c r="AN18">
        <v>75</v>
      </c>
      <c r="AO18">
        <v>12.539137999999999</v>
      </c>
      <c r="AP18">
        <v>2988.7</v>
      </c>
      <c r="AQ18">
        <v>0</v>
      </c>
      <c r="AR18">
        <v>224</v>
      </c>
      <c r="AS18">
        <v>184463</v>
      </c>
      <c r="AT18">
        <v>0.40899999999999997</v>
      </c>
      <c r="AU18">
        <v>35.982999999999997</v>
      </c>
      <c r="AV18">
        <v>33484</v>
      </c>
      <c r="AW18">
        <v>0</v>
      </c>
      <c r="AX18" s="29">
        <v>0.48</v>
      </c>
      <c r="AY18">
        <v>0.88949999999999996</v>
      </c>
      <c r="AZ18" t="s">
        <v>69</v>
      </c>
      <c r="BA18" t="s">
        <v>187</v>
      </c>
      <c r="BB18">
        <v>1</v>
      </c>
      <c r="BC18" t="s">
        <v>320</v>
      </c>
      <c r="BD18">
        <v>6</v>
      </c>
      <c r="BE18">
        <v>14533.866</v>
      </c>
      <c r="BF18">
        <v>0.30269330954337959</v>
      </c>
      <c r="BG18">
        <v>0.26924569883883614</v>
      </c>
      <c r="BH18">
        <v>119061.14900000002</v>
      </c>
      <c r="BI18">
        <v>3.6949954178587673E-2</v>
      </c>
      <c r="BJ18">
        <v>3.2866984241853733E-2</v>
      </c>
      <c r="BK18">
        <v>1</v>
      </c>
      <c r="BL18" t="s">
        <v>68</v>
      </c>
      <c r="BM18">
        <v>-1</v>
      </c>
      <c r="BN18" t="s">
        <v>231</v>
      </c>
    </row>
    <row r="19" spans="1:66">
      <c r="A19" s="141" t="str">
        <f t="shared" si="20"/>
        <v>세운교통</v>
      </c>
      <c r="B19" s="141" t="str">
        <f t="shared" si="1"/>
        <v>26</v>
      </c>
      <c r="C19" s="142" t="str">
        <f t="shared" si="21"/>
        <v>70바1578</v>
      </c>
      <c r="D19" s="130" t="str">
        <f t="shared" si="22"/>
        <v>저상</v>
      </c>
      <c r="E19" s="126" t="str">
        <f t="shared" si="16"/>
        <v>B</v>
      </c>
      <c r="F19" s="149">
        <f t="shared" si="17"/>
        <v>0.93681818181818177</v>
      </c>
      <c r="G19" s="150">
        <f t="shared" si="18"/>
        <v>2.0609999999999999</v>
      </c>
      <c r="H19" s="151">
        <f t="shared" si="19"/>
        <v>2.2000000000000002</v>
      </c>
      <c r="I19" s="152">
        <f t="shared" si="23"/>
        <v>6526.4049999999997</v>
      </c>
      <c r="J19" s="153">
        <f t="shared" si="24"/>
        <v>5.323028034376992E-2</v>
      </c>
      <c r="K19" s="153">
        <f t="shared" si="25"/>
        <v>0.37327037414174147</v>
      </c>
      <c r="L19" s="153">
        <f t="shared" si="26"/>
        <v>0.17176378113218535</v>
      </c>
      <c r="M19" s="154">
        <f t="shared" si="27"/>
        <v>12.91</v>
      </c>
      <c r="N19" s="155">
        <f t="shared" si="28"/>
        <v>0.39800000000000002</v>
      </c>
      <c r="O19" s="155">
        <f t="shared" si="29"/>
        <v>8.6419999999999995</v>
      </c>
      <c r="P19" s="156">
        <f t="shared" si="30"/>
        <v>0</v>
      </c>
      <c r="Q19" s="157">
        <f t="shared" si="31"/>
        <v>71</v>
      </c>
      <c r="R19" s="158">
        <f t="shared" si="32"/>
        <v>22.796075858900107</v>
      </c>
      <c r="S19" s="143">
        <f t="shared" si="33"/>
        <v>26</v>
      </c>
      <c r="T19" s="143">
        <f t="shared" si="34"/>
        <v>564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188</v>
      </c>
      <c r="Z19" s="4" t="s">
        <v>172</v>
      </c>
      <c r="AA19" s="4" t="s">
        <v>174</v>
      </c>
      <c r="AB19" s="4">
        <v>520</v>
      </c>
      <c r="AC19" s="4">
        <v>6526.4049999999997</v>
      </c>
      <c r="AD19" s="4">
        <v>3166.52</v>
      </c>
      <c r="AE19" s="4">
        <v>2.0609999999999999</v>
      </c>
      <c r="AF19" s="4">
        <v>2.2000000000000002</v>
      </c>
      <c r="AG19" s="4">
        <v>12.91</v>
      </c>
      <c r="AH19" s="4">
        <v>499.20738399999999</v>
      </c>
      <c r="AI19" s="4">
        <v>26.572949000000001</v>
      </c>
      <c r="AJ19" s="4">
        <v>186.339327</v>
      </c>
      <c r="AK19" s="4">
        <v>1121</v>
      </c>
      <c r="AL19" s="4">
        <v>26</v>
      </c>
      <c r="AM19" s="4">
        <v>564</v>
      </c>
      <c r="AN19" s="4">
        <v>71</v>
      </c>
      <c r="AO19" s="4">
        <v>13.073534</v>
      </c>
      <c r="AP19" s="4">
        <v>559</v>
      </c>
      <c r="AQ19" s="4">
        <v>0</v>
      </c>
      <c r="AR19" s="4">
        <v>225</v>
      </c>
      <c r="AS19" s="4">
        <v>136398</v>
      </c>
      <c r="AT19" s="4">
        <v>0.39800000000000002</v>
      </c>
      <c r="AU19" s="4">
        <v>8.6419999999999995</v>
      </c>
      <c r="AV19" s="4">
        <v>27840</v>
      </c>
      <c r="AW19" s="4">
        <v>0</v>
      </c>
      <c r="AX19" s="30">
        <v>0.6</v>
      </c>
      <c r="AY19">
        <v>0.93681818181818177</v>
      </c>
      <c r="AZ19" t="s">
        <v>68</v>
      </c>
      <c r="BA19" t="s">
        <v>187</v>
      </c>
      <c r="BB19">
        <v>1</v>
      </c>
      <c r="BC19" t="s">
        <v>256</v>
      </c>
      <c r="BD19">
        <v>8</v>
      </c>
      <c r="BE19">
        <v>14533.866</v>
      </c>
      <c r="BF19">
        <v>0.44904810598914285</v>
      </c>
      <c r="BG19">
        <v>0.42067643020164697</v>
      </c>
      <c r="BH19">
        <v>119061.14900000002</v>
      </c>
      <c r="BI19">
        <v>5.4815572122523346E-2</v>
      </c>
      <c r="BJ19">
        <v>5.1352224611145733E-2</v>
      </c>
      <c r="BK19">
        <v>1</v>
      </c>
      <c r="BL19" t="s">
        <v>66</v>
      </c>
      <c r="BM19">
        <v>-1</v>
      </c>
      <c r="BN19" t="s">
        <v>231</v>
      </c>
    </row>
    <row r="20" spans="1:66">
      <c r="A20" s="138" t="str">
        <f t="shared" si="20"/>
        <v>세운교통</v>
      </c>
      <c r="B20" s="238" t="str">
        <f t="shared" si="1"/>
        <v>26</v>
      </c>
      <c r="C20" s="139" t="str">
        <f t="shared" si="21"/>
        <v>73아1007</v>
      </c>
      <c r="D20" s="113" t="str">
        <f t="shared" si="22"/>
        <v>대형</v>
      </c>
      <c r="E20" s="109" t="str">
        <f t="shared" si="16"/>
        <v>D</v>
      </c>
      <c r="F20" s="159">
        <f t="shared" si="17"/>
        <v>0.80600000000000005</v>
      </c>
      <c r="G20" s="160">
        <f t="shared" si="18"/>
        <v>1.6120000000000001</v>
      </c>
      <c r="H20" s="161">
        <f t="shared" si="19"/>
        <v>2</v>
      </c>
      <c r="I20" s="162">
        <f t="shared" si="23"/>
        <v>405.678</v>
      </c>
      <c r="J20" s="163">
        <f t="shared" si="24"/>
        <v>4.8818120085855614E-2</v>
      </c>
      <c r="K20" s="163">
        <f t="shared" si="25"/>
        <v>0.39348940744035715</v>
      </c>
      <c r="L20" s="163">
        <f t="shared" si="26"/>
        <v>0.12571546891869906</v>
      </c>
      <c r="M20" s="164">
        <f t="shared" si="27"/>
        <v>12.26</v>
      </c>
      <c r="N20" s="165">
        <f t="shared" si="28"/>
        <v>1.972</v>
      </c>
      <c r="O20" s="165">
        <f t="shared" si="29"/>
        <v>17.748000000000001</v>
      </c>
      <c r="P20" s="166">
        <f t="shared" si="30"/>
        <v>0</v>
      </c>
      <c r="Q20" s="167">
        <f t="shared" si="31"/>
        <v>75</v>
      </c>
      <c r="R20" s="168">
        <f t="shared" si="32"/>
        <v>25.863147268806813</v>
      </c>
      <c r="S20" s="140">
        <f t="shared" si="33"/>
        <v>8</v>
      </c>
      <c r="T20" s="140">
        <f t="shared" si="34"/>
        <v>72</v>
      </c>
      <c r="U20" t="s">
        <v>118</v>
      </c>
      <c r="V20" s="5" t="s">
        <v>121</v>
      </c>
      <c r="W20" t="s">
        <v>118</v>
      </c>
      <c r="X20" s="5" t="s">
        <v>121</v>
      </c>
      <c r="Y20" t="s">
        <v>358</v>
      </c>
      <c r="Z20" t="s">
        <v>141</v>
      </c>
      <c r="AA20" t="s">
        <v>174</v>
      </c>
      <c r="AB20">
        <v>520</v>
      </c>
      <c r="AC20" s="1">
        <v>405.678</v>
      </c>
      <c r="AD20" s="1">
        <v>251.691</v>
      </c>
      <c r="AE20" s="28">
        <v>1.6120000000000001</v>
      </c>
      <c r="AF20">
        <v>2</v>
      </c>
      <c r="AG20">
        <v>12.26</v>
      </c>
      <c r="AH20">
        <v>28.125827000000001</v>
      </c>
      <c r="AI20">
        <v>1.3730500000000001</v>
      </c>
      <c r="AJ20">
        <v>11.067214999999999</v>
      </c>
      <c r="AK20">
        <v>51</v>
      </c>
      <c r="AL20">
        <v>8</v>
      </c>
      <c r="AM20">
        <v>72</v>
      </c>
      <c r="AN20">
        <v>75</v>
      </c>
      <c r="AO20">
        <v>14.423681999999999</v>
      </c>
      <c r="AP20">
        <v>221.8</v>
      </c>
      <c r="AQ20">
        <v>0</v>
      </c>
      <c r="AR20">
        <v>16</v>
      </c>
      <c r="AS20">
        <v>7233</v>
      </c>
      <c r="AT20">
        <v>1.972</v>
      </c>
      <c r="AU20">
        <v>17.748000000000001</v>
      </c>
      <c r="AV20">
        <v>0</v>
      </c>
      <c r="AW20">
        <v>0</v>
      </c>
      <c r="AX20" s="29">
        <v>0.4</v>
      </c>
      <c r="AY20">
        <v>0.80600000000000005</v>
      </c>
      <c r="AZ20" t="s">
        <v>67</v>
      </c>
      <c r="BA20" t="s">
        <v>187</v>
      </c>
      <c r="BB20">
        <v>1</v>
      </c>
      <c r="BC20" t="s">
        <v>244</v>
      </c>
      <c r="BD20">
        <v>1</v>
      </c>
      <c r="BE20">
        <v>14533.866</v>
      </c>
      <c r="BF20">
        <v>2.7912600817979194E-2</v>
      </c>
      <c r="BG20">
        <v>2.2497556259291233E-2</v>
      </c>
      <c r="BH20">
        <v>119061.14900000002</v>
      </c>
      <c r="BI20">
        <v>3.4073079539993349E-3</v>
      </c>
      <c r="BJ20">
        <v>2.7462902109234642E-3</v>
      </c>
      <c r="BK20">
        <v>1</v>
      </c>
      <c r="BL20" t="s">
        <v>228</v>
      </c>
      <c r="BM20" t="s">
        <v>229</v>
      </c>
      <c r="BN20" t="s">
        <v>228</v>
      </c>
    </row>
    <row r="21" spans="1:66">
      <c r="A21" s="141" t="str">
        <f t="shared" si="20"/>
        <v>세운교통</v>
      </c>
      <c r="B21" s="141" t="str">
        <f t="shared" si="1"/>
        <v>26</v>
      </c>
      <c r="C21" s="142" t="str">
        <f t="shared" si="21"/>
        <v>73아1008</v>
      </c>
      <c r="D21" s="130" t="str">
        <f t="shared" si="22"/>
        <v>대형</v>
      </c>
      <c r="E21" s="126" t="str">
        <f t="shared" si="16"/>
        <v>D</v>
      </c>
      <c r="F21" s="149">
        <f t="shared" si="17"/>
        <v>0.80249999999999999</v>
      </c>
      <c r="G21" s="150">
        <f t="shared" si="18"/>
        <v>1.605</v>
      </c>
      <c r="H21" s="151">
        <f t="shared" si="19"/>
        <v>2</v>
      </c>
      <c r="I21" s="152">
        <f t="shared" si="23"/>
        <v>1982.9179999999999</v>
      </c>
      <c r="J21" s="153">
        <f t="shared" si="24"/>
        <v>5.5687877201058264E-2</v>
      </c>
      <c r="K21" s="153">
        <f t="shared" si="25"/>
        <v>0.40327097939070178</v>
      </c>
      <c r="L21" s="153">
        <f t="shared" si="26"/>
        <v>9.9852843133200669E-2</v>
      </c>
      <c r="M21" s="154">
        <f t="shared" si="27"/>
        <v>14.044</v>
      </c>
      <c r="N21" s="155">
        <f t="shared" si="28"/>
        <v>0.20200000000000001</v>
      </c>
      <c r="O21" s="155">
        <f t="shared" si="29"/>
        <v>24.257000000000001</v>
      </c>
      <c r="P21" s="156">
        <f t="shared" si="30"/>
        <v>0</v>
      </c>
      <c r="Q21" s="157">
        <f t="shared" si="31"/>
        <v>82</v>
      </c>
      <c r="R21" s="158">
        <f t="shared" si="32"/>
        <v>27.454933590442874</v>
      </c>
      <c r="S21" s="143">
        <f t="shared" si="33"/>
        <v>4</v>
      </c>
      <c r="T21" s="143">
        <f t="shared" si="34"/>
        <v>481</v>
      </c>
      <c r="U21" t="s">
        <v>118</v>
      </c>
      <c r="V21" s="5" t="s">
        <v>121</v>
      </c>
      <c r="W21" t="s">
        <v>118</v>
      </c>
      <c r="X21" s="5" t="s">
        <v>121</v>
      </c>
      <c r="Y21" t="s">
        <v>222</v>
      </c>
      <c r="Z21" t="s">
        <v>141</v>
      </c>
      <c r="AA21" t="s">
        <v>174</v>
      </c>
      <c r="AB21">
        <v>520</v>
      </c>
      <c r="AC21" s="1">
        <v>1982.9179999999999</v>
      </c>
      <c r="AD21" s="1">
        <v>1235.67</v>
      </c>
      <c r="AE21" s="28">
        <v>1.605</v>
      </c>
      <c r="AF21">
        <v>2</v>
      </c>
      <c r="AG21">
        <v>14.044</v>
      </c>
      <c r="AH21">
        <v>133.49163899999999</v>
      </c>
      <c r="AI21">
        <v>7.4338660000000001</v>
      </c>
      <c r="AJ21">
        <v>53.833303999999998</v>
      </c>
      <c r="AK21">
        <v>198</v>
      </c>
      <c r="AL21">
        <v>4</v>
      </c>
      <c r="AM21">
        <v>481</v>
      </c>
      <c r="AN21">
        <v>82</v>
      </c>
      <c r="AO21">
        <v>14.854248</v>
      </c>
      <c r="AP21">
        <v>2628.2</v>
      </c>
      <c r="AQ21">
        <v>0</v>
      </c>
      <c r="AR21">
        <v>70</v>
      </c>
      <c r="AS21">
        <v>41670</v>
      </c>
      <c r="AT21">
        <v>0.20200000000000001</v>
      </c>
      <c r="AU21">
        <v>24.257000000000001</v>
      </c>
      <c r="AV21">
        <v>446</v>
      </c>
      <c r="AW21">
        <v>0</v>
      </c>
      <c r="AX21" s="29">
        <v>0.41</v>
      </c>
      <c r="AY21">
        <v>0.80249999999999999</v>
      </c>
      <c r="AZ21" t="s">
        <v>67</v>
      </c>
      <c r="BA21" t="s">
        <v>187</v>
      </c>
      <c r="BB21">
        <v>2</v>
      </c>
      <c r="BC21" t="s">
        <v>267</v>
      </c>
      <c r="BD21">
        <v>2</v>
      </c>
      <c r="BE21">
        <v>14533.866</v>
      </c>
      <c r="BF21">
        <v>0.13643431142133827</v>
      </c>
      <c r="BG21">
        <v>0.10948853491562396</v>
      </c>
      <c r="BH21">
        <v>119061.14900000002</v>
      </c>
      <c r="BI21">
        <v>1.6654618375974178E-2</v>
      </c>
      <c r="BJ21">
        <v>1.3365331246719278E-2</v>
      </c>
      <c r="BK21">
        <v>1</v>
      </c>
      <c r="BL21" t="s">
        <v>70</v>
      </c>
      <c r="BM21">
        <v>1</v>
      </c>
      <c r="BN21" t="s">
        <v>302</v>
      </c>
    </row>
    <row r="22" spans="1:66">
      <c r="A22" s="138" t="str">
        <f t="shared" si="20"/>
        <v>세운교통</v>
      </c>
      <c r="B22" s="238" t="str">
        <f t="shared" si="1"/>
        <v>28</v>
      </c>
      <c r="C22" s="139" t="str">
        <f t="shared" si="21"/>
        <v>73아1009</v>
      </c>
      <c r="D22" s="113" t="str">
        <f t="shared" si="22"/>
        <v>저상</v>
      </c>
      <c r="E22" s="109" t="str">
        <f t="shared" si="16"/>
        <v>D</v>
      </c>
      <c r="F22" s="159">
        <f t="shared" si="17"/>
        <v>0.84363636363636363</v>
      </c>
      <c r="G22" s="160">
        <f t="shared" si="18"/>
        <v>1.8560000000000001</v>
      </c>
      <c r="H22" s="161">
        <f t="shared" si="19"/>
        <v>2.2000000000000002</v>
      </c>
      <c r="I22" s="162">
        <f t="shared" si="23"/>
        <v>6038.0680000000002</v>
      </c>
      <c r="J22" s="163">
        <f t="shared" si="24"/>
        <v>2.7711411989653122E-2</v>
      </c>
      <c r="K22" s="163">
        <f t="shared" si="25"/>
        <v>0.46649510224153712</v>
      </c>
      <c r="L22" s="163">
        <f t="shared" si="26"/>
        <v>0.12851792990738098</v>
      </c>
      <c r="M22" s="164">
        <f t="shared" si="27"/>
        <v>17.489000000000001</v>
      </c>
      <c r="N22" s="165">
        <f t="shared" si="28"/>
        <v>8.3000000000000004E-2</v>
      </c>
      <c r="O22" s="165">
        <f t="shared" si="29"/>
        <v>9.3569999999999993</v>
      </c>
      <c r="P22" s="166">
        <f t="shared" si="30"/>
        <v>0</v>
      </c>
      <c r="Q22" s="167">
        <f t="shared" si="31"/>
        <v>76</v>
      </c>
      <c r="R22" s="168">
        <f t="shared" si="32"/>
        <v>23.304575882607647</v>
      </c>
      <c r="S22" s="140">
        <f t="shared" si="33"/>
        <v>5</v>
      </c>
      <c r="T22" s="140">
        <f t="shared" si="34"/>
        <v>565</v>
      </c>
      <c r="U22" t="s">
        <v>118</v>
      </c>
      <c r="V22" t="s">
        <v>122</v>
      </c>
      <c r="W22" s="4" t="s">
        <v>118</v>
      </c>
      <c r="X22" s="4" t="s">
        <v>122</v>
      </c>
      <c r="Y22" s="4" t="s">
        <v>239</v>
      </c>
      <c r="Z22" s="4" t="s">
        <v>172</v>
      </c>
      <c r="AA22" s="4" t="s">
        <v>174</v>
      </c>
      <c r="AB22" s="4">
        <v>520</v>
      </c>
      <c r="AC22" s="4">
        <v>6038.0680000000002</v>
      </c>
      <c r="AD22" s="4">
        <v>3253.6210000000001</v>
      </c>
      <c r="AE22" s="4">
        <v>1.8560000000000001</v>
      </c>
      <c r="AF22" s="4">
        <v>2.2000000000000002</v>
      </c>
      <c r="AG22" s="4">
        <v>17.489000000000001</v>
      </c>
      <c r="AH22" s="4">
        <v>512.25188400000002</v>
      </c>
      <c r="AI22" s="4">
        <v>14.195223</v>
      </c>
      <c r="AJ22" s="4">
        <v>238.96299500000001</v>
      </c>
      <c r="AK22" s="4">
        <v>776</v>
      </c>
      <c r="AL22" s="4">
        <v>5</v>
      </c>
      <c r="AM22" s="4">
        <v>565</v>
      </c>
      <c r="AN22" s="4">
        <v>76</v>
      </c>
      <c r="AO22" s="4">
        <v>11.787302</v>
      </c>
      <c r="AP22" s="4">
        <v>1170.9000000000001</v>
      </c>
      <c r="AQ22" s="4">
        <v>0</v>
      </c>
      <c r="AR22" s="4">
        <v>276</v>
      </c>
      <c r="AS22" s="4">
        <v>244844</v>
      </c>
      <c r="AT22" s="4">
        <v>8.3000000000000004E-2</v>
      </c>
      <c r="AU22" s="4">
        <v>9.3569999999999993</v>
      </c>
      <c r="AV22" s="4">
        <v>0</v>
      </c>
      <c r="AW22" s="4">
        <v>0</v>
      </c>
      <c r="AX22" s="30">
        <v>0.65</v>
      </c>
      <c r="AY22">
        <v>0.84363636363636363</v>
      </c>
      <c r="AZ22" t="s">
        <v>67</v>
      </c>
      <c r="BA22" t="s">
        <v>245</v>
      </c>
      <c r="BB22">
        <v>1</v>
      </c>
      <c r="BC22" t="s">
        <v>283</v>
      </c>
      <c r="BD22">
        <v>1</v>
      </c>
      <c r="BE22">
        <v>29680.178000000004</v>
      </c>
      <c r="BF22">
        <v>0.20343772870903939</v>
      </c>
      <c r="BG22">
        <v>0.17162746567453505</v>
      </c>
      <c r="BH22">
        <v>119061.14900000002</v>
      </c>
      <c r="BI22">
        <v>5.07140074719084E-2</v>
      </c>
      <c r="BJ22">
        <v>4.2784180849028179E-2</v>
      </c>
      <c r="BK22">
        <v>1</v>
      </c>
      <c r="BL22" t="s">
        <v>69</v>
      </c>
      <c r="BM22">
        <v>-1</v>
      </c>
      <c r="BN22" t="s">
        <v>231</v>
      </c>
    </row>
    <row r="23" spans="1:66">
      <c r="A23" s="141" t="str">
        <f t="shared" si="20"/>
        <v>세운교통</v>
      </c>
      <c r="B23" s="141" t="str">
        <f t="shared" si="1"/>
        <v>28</v>
      </c>
      <c r="C23" s="142" t="str">
        <f t="shared" si="21"/>
        <v>73아1010</v>
      </c>
      <c r="D23" s="130" t="str">
        <f t="shared" si="22"/>
        <v>저상</v>
      </c>
      <c r="E23" s="126" t="str">
        <f t="shared" si="16"/>
        <v>S</v>
      </c>
      <c r="F23" s="149">
        <f t="shared" si="17"/>
        <v>1.1936363636363634</v>
      </c>
      <c r="G23" s="150">
        <f t="shared" si="18"/>
        <v>2.6259999999999999</v>
      </c>
      <c r="H23" s="151">
        <f t="shared" si="19"/>
        <v>2.2000000000000002</v>
      </c>
      <c r="I23" s="152">
        <f t="shared" si="23"/>
        <v>5647.2539999999999</v>
      </c>
      <c r="J23" s="153">
        <f t="shared" si="24"/>
        <v>2.3164869937404978E-2</v>
      </c>
      <c r="K23" s="153">
        <f t="shared" si="25"/>
        <v>0.42260423473328107</v>
      </c>
      <c r="L23" s="153">
        <f t="shared" si="26"/>
        <v>0.11350649359848167</v>
      </c>
      <c r="M23" s="154">
        <f t="shared" si="27"/>
        <v>9.5210000000000008</v>
      </c>
      <c r="N23" s="155">
        <f t="shared" si="28"/>
        <v>3.5000000000000003E-2</v>
      </c>
      <c r="O23" s="155">
        <f t="shared" si="29"/>
        <v>6.1980000000000004</v>
      </c>
      <c r="P23" s="156">
        <f t="shared" si="30"/>
        <v>0</v>
      </c>
      <c r="Q23" s="157">
        <f t="shared" si="31"/>
        <v>75</v>
      </c>
      <c r="R23" s="158">
        <f t="shared" si="32"/>
        <v>21.054293116175444</v>
      </c>
      <c r="S23" s="143">
        <f t="shared" si="33"/>
        <v>2</v>
      </c>
      <c r="T23" s="143">
        <f t="shared" si="34"/>
        <v>350</v>
      </c>
      <c r="U23" t="s">
        <v>118</v>
      </c>
      <c r="V23" s="5" t="s">
        <v>122</v>
      </c>
      <c r="W23" t="s">
        <v>118</v>
      </c>
      <c r="X23" s="5" t="s">
        <v>122</v>
      </c>
      <c r="Y23" t="s">
        <v>189</v>
      </c>
      <c r="Z23" t="s">
        <v>172</v>
      </c>
      <c r="AA23" t="s">
        <v>174</v>
      </c>
      <c r="AB23">
        <v>520</v>
      </c>
      <c r="AC23" s="1">
        <v>5647.2539999999999</v>
      </c>
      <c r="AD23" s="1">
        <v>2150.5749999999998</v>
      </c>
      <c r="AE23" s="28">
        <v>2.6259999999999999</v>
      </c>
      <c r="AF23">
        <v>2.2000000000000002</v>
      </c>
      <c r="AG23">
        <v>9.5210000000000008</v>
      </c>
      <c r="AH23">
        <v>483.956052</v>
      </c>
      <c r="AI23">
        <v>11.210779</v>
      </c>
      <c r="AJ23">
        <v>204.52187699999999</v>
      </c>
      <c r="AK23">
        <v>641</v>
      </c>
      <c r="AL23">
        <v>2</v>
      </c>
      <c r="AM23">
        <v>350</v>
      </c>
      <c r="AN23">
        <v>75</v>
      </c>
      <c r="AO23">
        <v>11.668939</v>
      </c>
      <c r="AP23">
        <v>631.20000000000005</v>
      </c>
      <c r="AQ23">
        <v>0</v>
      </c>
      <c r="AR23">
        <v>229</v>
      </c>
      <c r="AS23">
        <v>145025</v>
      </c>
      <c r="AT23">
        <v>3.5000000000000003E-2</v>
      </c>
      <c r="AU23">
        <v>6.1980000000000004</v>
      </c>
      <c r="AV23">
        <v>46119</v>
      </c>
      <c r="AW23">
        <v>0</v>
      </c>
      <c r="AX23" s="29">
        <v>0.65</v>
      </c>
      <c r="AY23">
        <v>1.1936363636363634</v>
      </c>
      <c r="AZ23" t="s">
        <v>71</v>
      </c>
      <c r="BA23" t="s">
        <v>245</v>
      </c>
      <c r="BB23">
        <v>1</v>
      </c>
      <c r="BC23" t="s">
        <v>248</v>
      </c>
      <c r="BD23">
        <v>8</v>
      </c>
      <c r="BE23">
        <v>29680.178000000004</v>
      </c>
      <c r="BF23">
        <v>0.19027022007752106</v>
      </c>
      <c r="BG23">
        <v>0.22711345360162283</v>
      </c>
      <c r="BH23">
        <v>119061.14900000002</v>
      </c>
      <c r="BI23">
        <v>4.743154292925561E-2</v>
      </c>
      <c r="BJ23">
        <v>5.6616014423738731E-2</v>
      </c>
      <c r="BK23">
        <v>1</v>
      </c>
      <c r="BL23" t="s">
        <v>324</v>
      </c>
      <c r="BM23">
        <v>6</v>
      </c>
      <c r="BN23" t="s">
        <v>302</v>
      </c>
    </row>
    <row r="24" spans="1:66">
      <c r="A24" s="138" t="str">
        <f t="shared" si="20"/>
        <v>세운교통</v>
      </c>
      <c r="B24" s="238" t="str">
        <f t="shared" si="1"/>
        <v>28</v>
      </c>
      <c r="C24" s="139" t="str">
        <f t="shared" si="21"/>
        <v>73아1018</v>
      </c>
      <c r="D24" s="113" t="str">
        <f t="shared" si="22"/>
        <v>저상</v>
      </c>
      <c r="E24" s="109" t="str">
        <f t="shared" si="16"/>
        <v>S</v>
      </c>
      <c r="F24" s="159">
        <f t="shared" si="17"/>
        <v>1.0176190476190476</v>
      </c>
      <c r="G24" s="160">
        <f t="shared" si="18"/>
        <v>2.137</v>
      </c>
      <c r="H24" s="161">
        <f t="shared" si="19"/>
        <v>2.1</v>
      </c>
      <c r="I24" s="162">
        <f t="shared" si="23"/>
        <v>5103.9139999999998</v>
      </c>
      <c r="J24" s="163">
        <f t="shared" si="24"/>
        <v>1.2099193948136459E-2</v>
      </c>
      <c r="K24" s="163">
        <f t="shared" si="25"/>
        <v>0.40454028419998239</v>
      </c>
      <c r="L24" s="163">
        <f t="shared" si="26"/>
        <v>0.18299681381778768</v>
      </c>
      <c r="M24" s="164">
        <f t="shared" si="27"/>
        <v>14.779</v>
      </c>
      <c r="N24" s="165">
        <f t="shared" si="28"/>
        <v>0.43099999999999999</v>
      </c>
      <c r="O24" s="165">
        <f t="shared" si="29"/>
        <v>3.9769999999999999</v>
      </c>
      <c r="P24" s="166">
        <f t="shared" si="30"/>
        <v>0</v>
      </c>
      <c r="Q24" s="167">
        <f t="shared" si="31"/>
        <v>72</v>
      </c>
      <c r="R24" s="168">
        <f t="shared" si="32"/>
        <v>23.509859191857359</v>
      </c>
      <c r="S24" s="140">
        <f t="shared" si="33"/>
        <v>22</v>
      </c>
      <c r="T24" s="140">
        <f t="shared" si="34"/>
        <v>203</v>
      </c>
      <c r="U24" t="s">
        <v>118</v>
      </c>
      <c r="V24" s="5" t="s">
        <v>122</v>
      </c>
      <c r="W24" t="s">
        <v>118</v>
      </c>
      <c r="X24" s="5" t="s">
        <v>122</v>
      </c>
      <c r="Y24" t="s">
        <v>190</v>
      </c>
      <c r="Z24" t="s">
        <v>172</v>
      </c>
      <c r="AA24" t="s">
        <v>174</v>
      </c>
      <c r="AB24">
        <v>520</v>
      </c>
      <c r="AC24" s="1">
        <v>5103.9139999999998</v>
      </c>
      <c r="AD24" s="1">
        <v>2387.962</v>
      </c>
      <c r="AE24" s="28">
        <v>2.137</v>
      </c>
      <c r="AF24">
        <v>2.1</v>
      </c>
      <c r="AG24">
        <v>14.779</v>
      </c>
      <c r="AH24">
        <v>372.14850999999999</v>
      </c>
      <c r="AI24">
        <v>4.5026970000000004</v>
      </c>
      <c r="AJ24">
        <v>150.54906399999999</v>
      </c>
      <c r="AK24">
        <v>934</v>
      </c>
      <c r="AL24">
        <v>22</v>
      </c>
      <c r="AM24">
        <v>203</v>
      </c>
      <c r="AN24">
        <v>72</v>
      </c>
      <c r="AO24">
        <v>13.714722999999999</v>
      </c>
      <c r="AP24">
        <v>491.8</v>
      </c>
      <c r="AQ24">
        <v>0</v>
      </c>
      <c r="AR24">
        <v>112</v>
      </c>
      <c r="AS24">
        <v>68366</v>
      </c>
      <c r="AT24">
        <v>0.43099999999999999</v>
      </c>
      <c r="AU24">
        <v>3.9769999999999999</v>
      </c>
      <c r="AV24">
        <v>39353</v>
      </c>
      <c r="AW24">
        <v>0</v>
      </c>
      <c r="AX24" s="29">
        <v>0.66</v>
      </c>
      <c r="AY24">
        <v>1.0176190476190476</v>
      </c>
      <c r="AZ24" t="s">
        <v>71</v>
      </c>
      <c r="BA24" t="s">
        <v>245</v>
      </c>
      <c r="BB24">
        <v>3</v>
      </c>
      <c r="BC24" t="s">
        <v>316</v>
      </c>
      <c r="BD24">
        <v>6</v>
      </c>
      <c r="BE24">
        <v>29680.178000000004</v>
      </c>
      <c r="BF24">
        <v>0.17196372609355642</v>
      </c>
      <c r="BG24">
        <v>0.17499356317234765</v>
      </c>
      <c r="BH24">
        <v>119061.14900000002</v>
      </c>
      <c r="BI24">
        <v>4.2868005582576724E-2</v>
      </c>
      <c r="BJ24">
        <v>4.3623299014269742E-2</v>
      </c>
      <c r="BK24">
        <v>1</v>
      </c>
      <c r="BL24" t="s">
        <v>66</v>
      </c>
      <c r="BM24">
        <v>1</v>
      </c>
      <c r="BN24" t="s">
        <v>302</v>
      </c>
    </row>
    <row r="25" spans="1:66">
      <c r="A25" s="141" t="str">
        <f t="shared" si="20"/>
        <v>세운교통</v>
      </c>
      <c r="B25" s="141" t="str">
        <f t="shared" si="1"/>
        <v>28</v>
      </c>
      <c r="C25" s="142" t="str">
        <f t="shared" si="21"/>
        <v>73아1019</v>
      </c>
      <c r="D25" s="130" t="str">
        <f t="shared" si="22"/>
        <v>저상</v>
      </c>
      <c r="E25" s="126" t="str">
        <f t="shared" si="16"/>
        <v>D</v>
      </c>
      <c r="F25" s="149">
        <f t="shared" si="17"/>
        <v>0.830952380952381</v>
      </c>
      <c r="G25" s="150">
        <f t="shared" si="18"/>
        <v>1.7450000000000001</v>
      </c>
      <c r="H25" s="151">
        <f t="shared" si="19"/>
        <v>2.1</v>
      </c>
      <c r="I25" s="152">
        <f t="shared" si="23"/>
        <v>3871.57</v>
      </c>
      <c r="J25" s="153">
        <f t="shared" si="24"/>
        <v>3.7846171557268049E-2</v>
      </c>
      <c r="K25" s="153">
        <f t="shared" si="25"/>
        <v>0.42443255074421421</v>
      </c>
      <c r="L25" s="153">
        <f t="shared" si="26"/>
        <v>0.18932887691556655</v>
      </c>
      <c r="M25" s="154">
        <f t="shared" si="27"/>
        <v>15.169</v>
      </c>
      <c r="N25" s="155">
        <f t="shared" si="28"/>
        <v>2.5999999999999999E-2</v>
      </c>
      <c r="O25" s="155">
        <f t="shared" si="29"/>
        <v>7.5679999999999996</v>
      </c>
      <c r="P25" s="156">
        <f t="shared" si="30"/>
        <v>2.9949999999999997</v>
      </c>
      <c r="Q25" s="157">
        <f t="shared" si="31"/>
        <v>91</v>
      </c>
      <c r="R25" s="158">
        <f t="shared" si="32"/>
        <v>22.236162081741778</v>
      </c>
      <c r="S25" s="143">
        <f t="shared" si="33"/>
        <v>1</v>
      </c>
      <c r="T25" s="143">
        <f t="shared" si="34"/>
        <v>293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233</v>
      </c>
      <c r="Z25" s="4" t="s">
        <v>172</v>
      </c>
      <c r="AA25" s="4" t="s">
        <v>174</v>
      </c>
      <c r="AB25" s="4">
        <v>520</v>
      </c>
      <c r="AC25" s="4">
        <v>3871.57</v>
      </c>
      <c r="AD25" s="4">
        <v>2218.38</v>
      </c>
      <c r="AE25" s="4">
        <v>1.7450000000000001</v>
      </c>
      <c r="AF25" s="4">
        <v>2.1</v>
      </c>
      <c r="AG25" s="4">
        <v>15.169</v>
      </c>
      <c r="AH25" s="4">
        <v>323.79494399999999</v>
      </c>
      <c r="AI25" s="4">
        <v>12.254398999999999</v>
      </c>
      <c r="AJ25" s="4">
        <v>137.429114</v>
      </c>
      <c r="AK25" s="4">
        <v>733</v>
      </c>
      <c r="AL25" s="4">
        <v>1</v>
      </c>
      <c r="AM25" s="4">
        <v>293</v>
      </c>
      <c r="AN25" s="4">
        <v>91</v>
      </c>
      <c r="AO25" s="4">
        <v>11.956856999999999</v>
      </c>
      <c r="AP25" s="4">
        <v>774.9</v>
      </c>
      <c r="AQ25" s="4">
        <v>179.7</v>
      </c>
      <c r="AR25" s="4">
        <v>150</v>
      </c>
      <c r="AS25" s="4">
        <v>123508</v>
      </c>
      <c r="AT25" s="4">
        <v>2.5999999999999999E-2</v>
      </c>
      <c r="AU25" s="4">
        <v>7.5679999999999996</v>
      </c>
      <c r="AV25" s="4">
        <v>36127</v>
      </c>
      <c r="AW25" s="4">
        <v>0</v>
      </c>
      <c r="AX25" s="30">
        <v>0.57999999999999996</v>
      </c>
      <c r="AY25">
        <v>0.830952380952381</v>
      </c>
      <c r="AZ25" t="s">
        <v>67</v>
      </c>
      <c r="BA25" t="s">
        <v>245</v>
      </c>
      <c r="BB25">
        <v>2</v>
      </c>
      <c r="BC25" t="s">
        <v>293</v>
      </c>
      <c r="BD25">
        <v>11</v>
      </c>
      <c r="BE25">
        <v>29680.178000000004</v>
      </c>
      <c r="BF25">
        <v>0.13044295084753196</v>
      </c>
      <c r="BG25">
        <v>0.10839188058521108</v>
      </c>
      <c r="BH25">
        <v>119061.14900000002</v>
      </c>
      <c r="BI25">
        <v>3.2517492334968139E-2</v>
      </c>
      <c r="BJ25">
        <v>2.7020487678342572E-2</v>
      </c>
      <c r="BK25">
        <v>1</v>
      </c>
      <c r="BL25" t="s">
        <v>67</v>
      </c>
      <c r="BM25">
        <v>0</v>
      </c>
      <c r="BN25" t="s">
        <v>232</v>
      </c>
    </row>
    <row r="26" spans="1:66">
      <c r="A26" s="138" t="str">
        <f t="shared" si="20"/>
        <v>세운교통</v>
      </c>
      <c r="B26" s="238" t="str">
        <f t="shared" si="1"/>
        <v>28</v>
      </c>
      <c r="C26" s="139" t="str">
        <f t="shared" si="21"/>
        <v>73아1020</v>
      </c>
      <c r="D26" s="113" t="str">
        <f t="shared" si="22"/>
        <v>저상</v>
      </c>
      <c r="E26" s="109" t="str">
        <f t="shared" si="16"/>
        <v>C</v>
      </c>
      <c r="F26" s="159">
        <f t="shared" si="17"/>
        <v>0.86619047619047618</v>
      </c>
      <c r="G26" s="160">
        <f t="shared" si="18"/>
        <v>1.819</v>
      </c>
      <c r="H26" s="161">
        <f t="shared" si="19"/>
        <v>2.1</v>
      </c>
      <c r="I26" s="162">
        <f t="shared" si="23"/>
        <v>1845.663</v>
      </c>
      <c r="J26" s="163">
        <f t="shared" si="24"/>
        <v>4.0411355679895566E-2</v>
      </c>
      <c r="K26" s="163">
        <f t="shared" si="25"/>
        <v>0.40956712070290263</v>
      </c>
      <c r="L26" s="163">
        <f t="shared" si="26"/>
        <v>0.19017556292779342</v>
      </c>
      <c r="M26" s="164">
        <f t="shared" si="27"/>
        <v>14.737</v>
      </c>
      <c r="N26" s="165">
        <f t="shared" si="28"/>
        <v>0</v>
      </c>
      <c r="O26" s="165">
        <f t="shared" si="29"/>
        <v>10.836</v>
      </c>
      <c r="P26" s="166">
        <f t="shared" si="30"/>
        <v>0</v>
      </c>
      <c r="Q26" s="167">
        <f t="shared" si="31"/>
        <v>69</v>
      </c>
      <c r="R26" s="168">
        <f t="shared" si="32"/>
        <v>22.724077444844006</v>
      </c>
      <c r="S26" s="140">
        <f t="shared" si="33"/>
        <v>0</v>
      </c>
      <c r="T26" s="140">
        <f t="shared" si="34"/>
        <v>200</v>
      </c>
      <c r="U26" t="s">
        <v>118</v>
      </c>
      <c r="V26" s="5" t="s">
        <v>122</v>
      </c>
      <c r="W26" t="s">
        <v>118</v>
      </c>
      <c r="X26" s="5" t="s">
        <v>122</v>
      </c>
      <c r="Y26" t="s">
        <v>278</v>
      </c>
      <c r="Z26" t="s">
        <v>172</v>
      </c>
      <c r="AA26" t="s">
        <v>174</v>
      </c>
      <c r="AB26">
        <v>520</v>
      </c>
      <c r="AC26" s="1">
        <v>1845.663</v>
      </c>
      <c r="AD26" s="1">
        <v>1014.7430000000001</v>
      </c>
      <c r="AE26" s="28">
        <v>1.819</v>
      </c>
      <c r="AF26">
        <v>2.1</v>
      </c>
      <c r="AG26">
        <v>14.737</v>
      </c>
      <c r="AH26">
        <v>147.66802300000001</v>
      </c>
      <c r="AI26">
        <v>5.9674649999999998</v>
      </c>
      <c r="AJ26">
        <v>60.479967000000002</v>
      </c>
      <c r="AK26">
        <v>351</v>
      </c>
      <c r="AL26">
        <v>0</v>
      </c>
      <c r="AM26">
        <v>200</v>
      </c>
      <c r="AN26">
        <v>69</v>
      </c>
      <c r="AO26">
        <v>12.498730999999999</v>
      </c>
      <c r="AP26">
        <v>51.1</v>
      </c>
      <c r="AQ26">
        <v>0</v>
      </c>
      <c r="AR26">
        <v>54</v>
      </c>
      <c r="AS26">
        <v>32745</v>
      </c>
      <c r="AT26">
        <v>0</v>
      </c>
      <c r="AU26">
        <v>10.836</v>
      </c>
      <c r="AV26">
        <v>8941</v>
      </c>
      <c r="AW26">
        <v>0</v>
      </c>
      <c r="AX26" s="29">
        <v>0.57999999999999996</v>
      </c>
      <c r="AY26">
        <v>0.86619047619047618</v>
      </c>
      <c r="AZ26" t="s">
        <v>69</v>
      </c>
      <c r="BA26" t="s">
        <v>245</v>
      </c>
      <c r="BB26">
        <v>1</v>
      </c>
      <c r="BC26" t="s">
        <v>247</v>
      </c>
      <c r="BD26">
        <v>5</v>
      </c>
      <c r="BE26">
        <v>29680.178000000004</v>
      </c>
      <c r="BF26">
        <v>6.218503810859894E-2</v>
      </c>
      <c r="BG26">
        <v>5.3864087771210226E-2</v>
      </c>
      <c r="BH26">
        <v>119061.14900000002</v>
      </c>
      <c r="BI26">
        <v>1.5501807394786689E-2</v>
      </c>
      <c r="BJ26">
        <v>1.3427517929103327E-2</v>
      </c>
      <c r="BK26">
        <v>1</v>
      </c>
      <c r="BL26" t="s">
        <v>67</v>
      </c>
      <c r="BM26">
        <v>1</v>
      </c>
      <c r="BN26" t="s">
        <v>302</v>
      </c>
    </row>
    <row r="27" spans="1:66">
      <c r="A27" s="141" t="str">
        <f t="shared" si="20"/>
        <v>세운교통</v>
      </c>
      <c r="B27" s="141" t="str">
        <f t="shared" si="1"/>
        <v>28</v>
      </c>
      <c r="C27" s="142" t="str">
        <f t="shared" si="21"/>
        <v>73아1027</v>
      </c>
      <c r="D27" s="130" t="str">
        <f t="shared" si="22"/>
        <v>대형</v>
      </c>
      <c r="E27" s="126" t="str">
        <f t="shared" si="16"/>
        <v>S</v>
      </c>
      <c r="F27" s="149">
        <f t="shared" si="17"/>
        <v>1.1755</v>
      </c>
      <c r="G27" s="150">
        <f t="shared" si="18"/>
        <v>2.351</v>
      </c>
      <c r="H27" s="151">
        <f t="shared" si="19"/>
        <v>2</v>
      </c>
      <c r="I27" s="152">
        <f t="shared" si="23"/>
        <v>4779.17</v>
      </c>
      <c r="J27" s="153">
        <f t="shared" si="24"/>
        <v>5.636186048106151E-2</v>
      </c>
      <c r="K27" s="153">
        <f t="shared" si="25"/>
        <v>0.44005899811998211</v>
      </c>
      <c r="L27" s="153">
        <f t="shared" si="26"/>
        <v>0.17408880621530518</v>
      </c>
      <c r="M27" s="154">
        <f t="shared" si="27"/>
        <v>15.724</v>
      </c>
      <c r="N27" s="155">
        <f t="shared" si="28"/>
        <v>1.004</v>
      </c>
      <c r="O27" s="155">
        <f t="shared" si="29"/>
        <v>39.713999999999999</v>
      </c>
      <c r="P27" s="156">
        <f t="shared" si="30"/>
        <v>1.4033333333333333</v>
      </c>
      <c r="Q27" s="157">
        <f t="shared" si="31"/>
        <v>85</v>
      </c>
      <c r="R27" s="158">
        <f t="shared" si="32"/>
        <v>26.166355709288606</v>
      </c>
      <c r="S27" s="143">
        <f t="shared" si="33"/>
        <v>48</v>
      </c>
      <c r="T27" s="143">
        <f t="shared" si="34"/>
        <v>1898</v>
      </c>
      <c r="U27" t="s">
        <v>118</v>
      </c>
      <c r="V27" t="s">
        <v>122</v>
      </c>
      <c r="W27" t="s">
        <v>118</v>
      </c>
      <c r="X27" s="4" t="s">
        <v>122</v>
      </c>
      <c r="Y27" s="4" t="s">
        <v>191</v>
      </c>
      <c r="Z27" s="4" t="s">
        <v>141</v>
      </c>
      <c r="AA27" s="4" t="s">
        <v>174</v>
      </c>
      <c r="AB27" s="4">
        <v>520</v>
      </c>
      <c r="AC27" s="4">
        <v>4779.17</v>
      </c>
      <c r="AD27" s="4">
        <v>2032.7919999999999</v>
      </c>
      <c r="AE27" s="4">
        <v>2.351</v>
      </c>
      <c r="AF27" s="4">
        <v>2</v>
      </c>
      <c r="AG27" s="4">
        <v>15.724</v>
      </c>
      <c r="AH27" s="4">
        <v>362.69494700000001</v>
      </c>
      <c r="AI27" s="4">
        <v>20.442162</v>
      </c>
      <c r="AJ27" s="4">
        <v>159.60717500000001</v>
      </c>
      <c r="AK27" s="4">
        <v>832</v>
      </c>
      <c r="AL27" s="4">
        <v>48</v>
      </c>
      <c r="AM27" s="4">
        <v>1898</v>
      </c>
      <c r="AN27" s="4">
        <v>85</v>
      </c>
      <c r="AO27" s="4">
        <v>13.176830000000001</v>
      </c>
      <c r="AP27" s="4">
        <v>5571.2</v>
      </c>
      <c r="AQ27" s="4">
        <v>84.2</v>
      </c>
      <c r="AR27" s="4">
        <v>194</v>
      </c>
      <c r="AS27" s="4">
        <v>123611</v>
      </c>
      <c r="AT27" s="4">
        <v>1.004</v>
      </c>
      <c r="AU27" s="4">
        <v>39.713999999999999</v>
      </c>
      <c r="AV27" s="4">
        <v>6460</v>
      </c>
      <c r="AW27" s="4">
        <v>0</v>
      </c>
      <c r="AX27" s="30">
        <v>0.65</v>
      </c>
      <c r="AY27">
        <v>1.1755</v>
      </c>
      <c r="AZ27" t="s">
        <v>71</v>
      </c>
      <c r="BA27" t="s">
        <v>245</v>
      </c>
      <c r="BB27">
        <v>2</v>
      </c>
      <c r="BC27" t="s">
        <v>268</v>
      </c>
      <c r="BD27">
        <v>5</v>
      </c>
      <c r="BE27">
        <v>29680.178000000004</v>
      </c>
      <c r="BF27">
        <v>0.16102228227876531</v>
      </c>
      <c r="BG27">
        <v>0.18928169281868862</v>
      </c>
      <c r="BH27">
        <v>119061.14900000002</v>
      </c>
      <c r="BI27">
        <v>4.014046597181755E-2</v>
      </c>
      <c r="BJ27">
        <v>4.7185117749871532E-2</v>
      </c>
      <c r="BK27">
        <v>1</v>
      </c>
      <c r="BL27" t="s">
        <v>324</v>
      </c>
      <c r="BM27">
        <v>6</v>
      </c>
      <c r="BN27" t="s">
        <v>302</v>
      </c>
    </row>
    <row r="28" spans="1:66">
      <c r="A28" s="138" t="str">
        <f t="shared" si="20"/>
        <v>세운교통</v>
      </c>
      <c r="B28" s="238" t="str">
        <f t="shared" si="1"/>
        <v>28</v>
      </c>
      <c r="C28" s="139" t="str">
        <f t="shared" si="21"/>
        <v>73아1035</v>
      </c>
      <c r="D28" s="113" t="str">
        <f t="shared" si="22"/>
        <v>저상</v>
      </c>
      <c r="E28" s="109" t="str">
        <f t="shared" si="16"/>
        <v>C</v>
      </c>
      <c r="F28" s="159">
        <f t="shared" si="17"/>
        <v>0.86318181818181816</v>
      </c>
      <c r="G28" s="160">
        <f t="shared" si="18"/>
        <v>1.899</v>
      </c>
      <c r="H28" s="161">
        <f t="shared" si="19"/>
        <v>2.2000000000000002</v>
      </c>
      <c r="I28" s="162">
        <f t="shared" si="23"/>
        <v>2394.5390000000002</v>
      </c>
      <c r="J28" s="163">
        <f t="shared" si="24"/>
        <v>3.1674398604165849E-2</v>
      </c>
      <c r="K28" s="163">
        <f t="shared" si="25"/>
        <v>0.48236170457885569</v>
      </c>
      <c r="L28" s="163">
        <f t="shared" si="26"/>
        <v>0.14240736943520232</v>
      </c>
      <c r="M28" s="164">
        <f t="shared" si="27"/>
        <v>18.148</v>
      </c>
      <c r="N28" s="165" t="str">
        <f t="shared" si="28"/>
        <v>속도계이상</v>
      </c>
      <c r="O28" s="165" t="str">
        <f t="shared" si="29"/>
        <v>속도계이상</v>
      </c>
      <c r="P28" s="166">
        <f t="shared" si="30"/>
        <v>0</v>
      </c>
      <c r="Q28" s="167">
        <f t="shared" si="31"/>
        <v>74</v>
      </c>
      <c r="R28" s="168">
        <f t="shared" si="32"/>
        <v>24.489526712345892</v>
      </c>
      <c r="S28" s="140" t="str">
        <f t="shared" si="33"/>
        <v>속도계이상</v>
      </c>
      <c r="T28" s="140" t="str">
        <f t="shared" si="34"/>
        <v>속도계이상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275</v>
      </c>
      <c r="Z28" s="4" t="s">
        <v>172</v>
      </c>
      <c r="AA28" s="4" t="s">
        <v>174</v>
      </c>
      <c r="AB28" s="4">
        <v>520</v>
      </c>
      <c r="AC28" s="4">
        <v>2394.5390000000002</v>
      </c>
      <c r="AD28" s="4">
        <v>1261.1569999999999</v>
      </c>
      <c r="AE28" s="4">
        <v>1.899</v>
      </c>
      <c r="AF28" s="4">
        <v>2.2000000000000002</v>
      </c>
      <c r="AG28" s="4">
        <v>18.148</v>
      </c>
      <c r="AH28" s="4">
        <v>201.20442</v>
      </c>
      <c r="AI28" s="4">
        <v>6.3730289999999998</v>
      </c>
      <c r="AJ28" s="4">
        <v>97.053307000000004</v>
      </c>
      <c r="AK28" s="4">
        <v>341</v>
      </c>
      <c r="AL28" s="4">
        <v>611</v>
      </c>
      <c r="AM28" s="4">
        <v>832</v>
      </c>
      <c r="AN28" s="4">
        <v>74</v>
      </c>
      <c r="AO28" s="4">
        <v>11.901025000000001</v>
      </c>
      <c r="AP28" s="4">
        <v>557.29999999999995</v>
      </c>
      <c r="AQ28" s="4">
        <v>0</v>
      </c>
      <c r="AR28" s="4">
        <v>112</v>
      </c>
      <c r="AS28" s="4">
        <v>100149</v>
      </c>
      <c r="AT28" s="4">
        <v>25.515999999999998</v>
      </c>
      <c r="AU28" s="4">
        <v>34.746000000000002</v>
      </c>
      <c r="AV28" s="4">
        <v>0</v>
      </c>
      <c r="AW28" s="4">
        <v>17</v>
      </c>
      <c r="AX28" s="30">
        <v>0.65</v>
      </c>
      <c r="AY28">
        <v>0.86318181818181816</v>
      </c>
      <c r="AZ28" t="s">
        <v>69</v>
      </c>
      <c r="BA28" t="s">
        <v>245</v>
      </c>
      <c r="BB28">
        <v>2</v>
      </c>
      <c r="BC28" t="s">
        <v>246</v>
      </c>
      <c r="BD28">
        <v>1</v>
      </c>
      <c r="BE28">
        <v>29680.178000000004</v>
      </c>
      <c r="BF28">
        <v>8.0678053884986806E-2</v>
      </c>
      <c r="BG28">
        <v>6.9639829239813614E-2</v>
      </c>
      <c r="BH28">
        <v>119061.14900000002</v>
      </c>
      <c r="BI28">
        <v>2.0111841856994005E-2</v>
      </c>
      <c r="BJ28">
        <v>1.7360176221105281E-2</v>
      </c>
      <c r="BK28">
        <v>1</v>
      </c>
      <c r="BL28" t="s">
        <v>70</v>
      </c>
      <c r="BM28">
        <v>2</v>
      </c>
      <c r="BN28" t="s">
        <v>302</v>
      </c>
    </row>
    <row r="29" spans="1:66">
      <c r="A29" s="141" t="str">
        <f t="shared" si="20"/>
        <v>세운교통</v>
      </c>
      <c r="B29" s="141" t="str">
        <f t="shared" si="1"/>
        <v>67-1</v>
      </c>
      <c r="C29" s="142" t="str">
        <f t="shared" si="21"/>
        <v>70바3835</v>
      </c>
      <c r="D29" s="130" t="str">
        <f t="shared" si="22"/>
        <v>저상</v>
      </c>
      <c r="E29" s="126" t="str">
        <f t="shared" si="16"/>
        <v>C</v>
      </c>
      <c r="F29" s="149">
        <f t="shared" si="17"/>
        <v>0.8745454545454544</v>
      </c>
      <c r="G29" s="150">
        <f t="shared" si="18"/>
        <v>1.9239999999999999</v>
      </c>
      <c r="H29" s="151">
        <f t="shared" si="19"/>
        <v>2.2000000000000002</v>
      </c>
      <c r="I29" s="152">
        <f t="shared" si="23"/>
        <v>6580.6030000000001</v>
      </c>
      <c r="J29" s="153">
        <f t="shared" si="24"/>
        <v>3.4562168924323587E-2</v>
      </c>
      <c r="K29" s="153">
        <f t="shared" si="25"/>
        <v>0.38529608065304571</v>
      </c>
      <c r="L29" s="153">
        <f t="shared" si="26"/>
        <v>0.18980023563190182</v>
      </c>
      <c r="M29" s="154">
        <f t="shared" si="27"/>
        <v>12.048999999999999</v>
      </c>
      <c r="N29" s="155">
        <f t="shared" si="28"/>
        <v>1.3680000000000001</v>
      </c>
      <c r="O29" s="155">
        <f t="shared" si="29"/>
        <v>12.4</v>
      </c>
      <c r="P29" s="156">
        <f t="shared" si="30"/>
        <v>0</v>
      </c>
      <c r="Q29" s="157">
        <f t="shared" si="31"/>
        <v>73</v>
      </c>
      <c r="R29" s="158">
        <f t="shared" si="32"/>
        <v>24.428563117999708</v>
      </c>
      <c r="S29" s="143">
        <f t="shared" si="33"/>
        <v>90</v>
      </c>
      <c r="T29" s="143">
        <f t="shared" si="34"/>
        <v>816</v>
      </c>
      <c r="U29" t="s">
        <v>118</v>
      </c>
      <c r="V29" s="5" t="s">
        <v>123</v>
      </c>
      <c r="W29" t="s">
        <v>118</v>
      </c>
      <c r="X29" s="5" t="s">
        <v>123</v>
      </c>
      <c r="Y29" t="s">
        <v>192</v>
      </c>
      <c r="Z29" t="s">
        <v>172</v>
      </c>
      <c r="AA29" t="s">
        <v>174</v>
      </c>
      <c r="AB29">
        <v>520</v>
      </c>
      <c r="AC29" s="1">
        <v>6580.6030000000001</v>
      </c>
      <c r="AD29" s="1">
        <v>3420.7109999999998</v>
      </c>
      <c r="AE29" s="28">
        <v>1.9239999999999999</v>
      </c>
      <c r="AF29">
        <v>2.2000000000000002</v>
      </c>
      <c r="AG29">
        <v>12.048999999999999</v>
      </c>
      <c r="AH29">
        <v>464.33738099999999</v>
      </c>
      <c r="AI29">
        <v>16.048507000000001</v>
      </c>
      <c r="AJ29">
        <v>178.90737300000001</v>
      </c>
      <c r="AK29">
        <v>1249</v>
      </c>
      <c r="AL29">
        <v>90</v>
      </c>
      <c r="AM29">
        <v>816</v>
      </c>
      <c r="AN29">
        <v>73</v>
      </c>
      <c r="AO29">
        <v>14.172029</v>
      </c>
      <c r="AP29">
        <v>1082</v>
      </c>
      <c r="AQ29">
        <v>0</v>
      </c>
      <c r="AR29">
        <v>152</v>
      </c>
      <c r="AS29">
        <v>101756</v>
      </c>
      <c r="AT29">
        <v>1.3680000000000001</v>
      </c>
      <c r="AU29">
        <v>12.4</v>
      </c>
      <c r="AV29">
        <v>54471</v>
      </c>
      <c r="AW29">
        <v>0</v>
      </c>
      <c r="AX29" s="29">
        <v>0.5</v>
      </c>
      <c r="AY29">
        <v>0.8745454545454544</v>
      </c>
      <c r="AZ29" t="s">
        <v>69</v>
      </c>
      <c r="BA29" t="s">
        <v>249</v>
      </c>
      <c r="BB29">
        <v>1</v>
      </c>
      <c r="BC29" t="s">
        <v>257</v>
      </c>
      <c r="BD29">
        <v>9</v>
      </c>
      <c r="BE29">
        <v>12428.874000000002</v>
      </c>
      <c r="BF29">
        <v>0.52946091496301273</v>
      </c>
      <c r="BG29">
        <v>0.46303763654038016</v>
      </c>
      <c r="BH29">
        <v>119061.14900000002</v>
      </c>
      <c r="BI29">
        <v>5.5270783587012075E-2</v>
      </c>
      <c r="BJ29">
        <v>4.8336812555186917E-2</v>
      </c>
      <c r="BK29">
        <v>1</v>
      </c>
      <c r="BL29" t="s">
        <v>69</v>
      </c>
      <c r="BM29">
        <v>0</v>
      </c>
      <c r="BN29" t="s">
        <v>232</v>
      </c>
    </row>
    <row r="30" spans="1:66">
      <c r="A30" s="138" t="str">
        <f t="shared" si="20"/>
        <v>세운교통</v>
      </c>
      <c r="B30" s="238" t="str">
        <f t="shared" si="1"/>
        <v>67-1</v>
      </c>
      <c r="C30" s="139" t="str">
        <f t="shared" si="21"/>
        <v>70바3836</v>
      </c>
      <c r="D30" s="113" t="str">
        <f t="shared" si="22"/>
        <v>저상</v>
      </c>
      <c r="E30" s="109" t="str">
        <f t="shared" si="16"/>
        <v>F</v>
      </c>
      <c r="F30" s="159">
        <f t="shared" si="17"/>
        <v>0.78999999999999992</v>
      </c>
      <c r="G30" s="160">
        <f t="shared" si="18"/>
        <v>1.738</v>
      </c>
      <c r="H30" s="161">
        <f t="shared" si="19"/>
        <v>2.2000000000000002</v>
      </c>
      <c r="I30" s="162">
        <f t="shared" si="23"/>
        <v>1108.8050000000001</v>
      </c>
      <c r="J30" s="163">
        <f t="shared" si="24"/>
        <v>2.2868924524676339E-2</v>
      </c>
      <c r="K30" s="163">
        <f t="shared" si="25"/>
        <v>0.46814603772977065</v>
      </c>
      <c r="L30" s="163">
        <f t="shared" si="26"/>
        <v>0.17315939231875757</v>
      </c>
      <c r="M30" s="164">
        <f t="shared" si="27"/>
        <v>17.88</v>
      </c>
      <c r="N30" s="165">
        <f t="shared" si="28"/>
        <v>0.09</v>
      </c>
      <c r="O30" s="165">
        <f t="shared" si="29"/>
        <v>13.257999999999999</v>
      </c>
      <c r="P30" s="166">
        <f t="shared" si="30"/>
        <v>0</v>
      </c>
      <c r="Q30" s="167">
        <f t="shared" si="31"/>
        <v>72</v>
      </c>
      <c r="R30" s="168">
        <f t="shared" si="32"/>
        <v>23.629718524820884</v>
      </c>
      <c r="S30" s="140">
        <f t="shared" si="33"/>
        <v>1</v>
      </c>
      <c r="T30" s="140">
        <f t="shared" si="34"/>
        <v>147</v>
      </c>
      <c r="U30" t="s">
        <v>118</v>
      </c>
      <c r="V30" t="s">
        <v>123</v>
      </c>
      <c r="W30" t="s">
        <v>118</v>
      </c>
      <c r="X30" s="4" t="s">
        <v>123</v>
      </c>
      <c r="Y30" s="4" t="s">
        <v>193</v>
      </c>
      <c r="Z30" s="4" t="s">
        <v>172</v>
      </c>
      <c r="AA30" s="4" t="s">
        <v>174</v>
      </c>
      <c r="AB30" s="4">
        <v>520</v>
      </c>
      <c r="AC30" s="4">
        <v>1108.8050000000001</v>
      </c>
      <c r="AD30" s="4">
        <v>638.02800000000002</v>
      </c>
      <c r="AE30" s="4">
        <v>1.738</v>
      </c>
      <c r="AF30" s="4">
        <v>2.2000000000000002</v>
      </c>
      <c r="AG30" s="4">
        <v>17.88</v>
      </c>
      <c r="AH30" s="4">
        <v>92.191654999999997</v>
      </c>
      <c r="AI30" s="4">
        <v>2.1083240000000001</v>
      </c>
      <c r="AJ30" s="4">
        <v>43.159157999999998</v>
      </c>
      <c r="AK30" s="4">
        <v>192</v>
      </c>
      <c r="AL30" s="4">
        <v>1</v>
      </c>
      <c r="AM30" s="4">
        <v>147</v>
      </c>
      <c r="AN30" s="4">
        <v>72</v>
      </c>
      <c r="AO30" s="4">
        <v>12.027172999999999</v>
      </c>
      <c r="AP30" s="4">
        <v>394.5</v>
      </c>
      <c r="AQ30" s="4">
        <v>0</v>
      </c>
      <c r="AR30" s="4">
        <v>56</v>
      </c>
      <c r="AS30" s="4">
        <v>44991</v>
      </c>
      <c r="AT30" s="4">
        <v>0.09</v>
      </c>
      <c r="AU30" s="4">
        <v>13.257999999999999</v>
      </c>
      <c r="AV30" s="4">
        <v>9868</v>
      </c>
      <c r="AW30" s="4">
        <v>0</v>
      </c>
      <c r="AX30" s="30">
        <v>0.61</v>
      </c>
      <c r="AY30">
        <v>0.78999999999999992</v>
      </c>
      <c r="AZ30" t="s">
        <v>70</v>
      </c>
      <c r="BA30" t="s">
        <v>249</v>
      </c>
      <c r="BB30">
        <v>1</v>
      </c>
      <c r="BC30" t="s">
        <v>251</v>
      </c>
      <c r="BD30">
        <v>6</v>
      </c>
      <c r="BE30">
        <v>12428.874000000002</v>
      </c>
      <c r="BF30">
        <v>8.9212023550966885E-2</v>
      </c>
      <c r="BG30">
        <v>7.0477498605263839E-2</v>
      </c>
      <c r="BH30">
        <v>119061.14900000002</v>
      </c>
      <c r="BI30">
        <v>9.3129035736082121E-3</v>
      </c>
      <c r="BJ30">
        <v>7.3571938231504867E-3</v>
      </c>
      <c r="BK30">
        <v>1</v>
      </c>
      <c r="BL30" t="s">
        <v>67</v>
      </c>
      <c r="BM30">
        <v>-1</v>
      </c>
      <c r="BN30" t="s">
        <v>231</v>
      </c>
    </row>
    <row r="31" spans="1:66">
      <c r="A31" s="141" t="str">
        <f t="shared" ref="A31:A33" si="35">W31</f>
        <v>세운교통</v>
      </c>
      <c r="B31" s="141" t="str">
        <f t="shared" ref="B31:B33" si="36">X31</f>
        <v>67-1</v>
      </c>
      <c r="C31" s="142" t="str">
        <f t="shared" ref="C31:C33" si="37">Y31</f>
        <v>70바3838</v>
      </c>
      <c r="D31" s="130" t="str">
        <f t="shared" ref="D31:D33" si="38">Z31</f>
        <v>저상</v>
      </c>
      <c r="E31" s="126" t="str">
        <f t="shared" ref="E31:E33" si="39">AZ31</f>
        <v>D</v>
      </c>
      <c r="F31" s="149">
        <f t="shared" ref="F31:F33" si="40">G31/H31</f>
        <v>0.8136363636363636</v>
      </c>
      <c r="G31" s="150">
        <f t="shared" ref="G31:G33" si="41">AE31</f>
        <v>1.79</v>
      </c>
      <c r="H31" s="151">
        <f t="shared" ref="H31:H33" si="42">AF31</f>
        <v>2.2000000000000002</v>
      </c>
      <c r="I31" s="152">
        <f t="shared" ref="I31:I33" si="43">AC31</f>
        <v>3923.212</v>
      </c>
      <c r="J31" s="153">
        <f t="shared" ref="J31:J33" si="44">AI31/AH31</f>
        <v>2.0363723742468618E-2</v>
      </c>
      <c r="K31" s="153">
        <f t="shared" ref="K31:K33" si="45">AJ31/AH31</f>
        <v>0.37630869942224177</v>
      </c>
      <c r="L31" s="153">
        <f t="shared" ref="L31:L33" si="46">AK31/AC31</f>
        <v>0.1926992474533622</v>
      </c>
      <c r="M31" s="154">
        <f t="shared" ref="M31:M33" si="47">AG31</f>
        <v>13.331</v>
      </c>
      <c r="N31" s="155">
        <f t="shared" ref="N31:N33" si="48">IF(AW31=0,AT31,"속도계이상")</f>
        <v>0.48399999999999999</v>
      </c>
      <c r="O31" s="155">
        <f t="shared" ref="O31:O33" si="49">IF(AW31=0,AU31,"속도계이상")</f>
        <v>13.382</v>
      </c>
      <c r="P31" s="156">
        <f t="shared" ref="P31:P33" si="50">AQ31/60</f>
        <v>0</v>
      </c>
      <c r="Q31" s="157">
        <f t="shared" ref="Q31:Q33" si="51">AN31</f>
        <v>75</v>
      </c>
      <c r="R31" s="158">
        <f t="shared" ref="R31:R33" si="52">AC31/(AH31-AI31-AJ31)</f>
        <v>24.257568238283973</v>
      </c>
      <c r="S31" s="143">
        <f t="shared" ref="S31:S33" si="53">IF(AW31=0,AL31,"속도계이상")</f>
        <v>19</v>
      </c>
      <c r="T31" s="143">
        <f t="shared" ref="T31:T33" si="54">IF(AW31=0,AM31,"속도계이상")</f>
        <v>525</v>
      </c>
      <c r="U31" t="s">
        <v>118</v>
      </c>
      <c r="V31" t="s">
        <v>123</v>
      </c>
      <c r="W31" t="s">
        <v>118</v>
      </c>
      <c r="X31" s="4" t="s">
        <v>123</v>
      </c>
      <c r="Y31" s="4" t="s">
        <v>259</v>
      </c>
      <c r="Z31" s="4" t="s">
        <v>172</v>
      </c>
      <c r="AA31" s="4" t="s">
        <v>174</v>
      </c>
      <c r="AB31" s="4">
        <v>520</v>
      </c>
      <c r="AC31" s="4">
        <v>3923.212</v>
      </c>
      <c r="AD31" s="4">
        <v>2192.2040000000002</v>
      </c>
      <c r="AE31" s="4">
        <v>1.79</v>
      </c>
      <c r="AF31" s="4">
        <v>2.2000000000000002</v>
      </c>
      <c r="AG31" s="4">
        <v>13.331</v>
      </c>
      <c r="AH31" s="4">
        <v>268.06575600000002</v>
      </c>
      <c r="AI31" s="4">
        <v>5.4588169999999998</v>
      </c>
      <c r="AJ31" s="4">
        <v>100.87547600000001</v>
      </c>
      <c r="AK31" s="4">
        <v>756</v>
      </c>
      <c r="AL31" s="4">
        <v>19</v>
      </c>
      <c r="AM31" s="4">
        <v>525</v>
      </c>
      <c r="AN31" s="4">
        <v>75</v>
      </c>
      <c r="AO31" s="4">
        <v>14.635259</v>
      </c>
      <c r="AP31" s="4">
        <v>806.3</v>
      </c>
      <c r="AQ31" s="4">
        <v>0</v>
      </c>
      <c r="AR31" s="4">
        <v>84</v>
      </c>
      <c r="AS31" s="4">
        <v>63605</v>
      </c>
      <c r="AT31" s="4">
        <v>0.48399999999999999</v>
      </c>
      <c r="AU31" s="4">
        <v>13.382</v>
      </c>
      <c r="AV31" s="4">
        <v>23109</v>
      </c>
      <c r="AW31" s="4">
        <v>0</v>
      </c>
      <c r="AX31" s="4">
        <v>0.5</v>
      </c>
      <c r="AY31">
        <v>0.8136363636363636</v>
      </c>
      <c r="AZ31" t="s">
        <v>67</v>
      </c>
      <c r="BA31" t="s">
        <v>249</v>
      </c>
      <c r="BB31">
        <v>1</v>
      </c>
      <c r="BC31" t="s">
        <v>250</v>
      </c>
      <c r="BD31">
        <v>7</v>
      </c>
      <c r="BE31">
        <v>12428.874000000002</v>
      </c>
      <c r="BF31">
        <v>0.31565305111307745</v>
      </c>
      <c r="BG31">
        <v>0.25682680067836755</v>
      </c>
      <c r="BH31">
        <v>119061.14900000002</v>
      </c>
      <c r="BI31">
        <v>3.2951235839324876E-2</v>
      </c>
      <c r="BJ31">
        <v>2.6810323705632511E-2</v>
      </c>
      <c r="BK31">
        <v>1</v>
      </c>
      <c r="BL31" t="s">
        <v>70</v>
      </c>
      <c r="BM31">
        <v>1</v>
      </c>
      <c r="BN31" t="s">
        <v>302</v>
      </c>
    </row>
    <row r="32" spans="1:66">
      <c r="A32" s="138" t="str">
        <f t="shared" si="35"/>
        <v>세운교통</v>
      </c>
      <c r="B32" s="238" t="str">
        <f t="shared" si="36"/>
        <v>67-1</v>
      </c>
      <c r="C32" s="139" t="str">
        <f t="shared" si="37"/>
        <v>70바3852</v>
      </c>
      <c r="D32" s="113" t="str">
        <f t="shared" si="38"/>
        <v>저상</v>
      </c>
      <c r="E32" s="109" t="str">
        <f t="shared" si="39"/>
        <v>F</v>
      </c>
      <c r="F32" s="159">
        <f t="shared" si="40"/>
        <v>0.7268181818181817</v>
      </c>
      <c r="G32" s="160">
        <f t="shared" si="41"/>
        <v>1.599</v>
      </c>
      <c r="H32" s="161">
        <f t="shared" si="42"/>
        <v>2.2000000000000002</v>
      </c>
      <c r="I32" s="162">
        <f t="shared" si="43"/>
        <v>816.25400000000002</v>
      </c>
      <c r="J32" s="163">
        <f t="shared" si="44"/>
        <v>3.1820040207473185E-2</v>
      </c>
      <c r="K32" s="163">
        <f t="shared" si="45"/>
        <v>0.41124924885192449</v>
      </c>
      <c r="L32" s="163">
        <f t="shared" si="46"/>
        <v>0.17641567453268223</v>
      </c>
      <c r="M32" s="164">
        <f t="shared" si="47"/>
        <v>16.742000000000001</v>
      </c>
      <c r="N32" s="165">
        <f t="shared" si="48"/>
        <v>0.61299999999999999</v>
      </c>
      <c r="O32" s="165">
        <f t="shared" si="49"/>
        <v>10.413</v>
      </c>
      <c r="P32" s="166">
        <f t="shared" si="50"/>
        <v>0</v>
      </c>
      <c r="Q32" s="167">
        <f t="shared" si="51"/>
        <v>75</v>
      </c>
      <c r="R32" s="168">
        <f t="shared" si="52"/>
        <v>25.315427910667573</v>
      </c>
      <c r="S32" s="140">
        <f t="shared" si="53"/>
        <v>5</v>
      </c>
      <c r="T32" s="140">
        <f t="shared" si="54"/>
        <v>85</v>
      </c>
      <c r="U32" t="s">
        <v>118</v>
      </c>
      <c r="V32" t="s">
        <v>123</v>
      </c>
      <c r="W32" t="s">
        <v>118</v>
      </c>
      <c r="X32" s="4" t="s">
        <v>123</v>
      </c>
      <c r="Y32" s="4" t="s">
        <v>223</v>
      </c>
      <c r="Z32" s="4" t="s">
        <v>172</v>
      </c>
      <c r="AA32" s="4" t="s">
        <v>174</v>
      </c>
      <c r="AB32" s="4">
        <v>520</v>
      </c>
      <c r="AC32" s="4">
        <v>816.25400000000002</v>
      </c>
      <c r="AD32" s="4">
        <v>510.51600000000002</v>
      </c>
      <c r="AE32" s="4">
        <v>1.599</v>
      </c>
      <c r="AF32" s="4">
        <v>2.2000000000000002</v>
      </c>
      <c r="AG32" s="4">
        <v>16.742000000000001</v>
      </c>
      <c r="AH32" s="4">
        <v>57.894710000000003</v>
      </c>
      <c r="AI32" s="4">
        <v>1.842212</v>
      </c>
      <c r="AJ32" s="4">
        <v>23.809156000000002</v>
      </c>
      <c r="AK32" s="4">
        <v>144</v>
      </c>
      <c r="AL32" s="4">
        <v>5</v>
      </c>
      <c r="AM32" s="4">
        <v>85</v>
      </c>
      <c r="AN32" s="4">
        <v>75</v>
      </c>
      <c r="AO32" s="4">
        <v>14.098939</v>
      </c>
      <c r="AP32" s="4">
        <v>512.20000000000005</v>
      </c>
      <c r="AQ32" s="4">
        <v>0</v>
      </c>
      <c r="AR32" s="4">
        <v>30</v>
      </c>
      <c r="AS32" s="4">
        <v>22190</v>
      </c>
      <c r="AT32" s="4">
        <v>0.61299999999999999</v>
      </c>
      <c r="AU32" s="4">
        <v>10.413</v>
      </c>
      <c r="AV32" s="4">
        <v>0</v>
      </c>
      <c r="AW32" s="4">
        <v>0</v>
      </c>
      <c r="AX32" s="4">
        <v>0.5</v>
      </c>
      <c r="AY32">
        <v>0.7268181818181817</v>
      </c>
      <c r="AZ32" t="s">
        <v>70</v>
      </c>
      <c r="BA32" t="s">
        <v>249</v>
      </c>
      <c r="BB32">
        <v>2</v>
      </c>
      <c r="BC32" t="s">
        <v>310</v>
      </c>
      <c r="BD32">
        <v>1</v>
      </c>
      <c r="BE32">
        <v>12428.874000000002</v>
      </c>
      <c r="BF32">
        <v>6.5674010372942862E-2</v>
      </c>
      <c r="BG32">
        <v>4.7733064811970732E-2</v>
      </c>
      <c r="BH32">
        <v>119061.14900000002</v>
      </c>
      <c r="BI32">
        <v>6.8557544325395341E-3</v>
      </c>
      <c r="BJ32">
        <v>4.9828869716503242E-3</v>
      </c>
      <c r="BK32">
        <v>1</v>
      </c>
      <c r="BL32" t="s">
        <v>324</v>
      </c>
      <c r="BM32">
        <v>1</v>
      </c>
      <c r="BN32" t="s">
        <v>302</v>
      </c>
    </row>
    <row r="33" spans="1:66">
      <c r="A33" s="141" t="str">
        <f t="shared" si="35"/>
        <v>세운교통</v>
      </c>
      <c r="B33" s="141" t="str">
        <f t="shared" si="36"/>
        <v>예비</v>
      </c>
      <c r="C33" s="142" t="str">
        <f t="shared" si="37"/>
        <v>70바3817</v>
      </c>
      <c r="D33" s="130" t="str">
        <f t="shared" si="38"/>
        <v>대형</v>
      </c>
      <c r="E33" s="126" t="str">
        <f t="shared" si="39"/>
        <v>C</v>
      </c>
      <c r="F33" s="149">
        <f t="shared" si="40"/>
        <v>0.85272727272727256</v>
      </c>
      <c r="G33" s="150">
        <f t="shared" si="41"/>
        <v>1.8759999999999999</v>
      </c>
      <c r="H33" s="151">
        <f t="shared" si="42"/>
        <v>2.2000000000000002</v>
      </c>
      <c r="I33" s="152">
        <f t="shared" si="43"/>
        <v>6229.86</v>
      </c>
      <c r="J33" s="153">
        <f t="shared" si="44"/>
        <v>7.9804454204258374E-3</v>
      </c>
      <c r="K33" s="153">
        <f t="shared" si="45"/>
        <v>0.4759992719897771</v>
      </c>
      <c r="L33" s="153">
        <f t="shared" si="46"/>
        <v>0.12985845588825431</v>
      </c>
      <c r="M33" s="154">
        <f t="shared" si="47"/>
        <v>11.464</v>
      </c>
      <c r="N33" s="155">
        <f t="shared" si="48"/>
        <v>2.9860000000000002</v>
      </c>
      <c r="O33" s="155">
        <f t="shared" si="49"/>
        <v>13.532</v>
      </c>
      <c r="P33" s="156">
        <f t="shared" si="50"/>
        <v>0</v>
      </c>
      <c r="Q33" s="157">
        <f t="shared" si="51"/>
        <v>78</v>
      </c>
      <c r="R33" s="158">
        <f t="shared" si="52"/>
        <v>26.238902905841428</v>
      </c>
      <c r="S33" s="143">
        <f t="shared" si="53"/>
        <v>186</v>
      </c>
      <c r="T33" s="143">
        <f t="shared" si="54"/>
        <v>843</v>
      </c>
      <c r="U33" t="s">
        <v>118</v>
      </c>
      <c r="V33" t="s">
        <v>91</v>
      </c>
      <c r="W33" t="s">
        <v>118</v>
      </c>
      <c r="X33" s="4" t="s">
        <v>91</v>
      </c>
      <c r="Y33" s="4" t="s">
        <v>194</v>
      </c>
      <c r="Z33" s="4" t="s">
        <v>141</v>
      </c>
      <c r="AA33" s="4" t="s">
        <v>181</v>
      </c>
      <c r="AB33" s="4">
        <v>520</v>
      </c>
      <c r="AC33" s="4">
        <v>6229.86</v>
      </c>
      <c r="AD33" s="4">
        <v>3320.835</v>
      </c>
      <c r="AE33" s="4">
        <v>1.8759999999999999</v>
      </c>
      <c r="AF33" s="4">
        <v>2.2000000000000002</v>
      </c>
      <c r="AG33" s="4">
        <v>11.464</v>
      </c>
      <c r="AH33" s="4">
        <v>460.114418</v>
      </c>
      <c r="AI33" s="4">
        <v>3.6719179999999998</v>
      </c>
      <c r="AJ33" s="4">
        <v>219.014128</v>
      </c>
      <c r="AK33" s="4">
        <v>809</v>
      </c>
      <c r="AL33" s="4">
        <v>186</v>
      </c>
      <c r="AM33" s="4">
        <v>843</v>
      </c>
      <c r="AN33" s="4">
        <v>78</v>
      </c>
      <c r="AO33" s="4">
        <v>13.539806</v>
      </c>
      <c r="AP33" s="4">
        <v>1407.7</v>
      </c>
      <c r="AQ33" s="4">
        <v>0</v>
      </c>
      <c r="AR33" s="4">
        <v>314</v>
      </c>
      <c r="AS33" s="4">
        <v>281531</v>
      </c>
      <c r="AT33" s="4">
        <v>2.9860000000000002</v>
      </c>
      <c r="AU33" s="4">
        <v>13.532</v>
      </c>
      <c r="AV33" s="4">
        <v>1387</v>
      </c>
      <c r="AW33" s="4">
        <v>0</v>
      </c>
      <c r="AX33" s="4">
        <v>0.44</v>
      </c>
      <c r="AY33">
        <v>0.85272727272727256</v>
      </c>
      <c r="AZ33" t="s">
        <v>69</v>
      </c>
      <c r="BA33" t="s">
        <v>252</v>
      </c>
      <c r="BB33">
        <v>13</v>
      </c>
      <c r="BC33" t="s">
        <v>359</v>
      </c>
      <c r="BD33">
        <v>3</v>
      </c>
      <c r="BE33">
        <v>6229.86</v>
      </c>
      <c r="BF33">
        <v>1</v>
      </c>
      <c r="BG33">
        <v>0.85272727272727256</v>
      </c>
      <c r="BH33">
        <v>119061.14900000002</v>
      </c>
      <c r="BI33">
        <v>5.2324877193987089E-2</v>
      </c>
      <c r="BJ33">
        <v>4.4618849825418069E-2</v>
      </c>
      <c r="BK33">
        <v>1</v>
      </c>
      <c r="BL33" t="s">
        <v>70</v>
      </c>
      <c r="BM33">
        <v>2</v>
      </c>
      <c r="BN33" t="s">
        <v>302</v>
      </c>
    </row>
  </sheetData>
  <sortState xmlns:xlrd2="http://schemas.microsoft.com/office/spreadsheetml/2017/richdata2" ref="U5:AX30">
    <sortCondition ref="Y5:Y30"/>
    <sortCondition ref="U5:U30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A5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142</v>
      </c>
      <c r="D4" s="121" t="s">
        <v>157</v>
      </c>
      <c r="E4" s="122" t="s">
        <v>146</v>
      </c>
      <c r="F4" s="120" t="s">
        <v>150</v>
      </c>
      <c r="G4" s="122" t="s">
        <v>148</v>
      </c>
      <c r="H4" s="122" t="s">
        <v>152</v>
      </c>
      <c r="I4" s="123" t="s">
        <v>154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163</v>
      </c>
      <c r="Q4" s="216" t="s">
        <v>43</v>
      </c>
      <c r="R4" s="216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285</v>
      </c>
      <c r="AN4" s="13"/>
      <c r="AO4" t="s">
        <v>170</v>
      </c>
      <c r="AP4" t="s">
        <v>286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287</v>
      </c>
      <c r="AY4" t="s">
        <v>126</v>
      </c>
      <c r="AZ4" t="s">
        <v>288</v>
      </c>
      <c r="BA4" t="s">
        <v>289</v>
      </c>
      <c r="BB4" t="s">
        <v>290</v>
      </c>
      <c r="BC4" t="s">
        <v>291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>
      <c r="A5" s="124" t="str">
        <f>BI5</f>
        <v>세운교통</v>
      </c>
      <c r="B5" s="125" t="str">
        <f>IF(BJ5="NULL", E5, BJ5)</f>
        <v>강승우</v>
      </c>
      <c r="C5" s="126" t="str">
        <f>BK5</f>
        <v>C</v>
      </c>
      <c r="D5" s="127">
        <f>BL5</f>
        <v>0.85746724012325404</v>
      </c>
      <c r="E5" s="128">
        <f>U5</f>
        <v>968</v>
      </c>
      <c r="F5" s="129" t="str">
        <f t="shared" ref="F5:I6" si="0">BN5</f>
        <v>67-1</v>
      </c>
      <c r="G5" s="130" t="str">
        <f t="shared" si="0"/>
        <v>70바3835</v>
      </c>
      <c r="H5" s="131">
        <f t="shared" si="0"/>
        <v>4</v>
      </c>
      <c r="I5" s="132">
        <f t="shared" si="0"/>
        <v>704.12199999999996</v>
      </c>
      <c r="J5" s="133">
        <f>AB5/AA5</f>
        <v>3.7264130129996196E-3</v>
      </c>
      <c r="K5" s="133">
        <f>AC5/AA5</f>
        <v>0.499676237155883</v>
      </c>
      <c r="L5" s="133">
        <f>AD5/I5</f>
        <v>0.16048355256617461</v>
      </c>
      <c r="M5" s="134">
        <f>Z5</f>
        <v>16.667999999999999</v>
      </c>
      <c r="N5" s="135">
        <f>BV5</f>
        <v>0.1420208429789156</v>
      </c>
      <c r="O5" s="135">
        <f>BW5</f>
        <v>30.534481240466853</v>
      </c>
      <c r="P5" s="217">
        <f>AK5</f>
        <v>36</v>
      </c>
      <c r="Q5" s="218">
        <f>AE5</f>
        <v>1</v>
      </c>
      <c r="R5" s="218">
        <f>AF5</f>
        <v>215</v>
      </c>
      <c r="T5">
        <v>520</v>
      </c>
      <c r="U5">
        <v>968</v>
      </c>
      <c r="V5" t="s">
        <v>260</v>
      </c>
      <c r="W5">
        <v>704.12199999999996</v>
      </c>
      <c r="X5">
        <v>376.92500000000001</v>
      </c>
      <c r="Y5">
        <v>1.8680000000000001</v>
      </c>
      <c r="Z5">
        <v>16.667999999999999</v>
      </c>
      <c r="AA5">
        <v>56.204720000000002</v>
      </c>
      <c r="AB5">
        <v>0.20944199999999999</v>
      </c>
      <c r="AC5">
        <v>28.084163</v>
      </c>
      <c r="AD5" s="1">
        <v>113</v>
      </c>
      <c r="AE5">
        <v>1</v>
      </c>
      <c r="AF5">
        <v>215</v>
      </c>
      <c r="AG5">
        <v>71</v>
      </c>
      <c r="AH5">
        <v>12.527809</v>
      </c>
      <c r="AI5">
        <v>391.1</v>
      </c>
      <c r="AJ5">
        <v>0</v>
      </c>
      <c r="AK5">
        <v>36</v>
      </c>
      <c r="AL5">
        <v>38316</v>
      </c>
      <c r="AM5">
        <v>0.85746724012325404</v>
      </c>
      <c r="AN5" t="s">
        <v>69</v>
      </c>
      <c r="AO5">
        <v>203.696</v>
      </c>
      <c r="AP5" t="s">
        <v>360</v>
      </c>
      <c r="AQ5" t="s">
        <v>118</v>
      </c>
      <c r="AR5" t="s">
        <v>123</v>
      </c>
      <c r="AS5" t="s">
        <v>118</v>
      </c>
      <c r="AT5" t="s">
        <v>123</v>
      </c>
      <c r="AU5" t="s">
        <v>192</v>
      </c>
      <c r="AV5" t="s">
        <v>260</v>
      </c>
      <c r="AW5" t="s">
        <v>69</v>
      </c>
      <c r="AX5">
        <v>968</v>
      </c>
      <c r="AY5" t="s">
        <v>306</v>
      </c>
      <c r="AZ5">
        <v>1</v>
      </c>
      <c r="BA5" t="s">
        <v>257</v>
      </c>
      <c r="BB5">
        <v>4</v>
      </c>
      <c r="BC5">
        <v>1</v>
      </c>
      <c r="BE5" t="s">
        <v>67</v>
      </c>
      <c r="BF5">
        <v>1</v>
      </c>
      <c r="BG5" t="s">
        <v>302</v>
      </c>
      <c r="BI5" t="s">
        <v>118</v>
      </c>
      <c r="BJ5" t="s">
        <v>260</v>
      </c>
      <c r="BK5" t="s">
        <v>69</v>
      </c>
      <c r="BL5">
        <v>0.85746724012325404</v>
      </c>
      <c r="BM5">
        <v>968</v>
      </c>
      <c r="BN5" t="s">
        <v>123</v>
      </c>
      <c r="BO5" t="s">
        <v>192</v>
      </c>
      <c r="BP5">
        <v>4</v>
      </c>
      <c r="BQ5">
        <v>704.12199999999996</v>
      </c>
      <c r="BR5">
        <v>3.7264130129996196E-3</v>
      </c>
      <c r="BS5">
        <v>0.499676237155883</v>
      </c>
      <c r="BT5">
        <v>0.16048355256617461</v>
      </c>
      <c r="BU5">
        <v>16.667999999999999</v>
      </c>
      <c r="BV5">
        <v>0.1420208429789156</v>
      </c>
      <c r="BW5">
        <v>30.534481240466853</v>
      </c>
      <c r="BX5">
        <v>36</v>
      </c>
      <c r="BY5">
        <v>1</v>
      </c>
      <c r="BZ5">
        <v>215</v>
      </c>
    </row>
    <row r="6" spans="1:78" ht="16.5">
      <c r="A6" s="107" t="str">
        <f>BI6</f>
        <v>세운교통</v>
      </c>
      <c r="B6" s="108" t="str">
        <f>IF(BJ6="NULL", E6, BJ6)</f>
        <v>강희섭</v>
      </c>
      <c r="C6" s="109" t="str">
        <f>BK6</f>
        <v>C</v>
      </c>
      <c r="D6" s="110">
        <f>BL6</f>
        <v>0.86909090909090903</v>
      </c>
      <c r="E6" s="111">
        <f>U6</f>
        <v>8363</v>
      </c>
      <c r="F6" s="112" t="str">
        <f t="shared" si="0"/>
        <v>24-1</v>
      </c>
      <c r="G6" s="113" t="str">
        <f t="shared" si="0"/>
        <v>70바3810</v>
      </c>
      <c r="H6" s="114">
        <f t="shared" si="0"/>
        <v>1</v>
      </c>
      <c r="I6" s="115">
        <f t="shared" si="0"/>
        <v>4836.6189999999997</v>
      </c>
      <c r="J6" s="116">
        <f>AB6/AA6</f>
        <v>4.3719658344806012E-2</v>
      </c>
      <c r="K6" s="116">
        <f>AC6/AA6</f>
        <v>0.41594098730600498</v>
      </c>
      <c r="L6" s="116">
        <f>AD6/I6</f>
        <v>0.15217241630982306</v>
      </c>
      <c r="M6" s="117">
        <f>Z6</f>
        <v>14.090999999999999</v>
      </c>
      <c r="N6" s="118">
        <f>BV6</f>
        <v>0.33080960067352838</v>
      </c>
      <c r="O6" s="118">
        <f>BW6</f>
        <v>25.244907651398634</v>
      </c>
      <c r="P6" s="219">
        <f>AK6</f>
        <v>129</v>
      </c>
      <c r="Q6" s="220">
        <f>AE6</f>
        <v>16</v>
      </c>
      <c r="R6" s="220">
        <f>AF6</f>
        <v>1221</v>
      </c>
      <c r="T6">
        <v>520</v>
      </c>
      <c r="U6">
        <v>8363</v>
      </c>
      <c r="V6" t="s">
        <v>195</v>
      </c>
      <c r="W6">
        <v>4836.6189999999997</v>
      </c>
      <c r="X6">
        <v>2529.1770000000001</v>
      </c>
      <c r="Y6">
        <v>1.9119999999999999</v>
      </c>
      <c r="Z6">
        <v>14.090999999999999</v>
      </c>
      <c r="AA6">
        <v>326.28884900000003</v>
      </c>
      <c r="AB6">
        <v>14.265237000000001</v>
      </c>
      <c r="AC6">
        <v>135.71690599999999</v>
      </c>
      <c r="AD6" s="1">
        <v>736</v>
      </c>
      <c r="AE6">
        <v>16</v>
      </c>
      <c r="AF6">
        <v>1221</v>
      </c>
      <c r="AG6">
        <v>84</v>
      </c>
      <c r="AH6">
        <v>14.823119999999999</v>
      </c>
      <c r="AI6">
        <v>11651.4</v>
      </c>
      <c r="AJ6">
        <v>6.8</v>
      </c>
      <c r="AK6">
        <v>129</v>
      </c>
      <c r="AL6">
        <v>119113</v>
      </c>
      <c r="AM6">
        <v>0.86909090909090903</v>
      </c>
      <c r="AN6" t="s">
        <v>69</v>
      </c>
      <c r="AO6">
        <v>4836.6189999999997</v>
      </c>
      <c r="AP6" t="s">
        <v>361</v>
      </c>
      <c r="AQ6" t="s">
        <v>118</v>
      </c>
      <c r="AR6" t="s">
        <v>120</v>
      </c>
      <c r="AS6" t="s">
        <v>118</v>
      </c>
      <c r="AT6" t="s">
        <v>120</v>
      </c>
      <c r="AU6" t="s">
        <v>180</v>
      </c>
      <c r="AV6" t="s">
        <v>195</v>
      </c>
      <c r="AW6" t="s">
        <v>69</v>
      </c>
      <c r="AX6">
        <v>8363</v>
      </c>
      <c r="AY6" t="s">
        <v>296</v>
      </c>
      <c r="AZ6">
        <v>1</v>
      </c>
      <c r="BA6" t="s">
        <v>241</v>
      </c>
      <c r="BB6">
        <v>1</v>
      </c>
      <c r="BC6">
        <v>1</v>
      </c>
      <c r="BE6" t="s">
        <v>69</v>
      </c>
      <c r="BF6">
        <v>0</v>
      </c>
      <c r="BG6" t="s">
        <v>232</v>
      </c>
      <c r="BI6" t="s">
        <v>118</v>
      </c>
      <c r="BJ6" t="s">
        <v>195</v>
      </c>
      <c r="BK6" t="s">
        <v>69</v>
      </c>
      <c r="BL6">
        <v>0.86909090909090903</v>
      </c>
      <c r="BM6">
        <v>8363</v>
      </c>
      <c r="BN6" t="s">
        <v>120</v>
      </c>
      <c r="BO6" t="s">
        <v>180</v>
      </c>
      <c r="BP6">
        <v>1</v>
      </c>
      <c r="BQ6">
        <v>4836.6189999999997</v>
      </c>
      <c r="BR6">
        <v>4.3719658344806012E-2</v>
      </c>
      <c r="BS6">
        <v>0.41594098730600498</v>
      </c>
      <c r="BT6">
        <v>0.15217241630982306</v>
      </c>
      <c r="BU6">
        <v>14.090999999999999</v>
      </c>
      <c r="BV6">
        <v>0.33080960067352838</v>
      </c>
      <c r="BW6">
        <v>25.244907651398634</v>
      </c>
      <c r="BX6">
        <v>129</v>
      </c>
      <c r="BY6">
        <v>16</v>
      </c>
      <c r="BZ6">
        <v>1221</v>
      </c>
    </row>
    <row r="7" spans="1:78" ht="16.5">
      <c r="A7" s="124" t="str">
        <f t="shared" ref="A7:A54" si="1">BI7</f>
        <v>세운교통</v>
      </c>
      <c r="B7" s="125" t="str">
        <f t="shared" ref="B7:B54" si="2">IF(BJ7="NULL", E7, BJ7)</f>
        <v>강희수</v>
      </c>
      <c r="C7" s="126" t="str">
        <f t="shared" ref="C7:C54" si="3">BK7</f>
        <v>D</v>
      </c>
      <c r="D7" s="127">
        <f t="shared" ref="D7:D54" si="4">BL7</f>
        <v>0.84363636363636363</v>
      </c>
      <c r="E7" s="128">
        <f t="shared" ref="E7:E54" si="5">U7</f>
        <v>8480</v>
      </c>
      <c r="F7" s="129" t="str">
        <f t="shared" ref="F7:F54" si="6">BN7</f>
        <v>28</v>
      </c>
      <c r="G7" s="130" t="str">
        <f t="shared" ref="G7:G54" si="7">BO7</f>
        <v>73아1009</v>
      </c>
      <c r="H7" s="131">
        <f t="shared" ref="H7:H54" si="8">BP7</f>
        <v>1</v>
      </c>
      <c r="I7" s="132">
        <f t="shared" ref="I7:I54" si="9">BQ7</f>
        <v>6038.0680000000002</v>
      </c>
      <c r="J7" s="133">
        <f t="shared" ref="J7:J54" si="10">AB7/AA7</f>
        <v>2.7711411989653122E-2</v>
      </c>
      <c r="K7" s="133">
        <f t="shared" ref="K7:K54" si="11">AC7/AA7</f>
        <v>0.46649510224153712</v>
      </c>
      <c r="L7" s="133">
        <f t="shared" ref="L7:L54" si="12">AD7/I7</f>
        <v>0.12851792990738098</v>
      </c>
      <c r="M7" s="134">
        <f t="shared" ref="M7:M54" si="13">Z7</f>
        <v>17.489000000000001</v>
      </c>
      <c r="N7" s="135">
        <f t="shared" ref="N7:N54" si="14">BV7</f>
        <v>8.2807944527951649E-2</v>
      </c>
      <c r="O7" s="135">
        <f t="shared" ref="O7:O54" si="15">BW7</f>
        <v>9.3572977316585373</v>
      </c>
      <c r="P7" s="217">
        <f t="shared" ref="P7:P54" si="16">AK7</f>
        <v>276</v>
      </c>
      <c r="Q7" s="218">
        <f t="shared" ref="Q7:Q54" si="17">AE7</f>
        <v>5</v>
      </c>
      <c r="R7" s="218">
        <f t="shared" ref="R7:R54" si="18">AF7</f>
        <v>565</v>
      </c>
      <c r="T7">
        <v>520</v>
      </c>
      <c r="U7">
        <v>8480</v>
      </c>
      <c r="V7" t="s">
        <v>238</v>
      </c>
      <c r="W7">
        <v>6038.0680000000002</v>
      </c>
      <c r="X7">
        <v>3253.6210000000001</v>
      </c>
      <c r="Y7">
        <v>1.8560000000000001</v>
      </c>
      <c r="Z7">
        <v>17.489000000000001</v>
      </c>
      <c r="AA7">
        <v>512.25188400000002</v>
      </c>
      <c r="AB7">
        <v>14.195223</v>
      </c>
      <c r="AC7">
        <v>238.96299500000001</v>
      </c>
      <c r="AD7" s="1">
        <v>776</v>
      </c>
      <c r="AE7">
        <v>5</v>
      </c>
      <c r="AF7">
        <v>565</v>
      </c>
      <c r="AG7">
        <v>76</v>
      </c>
      <c r="AH7">
        <v>11.787302</v>
      </c>
      <c r="AI7">
        <v>1170.9000000000001</v>
      </c>
      <c r="AJ7">
        <v>0</v>
      </c>
      <c r="AK7">
        <v>276</v>
      </c>
      <c r="AL7">
        <v>244844</v>
      </c>
      <c r="AM7">
        <v>0.84363636363636363</v>
      </c>
      <c r="AN7" t="s">
        <v>67</v>
      </c>
      <c r="AO7">
        <v>6038.0680000000002</v>
      </c>
      <c r="AP7" t="s">
        <v>362</v>
      </c>
      <c r="AQ7" t="s">
        <v>118</v>
      </c>
      <c r="AR7" t="s">
        <v>122</v>
      </c>
      <c r="AS7" t="s">
        <v>118</v>
      </c>
      <c r="AT7" t="s">
        <v>122</v>
      </c>
      <c r="AU7" t="s">
        <v>239</v>
      </c>
      <c r="AV7" t="s">
        <v>238</v>
      </c>
      <c r="AW7" t="s">
        <v>67</v>
      </c>
      <c r="AX7">
        <v>8480</v>
      </c>
      <c r="AY7" t="s">
        <v>292</v>
      </c>
      <c r="AZ7">
        <v>1</v>
      </c>
      <c r="BA7" t="s">
        <v>283</v>
      </c>
      <c r="BB7">
        <v>1</v>
      </c>
      <c r="BC7">
        <v>1</v>
      </c>
      <c r="BE7" t="s">
        <v>69</v>
      </c>
      <c r="BF7">
        <v>-1</v>
      </c>
      <c r="BG7" t="s">
        <v>231</v>
      </c>
      <c r="BI7" t="s">
        <v>118</v>
      </c>
      <c r="BJ7" t="s">
        <v>238</v>
      </c>
      <c r="BK7" t="s">
        <v>67</v>
      </c>
      <c r="BL7">
        <v>0.84363636363636363</v>
      </c>
      <c r="BM7">
        <v>8480</v>
      </c>
      <c r="BN7" t="s">
        <v>122</v>
      </c>
      <c r="BO7" t="s">
        <v>239</v>
      </c>
      <c r="BP7">
        <v>1</v>
      </c>
      <c r="BQ7">
        <v>6038.0680000000002</v>
      </c>
      <c r="BR7">
        <v>2.7711411989653122E-2</v>
      </c>
      <c r="BS7">
        <v>0.46649510224153712</v>
      </c>
      <c r="BT7">
        <v>0.12851792990738098</v>
      </c>
      <c r="BU7">
        <v>17.489000000000001</v>
      </c>
      <c r="BV7">
        <v>8.2807944527951649E-2</v>
      </c>
      <c r="BW7">
        <v>9.3572977316585373</v>
      </c>
      <c r="BX7">
        <v>276</v>
      </c>
      <c r="BY7">
        <v>5</v>
      </c>
      <c r="BZ7">
        <v>565</v>
      </c>
    </row>
    <row r="8" spans="1:78" ht="16.5">
      <c r="A8" s="107" t="str">
        <f t="shared" si="1"/>
        <v>세운교통</v>
      </c>
      <c r="B8" s="108" t="str">
        <f t="shared" si="2"/>
        <v>계성민</v>
      </c>
      <c r="C8" s="109" t="str">
        <f t="shared" si="3"/>
        <v>F</v>
      </c>
      <c r="D8" s="110">
        <f t="shared" si="4"/>
        <v>0.71772727272727266</v>
      </c>
      <c r="E8" s="111">
        <f t="shared" si="5"/>
        <v>7573</v>
      </c>
      <c r="F8" s="112" t="str">
        <f t="shared" si="6"/>
        <v>67-1</v>
      </c>
      <c r="G8" s="113" t="str">
        <f t="shared" si="7"/>
        <v>70바3838</v>
      </c>
      <c r="H8" s="114">
        <f t="shared" si="8"/>
        <v>1</v>
      </c>
      <c r="I8" s="115">
        <f t="shared" si="9"/>
        <v>888.25599999999997</v>
      </c>
      <c r="J8" s="116">
        <f t="shared" si="10"/>
        <v>1.7139422543389436E-2</v>
      </c>
      <c r="K8" s="116">
        <f t="shared" si="11"/>
        <v>0.47716851947181632</v>
      </c>
      <c r="L8" s="116">
        <f t="shared" si="12"/>
        <v>0.20151848115858492</v>
      </c>
      <c r="M8" s="117">
        <f t="shared" si="13"/>
        <v>16.888000000000002</v>
      </c>
      <c r="N8" s="118">
        <f t="shared" si="14"/>
        <v>1.3509618848620217</v>
      </c>
      <c r="O8" s="118">
        <f t="shared" si="15"/>
        <v>23.304092513869875</v>
      </c>
      <c r="P8" s="219">
        <f t="shared" si="16"/>
        <v>46</v>
      </c>
      <c r="Q8" s="220">
        <f t="shared" si="17"/>
        <v>12</v>
      </c>
      <c r="R8" s="220">
        <f t="shared" si="18"/>
        <v>207</v>
      </c>
      <c r="T8">
        <v>520</v>
      </c>
      <c r="U8">
        <v>7573</v>
      </c>
      <c r="V8" t="s">
        <v>261</v>
      </c>
      <c r="W8">
        <v>888.25599999999997</v>
      </c>
      <c r="X8">
        <v>562.42899999999997</v>
      </c>
      <c r="Y8">
        <v>1.579</v>
      </c>
      <c r="Z8">
        <v>16.888000000000002</v>
      </c>
      <c r="AA8">
        <v>69.835549999999998</v>
      </c>
      <c r="AB8">
        <v>1.196941</v>
      </c>
      <c r="AC8">
        <v>33.323326000000002</v>
      </c>
      <c r="AD8" s="1">
        <v>179</v>
      </c>
      <c r="AE8">
        <v>12</v>
      </c>
      <c r="AF8">
        <v>207</v>
      </c>
      <c r="AG8">
        <v>73</v>
      </c>
      <c r="AH8">
        <v>12.719251999999999</v>
      </c>
      <c r="AI8">
        <v>529.1</v>
      </c>
      <c r="AJ8">
        <v>0</v>
      </c>
      <c r="AK8">
        <v>46</v>
      </c>
      <c r="AL8">
        <v>37977</v>
      </c>
      <c r="AM8">
        <v>0.71772727272727266</v>
      </c>
      <c r="AN8" t="s">
        <v>70</v>
      </c>
      <c r="AO8">
        <v>888.25599999999997</v>
      </c>
      <c r="AP8" t="s">
        <v>363</v>
      </c>
      <c r="AQ8" t="s">
        <v>118</v>
      </c>
      <c r="AR8" t="s">
        <v>123</v>
      </c>
      <c r="AS8" t="s">
        <v>118</v>
      </c>
      <c r="AT8" t="s">
        <v>123</v>
      </c>
      <c r="AU8" t="s">
        <v>259</v>
      </c>
      <c r="AV8" t="s">
        <v>261</v>
      </c>
      <c r="AW8" t="s">
        <v>70</v>
      </c>
      <c r="AX8">
        <v>7573</v>
      </c>
      <c r="AY8" t="s">
        <v>298</v>
      </c>
      <c r="AZ8">
        <v>2</v>
      </c>
      <c r="BA8" t="s">
        <v>310</v>
      </c>
      <c r="BB8">
        <v>1</v>
      </c>
      <c r="BC8">
        <v>1</v>
      </c>
      <c r="BE8" t="s">
        <v>70</v>
      </c>
      <c r="BF8">
        <v>0</v>
      </c>
      <c r="BG8" t="s">
        <v>232</v>
      </c>
      <c r="BI8" t="s">
        <v>118</v>
      </c>
      <c r="BJ8" t="s">
        <v>261</v>
      </c>
      <c r="BK8" t="s">
        <v>70</v>
      </c>
      <c r="BL8">
        <v>0.71772727272727266</v>
      </c>
      <c r="BM8">
        <v>7573</v>
      </c>
      <c r="BN8" t="s">
        <v>123</v>
      </c>
      <c r="BO8" t="s">
        <v>259</v>
      </c>
      <c r="BP8">
        <v>1</v>
      </c>
      <c r="BQ8">
        <v>888.25599999999997</v>
      </c>
      <c r="BR8">
        <v>1.7139422543389436E-2</v>
      </c>
      <c r="BS8">
        <v>0.47716851947181632</v>
      </c>
      <c r="BT8">
        <v>0.20151848115858492</v>
      </c>
      <c r="BU8">
        <v>16.888000000000002</v>
      </c>
      <c r="BV8">
        <v>1.3509618848620217</v>
      </c>
      <c r="BW8">
        <v>23.304092513869875</v>
      </c>
      <c r="BX8">
        <v>46</v>
      </c>
      <c r="BY8">
        <v>12</v>
      </c>
      <c r="BZ8">
        <v>207</v>
      </c>
    </row>
    <row r="9" spans="1:78" ht="16.5">
      <c r="A9" s="124" t="str">
        <f t="shared" si="1"/>
        <v>세운교통</v>
      </c>
      <c r="B9" s="125" t="str">
        <f t="shared" si="2"/>
        <v>권혁래</v>
      </c>
      <c r="C9" s="126" t="str">
        <f t="shared" si="3"/>
        <v>C</v>
      </c>
      <c r="D9" s="127">
        <f t="shared" si="4"/>
        <v>0.8672727272727272</v>
      </c>
      <c r="E9" s="128">
        <f t="shared" si="5"/>
        <v>5662</v>
      </c>
      <c r="F9" s="129" t="str">
        <f t="shared" si="6"/>
        <v>예비</v>
      </c>
      <c r="G9" s="130" t="str">
        <f t="shared" si="7"/>
        <v>70바3817</v>
      </c>
      <c r="H9" s="131">
        <f t="shared" si="8"/>
        <v>1</v>
      </c>
      <c r="I9" s="132">
        <f t="shared" si="9"/>
        <v>2769.06</v>
      </c>
      <c r="J9" s="133">
        <f t="shared" si="10"/>
        <v>3.3362690252603834E-3</v>
      </c>
      <c r="K9" s="133">
        <f t="shared" si="11"/>
        <v>0.47855366920220821</v>
      </c>
      <c r="L9" s="133">
        <f t="shared" si="12"/>
        <v>0.12567441658902298</v>
      </c>
      <c r="M9" s="134">
        <f t="shared" si="13"/>
        <v>11.131</v>
      </c>
      <c r="N9" s="135">
        <f t="shared" si="14"/>
        <v>3.82801383863116</v>
      </c>
      <c r="O9" s="135">
        <f t="shared" si="15"/>
        <v>11.989628249297596</v>
      </c>
      <c r="P9" s="217">
        <f t="shared" si="16"/>
        <v>139</v>
      </c>
      <c r="Q9" s="218">
        <f t="shared" si="17"/>
        <v>106</v>
      </c>
      <c r="R9" s="218">
        <f t="shared" si="18"/>
        <v>332</v>
      </c>
      <c r="T9">
        <v>520</v>
      </c>
      <c r="U9">
        <v>5662</v>
      </c>
      <c r="V9" t="s">
        <v>364</v>
      </c>
      <c r="W9">
        <v>2769.06</v>
      </c>
      <c r="X9">
        <v>1450.97</v>
      </c>
      <c r="Y9">
        <v>1.9079999999999999</v>
      </c>
      <c r="Z9">
        <v>11.131</v>
      </c>
      <c r="AA9">
        <v>203.900823</v>
      </c>
      <c r="AB9">
        <v>0.68026799999999998</v>
      </c>
      <c r="AC9">
        <v>97.577487000000005</v>
      </c>
      <c r="AD9" s="1">
        <v>348</v>
      </c>
      <c r="AE9">
        <v>106</v>
      </c>
      <c r="AF9">
        <v>332</v>
      </c>
      <c r="AG9">
        <v>69</v>
      </c>
      <c r="AH9">
        <v>13.580425</v>
      </c>
      <c r="AI9">
        <v>629.20000000000005</v>
      </c>
      <c r="AJ9">
        <v>0</v>
      </c>
      <c r="AK9">
        <v>139</v>
      </c>
      <c r="AL9">
        <v>123736</v>
      </c>
      <c r="AM9">
        <v>0.8672727272727272</v>
      </c>
      <c r="AN9" t="s">
        <v>69</v>
      </c>
      <c r="AO9">
        <v>2769.06</v>
      </c>
      <c r="AP9" t="s">
        <v>365</v>
      </c>
      <c r="AQ9" t="s">
        <v>118</v>
      </c>
      <c r="AR9" t="s">
        <v>91</v>
      </c>
      <c r="AS9" t="s">
        <v>118</v>
      </c>
      <c r="AT9" t="s">
        <v>91</v>
      </c>
      <c r="AU9" t="s">
        <v>194</v>
      </c>
      <c r="AV9" t="s">
        <v>364</v>
      </c>
      <c r="AW9" t="s">
        <v>69</v>
      </c>
      <c r="AX9">
        <v>5662</v>
      </c>
      <c r="AY9" t="s">
        <v>366</v>
      </c>
      <c r="AZ9">
        <v>9</v>
      </c>
      <c r="BA9" t="s">
        <v>367</v>
      </c>
      <c r="BB9">
        <v>1</v>
      </c>
      <c r="BC9">
        <v>1</v>
      </c>
      <c r="BE9" t="s">
        <v>228</v>
      </c>
      <c r="BF9" t="s">
        <v>229</v>
      </c>
      <c r="BG9" t="s">
        <v>228</v>
      </c>
      <c r="BI9" t="s">
        <v>118</v>
      </c>
      <c r="BJ9" t="s">
        <v>364</v>
      </c>
      <c r="BK9" t="s">
        <v>69</v>
      </c>
      <c r="BL9">
        <v>0.8672727272727272</v>
      </c>
      <c r="BM9">
        <v>5662</v>
      </c>
      <c r="BN9" t="s">
        <v>91</v>
      </c>
      <c r="BO9" t="s">
        <v>194</v>
      </c>
      <c r="BP9">
        <v>1</v>
      </c>
      <c r="BQ9">
        <v>2769.06</v>
      </c>
      <c r="BR9">
        <v>3.3362690252603834E-3</v>
      </c>
      <c r="BS9">
        <v>0.47855366920220821</v>
      </c>
      <c r="BT9">
        <v>0.12567441658902298</v>
      </c>
      <c r="BU9">
        <v>11.131</v>
      </c>
      <c r="BV9">
        <v>3.82801383863116</v>
      </c>
      <c r="BW9">
        <v>11.989628249297596</v>
      </c>
      <c r="BX9">
        <v>139</v>
      </c>
      <c r="BY9">
        <v>106</v>
      </c>
      <c r="BZ9">
        <v>332</v>
      </c>
    </row>
    <row r="10" spans="1:78" ht="16.5">
      <c r="A10" s="107" t="str">
        <f t="shared" si="1"/>
        <v>세운교통</v>
      </c>
      <c r="B10" s="108" t="str">
        <f t="shared" si="2"/>
        <v>김수연</v>
      </c>
      <c r="C10" s="109" t="str">
        <f t="shared" si="3"/>
        <v>S</v>
      </c>
      <c r="D10" s="110">
        <f t="shared" si="4"/>
        <v>1.0509523809523809</v>
      </c>
      <c r="E10" s="111">
        <f t="shared" si="5"/>
        <v>1310</v>
      </c>
      <c r="F10" s="112" t="str">
        <f t="shared" si="6"/>
        <v>28</v>
      </c>
      <c r="G10" s="113" t="str">
        <f t="shared" si="7"/>
        <v>73아1018</v>
      </c>
      <c r="H10" s="114">
        <f t="shared" si="8"/>
        <v>1</v>
      </c>
      <c r="I10" s="115">
        <f t="shared" si="9"/>
        <v>2335.404</v>
      </c>
      <c r="J10" s="116">
        <f t="shared" si="10"/>
        <v>1.6044958401703866E-2</v>
      </c>
      <c r="K10" s="116">
        <f t="shared" si="11"/>
        <v>0.38036736072669936</v>
      </c>
      <c r="L10" s="116">
        <f t="shared" si="12"/>
        <v>0.14173136639313796</v>
      </c>
      <c r="M10" s="117">
        <f t="shared" si="13"/>
        <v>13.494999999999999</v>
      </c>
      <c r="N10" s="118">
        <f t="shared" si="14"/>
        <v>4.2819143925419328E-2</v>
      </c>
      <c r="O10" s="118">
        <f t="shared" si="15"/>
        <v>1.7555849009421924</v>
      </c>
      <c r="P10" s="219">
        <f t="shared" si="16"/>
        <v>26</v>
      </c>
      <c r="Q10" s="220">
        <f t="shared" si="17"/>
        <v>1</v>
      </c>
      <c r="R10" s="220">
        <f t="shared" si="18"/>
        <v>41</v>
      </c>
      <c r="T10">
        <v>520</v>
      </c>
      <c r="U10">
        <v>1310</v>
      </c>
      <c r="V10" t="s">
        <v>196</v>
      </c>
      <c r="W10">
        <v>2335.404</v>
      </c>
      <c r="X10">
        <v>1058.3119999999999</v>
      </c>
      <c r="Y10">
        <v>2.2069999999999999</v>
      </c>
      <c r="Z10">
        <v>13.494999999999999</v>
      </c>
      <c r="AA10">
        <v>169.38217800000001</v>
      </c>
      <c r="AB10">
        <v>2.71773</v>
      </c>
      <c r="AC10">
        <v>64.427452000000002</v>
      </c>
      <c r="AD10" s="1">
        <v>331</v>
      </c>
      <c r="AE10">
        <v>1</v>
      </c>
      <c r="AF10">
        <v>41</v>
      </c>
      <c r="AG10">
        <v>66</v>
      </c>
      <c r="AH10">
        <v>13.787777999999999</v>
      </c>
      <c r="AI10">
        <v>93.7</v>
      </c>
      <c r="AJ10">
        <v>0</v>
      </c>
      <c r="AK10">
        <v>26</v>
      </c>
      <c r="AL10">
        <v>13250</v>
      </c>
      <c r="AM10">
        <v>1.0509523809523809</v>
      </c>
      <c r="AN10" t="s">
        <v>71</v>
      </c>
      <c r="AO10">
        <v>2335.404</v>
      </c>
      <c r="AP10" t="s">
        <v>368</v>
      </c>
      <c r="AQ10" t="s">
        <v>118</v>
      </c>
      <c r="AR10" t="s">
        <v>122</v>
      </c>
      <c r="AS10" t="s">
        <v>118</v>
      </c>
      <c r="AT10" t="s">
        <v>122</v>
      </c>
      <c r="AU10" t="s">
        <v>190</v>
      </c>
      <c r="AV10" t="s">
        <v>196</v>
      </c>
      <c r="AW10" t="s">
        <v>71</v>
      </c>
      <c r="AX10">
        <v>1310</v>
      </c>
      <c r="AY10" t="s">
        <v>300</v>
      </c>
      <c r="AZ10">
        <v>3</v>
      </c>
      <c r="BA10" t="s">
        <v>316</v>
      </c>
      <c r="BB10">
        <v>1</v>
      </c>
      <c r="BC10">
        <v>1</v>
      </c>
      <c r="BE10" t="s">
        <v>71</v>
      </c>
      <c r="BF10">
        <v>0</v>
      </c>
      <c r="BG10" t="s">
        <v>232</v>
      </c>
      <c r="BI10" t="s">
        <v>118</v>
      </c>
      <c r="BJ10" t="s">
        <v>196</v>
      </c>
      <c r="BK10" t="s">
        <v>71</v>
      </c>
      <c r="BL10">
        <v>1.0509523809523809</v>
      </c>
      <c r="BM10">
        <v>1310</v>
      </c>
      <c r="BN10" t="s">
        <v>122</v>
      </c>
      <c r="BO10" t="s">
        <v>190</v>
      </c>
      <c r="BP10">
        <v>1</v>
      </c>
      <c r="BQ10">
        <v>2335.404</v>
      </c>
      <c r="BR10">
        <v>1.6044958401703866E-2</v>
      </c>
      <c r="BS10">
        <v>0.38036736072669936</v>
      </c>
      <c r="BT10">
        <v>0.14173136639313796</v>
      </c>
      <c r="BU10">
        <v>13.494999999999999</v>
      </c>
      <c r="BV10">
        <v>4.2819143925419328E-2</v>
      </c>
      <c r="BW10">
        <v>1.7555849009421924</v>
      </c>
      <c r="BX10">
        <v>26</v>
      </c>
      <c r="BY10">
        <v>1</v>
      </c>
      <c r="BZ10">
        <v>41</v>
      </c>
    </row>
    <row r="11" spans="1:78" ht="16.5">
      <c r="A11" s="124" t="str">
        <f t="shared" si="1"/>
        <v>세운교통</v>
      </c>
      <c r="B11" s="125" t="str">
        <f t="shared" si="2"/>
        <v>김은수</v>
      </c>
      <c r="C11" s="126" t="str">
        <f t="shared" si="3"/>
        <v>S</v>
      </c>
      <c r="D11" s="127">
        <f t="shared" si="4"/>
        <v>1.1647619047619049</v>
      </c>
      <c r="E11" s="128">
        <f t="shared" si="5"/>
        <v>3420</v>
      </c>
      <c r="F11" s="129" t="str">
        <f t="shared" si="6"/>
        <v>11</v>
      </c>
      <c r="G11" s="130" t="str">
        <f t="shared" si="7"/>
        <v>70바3828</v>
      </c>
      <c r="H11" s="131">
        <f t="shared" si="8"/>
        <v>1</v>
      </c>
      <c r="I11" s="132">
        <f t="shared" si="9"/>
        <v>1689.395</v>
      </c>
      <c r="J11" s="133">
        <f t="shared" si="10"/>
        <v>1.7344698347499628E-2</v>
      </c>
      <c r="K11" s="133">
        <f t="shared" si="11"/>
        <v>0.35966953224094206</v>
      </c>
      <c r="L11" s="133">
        <f t="shared" si="12"/>
        <v>7.8134480094945238E-2</v>
      </c>
      <c r="M11" s="134">
        <f t="shared" si="13"/>
        <v>11.834</v>
      </c>
      <c r="N11" s="135">
        <f t="shared" si="14"/>
        <v>0</v>
      </c>
      <c r="O11" s="135">
        <f t="shared" si="15"/>
        <v>4.0843023685994098</v>
      </c>
      <c r="P11" s="217">
        <f t="shared" si="16"/>
        <v>1</v>
      </c>
      <c r="Q11" s="218">
        <f t="shared" si="17"/>
        <v>0</v>
      </c>
      <c r="R11" s="218">
        <f t="shared" si="18"/>
        <v>70</v>
      </c>
      <c r="T11">
        <v>520</v>
      </c>
      <c r="U11">
        <v>3420</v>
      </c>
      <c r="V11" t="s">
        <v>197</v>
      </c>
      <c r="W11">
        <v>1702.2909999999999</v>
      </c>
      <c r="X11">
        <v>696.745</v>
      </c>
      <c r="Y11">
        <v>2.4430000000000001</v>
      </c>
      <c r="Z11">
        <v>11.834</v>
      </c>
      <c r="AA11">
        <v>110.16663200000001</v>
      </c>
      <c r="AB11">
        <v>1.9108069999999999</v>
      </c>
      <c r="AC11">
        <v>39.623581000000001</v>
      </c>
      <c r="AD11" s="1">
        <v>132</v>
      </c>
      <c r="AE11">
        <v>0</v>
      </c>
      <c r="AF11">
        <v>70</v>
      </c>
      <c r="AG11">
        <v>74</v>
      </c>
      <c r="AH11">
        <v>15.451965</v>
      </c>
      <c r="AI11">
        <v>68.900000000000006</v>
      </c>
      <c r="AJ11">
        <v>0</v>
      </c>
      <c r="AK11">
        <v>1</v>
      </c>
      <c r="AL11">
        <v>608</v>
      </c>
      <c r="AM11">
        <v>1.1647619047619049</v>
      </c>
      <c r="AN11" t="s">
        <v>71</v>
      </c>
      <c r="AO11">
        <v>1689.395</v>
      </c>
      <c r="AP11" t="s">
        <v>369</v>
      </c>
      <c r="AQ11" t="s">
        <v>118</v>
      </c>
      <c r="AR11" t="s">
        <v>119</v>
      </c>
      <c r="AS11" t="s">
        <v>118</v>
      </c>
      <c r="AT11" t="s">
        <v>119</v>
      </c>
      <c r="AU11" t="s">
        <v>177</v>
      </c>
      <c r="AV11" t="s">
        <v>197</v>
      </c>
      <c r="AW11" t="s">
        <v>71</v>
      </c>
      <c r="AX11">
        <v>3420</v>
      </c>
      <c r="AY11" t="s">
        <v>309</v>
      </c>
      <c r="AZ11">
        <v>2</v>
      </c>
      <c r="BA11" t="s">
        <v>255</v>
      </c>
      <c r="BB11">
        <v>1</v>
      </c>
      <c r="BC11">
        <v>1</v>
      </c>
      <c r="BE11" t="s">
        <v>66</v>
      </c>
      <c r="BF11">
        <v>1</v>
      </c>
      <c r="BG11" t="s">
        <v>302</v>
      </c>
      <c r="BI11" t="s">
        <v>118</v>
      </c>
      <c r="BJ11" t="s">
        <v>197</v>
      </c>
      <c r="BK11" t="s">
        <v>71</v>
      </c>
      <c r="BL11">
        <v>1.1647619047619049</v>
      </c>
      <c r="BM11">
        <v>3420</v>
      </c>
      <c r="BN11" t="s">
        <v>119</v>
      </c>
      <c r="BO11" t="s">
        <v>177</v>
      </c>
      <c r="BP11">
        <v>1</v>
      </c>
      <c r="BQ11">
        <v>1689.395</v>
      </c>
      <c r="BR11">
        <v>1.7344698347499628E-2</v>
      </c>
      <c r="BS11">
        <v>0.35966953224094206</v>
      </c>
      <c r="BT11">
        <v>7.7542558822199029E-2</v>
      </c>
      <c r="BU11">
        <v>11.834</v>
      </c>
      <c r="BV11">
        <v>0</v>
      </c>
      <c r="BW11">
        <v>4.0843023685994098</v>
      </c>
      <c r="BX11">
        <v>1</v>
      </c>
      <c r="BY11">
        <v>0</v>
      </c>
      <c r="BZ11">
        <v>70</v>
      </c>
    </row>
    <row r="12" spans="1:78" ht="16.5">
      <c r="A12" s="107" t="str">
        <f t="shared" si="1"/>
        <v>세운교통</v>
      </c>
      <c r="B12" s="108" t="str">
        <f t="shared" si="2"/>
        <v>김재균B</v>
      </c>
      <c r="C12" s="109" t="str">
        <f t="shared" si="3"/>
        <v>S</v>
      </c>
      <c r="D12" s="110">
        <f t="shared" si="4"/>
        <v>1.0872727272727272</v>
      </c>
      <c r="E12" s="111">
        <f t="shared" si="5"/>
        <v>7177</v>
      </c>
      <c r="F12" s="112" t="str">
        <f t="shared" si="6"/>
        <v>26</v>
      </c>
      <c r="G12" s="113" t="str">
        <f t="shared" si="7"/>
        <v>70바1578</v>
      </c>
      <c r="H12" s="114">
        <f t="shared" si="8"/>
        <v>1</v>
      </c>
      <c r="I12" s="115">
        <f t="shared" si="9"/>
        <v>1137.2670000000001</v>
      </c>
      <c r="J12" s="116">
        <f t="shared" si="10"/>
        <v>8.8288005391601657E-3</v>
      </c>
      <c r="K12" s="116">
        <f t="shared" si="11"/>
        <v>0.28560690048739917</v>
      </c>
      <c r="L12" s="116">
        <f t="shared" si="12"/>
        <v>0.16354998430447731</v>
      </c>
      <c r="M12" s="117">
        <f t="shared" si="13"/>
        <v>9.859</v>
      </c>
      <c r="N12" s="118">
        <f t="shared" si="14"/>
        <v>8.7930099088428665E-2</v>
      </c>
      <c r="O12" s="118">
        <f t="shared" si="15"/>
        <v>3.6930641617140036</v>
      </c>
      <c r="P12" s="219">
        <f t="shared" si="16"/>
        <v>0</v>
      </c>
      <c r="Q12" s="220">
        <f t="shared" si="17"/>
        <v>1</v>
      </c>
      <c r="R12" s="220">
        <f t="shared" si="18"/>
        <v>42</v>
      </c>
      <c r="T12">
        <v>520</v>
      </c>
      <c r="U12">
        <v>7177</v>
      </c>
      <c r="V12" t="s">
        <v>198</v>
      </c>
      <c r="W12">
        <v>1137.2670000000001</v>
      </c>
      <c r="X12">
        <v>475.51499999999999</v>
      </c>
      <c r="Y12">
        <v>2.3919999999999999</v>
      </c>
      <c r="Z12">
        <v>9.859</v>
      </c>
      <c r="AA12">
        <v>71.951903000000001</v>
      </c>
      <c r="AB12">
        <v>0.63524899999999995</v>
      </c>
      <c r="AC12">
        <v>20.549959999999999</v>
      </c>
      <c r="AD12" s="1">
        <v>186</v>
      </c>
      <c r="AE12">
        <v>1</v>
      </c>
      <c r="AF12">
        <v>42</v>
      </c>
      <c r="AG12">
        <v>71</v>
      </c>
      <c r="AH12">
        <v>15.805933</v>
      </c>
      <c r="AI12">
        <v>30.9</v>
      </c>
      <c r="AJ12">
        <v>0</v>
      </c>
      <c r="AK12">
        <v>0</v>
      </c>
      <c r="AL12">
        <v>0</v>
      </c>
      <c r="AM12">
        <v>1.0872727272727272</v>
      </c>
      <c r="AN12" t="s">
        <v>71</v>
      </c>
      <c r="AO12">
        <v>1137.2670000000001</v>
      </c>
      <c r="AP12" t="s">
        <v>370</v>
      </c>
      <c r="AQ12" t="s">
        <v>118</v>
      </c>
      <c r="AR12" t="s">
        <v>121</v>
      </c>
      <c r="AS12" t="s">
        <v>118</v>
      </c>
      <c r="AT12" t="s">
        <v>121</v>
      </c>
      <c r="AU12" t="s">
        <v>188</v>
      </c>
      <c r="AV12" t="s">
        <v>198</v>
      </c>
      <c r="AW12" t="s">
        <v>71</v>
      </c>
      <c r="AX12">
        <v>7177</v>
      </c>
      <c r="AY12" t="s">
        <v>303</v>
      </c>
      <c r="AZ12">
        <v>1</v>
      </c>
      <c r="BA12" t="s">
        <v>304</v>
      </c>
      <c r="BB12">
        <v>1</v>
      </c>
      <c r="BC12">
        <v>1</v>
      </c>
      <c r="BE12" t="s">
        <v>71</v>
      </c>
      <c r="BF12">
        <v>0</v>
      </c>
      <c r="BG12" t="s">
        <v>232</v>
      </c>
      <c r="BI12" t="s">
        <v>118</v>
      </c>
      <c r="BJ12" t="s">
        <v>198</v>
      </c>
      <c r="BK12" t="s">
        <v>71</v>
      </c>
      <c r="BL12">
        <v>1.0872727272727272</v>
      </c>
      <c r="BM12">
        <v>7177</v>
      </c>
      <c r="BN12" t="s">
        <v>121</v>
      </c>
      <c r="BO12" t="s">
        <v>188</v>
      </c>
      <c r="BP12">
        <v>1</v>
      </c>
      <c r="BQ12">
        <v>1137.2670000000001</v>
      </c>
      <c r="BR12">
        <v>8.8288005391601657E-3</v>
      </c>
      <c r="BS12">
        <v>0.28560690048739917</v>
      </c>
      <c r="BT12">
        <v>0.16354998430447731</v>
      </c>
      <c r="BU12">
        <v>9.859</v>
      </c>
      <c r="BV12">
        <v>8.7930099088428665E-2</v>
      </c>
      <c r="BW12">
        <v>3.6930641617140036</v>
      </c>
      <c r="BX12">
        <v>0</v>
      </c>
      <c r="BY12">
        <v>1</v>
      </c>
      <c r="BZ12">
        <v>42</v>
      </c>
    </row>
    <row r="13" spans="1:78" ht="16.5">
      <c r="A13" s="124" t="str">
        <f t="shared" si="1"/>
        <v>세운교통</v>
      </c>
      <c r="B13" s="125" t="str">
        <f t="shared" si="2"/>
        <v>김종복</v>
      </c>
      <c r="C13" s="126" t="str">
        <f t="shared" si="3"/>
        <v>B</v>
      </c>
      <c r="D13" s="127">
        <f t="shared" si="4"/>
        <v>0.93712869628641737</v>
      </c>
      <c r="E13" s="128">
        <f t="shared" si="5"/>
        <v>8470</v>
      </c>
      <c r="F13" s="129" t="str">
        <f t="shared" si="6"/>
        <v>11</v>
      </c>
      <c r="G13" s="130" t="str">
        <f t="shared" si="7"/>
        <v>70바3840</v>
      </c>
      <c r="H13" s="131">
        <f t="shared" si="8"/>
        <v>2</v>
      </c>
      <c r="I13" s="132">
        <f t="shared" si="9"/>
        <v>486.464</v>
      </c>
      <c r="J13" s="133">
        <f t="shared" si="10"/>
        <v>3.1121614100118735E-2</v>
      </c>
      <c r="K13" s="133">
        <f t="shared" si="11"/>
        <v>0.43804846015764565</v>
      </c>
      <c r="L13" s="133">
        <f t="shared" si="12"/>
        <v>0.22406591237994999</v>
      </c>
      <c r="M13" s="134">
        <f t="shared" si="13"/>
        <v>18.009</v>
      </c>
      <c r="N13" s="135">
        <f t="shared" si="14"/>
        <v>0</v>
      </c>
      <c r="O13" s="135">
        <f t="shared" si="15"/>
        <v>29.601368241020918</v>
      </c>
      <c r="P13" s="217">
        <f t="shared" si="16"/>
        <v>10</v>
      </c>
      <c r="Q13" s="218">
        <f t="shared" si="17"/>
        <v>0</v>
      </c>
      <c r="R13" s="218">
        <f t="shared" si="18"/>
        <v>144</v>
      </c>
      <c r="T13">
        <v>520</v>
      </c>
      <c r="U13">
        <v>8470</v>
      </c>
      <c r="V13" t="s">
        <v>371</v>
      </c>
      <c r="W13">
        <v>486.464</v>
      </c>
      <c r="X13">
        <v>267.34699999999998</v>
      </c>
      <c r="Y13">
        <v>1.82</v>
      </c>
      <c r="Z13">
        <v>18.009</v>
      </c>
      <c r="AA13">
        <v>34.720275000000001</v>
      </c>
      <c r="AB13">
        <v>1.080551</v>
      </c>
      <c r="AC13">
        <v>15.209163</v>
      </c>
      <c r="AD13" s="1">
        <v>109</v>
      </c>
      <c r="AE13">
        <v>0</v>
      </c>
      <c r="AF13">
        <v>144</v>
      </c>
      <c r="AG13">
        <v>70</v>
      </c>
      <c r="AH13">
        <v>14.010948000000001</v>
      </c>
      <c r="AI13">
        <v>291.8</v>
      </c>
      <c r="AJ13">
        <v>0</v>
      </c>
      <c r="AK13">
        <v>10</v>
      </c>
      <c r="AL13">
        <v>6164</v>
      </c>
      <c r="AM13">
        <v>0.93712869628641737</v>
      </c>
      <c r="AN13" t="s">
        <v>68</v>
      </c>
      <c r="AO13">
        <v>346.221</v>
      </c>
      <c r="AP13" t="s">
        <v>372</v>
      </c>
      <c r="AQ13" t="s">
        <v>118</v>
      </c>
      <c r="AR13" t="s">
        <v>119</v>
      </c>
      <c r="AS13" t="s">
        <v>118</v>
      </c>
      <c r="AT13" t="s">
        <v>119</v>
      </c>
      <c r="AU13" t="s">
        <v>178</v>
      </c>
      <c r="AV13" t="s">
        <v>371</v>
      </c>
      <c r="AW13" t="s">
        <v>68</v>
      </c>
      <c r="AX13">
        <v>8470</v>
      </c>
      <c r="AY13" t="s">
        <v>328</v>
      </c>
      <c r="AZ13">
        <v>1</v>
      </c>
      <c r="BA13" t="s">
        <v>329</v>
      </c>
      <c r="BB13">
        <v>2</v>
      </c>
      <c r="BC13">
        <v>1</v>
      </c>
      <c r="BE13" t="s">
        <v>68</v>
      </c>
      <c r="BF13">
        <v>0</v>
      </c>
      <c r="BG13" t="s">
        <v>232</v>
      </c>
      <c r="BI13" t="s">
        <v>118</v>
      </c>
      <c r="BJ13" t="s">
        <v>371</v>
      </c>
      <c r="BK13" t="s">
        <v>68</v>
      </c>
      <c r="BL13">
        <v>0.93712869628641737</v>
      </c>
      <c r="BM13">
        <v>8470</v>
      </c>
      <c r="BN13" t="s">
        <v>119</v>
      </c>
      <c r="BO13" t="s">
        <v>178</v>
      </c>
      <c r="BP13">
        <v>2</v>
      </c>
      <c r="BQ13">
        <v>486.464</v>
      </c>
      <c r="BR13">
        <v>3.1121614100118735E-2</v>
      </c>
      <c r="BS13">
        <v>0.43804846015764565</v>
      </c>
      <c r="BT13">
        <v>0.22406591237994999</v>
      </c>
      <c r="BU13">
        <v>18.009</v>
      </c>
      <c r="BV13">
        <v>0</v>
      </c>
      <c r="BW13">
        <v>29.601368241020918</v>
      </c>
      <c r="BX13">
        <v>10</v>
      </c>
      <c r="BY13">
        <v>0</v>
      </c>
      <c r="BZ13">
        <v>144</v>
      </c>
    </row>
    <row r="14" spans="1:78" ht="16.5">
      <c r="A14" s="107" t="str">
        <f t="shared" si="1"/>
        <v>세운교통</v>
      </c>
      <c r="B14" s="108" t="str">
        <f t="shared" si="2"/>
        <v>김주영</v>
      </c>
      <c r="C14" s="109" t="str">
        <f t="shared" si="3"/>
        <v>S</v>
      </c>
      <c r="D14" s="110">
        <f t="shared" si="4"/>
        <v>1.1504493361988919</v>
      </c>
      <c r="E14" s="111">
        <f t="shared" si="5"/>
        <v>5618</v>
      </c>
      <c r="F14" s="112" t="str">
        <f t="shared" si="6"/>
        <v>28</v>
      </c>
      <c r="G14" s="113" t="str">
        <f t="shared" si="7"/>
        <v>73아1027</v>
      </c>
      <c r="H14" s="114">
        <f t="shared" si="8"/>
        <v>3</v>
      </c>
      <c r="I14" s="115">
        <f t="shared" si="9"/>
        <v>4391.598</v>
      </c>
      <c r="J14" s="116">
        <f t="shared" si="10"/>
        <v>5.4592560570996158E-2</v>
      </c>
      <c r="K14" s="116">
        <f t="shared" si="11"/>
        <v>0.4416409912609835</v>
      </c>
      <c r="L14" s="116">
        <f t="shared" si="12"/>
        <v>0.17123607397580562</v>
      </c>
      <c r="M14" s="117">
        <f t="shared" si="13"/>
        <v>15.88</v>
      </c>
      <c r="N14" s="118">
        <f t="shared" si="14"/>
        <v>1.070225462348785</v>
      </c>
      <c r="O14" s="118">
        <f t="shared" si="15"/>
        <v>39.188468525579985</v>
      </c>
      <c r="P14" s="219">
        <f t="shared" si="16"/>
        <v>181</v>
      </c>
      <c r="Q14" s="220">
        <f t="shared" si="17"/>
        <v>47</v>
      </c>
      <c r="R14" s="220">
        <f t="shared" si="18"/>
        <v>1721</v>
      </c>
      <c r="T14">
        <v>520</v>
      </c>
      <c r="U14">
        <v>5618</v>
      </c>
      <c r="V14" t="s">
        <v>262</v>
      </c>
      <c r="W14">
        <v>4391.598</v>
      </c>
      <c r="X14">
        <v>1912.6659999999999</v>
      </c>
      <c r="Y14">
        <v>2.2959999999999998</v>
      </c>
      <c r="Z14">
        <v>15.88</v>
      </c>
      <c r="AA14">
        <v>330.71661799999998</v>
      </c>
      <c r="AB14">
        <v>18.054666999999998</v>
      </c>
      <c r="AC14">
        <v>146.05801500000001</v>
      </c>
      <c r="AD14" s="1">
        <v>752</v>
      </c>
      <c r="AE14">
        <v>47</v>
      </c>
      <c r="AF14">
        <v>1721</v>
      </c>
      <c r="AG14">
        <v>85</v>
      </c>
      <c r="AH14">
        <v>13.279036</v>
      </c>
      <c r="AI14">
        <v>5404.5</v>
      </c>
      <c r="AJ14">
        <v>59.2</v>
      </c>
      <c r="AK14">
        <v>181</v>
      </c>
      <c r="AL14">
        <v>118597</v>
      </c>
      <c r="AM14">
        <v>1.1504493361988919</v>
      </c>
      <c r="AN14" t="s">
        <v>71</v>
      </c>
      <c r="AO14">
        <v>4185.2359999999999</v>
      </c>
      <c r="AP14" t="s">
        <v>373</v>
      </c>
      <c r="AQ14" t="s">
        <v>118</v>
      </c>
      <c r="AR14" t="s">
        <v>122</v>
      </c>
      <c r="AS14" t="s">
        <v>118</v>
      </c>
      <c r="AT14" t="s">
        <v>122</v>
      </c>
      <c r="AU14" t="s">
        <v>191</v>
      </c>
      <c r="AV14" t="s">
        <v>262</v>
      </c>
      <c r="AW14" t="s">
        <v>71</v>
      </c>
      <c r="AX14">
        <v>5618</v>
      </c>
      <c r="AY14" t="s">
        <v>300</v>
      </c>
      <c r="AZ14">
        <v>1</v>
      </c>
      <c r="BA14" t="s">
        <v>248</v>
      </c>
      <c r="BB14">
        <v>3</v>
      </c>
      <c r="BC14">
        <v>1</v>
      </c>
      <c r="BE14" t="s">
        <v>67</v>
      </c>
      <c r="BF14">
        <v>4</v>
      </c>
      <c r="BG14" t="s">
        <v>302</v>
      </c>
      <c r="BI14" t="s">
        <v>118</v>
      </c>
      <c r="BJ14" t="s">
        <v>262</v>
      </c>
      <c r="BK14" t="s">
        <v>71</v>
      </c>
      <c r="BL14">
        <v>1.1504493361988919</v>
      </c>
      <c r="BM14">
        <v>5618</v>
      </c>
      <c r="BN14" t="s">
        <v>122</v>
      </c>
      <c r="BO14" t="s">
        <v>191</v>
      </c>
      <c r="BP14">
        <v>3</v>
      </c>
      <c r="BQ14">
        <v>4391.598</v>
      </c>
      <c r="BR14">
        <v>5.4592560570996158E-2</v>
      </c>
      <c r="BS14">
        <v>0.4416409912609835</v>
      </c>
      <c r="BT14">
        <v>0.17123607397580562</v>
      </c>
      <c r="BU14">
        <v>15.88</v>
      </c>
      <c r="BV14">
        <v>1.070225462348785</v>
      </c>
      <c r="BW14">
        <v>39.188468525579985</v>
      </c>
      <c r="BX14">
        <v>181</v>
      </c>
      <c r="BY14">
        <v>47</v>
      </c>
      <c r="BZ14">
        <v>1721</v>
      </c>
    </row>
    <row r="15" spans="1:78" ht="16.5">
      <c r="A15" s="124" t="str">
        <f t="shared" si="1"/>
        <v>세운교통</v>
      </c>
      <c r="B15" s="125" t="str">
        <f t="shared" si="2"/>
        <v>김효중</v>
      </c>
      <c r="C15" s="126" t="str">
        <f t="shared" si="3"/>
        <v>D</v>
      </c>
      <c r="D15" s="127">
        <f t="shared" si="4"/>
        <v>0.83826086956521739</v>
      </c>
      <c r="E15" s="128">
        <f t="shared" si="5"/>
        <v>4298</v>
      </c>
      <c r="F15" s="129" t="str">
        <f t="shared" si="6"/>
        <v>24-1</v>
      </c>
      <c r="G15" s="130" t="str">
        <f t="shared" si="7"/>
        <v>70바3834</v>
      </c>
      <c r="H15" s="131">
        <f t="shared" si="8"/>
        <v>1</v>
      </c>
      <c r="I15" s="132">
        <f t="shared" si="9"/>
        <v>1128.712</v>
      </c>
      <c r="J15" s="133">
        <f t="shared" si="10"/>
        <v>2.8126996314274975E-2</v>
      </c>
      <c r="K15" s="133">
        <f t="shared" si="11"/>
        <v>0.42807879685392586</v>
      </c>
      <c r="L15" s="133">
        <f t="shared" si="12"/>
        <v>0.1798510160253457</v>
      </c>
      <c r="M15" s="134">
        <f t="shared" si="13"/>
        <v>15.606</v>
      </c>
      <c r="N15" s="135">
        <f t="shared" si="14"/>
        <v>8.8596559618396895E-2</v>
      </c>
      <c r="O15" s="135">
        <f t="shared" si="15"/>
        <v>46.513193799658374</v>
      </c>
      <c r="P15" s="217">
        <f t="shared" si="16"/>
        <v>26</v>
      </c>
      <c r="Q15" s="218">
        <f t="shared" si="17"/>
        <v>1</v>
      </c>
      <c r="R15" s="218">
        <f t="shared" si="18"/>
        <v>525</v>
      </c>
      <c r="T15">
        <v>520</v>
      </c>
      <c r="U15">
        <v>4298</v>
      </c>
      <c r="V15" t="s">
        <v>230</v>
      </c>
      <c r="W15">
        <v>1128.712</v>
      </c>
      <c r="X15">
        <v>585.45399999999995</v>
      </c>
      <c r="Y15">
        <v>1.9279999999999999</v>
      </c>
      <c r="Z15">
        <v>15.606</v>
      </c>
      <c r="AA15">
        <v>71.461381000000003</v>
      </c>
      <c r="AB15">
        <v>2.0099939999999998</v>
      </c>
      <c r="AC15">
        <v>30.591101999999999</v>
      </c>
      <c r="AD15" s="1">
        <v>203</v>
      </c>
      <c r="AE15">
        <v>1</v>
      </c>
      <c r="AF15">
        <v>525</v>
      </c>
      <c r="AG15">
        <v>79</v>
      </c>
      <c r="AH15">
        <v>15.794712000000001</v>
      </c>
      <c r="AI15">
        <v>1911</v>
      </c>
      <c r="AJ15">
        <v>0</v>
      </c>
      <c r="AK15">
        <v>26</v>
      </c>
      <c r="AL15">
        <v>26490</v>
      </c>
      <c r="AM15">
        <v>0.83826086956521739</v>
      </c>
      <c r="AN15" t="s">
        <v>67</v>
      </c>
      <c r="AO15">
        <v>1128.712</v>
      </c>
      <c r="AP15" t="s">
        <v>374</v>
      </c>
      <c r="AQ15" t="s">
        <v>118</v>
      </c>
      <c r="AR15" t="s">
        <v>120</v>
      </c>
      <c r="AS15" t="s">
        <v>118</v>
      </c>
      <c r="AT15" t="s">
        <v>120</v>
      </c>
      <c r="AU15" t="s">
        <v>184</v>
      </c>
      <c r="AV15" t="s">
        <v>230</v>
      </c>
      <c r="AW15" t="s">
        <v>67</v>
      </c>
      <c r="AX15">
        <v>4298</v>
      </c>
      <c r="AY15" t="s">
        <v>299</v>
      </c>
      <c r="AZ15">
        <v>2</v>
      </c>
      <c r="BA15" t="s">
        <v>282</v>
      </c>
      <c r="BB15">
        <v>1</v>
      </c>
      <c r="BC15">
        <v>1</v>
      </c>
      <c r="BE15" t="s">
        <v>67</v>
      </c>
      <c r="BF15">
        <v>0</v>
      </c>
      <c r="BG15" t="s">
        <v>232</v>
      </c>
      <c r="BI15" t="s">
        <v>118</v>
      </c>
      <c r="BJ15" t="s">
        <v>230</v>
      </c>
      <c r="BK15" t="s">
        <v>67</v>
      </c>
      <c r="BL15">
        <v>0.83826086956521739</v>
      </c>
      <c r="BM15">
        <v>4298</v>
      </c>
      <c r="BN15" t="s">
        <v>120</v>
      </c>
      <c r="BO15" t="s">
        <v>184</v>
      </c>
      <c r="BP15">
        <v>1</v>
      </c>
      <c r="BQ15">
        <v>1128.712</v>
      </c>
      <c r="BR15">
        <v>2.8126996314274975E-2</v>
      </c>
      <c r="BS15">
        <v>0.42807879685392586</v>
      </c>
      <c r="BT15">
        <v>0.1798510160253457</v>
      </c>
      <c r="BU15">
        <v>15.606</v>
      </c>
      <c r="BV15">
        <v>8.8596559618396895E-2</v>
      </c>
      <c r="BW15">
        <v>46.513193799658374</v>
      </c>
      <c r="BX15">
        <v>26</v>
      </c>
      <c r="BY15">
        <v>1</v>
      </c>
      <c r="BZ15">
        <v>525</v>
      </c>
    </row>
    <row r="16" spans="1:78" ht="16.5">
      <c r="A16" s="107" t="str">
        <f t="shared" si="1"/>
        <v>세운교통</v>
      </c>
      <c r="B16" s="108" t="str">
        <f t="shared" si="2"/>
        <v>민찬기</v>
      </c>
      <c r="C16" s="109" t="str">
        <f t="shared" si="3"/>
        <v>F</v>
      </c>
      <c r="D16" s="110">
        <f t="shared" si="4"/>
        <v>0.78130434782608704</v>
      </c>
      <c r="E16" s="111">
        <f t="shared" si="5"/>
        <v>6764</v>
      </c>
      <c r="F16" s="112" t="str">
        <f t="shared" si="6"/>
        <v>24-1</v>
      </c>
      <c r="G16" s="113" t="str">
        <f t="shared" si="7"/>
        <v>70바3834</v>
      </c>
      <c r="H16" s="114">
        <f t="shared" si="8"/>
        <v>1</v>
      </c>
      <c r="I16" s="115">
        <f t="shared" si="9"/>
        <v>1689.202</v>
      </c>
      <c r="J16" s="116">
        <f t="shared" si="10"/>
        <v>3.1224945564787353E-2</v>
      </c>
      <c r="K16" s="116">
        <f t="shared" si="11"/>
        <v>0.4422271485792646</v>
      </c>
      <c r="L16" s="116">
        <f t="shared" si="12"/>
        <v>0.1746386755402847</v>
      </c>
      <c r="M16" s="117">
        <f t="shared" si="13"/>
        <v>18.391999999999999</v>
      </c>
      <c r="N16" s="118">
        <f t="shared" si="14"/>
        <v>0.5919955103060498</v>
      </c>
      <c r="O16" s="118">
        <f t="shared" si="15"/>
        <v>77.018615890817088</v>
      </c>
      <c r="P16" s="219">
        <f t="shared" si="16"/>
        <v>46</v>
      </c>
      <c r="Q16" s="220">
        <f t="shared" si="17"/>
        <v>10</v>
      </c>
      <c r="R16" s="220">
        <f t="shared" si="18"/>
        <v>1301</v>
      </c>
      <c r="T16">
        <v>520</v>
      </c>
      <c r="U16">
        <v>6764</v>
      </c>
      <c r="V16" t="s">
        <v>199</v>
      </c>
      <c r="W16">
        <v>1689.202</v>
      </c>
      <c r="X16">
        <v>940.05399999999997</v>
      </c>
      <c r="Y16">
        <v>1.7969999999999999</v>
      </c>
      <c r="Z16">
        <v>18.391999999999999</v>
      </c>
      <c r="AA16">
        <v>105.44415499999999</v>
      </c>
      <c r="AB16">
        <v>3.2924880000000001</v>
      </c>
      <c r="AC16">
        <v>46.630268000000001</v>
      </c>
      <c r="AD16" s="1">
        <v>295</v>
      </c>
      <c r="AE16">
        <v>10</v>
      </c>
      <c r="AF16">
        <v>1301</v>
      </c>
      <c r="AG16">
        <v>78</v>
      </c>
      <c r="AH16">
        <v>16.019873</v>
      </c>
      <c r="AI16">
        <v>3142.4</v>
      </c>
      <c r="AJ16">
        <v>0</v>
      </c>
      <c r="AK16">
        <v>46</v>
      </c>
      <c r="AL16">
        <v>45705</v>
      </c>
      <c r="AM16">
        <v>0.78130434782608704</v>
      </c>
      <c r="AN16" t="s">
        <v>70</v>
      </c>
      <c r="AO16">
        <v>1689.202</v>
      </c>
      <c r="AP16" t="s">
        <v>375</v>
      </c>
      <c r="AQ16" t="s">
        <v>118</v>
      </c>
      <c r="AR16" t="s">
        <v>120</v>
      </c>
      <c r="AS16" t="s">
        <v>118</v>
      </c>
      <c r="AT16" t="s">
        <v>120</v>
      </c>
      <c r="AU16" t="s">
        <v>184</v>
      </c>
      <c r="AV16" t="s">
        <v>199</v>
      </c>
      <c r="AW16" t="s">
        <v>70</v>
      </c>
      <c r="AX16">
        <v>6764</v>
      </c>
      <c r="AY16" t="s">
        <v>307</v>
      </c>
      <c r="AZ16">
        <v>2</v>
      </c>
      <c r="BA16" t="s">
        <v>308</v>
      </c>
      <c r="BB16">
        <v>1</v>
      </c>
      <c r="BC16">
        <v>1</v>
      </c>
      <c r="BE16" t="s">
        <v>70</v>
      </c>
      <c r="BF16">
        <v>0</v>
      </c>
      <c r="BG16" t="s">
        <v>232</v>
      </c>
      <c r="BI16" t="s">
        <v>118</v>
      </c>
      <c r="BJ16" t="s">
        <v>199</v>
      </c>
      <c r="BK16" t="s">
        <v>70</v>
      </c>
      <c r="BL16">
        <v>0.78130434782608704</v>
      </c>
      <c r="BM16">
        <v>6764</v>
      </c>
      <c r="BN16" t="s">
        <v>120</v>
      </c>
      <c r="BO16" t="s">
        <v>184</v>
      </c>
      <c r="BP16">
        <v>1</v>
      </c>
      <c r="BQ16">
        <v>1689.202</v>
      </c>
      <c r="BR16">
        <v>3.1224945564787353E-2</v>
      </c>
      <c r="BS16">
        <v>0.4422271485792646</v>
      </c>
      <c r="BT16">
        <v>0.1746386755402847</v>
      </c>
      <c r="BU16">
        <v>18.391999999999999</v>
      </c>
      <c r="BV16">
        <v>0.5919955103060498</v>
      </c>
      <c r="BW16">
        <v>77.018615890817088</v>
      </c>
      <c r="BX16">
        <v>46</v>
      </c>
      <c r="BY16">
        <v>10</v>
      </c>
      <c r="BZ16">
        <v>1301</v>
      </c>
    </row>
    <row r="17" spans="1:78" ht="16.5">
      <c r="A17" s="124" t="str">
        <f t="shared" si="1"/>
        <v>세운교통</v>
      </c>
      <c r="B17" s="125" t="str">
        <f t="shared" si="2"/>
        <v>박명철</v>
      </c>
      <c r="C17" s="126" t="str">
        <f t="shared" si="3"/>
        <v>D</v>
      </c>
      <c r="D17" s="127">
        <f t="shared" si="4"/>
        <v>0.81826086956521737</v>
      </c>
      <c r="E17" s="128">
        <f t="shared" si="5"/>
        <v>9696</v>
      </c>
      <c r="F17" s="129" t="str">
        <f t="shared" si="6"/>
        <v>24-1</v>
      </c>
      <c r="G17" s="130" t="str">
        <f t="shared" si="7"/>
        <v>70바3813</v>
      </c>
      <c r="H17" s="131">
        <f t="shared" si="8"/>
        <v>1</v>
      </c>
      <c r="I17" s="132">
        <f t="shared" si="9"/>
        <v>5439.4669999999996</v>
      </c>
      <c r="J17" s="133">
        <f t="shared" si="10"/>
        <v>3.2318376154673319E-2</v>
      </c>
      <c r="K17" s="133">
        <f t="shared" si="11"/>
        <v>0.41302780705779324</v>
      </c>
      <c r="L17" s="133">
        <f t="shared" si="12"/>
        <v>0.12666682231917209</v>
      </c>
      <c r="M17" s="134">
        <f t="shared" si="13"/>
        <v>13.298</v>
      </c>
      <c r="N17" s="135">
        <f t="shared" si="14"/>
        <v>0.11030492509652141</v>
      </c>
      <c r="O17" s="135">
        <f t="shared" si="15"/>
        <v>8.9898513953664949</v>
      </c>
      <c r="P17" s="217">
        <f t="shared" si="16"/>
        <v>120</v>
      </c>
      <c r="Q17" s="218">
        <f t="shared" si="17"/>
        <v>6</v>
      </c>
      <c r="R17" s="218">
        <f t="shared" si="18"/>
        <v>489</v>
      </c>
      <c r="T17">
        <v>520</v>
      </c>
      <c r="U17">
        <v>9696</v>
      </c>
      <c r="V17" t="s">
        <v>200</v>
      </c>
      <c r="W17">
        <v>5439.4669999999996</v>
      </c>
      <c r="X17">
        <v>2890.37</v>
      </c>
      <c r="Y17">
        <v>1.8819999999999999</v>
      </c>
      <c r="Z17">
        <v>13.298</v>
      </c>
      <c r="AA17">
        <v>346.64523200000002</v>
      </c>
      <c r="AB17">
        <v>11.203011</v>
      </c>
      <c r="AC17">
        <v>143.17411999999999</v>
      </c>
      <c r="AD17" s="1">
        <v>689</v>
      </c>
      <c r="AE17">
        <v>6</v>
      </c>
      <c r="AF17">
        <v>489</v>
      </c>
      <c r="AG17">
        <v>79</v>
      </c>
      <c r="AH17">
        <v>15.691739999999999</v>
      </c>
      <c r="AI17">
        <v>7711.3</v>
      </c>
      <c r="AJ17">
        <v>0</v>
      </c>
      <c r="AK17">
        <v>120</v>
      </c>
      <c r="AL17">
        <v>123700</v>
      </c>
      <c r="AM17">
        <v>0.81826086956521737</v>
      </c>
      <c r="AN17" t="s">
        <v>67</v>
      </c>
      <c r="AO17">
        <v>5439.4669999999996</v>
      </c>
      <c r="AP17" t="s">
        <v>376</v>
      </c>
      <c r="AQ17" t="s">
        <v>118</v>
      </c>
      <c r="AR17" t="s">
        <v>120</v>
      </c>
      <c r="AS17" t="s">
        <v>118</v>
      </c>
      <c r="AT17" t="s">
        <v>120</v>
      </c>
      <c r="AU17" t="s">
        <v>182</v>
      </c>
      <c r="AV17" t="s">
        <v>200</v>
      </c>
      <c r="AW17" t="s">
        <v>67</v>
      </c>
      <c r="AX17">
        <v>9696</v>
      </c>
      <c r="AY17" t="s">
        <v>299</v>
      </c>
      <c r="AZ17">
        <v>3</v>
      </c>
      <c r="BA17" t="s">
        <v>281</v>
      </c>
      <c r="BB17">
        <v>1</v>
      </c>
      <c r="BC17">
        <v>1</v>
      </c>
      <c r="BE17" t="s">
        <v>69</v>
      </c>
      <c r="BF17">
        <v>-1</v>
      </c>
      <c r="BG17" t="s">
        <v>231</v>
      </c>
      <c r="BI17" t="s">
        <v>118</v>
      </c>
      <c r="BJ17" t="s">
        <v>200</v>
      </c>
      <c r="BK17" t="s">
        <v>67</v>
      </c>
      <c r="BL17">
        <v>0.81826086956521737</v>
      </c>
      <c r="BM17">
        <v>9696</v>
      </c>
      <c r="BN17" t="s">
        <v>120</v>
      </c>
      <c r="BO17" t="s">
        <v>182</v>
      </c>
      <c r="BP17">
        <v>1</v>
      </c>
      <c r="BQ17">
        <v>5439.4669999999996</v>
      </c>
      <c r="BR17">
        <v>3.2318376154673319E-2</v>
      </c>
      <c r="BS17">
        <v>0.41302780705779324</v>
      </c>
      <c r="BT17">
        <v>0.12666682231917209</v>
      </c>
      <c r="BU17">
        <v>13.298</v>
      </c>
      <c r="BV17">
        <v>0.11030492509652141</v>
      </c>
      <c r="BW17">
        <v>8.9898513953664949</v>
      </c>
      <c r="BX17">
        <v>120</v>
      </c>
      <c r="BY17">
        <v>6</v>
      </c>
      <c r="BZ17">
        <v>489</v>
      </c>
    </row>
    <row r="18" spans="1:78" ht="16.5">
      <c r="A18" s="107" t="str">
        <f t="shared" si="1"/>
        <v>세운교통</v>
      </c>
      <c r="B18" s="108" t="str">
        <f t="shared" si="2"/>
        <v>박상모</v>
      </c>
      <c r="C18" s="109" t="str">
        <f t="shared" si="3"/>
        <v>S</v>
      </c>
      <c r="D18" s="110">
        <f t="shared" si="4"/>
        <v>1.2042105263157894</v>
      </c>
      <c r="E18" s="111">
        <f t="shared" si="5"/>
        <v>1270</v>
      </c>
      <c r="F18" s="112" t="str">
        <f t="shared" si="6"/>
        <v>11</v>
      </c>
      <c r="G18" s="113" t="str">
        <f t="shared" si="7"/>
        <v>70바3840</v>
      </c>
      <c r="H18" s="114">
        <f t="shared" si="8"/>
        <v>1</v>
      </c>
      <c r="I18" s="115">
        <f t="shared" si="9"/>
        <v>2696.0619999999999</v>
      </c>
      <c r="J18" s="116">
        <f t="shared" si="10"/>
        <v>1.0830184811161787E-2</v>
      </c>
      <c r="K18" s="116">
        <f t="shared" si="11"/>
        <v>0.33373440098353246</v>
      </c>
      <c r="L18" s="116">
        <f t="shared" si="12"/>
        <v>0.20993582491797297</v>
      </c>
      <c r="M18" s="117">
        <f t="shared" si="13"/>
        <v>10.763</v>
      </c>
      <c r="N18" s="118">
        <f t="shared" si="14"/>
        <v>0</v>
      </c>
      <c r="O18" s="118">
        <f t="shared" si="15"/>
        <v>9.1615103806959937</v>
      </c>
      <c r="P18" s="219">
        <f t="shared" si="16"/>
        <v>8</v>
      </c>
      <c r="Q18" s="220">
        <f t="shared" si="17"/>
        <v>0</v>
      </c>
      <c r="R18" s="220">
        <f t="shared" si="18"/>
        <v>247</v>
      </c>
      <c r="T18">
        <v>520</v>
      </c>
      <c r="U18">
        <v>1270</v>
      </c>
      <c r="V18" t="s">
        <v>201</v>
      </c>
      <c r="W18">
        <v>2696.0619999999999</v>
      </c>
      <c r="X18">
        <v>1178.521</v>
      </c>
      <c r="Y18">
        <v>2.2879999999999998</v>
      </c>
      <c r="Z18">
        <v>10.763</v>
      </c>
      <c r="AA18">
        <v>170.07105899999999</v>
      </c>
      <c r="AB18">
        <v>1.841901</v>
      </c>
      <c r="AC18">
        <v>56.758563000000002</v>
      </c>
      <c r="AD18" s="1">
        <v>566</v>
      </c>
      <c r="AE18">
        <v>0</v>
      </c>
      <c r="AF18">
        <v>247</v>
      </c>
      <c r="AG18">
        <v>70</v>
      </c>
      <c r="AH18">
        <v>15.852561</v>
      </c>
      <c r="AI18">
        <v>201.9</v>
      </c>
      <c r="AJ18">
        <v>0</v>
      </c>
      <c r="AK18">
        <v>8</v>
      </c>
      <c r="AL18">
        <v>2039</v>
      </c>
      <c r="AM18">
        <v>1.2042105263157894</v>
      </c>
      <c r="AN18" t="s">
        <v>71</v>
      </c>
      <c r="AO18">
        <v>2696.0619999999999</v>
      </c>
      <c r="AP18" t="s">
        <v>377</v>
      </c>
      <c r="AQ18" t="s">
        <v>118</v>
      </c>
      <c r="AR18" t="s">
        <v>119</v>
      </c>
      <c r="AS18" t="s">
        <v>118</v>
      </c>
      <c r="AT18" t="s">
        <v>119</v>
      </c>
      <c r="AU18" t="s">
        <v>178</v>
      </c>
      <c r="AV18" t="s">
        <v>201</v>
      </c>
      <c r="AW18" t="s">
        <v>71</v>
      </c>
      <c r="AX18">
        <v>1270</v>
      </c>
      <c r="AY18" t="s">
        <v>309</v>
      </c>
      <c r="AZ18">
        <v>1</v>
      </c>
      <c r="BA18" t="s">
        <v>179</v>
      </c>
      <c r="BB18">
        <v>1</v>
      </c>
      <c r="BC18">
        <v>1</v>
      </c>
      <c r="BE18" t="s">
        <v>71</v>
      </c>
      <c r="BF18">
        <v>0</v>
      </c>
      <c r="BG18" t="s">
        <v>232</v>
      </c>
      <c r="BI18" t="s">
        <v>118</v>
      </c>
      <c r="BJ18" t="s">
        <v>201</v>
      </c>
      <c r="BK18" t="s">
        <v>71</v>
      </c>
      <c r="BL18">
        <v>1.2042105263157894</v>
      </c>
      <c r="BM18">
        <v>1270</v>
      </c>
      <c r="BN18" t="s">
        <v>119</v>
      </c>
      <c r="BO18" t="s">
        <v>178</v>
      </c>
      <c r="BP18">
        <v>1</v>
      </c>
      <c r="BQ18">
        <v>2696.0619999999999</v>
      </c>
      <c r="BR18">
        <v>1.0830184811161787E-2</v>
      </c>
      <c r="BS18">
        <v>0.33373440098353246</v>
      </c>
      <c r="BT18">
        <v>0.20993582491797297</v>
      </c>
      <c r="BU18">
        <v>10.763</v>
      </c>
      <c r="BV18">
        <v>0</v>
      </c>
      <c r="BW18">
        <v>9.1615103806959937</v>
      </c>
      <c r="BX18">
        <v>8</v>
      </c>
      <c r="BY18">
        <v>0</v>
      </c>
      <c r="BZ18">
        <v>247</v>
      </c>
    </row>
    <row r="19" spans="1:78" ht="16.5">
      <c r="A19" s="124" t="str">
        <f t="shared" si="1"/>
        <v>세운교통</v>
      </c>
      <c r="B19" s="125" t="str">
        <f t="shared" si="2"/>
        <v>박순형</v>
      </c>
      <c r="C19" s="126" t="str">
        <f t="shared" si="3"/>
        <v>F</v>
      </c>
      <c r="D19" s="127">
        <f t="shared" si="4"/>
        <v>0.7268181818181817</v>
      </c>
      <c r="E19" s="128">
        <f t="shared" si="5"/>
        <v>9974</v>
      </c>
      <c r="F19" s="129" t="str">
        <f t="shared" si="6"/>
        <v>67-1</v>
      </c>
      <c r="G19" s="130" t="str">
        <f t="shared" si="7"/>
        <v>70바3852</v>
      </c>
      <c r="H19" s="131">
        <f t="shared" si="8"/>
        <v>1</v>
      </c>
      <c r="I19" s="132">
        <f t="shared" si="9"/>
        <v>1632.508</v>
      </c>
      <c r="J19" s="133">
        <f t="shared" si="10"/>
        <v>3.1820040207473185E-2</v>
      </c>
      <c r="K19" s="133">
        <f t="shared" si="11"/>
        <v>0.41124924885192449</v>
      </c>
      <c r="L19" s="133">
        <f t="shared" si="12"/>
        <v>0.17702822895814294</v>
      </c>
      <c r="M19" s="134">
        <f t="shared" si="13"/>
        <v>16.742000000000001</v>
      </c>
      <c r="N19" s="135">
        <f t="shared" si="14"/>
        <v>0.61255442546070216</v>
      </c>
      <c r="O19" s="135">
        <f t="shared" si="15"/>
        <v>10.413425232831937</v>
      </c>
      <c r="P19" s="217">
        <f t="shared" si="16"/>
        <v>60</v>
      </c>
      <c r="Q19" s="218">
        <f t="shared" si="17"/>
        <v>10</v>
      </c>
      <c r="R19" s="218">
        <f t="shared" si="18"/>
        <v>170</v>
      </c>
      <c r="T19">
        <v>520</v>
      </c>
      <c r="U19">
        <v>9974</v>
      </c>
      <c r="V19" t="s">
        <v>224</v>
      </c>
      <c r="W19">
        <v>1632.508</v>
      </c>
      <c r="X19">
        <v>1021.032</v>
      </c>
      <c r="Y19">
        <v>1.599</v>
      </c>
      <c r="Z19">
        <v>16.742000000000001</v>
      </c>
      <c r="AA19">
        <v>115.78942000000001</v>
      </c>
      <c r="AB19">
        <v>3.6844239999999999</v>
      </c>
      <c r="AC19">
        <v>47.618312000000003</v>
      </c>
      <c r="AD19" s="1">
        <v>289</v>
      </c>
      <c r="AE19">
        <v>10</v>
      </c>
      <c r="AF19">
        <v>170</v>
      </c>
      <c r="AG19">
        <v>75</v>
      </c>
      <c r="AH19">
        <v>14.098939</v>
      </c>
      <c r="AI19">
        <v>1024.4000000000001</v>
      </c>
      <c r="AJ19">
        <v>0</v>
      </c>
      <c r="AK19">
        <v>60</v>
      </c>
      <c r="AL19">
        <v>44380</v>
      </c>
      <c r="AM19">
        <v>0.7268181818181817</v>
      </c>
      <c r="AN19" t="s">
        <v>70</v>
      </c>
      <c r="AO19">
        <v>1632.508</v>
      </c>
      <c r="AP19" t="s">
        <v>378</v>
      </c>
      <c r="AQ19" t="s">
        <v>118</v>
      </c>
      <c r="AR19" t="s">
        <v>123</v>
      </c>
      <c r="AS19" t="s">
        <v>118</v>
      </c>
      <c r="AT19" t="s">
        <v>123</v>
      </c>
      <c r="AU19" t="s">
        <v>223</v>
      </c>
      <c r="AV19" t="s">
        <v>224</v>
      </c>
      <c r="AW19" t="s">
        <v>70</v>
      </c>
      <c r="AX19">
        <v>9974</v>
      </c>
      <c r="AY19" t="s">
        <v>298</v>
      </c>
      <c r="AZ19">
        <v>1</v>
      </c>
      <c r="BA19" t="s">
        <v>251</v>
      </c>
      <c r="BB19">
        <v>1</v>
      </c>
      <c r="BC19">
        <v>1</v>
      </c>
      <c r="BE19" t="s">
        <v>70</v>
      </c>
      <c r="BF19">
        <v>0</v>
      </c>
      <c r="BG19" t="s">
        <v>232</v>
      </c>
      <c r="BI19" t="s">
        <v>118</v>
      </c>
      <c r="BJ19" t="s">
        <v>224</v>
      </c>
      <c r="BK19" t="s">
        <v>70</v>
      </c>
      <c r="BL19">
        <v>0.7268181818181817</v>
      </c>
      <c r="BM19">
        <v>9974</v>
      </c>
      <c r="BN19" t="s">
        <v>123</v>
      </c>
      <c r="BO19" t="s">
        <v>223</v>
      </c>
      <c r="BP19">
        <v>1</v>
      </c>
      <c r="BQ19">
        <v>1632.508</v>
      </c>
      <c r="BR19">
        <v>3.1820040207473185E-2</v>
      </c>
      <c r="BS19">
        <v>0.41124924885192449</v>
      </c>
      <c r="BT19">
        <v>0.17702822895814294</v>
      </c>
      <c r="BU19">
        <v>16.742000000000001</v>
      </c>
      <c r="BV19">
        <v>0.61255442546070216</v>
      </c>
      <c r="BW19">
        <v>10.413425232831937</v>
      </c>
      <c r="BX19">
        <v>60</v>
      </c>
      <c r="BY19">
        <v>10</v>
      </c>
      <c r="BZ19">
        <v>170</v>
      </c>
    </row>
    <row r="20" spans="1:78" ht="16.5">
      <c r="A20" s="107" t="str">
        <f t="shared" si="1"/>
        <v>세운교통</v>
      </c>
      <c r="B20" s="108" t="str">
        <f t="shared" si="2"/>
        <v>박원배</v>
      </c>
      <c r="C20" s="109" t="str">
        <f t="shared" si="3"/>
        <v>C</v>
      </c>
      <c r="D20" s="110">
        <f t="shared" si="4"/>
        <v>0.86318181818181816</v>
      </c>
      <c r="E20" s="111">
        <f t="shared" si="5"/>
        <v>6755</v>
      </c>
      <c r="F20" s="112" t="str">
        <f t="shared" si="6"/>
        <v>28</v>
      </c>
      <c r="G20" s="113" t="str">
        <f t="shared" si="7"/>
        <v>73아1035</v>
      </c>
      <c r="H20" s="114">
        <f t="shared" si="8"/>
        <v>1</v>
      </c>
      <c r="I20" s="115">
        <f t="shared" si="9"/>
        <v>2394.5390000000002</v>
      </c>
      <c r="J20" s="116">
        <f t="shared" si="10"/>
        <v>3.1674398604165849E-2</v>
      </c>
      <c r="K20" s="116">
        <f t="shared" si="11"/>
        <v>0.48236170457885569</v>
      </c>
      <c r="L20" s="116">
        <f t="shared" si="12"/>
        <v>0.14240736943520232</v>
      </c>
      <c r="M20" s="117">
        <f t="shared" si="13"/>
        <v>18.148</v>
      </c>
      <c r="N20" s="118" t="str">
        <f t="shared" si="14"/>
        <v>-</v>
      </c>
      <c r="O20" s="118" t="str">
        <f t="shared" si="15"/>
        <v>-</v>
      </c>
      <c r="P20" s="219">
        <f t="shared" si="16"/>
        <v>112</v>
      </c>
      <c r="Q20" s="220">
        <f t="shared" si="17"/>
        <v>611</v>
      </c>
      <c r="R20" s="220">
        <f t="shared" si="18"/>
        <v>832</v>
      </c>
      <c r="T20">
        <v>520</v>
      </c>
      <c r="U20">
        <v>6755</v>
      </c>
      <c r="V20" t="s">
        <v>274</v>
      </c>
      <c r="W20">
        <v>2394.5390000000002</v>
      </c>
      <c r="X20">
        <v>1261.1569999999999</v>
      </c>
      <c r="Y20">
        <v>1.899</v>
      </c>
      <c r="Z20">
        <v>18.148</v>
      </c>
      <c r="AA20">
        <v>201.20442</v>
      </c>
      <c r="AB20">
        <v>6.3730289999999998</v>
      </c>
      <c r="AC20">
        <v>97.053307000000004</v>
      </c>
      <c r="AD20" s="1">
        <v>341</v>
      </c>
      <c r="AE20">
        <v>611</v>
      </c>
      <c r="AF20">
        <v>832</v>
      </c>
      <c r="AG20">
        <v>74</v>
      </c>
      <c r="AH20">
        <v>11.901025000000001</v>
      </c>
      <c r="AI20">
        <v>557.29999999999995</v>
      </c>
      <c r="AJ20">
        <v>0</v>
      </c>
      <c r="AK20">
        <v>112</v>
      </c>
      <c r="AL20">
        <v>100149</v>
      </c>
      <c r="AM20">
        <v>0.86318181818181816</v>
      </c>
      <c r="AN20" t="s">
        <v>69</v>
      </c>
      <c r="AO20">
        <v>2394.5390000000002</v>
      </c>
      <c r="AP20" t="s">
        <v>379</v>
      </c>
      <c r="AQ20" t="s">
        <v>118</v>
      </c>
      <c r="AR20" t="s">
        <v>122</v>
      </c>
      <c r="AS20" t="s">
        <v>118</v>
      </c>
      <c r="AT20" t="s">
        <v>122</v>
      </c>
      <c r="AU20" t="s">
        <v>275</v>
      </c>
      <c r="AV20" t="s">
        <v>274</v>
      </c>
      <c r="AW20" t="s">
        <v>69</v>
      </c>
      <c r="AX20">
        <v>6755</v>
      </c>
      <c r="AY20" t="s">
        <v>297</v>
      </c>
      <c r="AZ20">
        <v>2</v>
      </c>
      <c r="BA20" t="s">
        <v>246</v>
      </c>
      <c r="BB20">
        <v>1</v>
      </c>
      <c r="BC20">
        <v>1</v>
      </c>
      <c r="BE20" t="s">
        <v>69</v>
      </c>
      <c r="BF20">
        <v>0</v>
      </c>
      <c r="BG20" t="s">
        <v>232</v>
      </c>
      <c r="BI20" t="s">
        <v>118</v>
      </c>
      <c r="BJ20" t="s">
        <v>274</v>
      </c>
      <c r="BK20" t="s">
        <v>69</v>
      </c>
      <c r="BL20">
        <v>0.86318181818181816</v>
      </c>
      <c r="BM20">
        <v>6755</v>
      </c>
      <c r="BN20" t="s">
        <v>122</v>
      </c>
      <c r="BO20" t="s">
        <v>275</v>
      </c>
      <c r="BP20">
        <v>1</v>
      </c>
      <c r="BQ20">
        <v>2394.5390000000002</v>
      </c>
      <c r="BR20">
        <v>3.1674398604165849E-2</v>
      </c>
      <c r="BS20">
        <v>0.48236170457885569</v>
      </c>
      <c r="BT20">
        <v>0.14240736943520232</v>
      </c>
      <c r="BU20">
        <v>18.148</v>
      </c>
      <c r="BV20" t="s">
        <v>380</v>
      </c>
      <c r="BW20" t="s">
        <v>380</v>
      </c>
      <c r="BX20">
        <v>112</v>
      </c>
      <c r="BY20">
        <v>611</v>
      </c>
      <c r="BZ20">
        <v>832</v>
      </c>
    </row>
    <row r="21" spans="1:78" ht="16.5">
      <c r="A21" s="124" t="str">
        <f t="shared" si="1"/>
        <v>세운교통</v>
      </c>
      <c r="B21" s="125" t="str">
        <f t="shared" si="2"/>
        <v>박종철</v>
      </c>
      <c r="C21" s="126" t="str">
        <f t="shared" si="3"/>
        <v>S</v>
      </c>
      <c r="D21" s="127">
        <f t="shared" si="4"/>
        <v>1.0752380952380951</v>
      </c>
      <c r="E21" s="128">
        <f t="shared" si="5"/>
        <v>5096</v>
      </c>
      <c r="F21" s="129" t="str">
        <f t="shared" si="6"/>
        <v>11</v>
      </c>
      <c r="G21" s="130" t="str">
        <f t="shared" si="7"/>
        <v>70바3828</v>
      </c>
      <c r="H21" s="131">
        <f t="shared" si="8"/>
        <v>1</v>
      </c>
      <c r="I21" s="132">
        <f t="shared" si="9"/>
        <v>1615.2760000000001</v>
      </c>
      <c r="J21" s="133">
        <f t="shared" si="10"/>
        <v>6.2892458590026717E-3</v>
      </c>
      <c r="K21" s="133">
        <f t="shared" si="11"/>
        <v>0.37031729724709123</v>
      </c>
      <c r="L21" s="133">
        <f t="shared" si="12"/>
        <v>4.0859890198331431E-2</v>
      </c>
      <c r="M21" s="134">
        <f t="shared" si="13"/>
        <v>14.847</v>
      </c>
      <c r="N21" s="135">
        <f t="shared" si="14"/>
        <v>0.68099816997219054</v>
      </c>
      <c r="O21" s="135">
        <f t="shared" si="15"/>
        <v>17.334498872019395</v>
      </c>
      <c r="P21" s="217">
        <f t="shared" si="16"/>
        <v>0</v>
      </c>
      <c r="Q21" s="218">
        <f t="shared" si="17"/>
        <v>11</v>
      </c>
      <c r="R21" s="218">
        <f t="shared" si="18"/>
        <v>280</v>
      </c>
      <c r="T21">
        <v>520</v>
      </c>
      <c r="U21">
        <v>5096</v>
      </c>
      <c r="V21" t="s">
        <v>202</v>
      </c>
      <c r="W21">
        <v>1615.2760000000001</v>
      </c>
      <c r="X21">
        <v>715.43600000000004</v>
      </c>
      <c r="Y21">
        <v>2.258</v>
      </c>
      <c r="Z21">
        <v>14.847</v>
      </c>
      <c r="AA21">
        <v>97.694702000000007</v>
      </c>
      <c r="AB21">
        <v>0.61442600000000003</v>
      </c>
      <c r="AC21">
        <v>36.178038000000001</v>
      </c>
      <c r="AD21" s="1">
        <v>66</v>
      </c>
      <c r="AE21">
        <v>11</v>
      </c>
      <c r="AF21">
        <v>280</v>
      </c>
      <c r="AG21">
        <v>76</v>
      </c>
      <c r="AH21">
        <v>16.533916000000001</v>
      </c>
      <c r="AI21">
        <v>299.8</v>
      </c>
      <c r="AJ21">
        <v>0</v>
      </c>
      <c r="AK21">
        <v>0</v>
      </c>
      <c r="AL21">
        <v>0</v>
      </c>
      <c r="AM21">
        <v>1.0752380952380951</v>
      </c>
      <c r="AN21" t="s">
        <v>71</v>
      </c>
      <c r="AO21">
        <v>1615.2760000000001</v>
      </c>
      <c r="AP21" t="s">
        <v>381</v>
      </c>
      <c r="AQ21" t="s">
        <v>118</v>
      </c>
      <c r="AR21" t="s">
        <v>119</v>
      </c>
      <c r="AS21" t="s">
        <v>118</v>
      </c>
      <c r="AT21" t="s">
        <v>119</v>
      </c>
      <c r="AU21" t="s">
        <v>177</v>
      </c>
      <c r="AV21" t="s">
        <v>202</v>
      </c>
      <c r="AW21" t="s">
        <v>71</v>
      </c>
      <c r="AX21">
        <v>5096</v>
      </c>
      <c r="AY21" t="s">
        <v>309</v>
      </c>
      <c r="AZ21">
        <v>4</v>
      </c>
      <c r="BA21" t="s">
        <v>318</v>
      </c>
      <c r="BB21">
        <v>1</v>
      </c>
      <c r="BC21">
        <v>1</v>
      </c>
      <c r="BE21" t="s">
        <v>71</v>
      </c>
      <c r="BF21">
        <v>0</v>
      </c>
      <c r="BG21" t="s">
        <v>232</v>
      </c>
      <c r="BI21" t="s">
        <v>118</v>
      </c>
      <c r="BJ21" t="s">
        <v>202</v>
      </c>
      <c r="BK21" t="s">
        <v>71</v>
      </c>
      <c r="BL21">
        <v>1.0752380952380951</v>
      </c>
      <c r="BM21">
        <v>5096</v>
      </c>
      <c r="BN21" t="s">
        <v>119</v>
      </c>
      <c r="BO21" t="s">
        <v>177</v>
      </c>
      <c r="BP21">
        <v>1</v>
      </c>
      <c r="BQ21">
        <v>1615.2760000000001</v>
      </c>
      <c r="BR21">
        <v>6.2892458590026717E-3</v>
      </c>
      <c r="BS21">
        <v>0.37031729724709123</v>
      </c>
      <c r="BT21">
        <v>4.0859890198331431E-2</v>
      </c>
      <c r="BU21">
        <v>14.847</v>
      </c>
      <c r="BV21">
        <v>0.68099816997219054</v>
      </c>
      <c r="BW21">
        <v>17.334498872019395</v>
      </c>
      <c r="BX21">
        <v>0</v>
      </c>
      <c r="BY21">
        <v>11</v>
      </c>
      <c r="BZ21">
        <v>280</v>
      </c>
    </row>
    <row r="22" spans="1:78" ht="16.5">
      <c r="A22" s="107" t="str">
        <f t="shared" si="1"/>
        <v>세운교통</v>
      </c>
      <c r="B22" s="108" t="str">
        <f t="shared" si="2"/>
        <v>서영석</v>
      </c>
      <c r="C22" s="109" t="str">
        <f t="shared" si="3"/>
        <v>D</v>
      </c>
      <c r="D22" s="110">
        <f t="shared" si="4"/>
        <v>0.80260869565217396</v>
      </c>
      <c r="E22" s="111">
        <f t="shared" si="5"/>
        <v>6852</v>
      </c>
      <c r="F22" s="112" t="str">
        <f t="shared" si="6"/>
        <v>24-1</v>
      </c>
      <c r="G22" s="113" t="str">
        <f t="shared" si="7"/>
        <v>70바3853</v>
      </c>
      <c r="H22" s="114">
        <f t="shared" si="8"/>
        <v>1</v>
      </c>
      <c r="I22" s="115">
        <f t="shared" si="9"/>
        <v>3467.0479999999998</v>
      </c>
      <c r="J22" s="116">
        <f t="shared" si="10"/>
        <v>2.1947412611781947E-2</v>
      </c>
      <c r="K22" s="116">
        <f t="shared" si="11"/>
        <v>0.46109386935643876</v>
      </c>
      <c r="L22" s="116">
        <f t="shared" si="12"/>
        <v>0.19007524556914127</v>
      </c>
      <c r="M22" s="117">
        <f t="shared" si="13"/>
        <v>16.838000000000001</v>
      </c>
      <c r="N22" s="118">
        <f t="shared" si="14"/>
        <v>0.43264471677346261</v>
      </c>
      <c r="O22" s="118">
        <f t="shared" si="15"/>
        <v>70.059601136182721</v>
      </c>
      <c r="P22" s="219">
        <f t="shared" si="16"/>
        <v>99</v>
      </c>
      <c r="Q22" s="220">
        <f t="shared" si="17"/>
        <v>15</v>
      </c>
      <c r="R22" s="220">
        <f t="shared" si="18"/>
        <v>2429</v>
      </c>
      <c r="T22">
        <v>520</v>
      </c>
      <c r="U22">
        <v>6852</v>
      </c>
      <c r="V22" t="s">
        <v>382</v>
      </c>
      <c r="W22">
        <v>3467.0479999999998</v>
      </c>
      <c r="X22">
        <v>1877.9639999999999</v>
      </c>
      <c r="Y22">
        <v>1.8460000000000001</v>
      </c>
      <c r="Z22">
        <v>16.838000000000001</v>
      </c>
      <c r="AA22">
        <v>219.374424</v>
      </c>
      <c r="AB22">
        <v>4.8147010000000003</v>
      </c>
      <c r="AC22">
        <v>101.152202</v>
      </c>
      <c r="AD22" s="1">
        <v>659</v>
      </c>
      <c r="AE22">
        <v>15</v>
      </c>
      <c r="AF22">
        <v>2429</v>
      </c>
      <c r="AG22">
        <v>80</v>
      </c>
      <c r="AH22">
        <v>15.804247999999999</v>
      </c>
      <c r="AI22">
        <v>8710.1</v>
      </c>
      <c r="AJ22">
        <v>0</v>
      </c>
      <c r="AK22">
        <v>99</v>
      </c>
      <c r="AL22">
        <v>102530</v>
      </c>
      <c r="AM22">
        <v>0.80260869565217396</v>
      </c>
      <c r="AN22" t="s">
        <v>67</v>
      </c>
      <c r="AO22">
        <v>3467.0479999999998</v>
      </c>
      <c r="AP22" t="s">
        <v>383</v>
      </c>
      <c r="AQ22" t="s">
        <v>118</v>
      </c>
      <c r="AR22" t="s">
        <v>120</v>
      </c>
      <c r="AS22" t="s">
        <v>118</v>
      </c>
      <c r="AT22" t="s">
        <v>120</v>
      </c>
      <c r="AU22" t="s">
        <v>354</v>
      </c>
      <c r="AV22" t="s">
        <v>382</v>
      </c>
      <c r="AW22" t="s">
        <v>67</v>
      </c>
      <c r="AX22">
        <v>6852</v>
      </c>
      <c r="AY22" t="s">
        <v>299</v>
      </c>
      <c r="AZ22">
        <v>4</v>
      </c>
      <c r="BA22" t="s">
        <v>355</v>
      </c>
      <c r="BB22">
        <v>1</v>
      </c>
      <c r="BC22">
        <v>1</v>
      </c>
      <c r="BE22" t="s">
        <v>228</v>
      </c>
      <c r="BF22" t="s">
        <v>229</v>
      </c>
      <c r="BG22" t="s">
        <v>228</v>
      </c>
      <c r="BI22" t="s">
        <v>118</v>
      </c>
      <c r="BJ22" t="s">
        <v>382</v>
      </c>
      <c r="BK22" t="s">
        <v>67</v>
      </c>
      <c r="BL22">
        <v>0.80260869565217396</v>
      </c>
      <c r="BM22">
        <v>6852</v>
      </c>
      <c r="BN22" t="s">
        <v>120</v>
      </c>
      <c r="BO22" t="s">
        <v>354</v>
      </c>
      <c r="BP22">
        <v>1</v>
      </c>
      <c r="BQ22">
        <v>3467.0479999999998</v>
      </c>
      <c r="BR22">
        <v>2.1947412611781947E-2</v>
      </c>
      <c r="BS22">
        <v>0.46109386935643876</v>
      </c>
      <c r="BT22">
        <v>0.19007524556914127</v>
      </c>
      <c r="BU22">
        <v>16.838000000000001</v>
      </c>
      <c r="BV22">
        <v>0.43264471677346261</v>
      </c>
      <c r="BW22">
        <v>70.059601136182721</v>
      </c>
      <c r="BX22">
        <v>99</v>
      </c>
      <c r="BY22">
        <v>15</v>
      </c>
      <c r="BZ22">
        <v>2429</v>
      </c>
    </row>
    <row r="23" spans="1:78" ht="16.5">
      <c r="A23" s="124" t="str">
        <f t="shared" si="1"/>
        <v>세운교통</v>
      </c>
      <c r="B23" s="125" t="str">
        <f t="shared" si="2"/>
        <v>송우성</v>
      </c>
      <c r="C23" s="126" t="str">
        <f t="shared" si="3"/>
        <v>S</v>
      </c>
      <c r="D23" s="127">
        <f t="shared" si="4"/>
        <v>1.0189097237960361</v>
      </c>
      <c r="E23" s="128">
        <f t="shared" si="5"/>
        <v>3903</v>
      </c>
      <c r="F23" s="129" t="str">
        <f t="shared" si="6"/>
        <v>28</v>
      </c>
      <c r="G23" s="130" t="str">
        <f t="shared" si="7"/>
        <v>73아1010</v>
      </c>
      <c r="H23" s="131">
        <f t="shared" si="8"/>
        <v>5</v>
      </c>
      <c r="I23" s="132">
        <f t="shared" si="9"/>
        <v>739.2360000000001</v>
      </c>
      <c r="J23" s="133">
        <f t="shared" si="10"/>
        <v>3.6034120081823329E-2</v>
      </c>
      <c r="K23" s="133">
        <f t="shared" si="11"/>
        <v>0.42046298325993575</v>
      </c>
      <c r="L23" s="133">
        <f t="shared" si="12"/>
        <v>0.14474403302869446</v>
      </c>
      <c r="M23" s="134">
        <f t="shared" si="13"/>
        <v>14.891999999999999</v>
      </c>
      <c r="N23" s="135">
        <f t="shared" si="14"/>
        <v>0</v>
      </c>
      <c r="O23" s="135">
        <f t="shared" si="15"/>
        <v>28.272432619623498</v>
      </c>
      <c r="P23" s="217">
        <f t="shared" si="16"/>
        <v>27</v>
      </c>
      <c r="Q23" s="218">
        <f t="shared" si="17"/>
        <v>0</v>
      </c>
      <c r="R23" s="218">
        <f t="shared" si="18"/>
        <v>209</v>
      </c>
      <c r="T23">
        <v>520</v>
      </c>
      <c r="U23">
        <v>3903</v>
      </c>
      <c r="V23" t="s">
        <v>203</v>
      </c>
      <c r="W23">
        <v>739.23599999999999</v>
      </c>
      <c r="X23">
        <v>354.07600000000002</v>
      </c>
      <c r="Y23">
        <v>2.0880000000000001</v>
      </c>
      <c r="Z23">
        <v>14.891999999999999</v>
      </c>
      <c r="AA23">
        <v>58.748041999999998</v>
      </c>
      <c r="AB23">
        <v>2.1169340000000001</v>
      </c>
      <c r="AC23">
        <v>24.701377000000001</v>
      </c>
      <c r="AD23" s="1">
        <v>107</v>
      </c>
      <c r="AE23">
        <v>0</v>
      </c>
      <c r="AF23">
        <v>209</v>
      </c>
      <c r="AG23">
        <v>83</v>
      </c>
      <c r="AH23">
        <v>12.583159</v>
      </c>
      <c r="AI23">
        <v>161.6</v>
      </c>
      <c r="AJ23">
        <v>25</v>
      </c>
      <c r="AK23">
        <v>27</v>
      </c>
      <c r="AL23">
        <v>15967</v>
      </c>
      <c r="AM23">
        <v>1.0189097237960361</v>
      </c>
      <c r="AN23" t="s">
        <v>71</v>
      </c>
      <c r="AO23">
        <v>209.32499999999999</v>
      </c>
      <c r="AP23" t="s">
        <v>384</v>
      </c>
      <c r="AQ23" t="s">
        <v>118</v>
      </c>
      <c r="AR23" t="s">
        <v>122</v>
      </c>
      <c r="AS23" t="s">
        <v>118</v>
      </c>
      <c r="AT23" t="s">
        <v>122</v>
      </c>
      <c r="AU23" t="s">
        <v>189</v>
      </c>
      <c r="AV23" t="s">
        <v>203</v>
      </c>
      <c r="AW23" t="s">
        <v>71</v>
      </c>
      <c r="AX23">
        <v>3903</v>
      </c>
      <c r="AY23" t="s">
        <v>300</v>
      </c>
      <c r="AZ23">
        <v>4</v>
      </c>
      <c r="BA23" t="s">
        <v>301</v>
      </c>
      <c r="BB23">
        <v>5</v>
      </c>
      <c r="BC23">
        <v>1</v>
      </c>
      <c r="BE23" t="s">
        <v>68</v>
      </c>
      <c r="BF23">
        <v>2</v>
      </c>
      <c r="BG23" t="s">
        <v>302</v>
      </c>
      <c r="BI23" t="s">
        <v>118</v>
      </c>
      <c r="BJ23" t="s">
        <v>203</v>
      </c>
      <c r="BK23" t="s">
        <v>71</v>
      </c>
      <c r="BL23">
        <v>1.0189097237960361</v>
      </c>
      <c r="BM23">
        <v>3903</v>
      </c>
      <c r="BN23" t="s">
        <v>122</v>
      </c>
      <c r="BO23" t="s">
        <v>189</v>
      </c>
      <c r="BP23">
        <v>5</v>
      </c>
      <c r="BQ23">
        <v>739.2360000000001</v>
      </c>
      <c r="BR23">
        <v>3.6034120081823329E-2</v>
      </c>
      <c r="BS23">
        <v>0.42046298325993575</v>
      </c>
      <c r="BT23">
        <v>0.14474403302869449</v>
      </c>
      <c r="BU23">
        <v>14.891999999999999</v>
      </c>
      <c r="BV23">
        <v>0</v>
      </c>
      <c r="BW23">
        <v>28.272432619623498</v>
      </c>
      <c r="BX23">
        <v>27</v>
      </c>
      <c r="BY23">
        <v>0</v>
      </c>
      <c r="BZ23">
        <v>209</v>
      </c>
    </row>
    <row r="24" spans="1:78" ht="16.5">
      <c r="A24" s="107" t="str">
        <f t="shared" si="1"/>
        <v>세운교통</v>
      </c>
      <c r="B24" s="108" t="str">
        <f t="shared" si="2"/>
        <v>신학균</v>
      </c>
      <c r="C24" s="109" t="str">
        <f t="shared" si="3"/>
        <v>C</v>
      </c>
      <c r="D24" s="110">
        <f t="shared" si="4"/>
        <v>0.8576190476190475</v>
      </c>
      <c r="E24" s="111">
        <f t="shared" si="5"/>
        <v>8288</v>
      </c>
      <c r="F24" s="112" t="str">
        <f t="shared" si="6"/>
        <v>28</v>
      </c>
      <c r="G24" s="113" t="str">
        <f t="shared" si="7"/>
        <v>73아1019</v>
      </c>
      <c r="H24" s="114">
        <f t="shared" si="8"/>
        <v>1</v>
      </c>
      <c r="I24" s="115">
        <f t="shared" si="9"/>
        <v>1163.4369999999999</v>
      </c>
      <c r="J24" s="116">
        <f t="shared" si="10"/>
        <v>3.9436950641489749E-2</v>
      </c>
      <c r="K24" s="116">
        <f t="shared" si="11"/>
        <v>0.42829319062707227</v>
      </c>
      <c r="L24" s="116">
        <f t="shared" si="12"/>
        <v>0.2200376986463384</v>
      </c>
      <c r="M24" s="117">
        <f t="shared" si="13"/>
        <v>15.808</v>
      </c>
      <c r="N24" s="118">
        <f t="shared" si="14"/>
        <v>0</v>
      </c>
      <c r="O24" s="118">
        <f t="shared" si="15"/>
        <v>7.1340347607992536</v>
      </c>
      <c r="P24" s="219">
        <f t="shared" si="16"/>
        <v>45</v>
      </c>
      <c r="Q24" s="220">
        <f t="shared" si="17"/>
        <v>0</v>
      </c>
      <c r="R24" s="220">
        <f t="shared" si="18"/>
        <v>83</v>
      </c>
      <c r="T24">
        <v>520</v>
      </c>
      <c r="U24">
        <v>8288</v>
      </c>
      <c r="V24" t="s">
        <v>253</v>
      </c>
      <c r="W24">
        <v>1163.4369999999999</v>
      </c>
      <c r="X24">
        <v>645.96299999999997</v>
      </c>
      <c r="Y24">
        <v>1.8009999999999999</v>
      </c>
      <c r="Z24">
        <v>15.808</v>
      </c>
      <c r="AA24">
        <v>92.587761999999998</v>
      </c>
      <c r="AB24">
        <v>3.6513789999999999</v>
      </c>
      <c r="AC24">
        <v>39.654707999999999</v>
      </c>
      <c r="AD24" s="1">
        <v>256</v>
      </c>
      <c r="AE24">
        <v>0</v>
      </c>
      <c r="AF24">
        <v>83</v>
      </c>
      <c r="AG24">
        <v>91</v>
      </c>
      <c r="AH24">
        <v>12.565775</v>
      </c>
      <c r="AI24">
        <v>634.79999999999995</v>
      </c>
      <c r="AJ24">
        <v>179.7</v>
      </c>
      <c r="AK24">
        <v>45</v>
      </c>
      <c r="AL24">
        <v>36660</v>
      </c>
      <c r="AM24">
        <v>0.8576190476190475</v>
      </c>
      <c r="AN24" t="s">
        <v>69</v>
      </c>
      <c r="AO24">
        <v>1163.4369999999999</v>
      </c>
      <c r="AP24" t="s">
        <v>385</v>
      </c>
      <c r="AQ24" t="s">
        <v>118</v>
      </c>
      <c r="AR24" t="s">
        <v>122</v>
      </c>
      <c r="AS24" t="s">
        <v>118</v>
      </c>
      <c r="AT24" t="s">
        <v>122</v>
      </c>
      <c r="AU24" t="s">
        <v>233</v>
      </c>
      <c r="AV24" t="s">
        <v>253</v>
      </c>
      <c r="AW24" t="s">
        <v>69</v>
      </c>
      <c r="AX24">
        <v>8288</v>
      </c>
      <c r="AY24" t="s">
        <v>297</v>
      </c>
      <c r="AZ24">
        <v>3</v>
      </c>
      <c r="BA24" t="s">
        <v>284</v>
      </c>
      <c r="BB24">
        <v>1</v>
      </c>
      <c r="BC24">
        <v>1</v>
      </c>
      <c r="BE24" t="s">
        <v>69</v>
      </c>
      <c r="BF24">
        <v>0</v>
      </c>
      <c r="BG24" t="s">
        <v>232</v>
      </c>
      <c r="BI24" t="s">
        <v>118</v>
      </c>
      <c r="BJ24" t="s">
        <v>253</v>
      </c>
      <c r="BK24" t="s">
        <v>69</v>
      </c>
      <c r="BL24">
        <v>0.8576190476190475</v>
      </c>
      <c r="BM24">
        <v>8288</v>
      </c>
      <c r="BN24" t="s">
        <v>122</v>
      </c>
      <c r="BO24" t="s">
        <v>233</v>
      </c>
      <c r="BP24">
        <v>1</v>
      </c>
      <c r="BQ24">
        <v>1163.4369999999999</v>
      </c>
      <c r="BR24">
        <v>3.9436950641489749E-2</v>
      </c>
      <c r="BS24">
        <v>0.42829319062707227</v>
      </c>
      <c r="BT24">
        <v>0.2200376986463384</v>
      </c>
      <c r="BU24">
        <v>15.808</v>
      </c>
      <c r="BV24">
        <v>0</v>
      </c>
      <c r="BW24">
        <v>7.1340347607992536</v>
      </c>
      <c r="BX24">
        <v>45</v>
      </c>
      <c r="BY24">
        <v>0</v>
      </c>
      <c r="BZ24">
        <v>83</v>
      </c>
    </row>
    <row r="25" spans="1:78" ht="16.5">
      <c r="A25" s="124" t="str">
        <f t="shared" si="1"/>
        <v>세운교통</v>
      </c>
      <c r="B25" s="125" t="str">
        <f t="shared" si="2"/>
        <v>안진욱</v>
      </c>
      <c r="C25" s="126" t="str">
        <f t="shared" si="3"/>
        <v>S</v>
      </c>
      <c r="D25" s="127">
        <f t="shared" si="4"/>
        <v>1.1013636363636363</v>
      </c>
      <c r="E25" s="128">
        <f t="shared" si="5"/>
        <v>1319</v>
      </c>
      <c r="F25" s="129" t="str">
        <f t="shared" si="6"/>
        <v>28</v>
      </c>
      <c r="G25" s="130" t="str">
        <f t="shared" si="7"/>
        <v>73아1010</v>
      </c>
      <c r="H25" s="131">
        <f t="shared" si="8"/>
        <v>1</v>
      </c>
      <c r="I25" s="132">
        <f t="shared" si="9"/>
        <v>2308.7370000000001</v>
      </c>
      <c r="J25" s="133">
        <f t="shared" si="10"/>
        <v>1.4476686725673135E-2</v>
      </c>
      <c r="K25" s="133">
        <f t="shared" si="11"/>
        <v>0.45278436571959929</v>
      </c>
      <c r="L25" s="133">
        <f t="shared" si="12"/>
        <v>6.1505489798101734E-2</v>
      </c>
      <c r="M25" s="134">
        <f t="shared" si="13"/>
        <v>10.922000000000001</v>
      </c>
      <c r="N25" s="135">
        <f t="shared" si="14"/>
        <v>0</v>
      </c>
      <c r="O25" s="135">
        <f t="shared" si="15"/>
        <v>1.8624901840270243</v>
      </c>
      <c r="P25" s="217">
        <f t="shared" si="16"/>
        <v>95</v>
      </c>
      <c r="Q25" s="218">
        <f t="shared" si="17"/>
        <v>0</v>
      </c>
      <c r="R25" s="218">
        <f t="shared" si="18"/>
        <v>43</v>
      </c>
      <c r="T25">
        <v>520</v>
      </c>
      <c r="U25">
        <v>1319</v>
      </c>
      <c r="V25" t="s">
        <v>226</v>
      </c>
      <c r="W25">
        <v>2308.7370000000001</v>
      </c>
      <c r="X25">
        <v>952.92700000000002</v>
      </c>
      <c r="Y25">
        <v>2.423</v>
      </c>
      <c r="Z25">
        <v>10.922000000000001</v>
      </c>
      <c r="AA25">
        <v>204.48470399999999</v>
      </c>
      <c r="AB25">
        <v>2.960261</v>
      </c>
      <c r="AC25">
        <v>92.587477000000007</v>
      </c>
      <c r="AD25" s="1">
        <v>142</v>
      </c>
      <c r="AE25">
        <v>0</v>
      </c>
      <c r="AF25">
        <v>43</v>
      </c>
      <c r="AG25">
        <v>69</v>
      </c>
      <c r="AH25">
        <v>11.290511</v>
      </c>
      <c r="AI25">
        <v>368.6</v>
      </c>
      <c r="AJ25">
        <v>0</v>
      </c>
      <c r="AK25">
        <v>95</v>
      </c>
      <c r="AL25">
        <v>72629</v>
      </c>
      <c r="AM25">
        <v>1.1013636363636363</v>
      </c>
      <c r="AN25" t="s">
        <v>71</v>
      </c>
      <c r="AO25">
        <v>2308.7370000000001</v>
      </c>
      <c r="AP25" t="s">
        <v>386</v>
      </c>
      <c r="AQ25" t="s">
        <v>118</v>
      </c>
      <c r="AR25" t="s">
        <v>122</v>
      </c>
      <c r="AS25" t="s">
        <v>118</v>
      </c>
      <c r="AT25" t="s">
        <v>122</v>
      </c>
      <c r="AU25" t="s">
        <v>189</v>
      </c>
      <c r="AV25" t="s">
        <v>226</v>
      </c>
      <c r="AW25" t="s">
        <v>71</v>
      </c>
      <c r="AX25">
        <v>1319</v>
      </c>
      <c r="AY25" t="s">
        <v>300</v>
      </c>
      <c r="AZ25">
        <v>2</v>
      </c>
      <c r="BA25" t="s">
        <v>268</v>
      </c>
      <c r="BB25">
        <v>1</v>
      </c>
      <c r="BC25">
        <v>1</v>
      </c>
      <c r="BE25" t="s">
        <v>71</v>
      </c>
      <c r="BF25">
        <v>0</v>
      </c>
      <c r="BG25" t="s">
        <v>232</v>
      </c>
      <c r="BI25" t="s">
        <v>118</v>
      </c>
      <c r="BJ25" t="s">
        <v>226</v>
      </c>
      <c r="BK25" t="s">
        <v>71</v>
      </c>
      <c r="BL25">
        <v>1.1013636363636363</v>
      </c>
      <c r="BM25">
        <v>1319</v>
      </c>
      <c r="BN25" t="s">
        <v>122</v>
      </c>
      <c r="BO25" t="s">
        <v>189</v>
      </c>
      <c r="BP25">
        <v>1</v>
      </c>
      <c r="BQ25">
        <v>2308.7370000000001</v>
      </c>
      <c r="BR25">
        <v>1.4476686725673135E-2</v>
      </c>
      <c r="BS25">
        <v>0.45278436571959929</v>
      </c>
      <c r="BT25">
        <v>6.1505489798101734E-2</v>
      </c>
      <c r="BU25">
        <v>10.922000000000001</v>
      </c>
      <c r="BV25">
        <v>0</v>
      </c>
      <c r="BW25">
        <v>1.8624901840270243</v>
      </c>
      <c r="BX25">
        <v>95</v>
      </c>
      <c r="BY25">
        <v>0</v>
      </c>
      <c r="BZ25">
        <v>43</v>
      </c>
    </row>
    <row r="26" spans="1:78" ht="16.5">
      <c r="A26" s="107" t="str">
        <f t="shared" si="1"/>
        <v>세운교통</v>
      </c>
      <c r="B26" s="108" t="str">
        <f t="shared" si="2"/>
        <v>염기원</v>
      </c>
      <c r="C26" s="109" t="str">
        <f t="shared" si="3"/>
        <v>F</v>
      </c>
      <c r="D26" s="110">
        <f t="shared" si="4"/>
        <v>0.77869565217391312</v>
      </c>
      <c r="E26" s="111">
        <f t="shared" si="5"/>
        <v>7390</v>
      </c>
      <c r="F26" s="112" t="str">
        <f t="shared" si="6"/>
        <v>24-1</v>
      </c>
      <c r="G26" s="113" t="str">
        <f t="shared" si="7"/>
        <v>70바3854</v>
      </c>
      <c r="H26" s="114">
        <f t="shared" si="8"/>
        <v>1</v>
      </c>
      <c r="I26" s="115">
        <f t="shared" si="9"/>
        <v>3094.64</v>
      </c>
      <c r="J26" s="116">
        <f t="shared" si="10"/>
        <v>5.3576171584475481E-2</v>
      </c>
      <c r="K26" s="116">
        <f t="shared" si="11"/>
        <v>0.3935691981038319</v>
      </c>
      <c r="L26" s="116">
        <f t="shared" si="12"/>
        <v>0.18677455212884214</v>
      </c>
      <c r="M26" s="117">
        <f t="shared" si="13"/>
        <v>16.466000000000001</v>
      </c>
      <c r="N26" s="118">
        <f t="shared" si="14"/>
        <v>0.25851149083576769</v>
      </c>
      <c r="O26" s="118">
        <f t="shared" si="15"/>
        <v>58.035829692629839</v>
      </c>
      <c r="P26" s="219">
        <f t="shared" si="16"/>
        <v>57</v>
      </c>
      <c r="Q26" s="220">
        <f t="shared" si="17"/>
        <v>8</v>
      </c>
      <c r="R26" s="220">
        <f t="shared" si="18"/>
        <v>1796</v>
      </c>
      <c r="T26">
        <v>520</v>
      </c>
      <c r="U26">
        <v>7390</v>
      </c>
      <c r="V26" t="s">
        <v>387</v>
      </c>
      <c r="W26">
        <v>3094.64</v>
      </c>
      <c r="X26">
        <v>1727.6959999999999</v>
      </c>
      <c r="Y26">
        <v>1.7909999999999999</v>
      </c>
      <c r="Z26">
        <v>16.466000000000001</v>
      </c>
      <c r="AA26">
        <v>187.77997199999999</v>
      </c>
      <c r="AB26">
        <v>10.060532</v>
      </c>
      <c r="AC26">
        <v>73.904413000000005</v>
      </c>
      <c r="AD26" s="1">
        <v>578</v>
      </c>
      <c r="AE26">
        <v>8</v>
      </c>
      <c r="AF26">
        <v>1796</v>
      </c>
      <c r="AG26">
        <v>79</v>
      </c>
      <c r="AH26">
        <v>16.480138</v>
      </c>
      <c r="AI26">
        <v>4206.8999999999996</v>
      </c>
      <c r="AJ26">
        <v>0</v>
      </c>
      <c r="AK26">
        <v>57</v>
      </c>
      <c r="AL26">
        <v>44518</v>
      </c>
      <c r="AM26">
        <v>0.77869565217391312</v>
      </c>
      <c r="AN26" t="s">
        <v>70</v>
      </c>
      <c r="AO26">
        <v>3094.64</v>
      </c>
      <c r="AP26" t="s">
        <v>388</v>
      </c>
      <c r="AQ26" t="s">
        <v>118</v>
      </c>
      <c r="AR26" t="s">
        <v>120</v>
      </c>
      <c r="AS26" t="s">
        <v>118</v>
      </c>
      <c r="AT26" t="s">
        <v>120</v>
      </c>
      <c r="AU26" t="s">
        <v>356</v>
      </c>
      <c r="AV26" t="s">
        <v>387</v>
      </c>
      <c r="AW26" t="s">
        <v>70</v>
      </c>
      <c r="AX26">
        <v>7390</v>
      </c>
      <c r="AY26" t="s">
        <v>307</v>
      </c>
      <c r="AZ26">
        <v>4</v>
      </c>
      <c r="BA26" t="s">
        <v>321</v>
      </c>
      <c r="BB26">
        <v>1</v>
      </c>
      <c r="BC26">
        <v>1</v>
      </c>
      <c r="BE26" t="s">
        <v>228</v>
      </c>
      <c r="BF26" t="s">
        <v>229</v>
      </c>
      <c r="BG26" t="s">
        <v>228</v>
      </c>
      <c r="BI26" t="s">
        <v>118</v>
      </c>
      <c r="BJ26" t="s">
        <v>387</v>
      </c>
      <c r="BK26" t="s">
        <v>70</v>
      </c>
      <c r="BL26">
        <v>0.77869565217391312</v>
      </c>
      <c r="BM26">
        <v>7390</v>
      </c>
      <c r="BN26" t="s">
        <v>120</v>
      </c>
      <c r="BO26" t="s">
        <v>356</v>
      </c>
      <c r="BP26">
        <v>1</v>
      </c>
      <c r="BQ26">
        <v>3094.64</v>
      </c>
      <c r="BR26">
        <v>5.3576171584475481E-2</v>
      </c>
      <c r="BS26">
        <v>0.3935691981038319</v>
      </c>
      <c r="BT26">
        <v>0.18677455212884214</v>
      </c>
      <c r="BU26">
        <v>16.466000000000001</v>
      </c>
      <c r="BV26">
        <v>0.25851149083576769</v>
      </c>
      <c r="BW26">
        <v>58.035829692629839</v>
      </c>
      <c r="BX26">
        <v>57</v>
      </c>
      <c r="BY26">
        <v>8</v>
      </c>
      <c r="BZ26">
        <v>1796</v>
      </c>
    </row>
    <row r="27" spans="1:78" ht="16.5">
      <c r="A27" s="124" t="str">
        <f t="shared" si="1"/>
        <v>세운교통</v>
      </c>
      <c r="B27" s="125" t="str">
        <f t="shared" si="2"/>
        <v>윤경일</v>
      </c>
      <c r="C27" s="126" t="str">
        <f t="shared" si="3"/>
        <v>S</v>
      </c>
      <c r="D27" s="127">
        <f t="shared" si="4"/>
        <v>1.0008695652173913</v>
      </c>
      <c r="E27" s="128">
        <f t="shared" si="5"/>
        <v>6288</v>
      </c>
      <c r="F27" s="129" t="str">
        <f t="shared" si="6"/>
        <v>24-1</v>
      </c>
      <c r="G27" s="130" t="str">
        <f t="shared" si="7"/>
        <v>70바3833</v>
      </c>
      <c r="H27" s="131">
        <f t="shared" si="8"/>
        <v>1</v>
      </c>
      <c r="I27" s="132">
        <f t="shared" si="9"/>
        <v>2513.7269999999999</v>
      </c>
      <c r="J27" s="133">
        <f t="shared" si="10"/>
        <v>4.2744695580438268E-3</v>
      </c>
      <c r="K27" s="133">
        <f t="shared" si="11"/>
        <v>0.34012757995127868</v>
      </c>
      <c r="L27" s="133">
        <f t="shared" si="12"/>
        <v>5.6489825665237317E-2</v>
      </c>
      <c r="M27" s="134">
        <f t="shared" si="13"/>
        <v>10.052</v>
      </c>
      <c r="N27" s="135">
        <f t="shared" si="14"/>
        <v>0</v>
      </c>
      <c r="O27" s="135">
        <f t="shared" si="15"/>
        <v>27.568626187330608</v>
      </c>
      <c r="P27" s="217">
        <f t="shared" si="16"/>
        <v>1</v>
      </c>
      <c r="Q27" s="218">
        <f t="shared" si="17"/>
        <v>0</v>
      </c>
      <c r="R27" s="218">
        <f t="shared" si="18"/>
        <v>693</v>
      </c>
      <c r="T27">
        <v>520</v>
      </c>
      <c r="U27">
        <v>6288</v>
      </c>
      <c r="V27" t="s">
        <v>204</v>
      </c>
      <c r="W27">
        <v>2513.7269999999999</v>
      </c>
      <c r="X27">
        <v>1092.078</v>
      </c>
      <c r="Y27">
        <v>2.302</v>
      </c>
      <c r="Z27">
        <v>10.052</v>
      </c>
      <c r="AA27">
        <v>143.609398</v>
      </c>
      <c r="AB27">
        <v>0.61385400000000001</v>
      </c>
      <c r="AC27">
        <v>48.845517000000001</v>
      </c>
      <c r="AD27" s="1">
        <v>142</v>
      </c>
      <c r="AE27">
        <v>0</v>
      </c>
      <c r="AF27">
        <v>693</v>
      </c>
      <c r="AG27">
        <v>81</v>
      </c>
      <c r="AH27">
        <v>17.503917000000001</v>
      </c>
      <c r="AI27">
        <v>784.6</v>
      </c>
      <c r="AJ27">
        <v>0</v>
      </c>
      <c r="AK27">
        <v>1</v>
      </c>
      <c r="AL27">
        <v>92</v>
      </c>
      <c r="AM27">
        <v>1.0008695652173913</v>
      </c>
      <c r="AN27" t="s">
        <v>71</v>
      </c>
      <c r="AO27">
        <v>2513.7269999999999</v>
      </c>
      <c r="AP27" t="s">
        <v>389</v>
      </c>
      <c r="AQ27" t="s">
        <v>118</v>
      </c>
      <c r="AR27" t="s">
        <v>120</v>
      </c>
      <c r="AS27" t="s">
        <v>118</v>
      </c>
      <c r="AT27" t="s">
        <v>120</v>
      </c>
      <c r="AU27" t="s">
        <v>183</v>
      </c>
      <c r="AV27" t="s">
        <v>204</v>
      </c>
      <c r="AW27" t="s">
        <v>71</v>
      </c>
      <c r="AX27">
        <v>6288</v>
      </c>
      <c r="AY27" t="s">
        <v>314</v>
      </c>
      <c r="AZ27">
        <v>1</v>
      </c>
      <c r="BA27" t="s">
        <v>315</v>
      </c>
      <c r="BB27">
        <v>1</v>
      </c>
      <c r="BC27">
        <v>1</v>
      </c>
      <c r="BE27" t="s">
        <v>71</v>
      </c>
      <c r="BF27">
        <v>0</v>
      </c>
      <c r="BG27" t="s">
        <v>232</v>
      </c>
      <c r="BI27" t="s">
        <v>118</v>
      </c>
      <c r="BJ27" t="s">
        <v>204</v>
      </c>
      <c r="BK27" t="s">
        <v>71</v>
      </c>
      <c r="BL27">
        <v>1.0008695652173913</v>
      </c>
      <c r="BM27">
        <v>6288</v>
      </c>
      <c r="BN27" t="s">
        <v>120</v>
      </c>
      <c r="BO27" t="s">
        <v>183</v>
      </c>
      <c r="BP27">
        <v>1</v>
      </c>
      <c r="BQ27">
        <v>2513.7269999999999</v>
      </c>
      <c r="BR27">
        <v>4.2744695580438268E-3</v>
      </c>
      <c r="BS27">
        <v>0.34012757995127868</v>
      </c>
      <c r="BT27">
        <v>5.6489825665237317E-2</v>
      </c>
      <c r="BU27">
        <v>10.052</v>
      </c>
      <c r="BV27">
        <v>0</v>
      </c>
      <c r="BW27">
        <v>27.568626187330608</v>
      </c>
      <c r="BX27">
        <v>1</v>
      </c>
      <c r="BY27">
        <v>0</v>
      </c>
      <c r="BZ27">
        <v>693</v>
      </c>
    </row>
    <row r="28" spans="1:78" ht="16.5">
      <c r="A28" s="107" t="str">
        <f t="shared" si="1"/>
        <v>세운교통</v>
      </c>
      <c r="B28" s="108" t="str">
        <f t="shared" si="2"/>
        <v>이강춘</v>
      </c>
      <c r="C28" s="109" t="str">
        <f t="shared" si="3"/>
        <v>F</v>
      </c>
      <c r="D28" s="110">
        <f t="shared" si="4"/>
        <v>0.78337864572836646</v>
      </c>
      <c r="E28" s="111">
        <f t="shared" si="5"/>
        <v>8672</v>
      </c>
      <c r="F28" s="112" t="str">
        <f t="shared" si="6"/>
        <v>28</v>
      </c>
      <c r="G28" s="113" t="str">
        <f t="shared" si="7"/>
        <v>73아1019</v>
      </c>
      <c r="H28" s="114">
        <f t="shared" si="8"/>
        <v>3</v>
      </c>
      <c r="I28" s="115">
        <f t="shared" si="9"/>
        <v>402.75</v>
      </c>
      <c r="J28" s="116">
        <f t="shared" si="10"/>
        <v>5.556609593739377E-2</v>
      </c>
      <c r="K28" s="116">
        <f t="shared" si="11"/>
        <v>0.47110870456927817</v>
      </c>
      <c r="L28" s="116">
        <f t="shared" si="12"/>
        <v>0.23091247672253259</v>
      </c>
      <c r="M28" s="117">
        <f t="shared" si="13"/>
        <v>19.574999999999999</v>
      </c>
      <c r="N28" s="118">
        <f t="shared" si="14"/>
        <v>0</v>
      </c>
      <c r="O28" s="118">
        <f t="shared" si="15"/>
        <v>29.962494007501199</v>
      </c>
      <c r="P28" s="219">
        <f t="shared" si="16"/>
        <v>25</v>
      </c>
      <c r="Q28" s="220">
        <f t="shared" si="17"/>
        <v>0</v>
      </c>
      <c r="R28" s="220">
        <f t="shared" si="18"/>
        <v>191</v>
      </c>
      <c r="T28">
        <v>520</v>
      </c>
      <c r="U28">
        <v>8672</v>
      </c>
      <c r="V28" t="s">
        <v>269</v>
      </c>
      <c r="W28">
        <v>402.75</v>
      </c>
      <c r="X28">
        <v>242.25299999999999</v>
      </c>
      <c r="Y28">
        <v>1.663</v>
      </c>
      <c r="Z28">
        <v>19.574999999999999</v>
      </c>
      <c r="AA28">
        <v>34.718328999999997</v>
      </c>
      <c r="AB28">
        <v>1.929162</v>
      </c>
      <c r="AC28">
        <v>16.356107000000002</v>
      </c>
      <c r="AD28" s="1">
        <v>93</v>
      </c>
      <c r="AE28">
        <v>0</v>
      </c>
      <c r="AF28">
        <v>191</v>
      </c>
      <c r="AG28">
        <v>73</v>
      </c>
      <c r="AH28">
        <v>11.6005</v>
      </c>
      <c r="AI28">
        <v>98.6</v>
      </c>
      <c r="AJ28">
        <v>0</v>
      </c>
      <c r="AK28">
        <v>25</v>
      </c>
      <c r="AL28">
        <v>20873</v>
      </c>
      <c r="AM28">
        <v>0.78337864572836646</v>
      </c>
      <c r="AN28" t="s">
        <v>70</v>
      </c>
      <c r="AO28">
        <v>199.32400000000001</v>
      </c>
      <c r="AP28" t="s">
        <v>390</v>
      </c>
      <c r="AQ28" t="s">
        <v>118</v>
      </c>
      <c r="AR28" t="s">
        <v>122</v>
      </c>
      <c r="AS28" t="s">
        <v>118</v>
      </c>
      <c r="AT28" t="s">
        <v>122</v>
      </c>
      <c r="AU28" t="s">
        <v>233</v>
      </c>
      <c r="AV28" t="s">
        <v>269</v>
      </c>
      <c r="AW28" t="s">
        <v>70</v>
      </c>
      <c r="AX28">
        <v>8672</v>
      </c>
      <c r="AY28" t="s">
        <v>322</v>
      </c>
      <c r="AZ28">
        <v>1</v>
      </c>
      <c r="BA28" t="s">
        <v>323</v>
      </c>
      <c r="BB28">
        <v>3</v>
      </c>
      <c r="BC28">
        <v>1</v>
      </c>
      <c r="BE28" t="s">
        <v>67</v>
      </c>
      <c r="BF28">
        <v>-1</v>
      </c>
      <c r="BG28" t="s">
        <v>231</v>
      </c>
      <c r="BI28" t="s">
        <v>118</v>
      </c>
      <c r="BJ28" t="s">
        <v>269</v>
      </c>
      <c r="BK28" t="s">
        <v>70</v>
      </c>
      <c r="BL28">
        <v>0.78337864572836646</v>
      </c>
      <c r="BM28">
        <v>8672</v>
      </c>
      <c r="BN28" t="s">
        <v>122</v>
      </c>
      <c r="BO28" t="s">
        <v>233</v>
      </c>
      <c r="BP28">
        <v>3</v>
      </c>
      <c r="BQ28">
        <v>402.75</v>
      </c>
      <c r="BR28">
        <v>5.556609593739377E-2</v>
      </c>
      <c r="BS28">
        <v>0.47110870456927817</v>
      </c>
      <c r="BT28">
        <v>0.23091247672253259</v>
      </c>
      <c r="BU28">
        <v>19.574999999999999</v>
      </c>
      <c r="BV28">
        <v>0</v>
      </c>
      <c r="BW28">
        <v>29.962494007501199</v>
      </c>
      <c r="BX28">
        <v>25</v>
      </c>
      <c r="BY28">
        <v>0</v>
      </c>
      <c r="BZ28">
        <v>191</v>
      </c>
    </row>
    <row r="29" spans="1:78" ht="16.5">
      <c r="A29" s="124" t="str">
        <f t="shared" si="1"/>
        <v>세운교통</v>
      </c>
      <c r="B29" s="125" t="str">
        <f t="shared" si="2"/>
        <v>이기석</v>
      </c>
      <c r="C29" s="126" t="str">
        <f t="shared" si="3"/>
        <v>F</v>
      </c>
      <c r="D29" s="127">
        <f t="shared" si="4"/>
        <v>0.7704346628912091</v>
      </c>
      <c r="E29" s="128">
        <f t="shared" si="5"/>
        <v>3853</v>
      </c>
      <c r="F29" s="129" t="str">
        <f t="shared" si="6"/>
        <v>24-1</v>
      </c>
      <c r="G29" s="130" t="str">
        <f t="shared" si="7"/>
        <v>73아1446</v>
      </c>
      <c r="H29" s="131">
        <f t="shared" si="8"/>
        <v>2</v>
      </c>
      <c r="I29" s="132">
        <f t="shared" si="9"/>
        <v>791.71900000000005</v>
      </c>
      <c r="J29" s="133">
        <f t="shared" si="10"/>
        <v>5.0952318349971278E-2</v>
      </c>
      <c r="K29" s="133">
        <f t="shared" si="11"/>
        <v>0.41507253972801389</v>
      </c>
      <c r="L29" s="133">
        <f t="shared" si="12"/>
        <v>0.14020125827471613</v>
      </c>
      <c r="M29" s="134">
        <f t="shared" si="13"/>
        <v>17.946000000000002</v>
      </c>
      <c r="N29" s="135">
        <f t="shared" si="14"/>
        <v>0.12630743988713167</v>
      </c>
      <c r="O29" s="135">
        <f t="shared" si="15"/>
        <v>28.04025165494323</v>
      </c>
      <c r="P29" s="217">
        <f t="shared" si="16"/>
        <v>27</v>
      </c>
      <c r="Q29" s="218">
        <f t="shared" si="17"/>
        <v>1</v>
      </c>
      <c r="R29" s="218">
        <f t="shared" si="18"/>
        <v>222</v>
      </c>
      <c r="T29">
        <v>520</v>
      </c>
      <c r="U29">
        <v>3853</v>
      </c>
      <c r="V29" t="s">
        <v>270</v>
      </c>
      <c r="W29">
        <v>791.71900000000005</v>
      </c>
      <c r="X29">
        <v>446.78500000000003</v>
      </c>
      <c r="Y29">
        <v>1.772</v>
      </c>
      <c r="Z29">
        <v>17.946000000000002</v>
      </c>
      <c r="AA29">
        <v>55.269438000000001</v>
      </c>
      <c r="AB29">
        <v>2.816106</v>
      </c>
      <c r="AC29">
        <v>22.940826000000001</v>
      </c>
      <c r="AD29" s="1">
        <v>111</v>
      </c>
      <c r="AE29">
        <v>1</v>
      </c>
      <c r="AF29">
        <v>222</v>
      </c>
      <c r="AG29">
        <v>79</v>
      </c>
      <c r="AH29">
        <v>14.324714999999999</v>
      </c>
      <c r="AI29">
        <v>594.4</v>
      </c>
      <c r="AJ29">
        <v>0</v>
      </c>
      <c r="AK29">
        <v>27</v>
      </c>
      <c r="AL29">
        <v>18486</v>
      </c>
      <c r="AM29">
        <v>0.7704346628912091</v>
      </c>
      <c r="AN29" t="s">
        <v>70</v>
      </c>
      <c r="AO29">
        <v>426.327</v>
      </c>
      <c r="AP29" t="s">
        <v>391</v>
      </c>
      <c r="AQ29" t="s">
        <v>118</v>
      </c>
      <c r="AR29" t="s">
        <v>120</v>
      </c>
      <c r="AS29" t="s">
        <v>118</v>
      </c>
      <c r="AT29" t="s">
        <v>120</v>
      </c>
      <c r="AU29" t="s">
        <v>185</v>
      </c>
      <c r="AV29" t="s">
        <v>270</v>
      </c>
      <c r="AW29" t="s">
        <v>70</v>
      </c>
      <c r="AX29">
        <v>3853</v>
      </c>
      <c r="AY29" t="s">
        <v>307</v>
      </c>
      <c r="AZ29">
        <v>5</v>
      </c>
      <c r="BA29" t="s">
        <v>392</v>
      </c>
      <c r="BB29">
        <v>2</v>
      </c>
      <c r="BC29">
        <v>1</v>
      </c>
      <c r="BE29" t="s">
        <v>68</v>
      </c>
      <c r="BF29">
        <v>-3</v>
      </c>
      <c r="BG29" t="s">
        <v>231</v>
      </c>
      <c r="BI29" t="s">
        <v>118</v>
      </c>
      <c r="BJ29" t="s">
        <v>270</v>
      </c>
      <c r="BK29" t="s">
        <v>70</v>
      </c>
      <c r="BL29">
        <v>0.7704346628912091</v>
      </c>
      <c r="BM29">
        <v>3853</v>
      </c>
      <c r="BN29" t="s">
        <v>120</v>
      </c>
      <c r="BO29" t="s">
        <v>185</v>
      </c>
      <c r="BP29">
        <v>2</v>
      </c>
      <c r="BQ29">
        <v>791.71900000000005</v>
      </c>
      <c r="BR29">
        <v>5.0952318349971278E-2</v>
      </c>
      <c r="BS29">
        <v>0.41507253972801389</v>
      </c>
      <c r="BT29">
        <v>0.14020125827471613</v>
      </c>
      <c r="BU29">
        <v>17.946000000000002</v>
      </c>
      <c r="BV29">
        <v>0.12630743988713167</v>
      </c>
      <c r="BW29">
        <v>28.04025165494323</v>
      </c>
      <c r="BX29">
        <v>27</v>
      </c>
      <c r="BY29">
        <v>1</v>
      </c>
      <c r="BZ29">
        <v>222</v>
      </c>
    </row>
    <row r="30" spans="1:78" ht="16.5">
      <c r="A30" s="107" t="str">
        <f t="shared" si="1"/>
        <v>세운교통</v>
      </c>
      <c r="B30" s="108" t="str">
        <f t="shared" si="2"/>
        <v>이병주</v>
      </c>
      <c r="C30" s="109" t="str">
        <f t="shared" si="3"/>
        <v>B</v>
      </c>
      <c r="D30" s="110">
        <f t="shared" si="4"/>
        <v>0.91</v>
      </c>
      <c r="E30" s="111">
        <f t="shared" si="5"/>
        <v>2058</v>
      </c>
      <c r="F30" s="112" t="str">
        <f t="shared" si="6"/>
        <v>24-1</v>
      </c>
      <c r="G30" s="113" t="str">
        <f t="shared" si="7"/>
        <v>73아1446</v>
      </c>
      <c r="H30" s="114">
        <f t="shared" si="8"/>
        <v>1</v>
      </c>
      <c r="I30" s="115">
        <f t="shared" si="9"/>
        <v>3003.893</v>
      </c>
      <c r="J30" s="116">
        <f t="shared" si="10"/>
        <v>1.1302859309595011E-2</v>
      </c>
      <c r="K30" s="116">
        <f t="shared" si="11"/>
        <v>0.34500024195321211</v>
      </c>
      <c r="L30" s="116">
        <f t="shared" si="12"/>
        <v>0.16678357051998857</v>
      </c>
      <c r="M30" s="117">
        <f t="shared" si="13"/>
        <v>15.941000000000001</v>
      </c>
      <c r="N30" s="118">
        <f t="shared" si="14"/>
        <v>0</v>
      </c>
      <c r="O30" s="118">
        <f t="shared" si="15"/>
        <v>5.3597115476483346</v>
      </c>
      <c r="P30" s="219">
        <f t="shared" si="16"/>
        <v>13</v>
      </c>
      <c r="Q30" s="220">
        <f t="shared" si="17"/>
        <v>0</v>
      </c>
      <c r="R30" s="220">
        <f t="shared" si="18"/>
        <v>161</v>
      </c>
      <c r="T30">
        <v>520</v>
      </c>
      <c r="U30">
        <v>2058</v>
      </c>
      <c r="V30" t="s">
        <v>205</v>
      </c>
      <c r="W30">
        <v>3003.893</v>
      </c>
      <c r="X30">
        <v>1434.97</v>
      </c>
      <c r="Y30">
        <v>2.093</v>
      </c>
      <c r="Z30">
        <v>15.941000000000001</v>
      </c>
      <c r="AA30">
        <v>174.93051500000001</v>
      </c>
      <c r="AB30">
        <v>1.9772149999999999</v>
      </c>
      <c r="AC30">
        <v>60.35107</v>
      </c>
      <c r="AD30" s="1">
        <v>501</v>
      </c>
      <c r="AE30">
        <v>0</v>
      </c>
      <c r="AF30">
        <v>161</v>
      </c>
      <c r="AG30">
        <v>75</v>
      </c>
      <c r="AH30">
        <v>17.171921000000001</v>
      </c>
      <c r="AI30">
        <v>521</v>
      </c>
      <c r="AJ30">
        <v>0</v>
      </c>
      <c r="AK30">
        <v>13</v>
      </c>
      <c r="AL30">
        <v>7894</v>
      </c>
      <c r="AM30">
        <v>0.91</v>
      </c>
      <c r="AN30" t="s">
        <v>68</v>
      </c>
      <c r="AO30">
        <v>3003.893</v>
      </c>
      <c r="AP30" t="s">
        <v>393</v>
      </c>
      <c r="AQ30" t="s">
        <v>118</v>
      </c>
      <c r="AR30" t="s">
        <v>120</v>
      </c>
      <c r="AS30" t="s">
        <v>118</v>
      </c>
      <c r="AT30" t="s">
        <v>120</v>
      </c>
      <c r="AU30" t="s">
        <v>185</v>
      </c>
      <c r="AV30" t="s">
        <v>205</v>
      </c>
      <c r="AW30" t="s">
        <v>68</v>
      </c>
      <c r="AX30">
        <v>2058</v>
      </c>
      <c r="AY30" t="s">
        <v>317</v>
      </c>
      <c r="AZ30">
        <v>3</v>
      </c>
      <c r="BA30" t="s">
        <v>394</v>
      </c>
      <c r="BB30">
        <v>1</v>
      </c>
      <c r="BC30">
        <v>1</v>
      </c>
      <c r="BE30" t="s">
        <v>68</v>
      </c>
      <c r="BF30">
        <v>0</v>
      </c>
      <c r="BG30" t="s">
        <v>232</v>
      </c>
      <c r="BI30" t="s">
        <v>118</v>
      </c>
      <c r="BJ30" t="s">
        <v>205</v>
      </c>
      <c r="BK30" t="s">
        <v>68</v>
      </c>
      <c r="BL30">
        <v>0.91</v>
      </c>
      <c r="BM30">
        <v>2058</v>
      </c>
      <c r="BN30" t="s">
        <v>120</v>
      </c>
      <c r="BO30" t="s">
        <v>185</v>
      </c>
      <c r="BP30">
        <v>1</v>
      </c>
      <c r="BQ30">
        <v>3003.893</v>
      </c>
      <c r="BR30">
        <v>1.1302859309595011E-2</v>
      </c>
      <c r="BS30">
        <v>0.34500024195321211</v>
      </c>
      <c r="BT30">
        <v>0.16678357051998857</v>
      </c>
      <c r="BU30">
        <v>15.941000000000001</v>
      </c>
      <c r="BV30">
        <v>0</v>
      </c>
      <c r="BW30">
        <v>5.3597115476483346</v>
      </c>
      <c r="BX30">
        <v>13</v>
      </c>
      <c r="BY30">
        <v>0</v>
      </c>
      <c r="BZ30">
        <v>161</v>
      </c>
    </row>
    <row r="31" spans="1:78" ht="16.5">
      <c r="A31" s="124" t="str">
        <f t="shared" si="1"/>
        <v>세운교통</v>
      </c>
      <c r="B31" s="125" t="str">
        <f t="shared" si="2"/>
        <v>이석준</v>
      </c>
      <c r="C31" s="126" t="str">
        <f t="shared" si="3"/>
        <v>D</v>
      </c>
      <c r="D31" s="127">
        <f t="shared" si="4"/>
        <v>0.83454545454545448</v>
      </c>
      <c r="E31" s="128">
        <f t="shared" si="5"/>
        <v>8177</v>
      </c>
      <c r="F31" s="129" t="str">
        <f t="shared" si="6"/>
        <v>67-1</v>
      </c>
      <c r="G31" s="130" t="str">
        <f t="shared" si="7"/>
        <v>70바3835</v>
      </c>
      <c r="H31" s="131">
        <f t="shared" si="8"/>
        <v>1</v>
      </c>
      <c r="I31" s="132">
        <f t="shared" si="9"/>
        <v>2741.0709999999999</v>
      </c>
      <c r="J31" s="133">
        <f t="shared" si="10"/>
        <v>6.1020136830890311E-2</v>
      </c>
      <c r="K31" s="133">
        <f t="shared" si="11"/>
        <v>0.40072073290175791</v>
      </c>
      <c r="L31" s="133">
        <f t="shared" si="12"/>
        <v>0.23603912485302278</v>
      </c>
      <c r="M31" s="134">
        <f t="shared" si="13"/>
        <v>13.736000000000001</v>
      </c>
      <c r="N31" s="135">
        <f t="shared" si="14"/>
        <v>1.7146582485459152</v>
      </c>
      <c r="O31" s="135">
        <f t="shared" si="15"/>
        <v>13.936158530734884</v>
      </c>
      <c r="P31" s="217">
        <f t="shared" si="16"/>
        <v>88</v>
      </c>
      <c r="Q31" s="218">
        <f t="shared" si="17"/>
        <v>47</v>
      </c>
      <c r="R31" s="218">
        <f t="shared" si="18"/>
        <v>382</v>
      </c>
      <c r="T31">
        <v>520</v>
      </c>
      <c r="U31">
        <v>8177</v>
      </c>
      <c r="V31" t="s">
        <v>206</v>
      </c>
      <c r="W31">
        <v>2741.0709999999999</v>
      </c>
      <c r="X31">
        <v>1492.7719999999999</v>
      </c>
      <c r="Y31">
        <v>1.8360000000000001</v>
      </c>
      <c r="Z31">
        <v>13.736000000000001</v>
      </c>
      <c r="AA31">
        <v>200.60718700000001</v>
      </c>
      <c r="AB31">
        <v>12.241078</v>
      </c>
      <c r="AC31">
        <v>80.387459000000007</v>
      </c>
      <c r="AD31" s="1">
        <v>647</v>
      </c>
      <c r="AE31">
        <v>47</v>
      </c>
      <c r="AF31">
        <v>382</v>
      </c>
      <c r="AG31">
        <v>73</v>
      </c>
      <c r="AH31">
        <v>13.663872</v>
      </c>
      <c r="AI31">
        <v>558.5</v>
      </c>
      <c r="AJ31">
        <v>0</v>
      </c>
      <c r="AK31">
        <v>88</v>
      </c>
      <c r="AL31">
        <v>52423</v>
      </c>
      <c r="AM31">
        <v>0.83454545454545448</v>
      </c>
      <c r="AN31" t="s">
        <v>67</v>
      </c>
      <c r="AO31">
        <v>2741.0709999999999</v>
      </c>
      <c r="AP31" t="s">
        <v>395</v>
      </c>
      <c r="AQ31" t="s">
        <v>118</v>
      </c>
      <c r="AR31" t="s">
        <v>123</v>
      </c>
      <c r="AS31" t="s">
        <v>118</v>
      </c>
      <c r="AT31" t="s">
        <v>123</v>
      </c>
      <c r="AU31" t="s">
        <v>192</v>
      </c>
      <c r="AV31" t="s">
        <v>206</v>
      </c>
      <c r="AW31" t="s">
        <v>67</v>
      </c>
      <c r="AX31">
        <v>8177</v>
      </c>
      <c r="AY31" t="s">
        <v>295</v>
      </c>
      <c r="AZ31">
        <v>1</v>
      </c>
      <c r="BA31" t="s">
        <v>250</v>
      </c>
      <c r="BB31">
        <v>1</v>
      </c>
      <c r="BC31">
        <v>1</v>
      </c>
      <c r="BE31" t="s">
        <v>69</v>
      </c>
      <c r="BF31">
        <v>-1</v>
      </c>
      <c r="BG31" t="s">
        <v>231</v>
      </c>
      <c r="BI31" t="s">
        <v>118</v>
      </c>
      <c r="BJ31" t="s">
        <v>206</v>
      </c>
      <c r="BK31" t="s">
        <v>67</v>
      </c>
      <c r="BL31">
        <v>0.83454545454545448</v>
      </c>
      <c r="BM31">
        <v>8177</v>
      </c>
      <c r="BN31" t="s">
        <v>123</v>
      </c>
      <c r="BO31" t="s">
        <v>192</v>
      </c>
      <c r="BP31">
        <v>1</v>
      </c>
      <c r="BQ31">
        <v>2741.0709999999999</v>
      </c>
      <c r="BR31">
        <v>6.1020136830890311E-2</v>
      </c>
      <c r="BS31">
        <v>0.40072073290175791</v>
      </c>
      <c r="BT31">
        <v>0.23603912485302278</v>
      </c>
      <c r="BU31">
        <v>13.736000000000001</v>
      </c>
      <c r="BV31">
        <v>1.7146582485459152</v>
      </c>
      <c r="BW31">
        <v>13.936158530734884</v>
      </c>
      <c r="BX31">
        <v>88</v>
      </c>
      <c r="BY31">
        <v>47</v>
      </c>
      <c r="BZ31">
        <v>382</v>
      </c>
    </row>
    <row r="32" spans="1:78" ht="16.5">
      <c r="A32" s="107" t="str">
        <f t="shared" si="1"/>
        <v>세운교통</v>
      </c>
      <c r="B32" s="108" t="str">
        <f t="shared" si="2"/>
        <v>이성호A</v>
      </c>
      <c r="C32" s="109" t="str">
        <f t="shared" si="3"/>
        <v>S</v>
      </c>
      <c r="D32" s="110">
        <f t="shared" si="4"/>
        <v>1.0010526315789474</v>
      </c>
      <c r="E32" s="111">
        <f t="shared" si="5"/>
        <v>2796</v>
      </c>
      <c r="F32" s="112" t="str">
        <f t="shared" si="6"/>
        <v>11</v>
      </c>
      <c r="G32" s="113" t="str">
        <f t="shared" si="7"/>
        <v>70바3840</v>
      </c>
      <c r="H32" s="114">
        <f t="shared" si="8"/>
        <v>1</v>
      </c>
      <c r="I32" s="115">
        <f t="shared" si="9"/>
        <v>3090.9169999999999</v>
      </c>
      <c r="J32" s="116">
        <f t="shared" si="10"/>
        <v>3.4121845897153814E-2</v>
      </c>
      <c r="K32" s="116">
        <f t="shared" si="11"/>
        <v>0.45513313372596276</v>
      </c>
      <c r="L32" s="116">
        <f t="shared" si="12"/>
        <v>0.25364640978712788</v>
      </c>
      <c r="M32" s="117">
        <f t="shared" si="13"/>
        <v>15.771000000000001</v>
      </c>
      <c r="N32" s="118">
        <f t="shared" si="14"/>
        <v>9.7058575173645883E-2</v>
      </c>
      <c r="O32" s="118">
        <f t="shared" si="15"/>
        <v>27.208753907012063</v>
      </c>
      <c r="P32" s="219">
        <f t="shared" si="16"/>
        <v>95</v>
      </c>
      <c r="Q32" s="220">
        <f t="shared" si="17"/>
        <v>3</v>
      </c>
      <c r="R32" s="220">
        <f t="shared" si="18"/>
        <v>841</v>
      </c>
      <c r="T32">
        <v>520</v>
      </c>
      <c r="U32">
        <v>2796</v>
      </c>
      <c r="V32" t="s">
        <v>207</v>
      </c>
      <c r="W32">
        <v>3090.9169999999999</v>
      </c>
      <c r="X32">
        <v>1624.789</v>
      </c>
      <c r="Y32">
        <v>1.9019999999999999</v>
      </c>
      <c r="Z32">
        <v>15.771000000000001</v>
      </c>
      <c r="AA32">
        <v>234.67303100000001</v>
      </c>
      <c r="AB32">
        <v>8.0074769999999997</v>
      </c>
      <c r="AC32">
        <v>106.807472</v>
      </c>
      <c r="AD32" s="1">
        <v>784</v>
      </c>
      <c r="AE32">
        <v>3</v>
      </c>
      <c r="AF32">
        <v>841</v>
      </c>
      <c r="AG32">
        <v>70</v>
      </c>
      <c r="AH32">
        <v>13.171163999999999</v>
      </c>
      <c r="AI32">
        <v>2660</v>
      </c>
      <c r="AJ32">
        <v>0</v>
      </c>
      <c r="AK32">
        <v>95</v>
      </c>
      <c r="AL32">
        <v>101320</v>
      </c>
      <c r="AM32">
        <v>1.0010526315789474</v>
      </c>
      <c r="AN32" t="s">
        <v>71</v>
      </c>
      <c r="AO32">
        <v>3090.9169999999999</v>
      </c>
      <c r="AP32" t="s">
        <v>396</v>
      </c>
      <c r="AQ32" t="s">
        <v>118</v>
      </c>
      <c r="AR32" t="s">
        <v>119</v>
      </c>
      <c r="AS32" t="s">
        <v>118</v>
      </c>
      <c r="AT32" t="s">
        <v>119</v>
      </c>
      <c r="AU32" t="s">
        <v>178</v>
      </c>
      <c r="AV32" t="s">
        <v>207</v>
      </c>
      <c r="AW32" t="s">
        <v>71</v>
      </c>
      <c r="AX32">
        <v>2796</v>
      </c>
      <c r="AY32" t="s">
        <v>309</v>
      </c>
      <c r="AZ32">
        <v>6</v>
      </c>
      <c r="BA32" t="s">
        <v>397</v>
      </c>
      <c r="BB32">
        <v>1</v>
      </c>
      <c r="BC32">
        <v>1</v>
      </c>
      <c r="BE32" t="s">
        <v>71</v>
      </c>
      <c r="BF32">
        <v>0</v>
      </c>
      <c r="BG32" t="s">
        <v>232</v>
      </c>
      <c r="BI32" t="s">
        <v>118</v>
      </c>
      <c r="BJ32" t="s">
        <v>207</v>
      </c>
      <c r="BK32" t="s">
        <v>71</v>
      </c>
      <c r="BL32">
        <v>1.0010526315789474</v>
      </c>
      <c r="BM32">
        <v>2796</v>
      </c>
      <c r="BN32" t="s">
        <v>119</v>
      </c>
      <c r="BO32" t="s">
        <v>178</v>
      </c>
      <c r="BP32">
        <v>1</v>
      </c>
      <c r="BQ32">
        <v>3090.9169999999999</v>
      </c>
      <c r="BR32">
        <v>3.4121845897153814E-2</v>
      </c>
      <c r="BS32">
        <v>0.45513313372596276</v>
      </c>
      <c r="BT32">
        <v>0.25364640978712788</v>
      </c>
      <c r="BU32">
        <v>15.771000000000001</v>
      </c>
      <c r="BV32">
        <v>9.7058575173645883E-2</v>
      </c>
      <c r="BW32">
        <v>27.208753907012063</v>
      </c>
      <c r="BX32">
        <v>95</v>
      </c>
      <c r="BY32">
        <v>3</v>
      </c>
      <c r="BZ32">
        <v>841</v>
      </c>
    </row>
    <row r="33" spans="1:78" ht="16.5">
      <c r="A33" s="124" t="str">
        <f t="shared" si="1"/>
        <v>세운교통</v>
      </c>
      <c r="B33" s="125" t="str">
        <f t="shared" si="2"/>
        <v>이용섭</v>
      </c>
      <c r="C33" s="126" t="str">
        <f t="shared" si="3"/>
        <v>B</v>
      </c>
      <c r="D33" s="127">
        <f t="shared" si="4"/>
        <v>0.91357400601076544</v>
      </c>
      <c r="E33" s="128">
        <f t="shared" si="5"/>
        <v>2455</v>
      </c>
      <c r="F33" s="129" t="str">
        <f t="shared" si="6"/>
        <v>26</v>
      </c>
      <c r="G33" s="130" t="str">
        <f t="shared" si="7"/>
        <v>70바1513</v>
      </c>
      <c r="H33" s="131">
        <f t="shared" si="8"/>
        <v>2</v>
      </c>
      <c r="I33" s="132">
        <f t="shared" si="9"/>
        <v>2621.569</v>
      </c>
      <c r="J33" s="133">
        <f t="shared" si="10"/>
        <v>3.5340406292716876E-2</v>
      </c>
      <c r="K33" s="133">
        <f t="shared" si="11"/>
        <v>0.47866001834934219</v>
      </c>
      <c r="L33" s="133">
        <f t="shared" si="12"/>
        <v>0.14266265736282358</v>
      </c>
      <c r="M33" s="134">
        <f t="shared" si="13"/>
        <v>13.282999999999999</v>
      </c>
      <c r="N33" s="135">
        <f t="shared" si="14"/>
        <v>0.41959605106712811</v>
      </c>
      <c r="O33" s="135">
        <f t="shared" si="15"/>
        <v>29.600594148008312</v>
      </c>
      <c r="P33" s="217">
        <f t="shared" si="16"/>
        <v>130</v>
      </c>
      <c r="Q33" s="218">
        <f t="shared" si="17"/>
        <v>11</v>
      </c>
      <c r="R33" s="218">
        <f t="shared" si="18"/>
        <v>776</v>
      </c>
      <c r="T33">
        <v>520</v>
      </c>
      <c r="U33">
        <v>2455</v>
      </c>
      <c r="V33" t="s">
        <v>225</v>
      </c>
      <c r="W33">
        <v>2621.569</v>
      </c>
      <c r="X33">
        <v>1428.299</v>
      </c>
      <c r="Y33">
        <v>1.835</v>
      </c>
      <c r="Z33">
        <v>13.282999999999999</v>
      </c>
      <c r="AA33">
        <v>211.269699</v>
      </c>
      <c r="AB33">
        <v>7.4663570000000004</v>
      </c>
      <c r="AC33">
        <v>101.126358</v>
      </c>
      <c r="AD33" s="1">
        <v>374</v>
      </c>
      <c r="AE33">
        <v>11</v>
      </c>
      <c r="AF33">
        <v>776</v>
      </c>
      <c r="AG33">
        <v>74</v>
      </c>
      <c r="AH33">
        <v>12.408636</v>
      </c>
      <c r="AI33">
        <v>1555.8</v>
      </c>
      <c r="AJ33">
        <v>0</v>
      </c>
      <c r="AK33">
        <v>130</v>
      </c>
      <c r="AL33">
        <v>120607</v>
      </c>
      <c r="AM33">
        <v>0.91357400601076544</v>
      </c>
      <c r="AN33" t="s">
        <v>68</v>
      </c>
      <c r="AO33">
        <v>2486.8879999999999</v>
      </c>
      <c r="AP33" t="s">
        <v>398</v>
      </c>
      <c r="AQ33" t="s">
        <v>118</v>
      </c>
      <c r="AR33" t="s">
        <v>121</v>
      </c>
      <c r="AS33" t="s">
        <v>118</v>
      </c>
      <c r="AT33" t="s">
        <v>121</v>
      </c>
      <c r="AU33" t="s">
        <v>221</v>
      </c>
      <c r="AV33" t="s">
        <v>225</v>
      </c>
      <c r="AW33" t="s">
        <v>68</v>
      </c>
      <c r="AX33">
        <v>2455</v>
      </c>
      <c r="AY33" t="s">
        <v>330</v>
      </c>
      <c r="AZ33">
        <v>2</v>
      </c>
      <c r="BA33" t="s">
        <v>331</v>
      </c>
      <c r="BB33">
        <v>2</v>
      </c>
      <c r="BC33">
        <v>1</v>
      </c>
      <c r="BE33" t="s">
        <v>71</v>
      </c>
      <c r="BF33">
        <v>-2</v>
      </c>
      <c r="BG33" t="s">
        <v>231</v>
      </c>
      <c r="BI33" t="s">
        <v>118</v>
      </c>
      <c r="BJ33" t="s">
        <v>225</v>
      </c>
      <c r="BK33" t="s">
        <v>68</v>
      </c>
      <c r="BL33">
        <v>0.91357400601076544</v>
      </c>
      <c r="BM33">
        <v>2455</v>
      </c>
      <c r="BN33" t="s">
        <v>121</v>
      </c>
      <c r="BO33" t="s">
        <v>221</v>
      </c>
      <c r="BP33">
        <v>2</v>
      </c>
      <c r="BQ33">
        <v>2621.569</v>
      </c>
      <c r="BR33">
        <v>3.5340406292716876E-2</v>
      </c>
      <c r="BS33">
        <v>0.47866001834934219</v>
      </c>
      <c r="BT33">
        <v>0.14266265736282358</v>
      </c>
      <c r="BU33">
        <v>13.282999999999999</v>
      </c>
      <c r="BV33">
        <v>0.41959605106712811</v>
      </c>
      <c r="BW33">
        <v>29.600594148008312</v>
      </c>
      <c r="BX33">
        <v>130</v>
      </c>
      <c r="BY33">
        <v>11</v>
      </c>
      <c r="BZ33">
        <v>776</v>
      </c>
    </row>
    <row r="34" spans="1:78" ht="16.5">
      <c r="A34" s="107" t="str">
        <f t="shared" si="1"/>
        <v>세운교통</v>
      </c>
      <c r="B34" s="108" t="str">
        <f t="shared" si="2"/>
        <v>이인석</v>
      </c>
      <c r="C34" s="109" t="str">
        <f t="shared" si="3"/>
        <v>D</v>
      </c>
      <c r="D34" s="110">
        <f t="shared" si="4"/>
        <v>0.83921343590567865</v>
      </c>
      <c r="E34" s="111">
        <f t="shared" si="5"/>
        <v>1625</v>
      </c>
      <c r="F34" s="112" t="str">
        <f t="shared" si="6"/>
        <v>26</v>
      </c>
      <c r="G34" s="113" t="str">
        <f t="shared" si="7"/>
        <v>70바1513</v>
      </c>
      <c r="H34" s="114">
        <f t="shared" si="8"/>
        <v>3</v>
      </c>
      <c r="I34" s="115">
        <f t="shared" si="9"/>
        <v>543.93200000000002</v>
      </c>
      <c r="J34" s="116">
        <f t="shared" si="10"/>
        <v>5.1652284280564481E-2</v>
      </c>
      <c r="K34" s="116">
        <f t="shared" si="11"/>
        <v>0.42464248095459289</v>
      </c>
      <c r="L34" s="116">
        <f t="shared" si="12"/>
        <v>0.19303883573682004</v>
      </c>
      <c r="M34" s="117">
        <f t="shared" si="13"/>
        <v>14.132999999999999</v>
      </c>
      <c r="N34" s="118">
        <f t="shared" si="14"/>
        <v>0.36769302045108576</v>
      </c>
      <c r="O34" s="118">
        <f t="shared" si="15"/>
        <v>13.97233477714126</v>
      </c>
      <c r="P34" s="219">
        <f t="shared" si="16"/>
        <v>33</v>
      </c>
      <c r="Q34" s="220">
        <f t="shared" si="17"/>
        <v>2</v>
      </c>
      <c r="R34" s="220">
        <f t="shared" si="18"/>
        <v>76</v>
      </c>
      <c r="T34">
        <v>520</v>
      </c>
      <c r="U34">
        <v>1625</v>
      </c>
      <c r="V34" t="s">
        <v>271</v>
      </c>
      <c r="W34">
        <v>555.40499999999997</v>
      </c>
      <c r="X34">
        <v>320.702</v>
      </c>
      <c r="Y34">
        <v>1.732</v>
      </c>
      <c r="Z34">
        <v>14.132999999999999</v>
      </c>
      <c r="AA34">
        <v>47.077491999999999</v>
      </c>
      <c r="AB34">
        <v>2.4316599999999999</v>
      </c>
      <c r="AC34">
        <v>19.991102999999999</v>
      </c>
      <c r="AD34" s="1">
        <v>105</v>
      </c>
      <c r="AE34">
        <v>2</v>
      </c>
      <c r="AF34">
        <v>76</v>
      </c>
      <c r="AG34">
        <v>68</v>
      </c>
      <c r="AH34">
        <v>11.797675999999999</v>
      </c>
      <c r="AI34">
        <v>23.6</v>
      </c>
      <c r="AJ34">
        <v>0</v>
      </c>
      <c r="AK34">
        <v>33</v>
      </c>
      <c r="AL34">
        <v>17457</v>
      </c>
      <c r="AM34">
        <v>0.83921343590567865</v>
      </c>
      <c r="AN34" t="s">
        <v>67</v>
      </c>
      <c r="AO34">
        <v>227.28899999999999</v>
      </c>
      <c r="AP34" t="s">
        <v>399</v>
      </c>
      <c r="AQ34" t="s">
        <v>118</v>
      </c>
      <c r="AR34" t="s">
        <v>121</v>
      </c>
      <c r="AS34" t="s">
        <v>118</v>
      </c>
      <c r="AT34" t="s">
        <v>121</v>
      </c>
      <c r="AU34" t="s">
        <v>221</v>
      </c>
      <c r="AV34" t="s">
        <v>271</v>
      </c>
      <c r="AW34" t="s">
        <v>67</v>
      </c>
      <c r="AX34">
        <v>1625</v>
      </c>
      <c r="AY34" t="s">
        <v>305</v>
      </c>
      <c r="AZ34">
        <v>1</v>
      </c>
      <c r="BA34" t="s">
        <v>244</v>
      </c>
      <c r="BB34">
        <v>3</v>
      </c>
      <c r="BC34">
        <v>1</v>
      </c>
      <c r="BE34" t="s">
        <v>69</v>
      </c>
      <c r="BF34">
        <v>-1</v>
      </c>
      <c r="BG34" t="s">
        <v>231</v>
      </c>
      <c r="BI34" t="s">
        <v>118</v>
      </c>
      <c r="BJ34" t="s">
        <v>271</v>
      </c>
      <c r="BK34" t="s">
        <v>67</v>
      </c>
      <c r="BL34">
        <v>0.83921343590567865</v>
      </c>
      <c r="BM34">
        <v>1625</v>
      </c>
      <c r="BN34" t="s">
        <v>121</v>
      </c>
      <c r="BO34" t="s">
        <v>221</v>
      </c>
      <c r="BP34">
        <v>3</v>
      </c>
      <c r="BQ34">
        <v>543.93200000000002</v>
      </c>
      <c r="BR34">
        <v>5.1652284280564481E-2</v>
      </c>
      <c r="BS34">
        <v>0.42464248095459289</v>
      </c>
      <c r="BT34">
        <v>0.1890512328841116</v>
      </c>
      <c r="BU34">
        <v>14.132999999999999</v>
      </c>
      <c r="BV34">
        <v>0.36769302045108576</v>
      </c>
      <c r="BW34">
        <v>13.97233477714126</v>
      </c>
      <c r="BX34">
        <v>33</v>
      </c>
      <c r="BY34">
        <v>2</v>
      </c>
      <c r="BZ34">
        <v>76</v>
      </c>
    </row>
    <row r="35" spans="1:78" ht="16.5">
      <c r="A35" s="124" t="str">
        <f t="shared" si="1"/>
        <v>세운교통</v>
      </c>
      <c r="B35" s="125" t="str">
        <f t="shared" si="2"/>
        <v>이종국</v>
      </c>
      <c r="C35" s="126" t="str">
        <f t="shared" si="3"/>
        <v>F</v>
      </c>
      <c r="D35" s="127">
        <f t="shared" si="4"/>
        <v>0.78718880846485395</v>
      </c>
      <c r="E35" s="128">
        <f t="shared" si="5"/>
        <v>9099</v>
      </c>
      <c r="F35" s="129" t="str">
        <f t="shared" si="6"/>
        <v>24-1</v>
      </c>
      <c r="G35" s="130" t="str">
        <f t="shared" si="7"/>
        <v>70바3834</v>
      </c>
      <c r="H35" s="131">
        <f t="shared" si="8"/>
        <v>5</v>
      </c>
      <c r="I35" s="132">
        <f t="shared" si="9"/>
        <v>1204.251</v>
      </c>
      <c r="J35" s="133">
        <f t="shared" si="10"/>
        <v>3.2894837801058681E-2</v>
      </c>
      <c r="K35" s="133">
        <f t="shared" si="11"/>
        <v>0.43540830945786657</v>
      </c>
      <c r="L35" s="133">
        <f t="shared" si="12"/>
        <v>0.16358715915535882</v>
      </c>
      <c r="M35" s="134">
        <f t="shared" si="13"/>
        <v>16.521000000000001</v>
      </c>
      <c r="N35" s="135">
        <f t="shared" si="14"/>
        <v>1.5777441745948311</v>
      </c>
      <c r="O35" s="135">
        <f t="shared" si="15"/>
        <v>44.425954389907091</v>
      </c>
      <c r="P35" s="217">
        <f t="shared" si="16"/>
        <v>42</v>
      </c>
      <c r="Q35" s="218">
        <f t="shared" si="17"/>
        <v>19</v>
      </c>
      <c r="R35" s="218">
        <f t="shared" si="18"/>
        <v>535</v>
      </c>
      <c r="T35">
        <v>520</v>
      </c>
      <c r="U35">
        <v>9099</v>
      </c>
      <c r="V35" t="s">
        <v>276</v>
      </c>
      <c r="W35">
        <v>1204.251</v>
      </c>
      <c r="X35">
        <v>672.63800000000003</v>
      </c>
      <c r="Y35">
        <v>1.79</v>
      </c>
      <c r="Z35">
        <v>16.521000000000001</v>
      </c>
      <c r="AA35">
        <v>81.716378000000006</v>
      </c>
      <c r="AB35">
        <v>2.6880470000000001</v>
      </c>
      <c r="AC35">
        <v>35.579990000000002</v>
      </c>
      <c r="AD35" s="1">
        <v>197</v>
      </c>
      <c r="AE35">
        <v>19</v>
      </c>
      <c r="AF35">
        <v>535</v>
      </c>
      <c r="AG35">
        <v>81</v>
      </c>
      <c r="AH35">
        <v>14.73696</v>
      </c>
      <c r="AI35">
        <v>947.2</v>
      </c>
      <c r="AJ35">
        <v>0</v>
      </c>
      <c r="AK35">
        <v>42</v>
      </c>
      <c r="AL35">
        <v>32395</v>
      </c>
      <c r="AM35">
        <v>0.78718880846485395</v>
      </c>
      <c r="AN35" t="s">
        <v>70</v>
      </c>
      <c r="AO35">
        <v>510.56400000000002</v>
      </c>
      <c r="AP35" t="s">
        <v>400</v>
      </c>
      <c r="AQ35" t="s">
        <v>118</v>
      </c>
      <c r="AR35" t="s">
        <v>120</v>
      </c>
      <c r="AS35" t="s">
        <v>118</v>
      </c>
      <c r="AT35" t="s">
        <v>120</v>
      </c>
      <c r="AU35" t="s">
        <v>184</v>
      </c>
      <c r="AV35" t="s">
        <v>276</v>
      </c>
      <c r="AW35" t="s">
        <v>70</v>
      </c>
      <c r="AX35">
        <v>9099</v>
      </c>
      <c r="AY35" t="s">
        <v>307</v>
      </c>
      <c r="AZ35">
        <v>1</v>
      </c>
      <c r="BA35" t="s">
        <v>280</v>
      </c>
      <c r="BB35">
        <v>5</v>
      </c>
      <c r="BC35">
        <v>1</v>
      </c>
      <c r="BE35" t="s">
        <v>70</v>
      </c>
      <c r="BF35">
        <v>0</v>
      </c>
      <c r="BG35" t="s">
        <v>232</v>
      </c>
      <c r="BI35" t="s">
        <v>118</v>
      </c>
      <c r="BJ35" t="s">
        <v>276</v>
      </c>
      <c r="BK35" t="s">
        <v>70</v>
      </c>
      <c r="BL35">
        <v>0.78718880846485395</v>
      </c>
      <c r="BM35">
        <v>9099</v>
      </c>
      <c r="BN35" t="s">
        <v>120</v>
      </c>
      <c r="BO35" t="s">
        <v>184</v>
      </c>
      <c r="BP35">
        <v>5</v>
      </c>
      <c r="BQ35">
        <v>1204.251</v>
      </c>
      <c r="BR35">
        <v>3.2894837801058681E-2</v>
      </c>
      <c r="BS35">
        <v>0.43540830945786657</v>
      </c>
      <c r="BT35">
        <v>0.16358715915535882</v>
      </c>
      <c r="BU35">
        <v>16.521000000000001</v>
      </c>
      <c r="BV35">
        <v>1.5777441745948311</v>
      </c>
      <c r="BW35">
        <v>44.425954389907091</v>
      </c>
      <c r="BX35">
        <v>42</v>
      </c>
      <c r="BY35">
        <v>19</v>
      </c>
      <c r="BZ35">
        <v>535</v>
      </c>
    </row>
    <row r="36" spans="1:78" ht="16.5">
      <c r="A36" s="107" t="str">
        <f t="shared" si="1"/>
        <v>세운교통</v>
      </c>
      <c r="B36" s="108" t="str">
        <f t="shared" si="2"/>
        <v>임강준</v>
      </c>
      <c r="C36" s="109" t="str">
        <f t="shared" si="3"/>
        <v>F</v>
      </c>
      <c r="D36" s="110">
        <f t="shared" si="4"/>
        <v>0.78086956521739137</v>
      </c>
      <c r="E36" s="111">
        <f t="shared" si="5"/>
        <v>6465</v>
      </c>
      <c r="F36" s="112" t="str">
        <f t="shared" si="6"/>
        <v>24-1</v>
      </c>
      <c r="G36" s="113" t="str">
        <f t="shared" si="7"/>
        <v>73아1446</v>
      </c>
      <c r="H36" s="114">
        <f t="shared" si="8"/>
        <v>1</v>
      </c>
      <c r="I36" s="115">
        <f t="shared" si="9"/>
        <v>2980.9180000000001</v>
      </c>
      <c r="J36" s="116">
        <f t="shared" si="10"/>
        <v>3.3961551542449044E-2</v>
      </c>
      <c r="K36" s="116">
        <f t="shared" si="11"/>
        <v>0.4258118878907079</v>
      </c>
      <c r="L36" s="116">
        <f t="shared" si="12"/>
        <v>0.19759013833993419</v>
      </c>
      <c r="M36" s="117">
        <f t="shared" si="13"/>
        <v>20.279</v>
      </c>
      <c r="N36" s="118">
        <f t="shared" si="14"/>
        <v>3.3546712791160303E-2</v>
      </c>
      <c r="O36" s="118">
        <f t="shared" si="15"/>
        <v>20.362854664234305</v>
      </c>
      <c r="P36" s="219">
        <f t="shared" si="16"/>
        <v>84</v>
      </c>
      <c r="Q36" s="220">
        <f t="shared" si="17"/>
        <v>1</v>
      </c>
      <c r="R36" s="220">
        <f t="shared" si="18"/>
        <v>607</v>
      </c>
      <c r="T36">
        <v>520</v>
      </c>
      <c r="U36">
        <v>6465</v>
      </c>
      <c r="V36" t="s">
        <v>208</v>
      </c>
      <c r="W36">
        <v>2980.9180000000001</v>
      </c>
      <c r="X36">
        <v>1659.4849999999999</v>
      </c>
      <c r="Y36">
        <v>1.796</v>
      </c>
      <c r="Z36">
        <v>20.279</v>
      </c>
      <c r="AA36">
        <v>202.720538</v>
      </c>
      <c r="AB36">
        <v>6.8847040000000002</v>
      </c>
      <c r="AC36">
        <v>86.320814999999996</v>
      </c>
      <c r="AD36" s="1">
        <v>589</v>
      </c>
      <c r="AE36">
        <v>1</v>
      </c>
      <c r="AF36">
        <v>607</v>
      </c>
      <c r="AG36">
        <v>77</v>
      </c>
      <c r="AH36">
        <v>14.704568</v>
      </c>
      <c r="AI36">
        <v>3594.6</v>
      </c>
      <c r="AJ36">
        <v>0</v>
      </c>
      <c r="AK36">
        <v>84</v>
      </c>
      <c r="AL36">
        <v>81763</v>
      </c>
      <c r="AM36">
        <v>0.78086956521739137</v>
      </c>
      <c r="AN36" t="s">
        <v>70</v>
      </c>
      <c r="AO36">
        <v>2980.9180000000001</v>
      </c>
      <c r="AP36" t="s">
        <v>401</v>
      </c>
      <c r="AQ36" t="s">
        <v>118</v>
      </c>
      <c r="AR36" t="s">
        <v>120</v>
      </c>
      <c r="AS36" t="s">
        <v>118</v>
      </c>
      <c r="AT36" t="s">
        <v>120</v>
      </c>
      <c r="AU36" t="s">
        <v>185</v>
      </c>
      <c r="AV36" t="s">
        <v>208</v>
      </c>
      <c r="AW36" t="s">
        <v>70</v>
      </c>
      <c r="AX36">
        <v>6465</v>
      </c>
      <c r="AY36" t="s">
        <v>307</v>
      </c>
      <c r="AZ36">
        <v>3</v>
      </c>
      <c r="BA36" t="s">
        <v>319</v>
      </c>
      <c r="BB36">
        <v>1</v>
      </c>
      <c r="BC36">
        <v>1</v>
      </c>
      <c r="BE36" t="s">
        <v>70</v>
      </c>
      <c r="BF36">
        <v>0</v>
      </c>
      <c r="BG36" t="s">
        <v>232</v>
      </c>
      <c r="BI36" t="s">
        <v>118</v>
      </c>
      <c r="BJ36" t="s">
        <v>208</v>
      </c>
      <c r="BK36" t="s">
        <v>70</v>
      </c>
      <c r="BL36">
        <v>0.78086956521739137</v>
      </c>
      <c r="BM36">
        <v>6465</v>
      </c>
      <c r="BN36" t="s">
        <v>120</v>
      </c>
      <c r="BO36" t="s">
        <v>185</v>
      </c>
      <c r="BP36">
        <v>1</v>
      </c>
      <c r="BQ36">
        <v>2980.9180000000001</v>
      </c>
      <c r="BR36">
        <v>3.3961551542449044E-2</v>
      </c>
      <c r="BS36">
        <v>0.4258118878907079</v>
      </c>
      <c r="BT36">
        <v>0.19759013833993419</v>
      </c>
      <c r="BU36">
        <v>20.279</v>
      </c>
      <c r="BV36">
        <v>3.3546712791160303E-2</v>
      </c>
      <c r="BW36">
        <v>20.362854664234305</v>
      </c>
      <c r="BX36">
        <v>84</v>
      </c>
      <c r="BY36">
        <v>1</v>
      </c>
      <c r="BZ36">
        <v>607</v>
      </c>
    </row>
    <row r="37" spans="1:78" ht="16.5">
      <c r="A37" s="124" t="str">
        <f t="shared" si="1"/>
        <v>세운교통</v>
      </c>
      <c r="B37" s="125" t="str">
        <f t="shared" si="2"/>
        <v>임병석</v>
      </c>
      <c r="C37" s="126" t="str">
        <f t="shared" si="3"/>
        <v>C</v>
      </c>
      <c r="D37" s="127">
        <f t="shared" si="4"/>
        <v>0.85363636363636353</v>
      </c>
      <c r="E37" s="128">
        <f t="shared" si="5"/>
        <v>1183</v>
      </c>
      <c r="F37" s="129" t="str">
        <f t="shared" si="6"/>
        <v>67-1</v>
      </c>
      <c r="G37" s="130" t="str">
        <f t="shared" si="7"/>
        <v>70바3838</v>
      </c>
      <c r="H37" s="131">
        <f t="shared" si="8"/>
        <v>1</v>
      </c>
      <c r="I37" s="132">
        <f t="shared" si="9"/>
        <v>1868.2950000000001</v>
      </c>
      <c r="J37" s="133">
        <f t="shared" si="10"/>
        <v>1.9282240853938235E-2</v>
      </c>
      <c r="K37" s="133">
        <f t="shared" si="11"/>
        <v>0.32600636706013053</v>
      </c>
      <c r="L37" s="133">
        <f t="shared" si="12"/>
        <v>0.18680133490696063</v>
      </c>
      <c r="M37" s="134">
        <f t="shared" si="13"/>
        <v>11.840999999999999</v>
      </c>
      <c r="N37" s="135">
        <f t="shared" si="14"/>
        <v>0.16057421338707217</v>
      </c>
      <c r="O37" s="135">
        <f t="shared" si="15"/>
        <v>8.5639580473105159</v>
      </c>
      <c r="P37" s="217">
        <f t="shared" si="16"/>
        <v>13</v>
      </c>
      <c r="Q37" s="218">
        <f t="shared" si="17"/>
        <v>3</v>
      </c>
      <c r="R37" s="218">
        <f t="shared" si="18"/>
        <v>160</v>
      </c>
      <c r="T37">
        <v>520</v>
      </c>
      <c r="U37">
        <v>1183</v>
      </c>
      <c r="V37" t="s">
        <v>263</v>
      </c>
      <c r="W37">
        <v>1868.2950000000001</v>
      </c>
      <c r="X37">
        <v>995.04499999999996</v>
      </c>
      <c r="Y37">
        <v>1.8779999999999999</v>
      </c>
      <c r="Z37">
        <v>11.840999999999999</v>
      </c>
      <c r="AA37">
        <v>120.992732</v>
      </c>
      <c r="AB37">
        <v>2.3330109999999999</v>
      </c>
      <c r="AC37">
        <v>39.444400999999999</v>
      </c>
      <c r="AD37" s="1">
        <v>349</v>
      </c>
      <c r="AE37">
        <v>3</v>
      </c>
      <c r="AF37">
        <v>160</v>
      </c>
      <c r="AG37">
        <v>74</v>
      </c>
      <c r="AH37">
        <v>15.441382000000001</v>
      </c>
      <c r="AI37">
        <v>97.5</v>
      </c>
      <c r="AJ37">
        <v>0</v>
      </c>
      <c r="AK37">
        <v>13</v>
      </c>
      <c r="AL37">
        <v>9471</v>
      </c>
      <c r="AM37">
        <v>0.85363636363636353</v>
      </c>
      <c r="AN37" t="s">
        <v>69</v>
      </c>
      <c r="AO37">
        <v>1868.2950000000001</v>
      </c>
      <c r="AP37" t="s">
        <v>402</v>
      </c>
      <c r="AQ37" t="s">
        <v>118</v>
      </c>
      <c r="AR37" t="s">
        <v>123</v>
      </c>
      <c r="AS37" t="s">
        <v>118</v>
      </c>
      <c r="AT37" t="s">
        <v>123</v>
      </c>
      <c r="AU37" t="s">
        <v>259</v>
      </c>
      <c r="AV37" t="s">
        <v>263</v>
      </c>
      <c r="AW37" t="s">
        <v>69</v>
      </c>
      <c r="AX37">
        <v>1183</v>
      </c>
      <c r="AY37" t="s">
        <v>306</v>
      </c>
      <c r="AZ37">
        <v>2</v>
      </c>
      <c r="BA37" t="s">
        <v>325</v>
      </c>
      <c r="BB37">
        <v>1</v>
      </c>
      <c r="BC37">
        <v>1</v>
      </c>
      <c r="BE37" t="s">
        <v>69</v>
      </c>
      <c r="BF37">
        <v>0</v>
      </c>
      <c r="BG37" t="s">
        <v>232</v>
      </c>
      <c r="BI37" t="s">
        <v>118</v>
      </c>
      <c r="BJ37" t="s">
        <v>263</v>
      </c>
      <c r="BK37" t="s">
        <v>69</v>
      </c>
      <c r="BL37">
        <v>0.85363636363636353</v>
      </c>
      <c r="BM37">
        <v>1183</v>
      </c>
      <c r="BN37" t="s">
        <v>123</v>
      </c>
      <c r="BO37" t="s">
        <v>259</v>
      </c>
      <c r="BP37">
        <v>1</v>
      </c>
      <c r="BQ37">
        <v>1868.2950000000001</v>
      </c>
      <c r="BR37">
        <v>1.9282240853938235E-2</v>
      </c>
      <c r="BS37">
        <v>0.32600636706013053</v>
      </c>
      <c r="BT37">
        <v>0.18680133490696063</v>
      </c>
      <c r="BU37">
        <v>11.840999999999999</v>
      </c>
      <c r="BV37">
        <v>0.16057421338707217</v>
      </c>
      <c r="BW37">
        <v>8.5639580473105159</v>
      </c>
      <c r="BX37">
        <v>13</v>
      </c>
      <c r="BY37">
        <v>3</v>
      </c>
      <c r="BZ37">
        <v>160</v>
      </c>
    </row>
    <row r="38" spans="1:78" ht="16.5">
      <c r="A38" s="107" t="str">
        <f t="shared" si="1"/>
        <v>세운교통</v>
      </c>
      <c r="B38" s="108" t="str">
        <f t="shared" si="2"/>
        <v>임세철</v>
      </c>
      <c r="C38" s="109" t="str">
        <f t="shared" si="3"/>
        <v>B</v>
      </c>
      <c r="D38" s="110">
        <f t="shared" si="4"/>
        <v>0.92565217391304355</v>
      </c>
      <c r="E38" s="111">
        <f t="shared" si="5"/>
        <v>2410</v>
      </c>
      <c r="F38" s="112" t="str">
        <f t="shared" si="6"/>
        <v>24-1</v>
      </c>
      <c r="G38" s="113" t="str">
        <f t="shared" si="7"/>
        <v>70바3812</v>
      </c>
      <c r="H38" s="114">
        <f t="shared" si="8"/>
        <v>1</v>
      </c>
      <c r="I38" s="115">
        <f t="shared" si="9"/>
        <v>2759.1849999999999</v>
      </c>
      <c r="J38" s="116">
        <f t="shared" si="10"/>
        <v>1.7049730970272233E-2</v>
      </c>
      <c r="K38" s="116">
        <f t="shared" si="11"/>
        <v>0.46510047637273355</v>
      </c>
      <c r="L38" s="116">
        <f t="shared" si="12"/>
        <v>0.10727805493288779</v>
      </c>
      <c r="M38" s="117">
        <f t="shared" si="13"/>
        <v>10.529</v>
      </c>
      <c r="N38" s="118">
        <f t="shared" si="14"/>
        <v>7.248517225195121E-2</v>
      </c>
      <c r="O38" s="118">
        <f t="shared" si="15"/>
        <v>14.93194548390195</v>
      </c>
      <c r="P38" s="219">
        <f t="shared" si="16"/>
        <v>125</v>
      </c>
      <c r="Q38" s="220">
        <f t="shared" si="17"/>
        <v>2</v>
      </c>
      <c r="R38" s="220">
        <f t="shared" si="18"/>
        <v>412</v>
      </c>
      <c r="T38">
        <v>520</v>
      </c>
      <c r="U38">
        <v>2410</v>
      </c>
      <c r="V38" t="s">
        <v>403</v>
      </c>
      <c r="W38">
        <v>2759.1849999999999</v>
      </c>
      <c r="X38">
        <v>1296.1389999999999</v>
      </c>
      <c r="Y38">
        <v>2.129</v>
      </c>
      <c r="Z38">
        <v>10.529</v>
      </c>
      <c r="AA38">
        <v>205.60664600000001</v>
      </c>
      <c r="AB38">
        <v>3.505538</v>
      </c>
      <c r="AC38">
        <v>95.627748999999994</v>
      </c>
      <c r="AD38" s="1">
        <v>296</v>
      </c>
      <c r="AE38">
        <v>2</v>
      </c>
      <c r="AF38">
        <v>412</v>
      </c>
      <c r="AG38">
        <v>70</v>
      </c>
      <c r="AH38">
        <v>13.419726000000001</v>
      </c>
      <c r="AI38">
        <v>722.8</v>
      </c>
      <c r="AJ38">
        <v>0</v>
      </c>
      <c r="AK38">
        <v>125</v>
      </c>
      <c r="AL38">
        <v>140499</v>
      </c>
      <c r="AM38">
        <v>0.92565217391304355</v>
      </c>
      <c r="AN38" t="s">
        <v>68</v>
      </c>
      <c r="AO38">
        <v>2759.1849999999999</v>
      </c>
      <c r="AP38" t="s">
        <v>404</v>
      </c>
      <c r="AQ38" t="s">
        <v>118</v>
      </c>
      <c r="AR38" t="s">
        <v>120</v>
      </c>
      <c r="AS38" t="s">
        <v>118</v>
      </c>
      <c r="AT38" t="s">
        <v>120</v>
      </c>
      <c r="AU38" t="s">
        <v>277</v>
      </c>
      <c r="AV38" t="s">
        <v>403</v>
      </c>
      <c r="AW38" t="s">
        <v>68</v>
      </c>
      <c r="AX38">
        <v>2410</v>
      </c>
      <c r="AY38" t="s">
        <v>317</v>
      </c>
      <c r="AZ38">
        <v>2</v>
      </c>
      <c r="BA38" t="s">
        <v>326</v>
      </c>
      <c r="BB38">
        <v>1</v>
      </c>
      <c r="BC38">
        <v>1</v>
      </c>
      <c r="BE38" t="s">
        <v>228</v>
      </c>
      <c r="BF38" t="s">
        <v>229</v>
      </c>
      <c r="BG38" t="s">
        <v>228</v>
      </c>
      <c r="BI38" t="s">
        <v>118</v>
      </c>
      <c r="BJ38" t="s">
        <v>403</v>
      </c>
      <c r="BK38" t="s">
        <v>68</v>
      </c>
      <c r="BL38">
        <v>0.92565217391304355</v>
      </c>
      <c r="BM38">
        <v>2410</v>
      </c>
      <c r="BN38" t="s">
        <v>120</v>
      </c>
      <c r="BO38" t="s">
        <v>277</v>
      </c>
      <c r="BP38">
        <v>1</v>
      </c>
      <c r="BQ38">
        <v>2759.1849999999999</v>
      </c>
      <c r="BR38">
        <v>1.7049730970272233E-2</v>
      </c>
      <c r="BS38">
        <v>0.46510047637273355</v>
      </c>
      <c r="BT38">
        <v>0.10727805493288779</v>
      </c>
      <c r="BU38">
        <v>10.529</v>
      </c>
      <c r="BV38">
        <v>7.248517225195121E-2</v>
      </c>
      <c r="BW38">
        <v>14.93194548390195</v>
      </c>
      <c r="BX38">
        <v>125</v>
      </c>
      <c r="BY38">
        <v>2</v>
      </c>
      <c r="BZ38">
        <v>412</v>
      </c>
    </row>
    <row r="39" spans="1:78" ht="16.5">
      <c r="A39" s="124" t="str">
        <f t="shared" si="1"/>
        <v>세운교통</v>
      </c>
      <c r="B39" s="125" t="str">
        <f t="shared" si="2"/>
        <v>임태형</v>
      </c>
      <c r="C39" s="126" t="str">
        <f t="shared" si="3"/>
        <v>D</v>
      </c>
      <c r="D39" s="127">
        <f t="shared" si="4"/>
        <v>0.83650000000000002</v>
      </c>
      <c r="E39" s="128">
        <f t="shared" si="5"/>
        <v>6868</v>
      </c>
      <c r="F39" s="129" t="str">
        <f t="shared" si="6"/>
        <v>26</v>
      </c>
      <c r="G39" s="130" t="str">
        <f t="shared" si="7"/>
        <v>70바1513</v>
      </c>
      <c r="H39" s="131">
        <f t="shared" si="8"/>
        <v>1</v>
      </c>
      <c r="I39" s="132">
        <f t="shared" si="9"/>
        <v>1184.8119999999999</v>
      </c>
      <c r="J39" s="133">
        <f t="shared" si="10"/>
        <v>2.4943759248472631E-2</v>
      </c>
      <c r="K39" s="133">
        <f t="shared" si="11"/>
        <v>0.49202271849945156</v>
      </c>
      <c r="L39" s="133">
        <f t="shared" si="12"/>
        <v>0.20593984530879161</v>
      </c>
      <c r="M39" s="134">
        <f t="shared" si="13"/>
        <v>15.497</v>
      </c>
      <c r="N39" s="135">
        <f t="shared" si="14"/>
        <v>0.42200787973113035</v>
      </c>
      <c r="O39" s="135">
        <f t="shared" si="15"/>
        <v>54.354614909369594</v>
      </c>
      <c r="P39" s="217">
        <f t="shared" si="16"/>
        <v>67</v>
      </c>
      <c r="Q39" s="218">
        <f t="shared" si="17"/>
        <v>5</v>
      </c>
      <c r="R39" s="218">
        <f t="shared" si="18"/>
        <v>644</v>
      </c>
      <c r="T39">
        <v>520</v>
      </c>
      <c r="U39">
        <v>6868</v>
      </c>
      <c r="V39" t="s">
        <v>227</v>
      </c>
      <c r="W39">
        <v>1184.8119999999999</v>
      </c>
      <c r="X39">
        <v>708.17399999999998</v>
      </c>
      <c r="Y39">
        <v>1.673</v>
      </c>
      <c r="Z39">
        <v>15.497</v>
      </c>
      <c r="AA39">
        <v>93.843874</v>
      </c>
      <c r="AB39">
        <v>2.3408190000000002</v>
      </c>
      <c r="AC39">
        <v>46.173318000000002</v>
      </c>
      <c r="AD39" s="1">
        <v>244</v>
      </c>
      <c r="AE39">
        <v>5</v>
      </c>
      <c r="AF39">
        <v>644</v>
      </c>
      <c r="AG39">
        <v>75</v>
      </c>
      <c r="AH39">
        <v>12.625351999999999</v>
      </c>
      <c r="AI39">
        <v>1412.9</v>
      </c>
      <c r="AJ39">
        <v>0</v>
      </c>
      <c r="AK39">
        <v>67</v>
      </c>
      <c r="AL39">
        <v>50255</v>
      </c>
      <c r="AM39">
        <v>0.83650000000000002</v>
      </c>
      <c r="AN39" t="s">
        <v>67</v>
      </c>
      <c r="AO39">
        <v>1184.8119999999999</v>
      </c>
      <c r="AP39" t="s">
        <v>405</v>
      </c>
      <c r="AQ39" t="s">
        <v>118</v>
      </c>
      <c r="AR39" t="s">
        <v>121</v>
      </c>
      <c r="AS39" t="s">
        <v>118</v>
      </c>
      <c r="AT39" t="s">
        <v>121</v>
      </c>
      <c r="AU39" t="s">
        <v>221</v>
      </c>
      <c r="AV39" t="s">
        <v>227</v>
      </c>
      <c r="AW39" t="s">
        <v>67</v>
      </c>
      <c r="AX39">
        <v>6868</v>
      </c>
      <c r="AY39" t="s">
        <v>305</v>
      </c>
      <c r="AZ39">
        <v>2</v>
      </c>
      <c r="BA39" t="s">
        <v>267</v>
      </c>
      <c r="BB39">
        <v>1</v>
      </c>
      <c r="BC39">
        <v>1</v>
      </c>
      <c r="BE39" t="s">
        <v>67</v>
      </c>
      <c r="BF39">
        <v>0</v>
      </c>
      <c r="BG39" t="s">
        <v>232</v>
      </c>
      <c r="BI39" t="s">
        <v>118</v>
      </c>
      <c r="BJ39" t="s">
        <v>227</v>
      </c>
      <c r="BK39" t="s">
        <v>67</v>
      </c>
      <c r="BL39">
        <v>0.83650000000000002</v>
      </c>
      <c r="BM39">
        <v>6868</v>
      </c>
      <c r="BN39" t="s">
        <v>121</v>
      </c>
      <c r="BO39" t="s">
        <v>221</v>
      </c>
      <c r="BP39">
        <v>1</v>
      </c>
      <c r="BQ39">
        <v>1184.8119999999999</v>
      </c>
      <c r="BR39">
        <v>2.4943759248472631E-2</v>
      </c>
      <c r="BS39">
        <v>0.49202271849945156</v>
      </c>
      <c r="BT39">
        <v>0.20593984530879161</v>
      </c>
      <c r="BU39">
        <v>15.497</v>
      </c>
      <c r="BV39">
        <v>0.42200787973113035</v>
      </c>
      <c r="BW39">
        <v>54.354614909369594</v>
      </c>
      <c r="BX39">
        <v>67</v>
      </c>
      <c r="BY39">
        <v>5</v>
      </c>
      <c r="BZ39">
        <v>644</v>
      </c>
    </row>
    <row r="40" spans="1:78" ht="16.5">
      <c r="A40" s="107" t="str">
        <f t="shared" si="1"/>
        <v>세운교통</v>
      </c>
      <c r="B40" s="108" t="str">
        <f t="shared" si="2"/>
        <v>장종복</v>
      </c>
      <c r="C40" s="109" t="str">
        <f t="shared" si="3"/>
        <v>D</v>
      </c>
      <c r="D40" s="110">
        <f t="shared" si="4"/>
        <v>0.81136363636363629</v>
      </c>
      <c r="E40" s="111">
        <f t="shared" si="5"/>
        <v>467</v>
      </c>
      <c r="F40" s="112" t="str">
        <f t="shared" si="6"/>
        <v>67-1</v>
      </c>
      <c r="G40" s="113" t="str">
        <f t="shared" si="7"/>
        <v>70바3836</v>
      </c>
      <c r="H40" s="114">
        <f t="shared" si="8"/>
        <v>1</v>
      </c>
      <c r="I40" s="115">
        <f t="shared" si="9"/>
        <v>520.798</v>
      </c>
      <c r="J40" s="116">
        <f t="shared" si="10"/>
        <v>4.1153067860732985E-3</v>
      </c>
      <c r="K40" s="116">
        <f t="shared" si="11"/>
        <v>0.50516791546341033</v>
      </c>
      <c r="L40" s="116">
        <f t="shared" si="12"/>
        <v>0.1785721143322363</v>
      </c>
      <c r="M40" s="117">
        <f t="shared" si="13"/>
        <v>17.745999999999999</v>
      </c>
      <c r="N40" s="118">
        <f t="shared" si="14"/>
        <v>0</v>
      </c>
      <c r="O40" s="118">
        <f t="shared" si="15"/>
        <v>11.904807622149086</v>
      </c>
      <c r="P40" s="219">
        <f t="shared" si="16"/>
        <v>31</v>
      </c>
      <c r="Q40" s="220">
        <f t="shared" si="17"/>
        <v>0</v>
      </c>
      <c r="R40" s="220">
        <f t="shared" si="18"/>
        <v>62</v>
      </c>
      <c r="T40">
        <v>520</v>
      </c>
      <c r="U40">
        <v>467</v>
      </c>
      <c r="V40" t="s">
        <v>209</v>
      </c>
      <c r="W40">
        <v>520.798</v>
      </c>
      <c r="X40">
        <v>291.68700000000001</v>
      </c>
      <c r="Y40">
        <v>1.7849999999999999</v>
      </c>
      <c r="Z40">
        <v>17.745999999999999</v>
      </c>
      <c r="AA40">
        <v>43.940831000000003</v>
      </c>
      <c r="AB40">
        <v>0.18082999999999999</v>
      </c>
      <c r="AC40">
        <v>22.197498</v>
      </c>
      <c r="AD40" s="1">
        <v>93</v>
      </c>
      <c r="AE40">
        <v>0</v>
      </c>
      <c r="AF40">
        <v>62</v>
      </c>
      <c r="AG40">
        <v>71</v>
      </c>
      <c r="AH40">
        <v>11.852256000000001</v>
      </c>
      <c r="AI40">
        <v>168.2</v>
      </c>
      <c r="AJ40">
        <v>0</v>
      </c>
      <c r="AK40">
        <v>31</v>
      </c>
      <c r="AL40">
        <v>26046</v>
      </c>
      <c r="AM40">
        <v>0.81136363636363629</v>
      </c>
      <c r="AN40" t="s">
        <v>67</v>
      </c>
      <c r="AO40">
        <v>520.798</v>
      </c>
      <c r="AP40" t="s">
        <v>406</v>
      </c>
      <c r="AQ40" t="s">
        <v>118</v>
      </c>
      <c r="AR40" t="s">
        <v>123</v>
      </c>
      <c r="AS40" t="s">
        <v>118</v>
      </c>
      <c r="AT40" t="s">
        <v>123</v>
      </c>
      <c r="AU40" t="s">
        <v>193</v>
      </c>
      <c r="AV40" t="s">
        <v>209</v>
      </c>
      <c r="AW40" t="s">
        <v>67</v>
      </c>
      <c r="AX40">
        <v>467</v>
      </c>
      <c r="AY40" t="s">
        <v>295</v>
      </c>
      <c r="AZ40">
        <v>3</v>
      </c>
      <c r="BA40" t="s">
        <v>407</v>
      </c>
      <c r="BB40">
        <v>1</v>
      </c>
      <c r="BC40">
        <v>1</v>
      </c>
      <c r="BE40" t="s">
        <v>67</v>
      </c>
      <c r="BF40">
        <v>0</v>
      </c>
      <c r="BG40" t="s">
        <v>232</v>
      </c>
      <c r="BI40" t="s">
        <v>118</v>
      </c>
      <c r="BJ40" t="s">
        <v>209</v>
      </c>
      <c r="BK40" t="s">
        <v>67</v>
      </c>
      <c r="BL40">
        <v>0.81136363636363629</v>
      </c>
      <c r="BM40">
        <v>467</v>
      </c>
      <c r="BN40" t="s">
        <v>123</v>
      </c>
      <c r="BO40" t="s">
        <v>193</v>
      </c>
      <c r="BP40">
        <v>1</v>
      </c>
      <c r="BQ40">
        <v>520.798</v>
      </c>
      <c r="BR40">
        <v>4.1153067860732985E-3</v>
      </c>
      <c r="BS40">
        <v>0.50516791546341033</v>
      </c>
      <c r="BT40">
        <v>0.1785721143322363</v>
      </c>
      <c r="BU40">
        <v>17.745999999999999</v>
      </c>
      <c r="BV40">
        <v>0</v>
      </c>
      <c r="BW40">
        <v>11.904807622149086</v>
      </c>
      <c r="BX40">
        <v>31</v>
      </c>
      <c r="BY40">
        <v>0</v>
      </c>
      <c r="BZ40">
        <v>62</v>
      </c>
    </row>
    <row r="41" spans="1:78" ht="16.5">
      <c r="A41" s="124" t="str">
        <f t="shared" si="1"/>
        <v>세운교통</v>
      </c>
      <c r="B41" s="125" t="str">
        <f t="shared" si="2"/>
        <v>전경덕</v>
      </c>
      <c r="C41" s="126" t="str">
        <f t="shared" si="3"/>
        <v>B</v>
      </c>
      <c r="D41" s="127">
        <f t="shared" si="4"/>
        <v>0.91909090909090896</v>
      </c>
      <c r="E41" s="128">
        <f t="shared" si="5"/>
        <v>6712</v>
      </c>
      <c r="F41" s="129" t="str">
        <f t="shared" si="6"/>
        <v>26</v>
      </c>
      <c r="G41" s="130" t="str">
        <f t="shared" si="7"/>
        <v>70바1578</v>
      </c>
      <c r="H41" s="131">
        <f t="shared" si="8"/>
        <v>1</v>
      </c>
      <c r="I41" s="132">
        <f t="shared" si="9"/>
        <v>4453.933</v>
      </c>
      <c r="J41" s="133">
        <f t="shared" si="10"/>
        <v>6.1000987746162187E-2</v>
      </c>
      <c r="K41" s="133">
        <f t="shared" si="11"/>
        <v>0.38479485014135545</v>
      </c>
      <c r="L41" s="133">
        <f t="shared" si="12"/>
        <v>0.16973762290541866</v>
      </c>
      <c r="M41" s="134">
        <f t="shared" si="13"/>
        <v>13.129</v>
      </c>
      <c r="N41" s="135">
        <f t="shared" si="14"/>
        <v>0.49394546348137702</v>
      </c>
      <c r="O41" s="135">
        <f t="shared" si="15"/>
        <v>7.0948530209143241</v>
      </c>
      <c r="P41" s="217">
        <f t="shared" si="16"/>
        <v>182</v>
      </c>
      <c r="Q41" s="218">
        <f t="shared" si="17"/>
        <v>22</v>
      </c>
      <c r="R41" s="218">
        <f t="shared" si="18"/>
        <v>316</v>
      </c>
      <c r="T41">
        <v>520</v>
      </c>
      <c r="U41">
        <v>6712</v>
      </c>
      <c r="V41" t="s">
        <v>210</v>
      </c>
      <c r="W41">
        <v>4453.933</v>
      </c>
      <c r="X41">
        <v>2202.511</v>
      </c>
      <c r="Y41">
        <v>2.0219999999999998</v>
      </c>
      <c r="Z41">
        <v>13.129</v>
      </c>
      <c r="AA41">
        <v>355.41216300000002</v>
      </c>
      <c r="AB41">
        <v>21.680492999999998</v>
      </c>
      <c r="AC41">
        <v>136.76077000000001</v>
      </c>
      <c r="AD41" s="1">
        <v>756</v>
      </c>
      <c r="AE41">
        <v>22</v>
      </c>
      <c r="AF41">
        <v>316</v>
      </c>
      <c r="AG41">
        <v>66</v>
      </c>
      <c r="AH41">
        <v>12.531739999999999</v>
      </c>
      <c r="AI41">
        <v>243.5</v>
      </c>
      <c r="AJ41">
        <v>0</v>
      </c>
      <c r="AK41">
        <v>182</v>
      </c>
      <c r="AL41">
        <v>109674</v>
      </c>
      <c r="AM41">
        <v>0.91909090909090896</v>
      </c>
      <c r="AN41" t="s">
        <v>68</v>
      </c>
      <c r="AO41">
        <v>4453.933</v>
      </c>
      <c r="AP41" t="s">
        <v>408</v>
      </c>
      <c r="AQ41" t="s">
        <v>118</v>
      </c>
      <c r="AR41" t="s">
        <v>121</v>
      </c>
      <c r="AS41" t="s">
        <v>118</v>
      </c>
      <c r="AT41" t="s">
        <v>121</v>
      </c>
      <c r="AU41" t="s">
        <v>188</v>
      </c>
      <c r="AV41" t="s">
        <v>210</v>
      </c>
      <c r="AW41" t="s">
        <v>68</v>
      </c>
      <c r="AX41">
        <v>6712</v>
      </c>
      <c r="AY41" t="s">
        <v>330</v>
      </c>
      <c r="AZ41">
        <v>1</v>
      </c>
      <c r="BA41" t="s">
        <v>256</v>
      </c>
      <c r="BB41">
        <v>1</v>
      </c>
      <c r="BC41">
        <v>1</v>
      </c>
      <c r="BE41" t="s">
        <v>71</v>
      </c>
      <c r="BF41">
        <v>-2</v>
      </c>
      <c r="BG41" t="s">
        <v>231</v>
      </c>
      <c r="BI41" t="s">
        <v>118</v>
      </c>
      <c r="BJ41" t="s">
        <v>210</v>
      </c>
      <c r="BK41" t="s">
        <v>68</v>
      </c>
      <c r="BL41">
        <v>0.91909090909090896</v>
      </c>
      <c r="BM41">
        <v>6712</v>
      </c>
      <c r="BN41" t="s">
        <v>121</v>
      </c>
      <c r="BO41" t="s">
        <v>188</v>
      </c>
      <c r="BP41">
        <v>1</v>
      </c>
      <c r="BQ41">
        <v>4453.933</v>
      </c>
      <c r="BR41">
        <v>6.1000987746162187E-2</v>
      </c>
      <c r="BS41">
        <v>0.38479485014135545</v>
      </c>
      <c r="BT41">
        <v>0.16973762290541866</v>
      </c>
      <c r="BU41">
        <v>13.129</v>
      </c>
      <c r="BV41">
        <v>0.49394546348137702</v>
      </c>
      <c r="BW41">
        <v>7.0948530209143241</v>
      </c>
      <c r="BX41">
        <v>182</v>
      </c>
      <c r="BY41">
        <v>22</v>
      </c>
      <c r="BZ41">
        <v>316</v>
      </c>
    </row>
    <row r="42" spans="1:78" ht="16.5">
      <c r="A42" s="107" t="str">
        <f t="shared" si="1"/>
        <v>세운교통</v>
      </c>
      <c r="B42" s="108" t="str">
        <f t="shared" si="2"/>
        <v>전목용</v>
      </c>
      <c r="C42" s="109" t="str">
        <f t="shared" si="3"/>
        <v>F</v>
      </c>
      <c r="D42" s="110">
        <f t="shared" si="4"/>
        <v>0.7728571428571428</v>
      </c>
      <c r="E42" s="111">
        <f t="shared" si="5"/>
        <v>511</v>
      </c>
      <c r="F42" s="112" t="str">
        <f t="shared" si="6"/>
        <v>26</v>
      </c>
      <c r="G42" s="113" t="str">
        <f t="shared" si="7"/>
        <v>70바1511</v>
      </c>
      <c r="H42" s="114">
        <f t="shared" si="8"/>
        <v>1</v>
      </c>
      <c r="I42" s="115">
        <f t="shared" si="9"/>
        <v>666.904</v>
      </c>
      <c r="J42" s="116">
        <f t="shared" si="10"/>
        <v>6.3537501015090217E-2</v>
      </c>
      <c r="K42" s="116">
        <f t="shared" si="11"/>
        <v>0.27919841789233835</v>
      </c>
      <c r="L42" s="116">
        <f t="shared" si="12"/>
        <v>0.20992526660508859</v>
      </c>
      <c r="M42" s="117">
        <f t="shared" si="13"/>
        <v>12.81</v>
      </c>
      <c r="N42" s="118">
        <f t="shared" si="14"/>
        <v>0</v>
      </c>
      <c r="O42" s="118">
        <f t="shared" si="15"/>
        <v>0.74973309501817353</v>
      </c>
      <c r="P42" s="219">
        <f t="shared" si="16"/>
        <v>1</v>
      </c>
      <c r="Q42" s="220">
        <f t="shared" si="17"/>
        <v>0</v>
      </c>
      <c r="R42" s="220">
        <f t="shared" si="18"/>
        <v>24</v>
      </c>
      <c r="T42">
        <v>520</v>
      </c>
      <c r="U42">
        <v>511</v>
      </c>
      <c r="V42" t="s">
        <v>211</v>
      </c>
      <c r="W42">
        <v>715.48299999999995</v>
      </c>
      <c r="X42">
        <v>439.00900000000001</v>
      </c>
      <c r="Y42">
        <v>1.63</v>
      </c>
      <c r="Z42">
        <v>12.81</v>
      </c>
      <c r="AA42">
        <v>52.335250000000002</v>
      </c>
      <c r="AB42">
        <v>3.3252510000000002</v>
      </c>
      <c r="AC42">
        <v>14.611919</v>
      </c>
      <c r="AD42" s="1">
        <v>140</v>
      </c>
      <c r="AE42">
        <v>0</v>
      </c>
      <c r="AF42">
        <v>24</v>
      </c>
      <c r="AG42">
        <v>69</v>
      </c>
      <c r="AH42">
        <v>13.671148000000001</v>
      </c>
      <c r="AI42">
        <v>19.8</v>
      </c>
      <c r="AJ42">
        <v>0</v>
      </c>
      <c r="AK42">
        <v>1</v>
      </c>
      <c r="AL42">
        <v>566</v>
      </c>
      <c r="AM42">
        <v>0.7728571428571428</v>
      </c>
      <c r="AN42" t="s">
        <v>70</v>
      </c>
      <c r="AO42">
        <v>666.904</v>
      </c>
      <c r="AP42" t="s">
        <v>409</v>
      </c>
      <c r="AQ42" t="s">
        <v>118</v>
      </c>
      <c r="AR42" t="s">
        <v>121</v>
      </c>
      <c r="AS42" t="s">
        <v>118</v>
      </c>
      <c r="AT42" t="s">
        <v>121</v>
      </c>
      <c r="AU42" t="s">
        <v>186</v>
      </c>
      <c r="AV42" t="s">
        <v>211</v>
      </c>
      <c r="AW42" t="s">
        <v>70</v>
      </c>
      <c r="AX42">
        <v>511</v>
      </c>
      <c r="AY42" t="s">
        <v>410</v>
      </c>
      <c r="AZ42">
        <v>1</v>
      </c>
      <c r="BA42" t="s">
        <v>357</v>
      </c>
      <c r="BB42">
        <v>1</v>
      </c>
      <c r="BC42">
        <v>1</v>
      </c>
      <c r="BE42" t="s">
        <v>67</v>
      </c>
      <c r="BF42">
        <v>-1</v>
      </c>
      <c r="BG42" t="s">
        <v>231</v>
      </c>
      <c r="BI42" t="s">
        <v>118</v>
      </c>
      <c r="BJ42" t="s">
        <v>211</v>
      </c>
      <c r="BK42" t="s">
        <v>70</v>
      </c>
      <c r="BL42">
        <v>0.7728571428571428</v>
      </c>
      <c r="BM42">
        <v>511</v>
      </c>
      <c r="BN42" t="s">
        <v>121</v>
      </c>
      <c r="BO42" t="s">
        <v>186</v>
      </c>
      <c r="BP42">
        <v>1</v>
      </c>
      <c r="BQ42">
        <v>666.904</v>
      </c>
      <c r="BR42">
        <v>6.3537501015090217E-2</v>
      </c>
      <c r="BS42">
        <v>0.27919841789233835</v>
      </c>
      <c r="BT42">
        <v>0.19567201456917915</v>
      </c>
      <c r="BU42">
        <v>12.81</v>
      </c>
      <c r="BV42">
        <v>0</v>
      </c>
      <c r="BW42">
        <v>0.74973309501817353</v>
      </c>
      <c r="BX42">
        <v>1</v>
      </c>
      <c r="BY42">
        <v>0</v>
      </c>
      <c r="BZ42">
        <v>24</v>
      </c>
    </row>
    <row r="43" spans="1:78" ht="16.5">
      <c r="A43" s="124" t="str">
        <f t="shared" si="1"/>
        <v>세운교통</v>
      </c>
      <c r="B43" s="125" t="str">
        <f t="shared" si="2"/>
        <v>정구연</v>
      </c>
      <c r="C43" s="126" t="str">
        <f t="shared" si="3"/>
        <v>B</v>
      </c>
      <c r="D43" s="127">
        <f t="shared" si="4"/>
        <v>0.9490909090909091</v>
      </c>
      <c r="E43" s="128">
        <f t="shared" si="5"/>
        <v>1590</v>
      </c>
      <c r="F43" s="129" t="str">
        <f t="shared" si="6"/>
        <v>67-1</v>
      </c>
      <c r="G43" s="130" t="str">
        <f t="shared" si="7"/>
        <v>70바3835</v>
      </c>
      <c r="H43" s="131">
        <f t="shared" si="8"/>
        <v>1</v>
      </c>
      <c r="I43" s="132">
        <f t="shared" si="9"/>
        <v>2533.163</v>
      </c>
      <c r="J43" s="133">
        <f t="shared" si="10"/>
        <v>9.7629332584702241E-3</v>
      </c>
      <c r="K43" s="133">
        <f t="shared" si="11"/>
        <v>0.3291645855994173</v>
      </c>
      <c r="L43" s="133">
        <f t="shared" si="12"/>
        <v>0.14132529174001041</v>
      </c>
      <c r="M43" s="134">
        <f t="shared" si="13"/>
        <v>9.6080000000000005</v>
      </c>
      <c r="N43" s="135">
        <f t="shared" si="14"/>
        <v>1.1448138157710341</v>
      </c>
      <c r="O43" s="135">
        <f t="shared" si="15"/>
        <v>4.8555896324081793</v>
      </c>
      <c r="P43" s="217">
        <f t="shared" si="16"/>
        <v>6</v>
      </c>
      <c r="Q43" s="218">
        <f t="shared" si="17"/>
        <v>29</v>
      </c>
      <c r="R43" s="218">
        <f t="shared" si="18"/>
        <v>123</v>
      </c>
      <c r="T43">
        <v>520</v>
      </c>
      <c r="U43">
        <v>1590</v>
      </c>
      <c r="V43" t="s">
        <v>212</v>
      </c>
      <c r="W43">
        <v>2533.163</v>
      </c>
      <c r="X43">
        <v>1212.94</v>
      </c>
      <c r="Y43">
        <v>2.0880000000000001</v>
      </c>
      <c r="Z43">
        <v>9.6080000000000005</v>
      </c>
      <c r="AA43">
        <v>165.72826599999999</v>
      </c>
      <c r="AB43">
        <v>1.6179939999999999</v>
      </c>
      <c r="AC43">
        <v>54.551876</v>
      </c>
      <c r="AD43" s="1">
        <v>358</v>
      </c>
      <c r="AE43">
        <v>29</v>
      </c>
      <c r="AF43">
        <v>123</v>
      </c>
      <c r="AG43">
        <v>71</v>
      </c>
      <c r="AH43">
        <v>15.285038</v>
      </c>
      <c r="AI43">
        <v>52.4</v>
      </c>
      <c r="AJ43">
        <v>0</v>
      </c>
      <c r="AK43">
        <v>6</v>
      </c>
      <c r="AL43">
        <v>3683</v>
      </c>
      <c r="AM43">
        <v>0.9490909090909091</v>
      </c>
      <c r="AN43" t="s">
        <v>68</v>
      </c>
      <c r="AO43">
        <v>2533.163</v>
      </c>
      <c r="AP43" t="s">
        <v>411</v>
      </c>
      <c r="AQ43" t="s">
        <v>118</v>
      </c>
      <c r="AR43" t="s">
        <v>123</v>
      </c>
      <c r="AS43" t="s">
        <v>118</v>
      </c>
      <c r="AT43" t="s">
        <v>123</v>
      </c>
      <c r="AU43" t="s">
        <v>192</v>
      </c>
      <c r="AV43" t="s">
        <v>212</v>
      </c>
      <c r="AW43" t="s">
        <v>68</v>
      </c>
      <c r="AX43">
        <v>1590</v>
      </c>
      <c r="AY43" t="s">
        <v>311</v>
      </c>
      <c r="AZ43">
        <v>1</v>
      </c>
      <c r="BA43" t="s">
        <v>327</v>
      </c>
      <c r="BB43">
        <v>1</v>
      </c>
      <c r="BC43">
        <v>1</v>
      </c>
      <c r="BE43" t="s">
        <v>68</v>
      </c>
      <c r="BF43">
        <v>0</v>
      </c>
      <c r="BG43" t="s">
        <v>232</v>
      </c>
      <c r="BI43" t="s">
        <v>118</v>
      </c>
      <c r="BJ43" t="s">
        <v>212</v>
      </c>
      <c r="BK43" t="s">
        <v>68</v>
      </c>
      <c r="BL43">
        <v>0.9490909090909091</v>
      </c>
      <c r="BM43">
        <v>1590</v>
      </c>
      <c r="BN43" t="s">
        <v>123</v>
      </c>
      <c r="BO43" t="s">
        <v>192</v>
      </c>
      <c r="BP43">
        <v>1</v>
      </c>
      <c r="BQ43">
        <v>2533.163</v>
      </c>
      <c r="BR43">
        <v>9.7629332584702241E-3</v>
      </c>
      <c r="BS43">
        <v>0.3291645855994173</v>
      </c>
      <c r="BT43">
        <v>0.14132529174001041</v>
      </c>
      <c r="BU43">
        <v>9.6080000000000005</v>
      </c>
      <c r="BV43">
        <v>1.1448138157710341</v>
      </c>
      <c r="BW43">
        <v>4.8555896324081793</v>
      </c>
      <c r="BX43">
        <v>6</v>
      </c>
      <c r="BY43">
        <v>29</v>
      </c>
      <c r="BZ43">
        <v>123</v>
      </c>
    </row>
    <row r="44" spans="1:78" ht="16.5">
      <c r="A44" s="107" t="str">
        <f t="shared" si="1"/>
        <v>세운교통</v>
      </c>
      <c r="B44" s="108" t="str">
        <f t="shared" si="2"/>
        <v>정성하</v>
      </c>
      <c r="C44" s="109" t="str">
        <f t="shared" si="3"/>
        <v>D</v>
      </c>
      <c r="D44" s="110">
        <f t="shared" si="4"/>
        <v>0.81380952380952376</v>
      </c>
      <c r="E44" s="111">
        <f t="shared" si="5"/>
        <v>6926</v>
      </c>
      <c r="F44" s="112" t="str">
        <f t="shared" si="6"/>
        <v>28</v>
      </c>
      <c r="G44" s="113" t="str">
        <f t="shared" si="7"/>
        <v>73아1019</v>
      </c>
      <c r="H44" s="114">
        <f t="shared" si="8"/>
        <v>1</v>
      </c>
      <c r="I44" s="115">
        <f t="shared" si="9"/>
        <v>1343.596</v>
      </c>
      <c r="J44" s="116">
        <f t="shared" si="10"/>
        <v>2.9280326100966474E-2</v>
      </c>
      <c r="K44" s="116">
        <f t="shared" si="11"/>
        <v>0.43440732854251096</v>
      </c>
      <c r="L44" s="116">
        <f t="shared" si="12"/>
        <v>0.18606783586732917</v>
      </c>
      <c r="M44" s="117">
        <f t="shared" si="13"/>
        <v>14.051</v>
      </c>
      <c r="N44" s="118">
        <f t="shared" si="14"/>
        <v>7.442713434693167E-2</v>
      </c>
      <c r="O44" s="118">
        <f t="shared" si="15"/>
        <v>1.8606783586732916</v>
      </c>
      <c r="P44" s="219">
        <f t="shared" si="16"/>
        <v>58</v>
      </c>
      <c r="Q44" s="220">
        <f t="shared" si="17"/>
        <v>1</v>
      </c>
      <c r="R44" s="220">
        <f t="shared" si="18"/>
        <v>25</v>
      </c>
      <c r="T44">
        <v>520</v>
      </c>
      <c r="U44">
        <v>6926</v>
      </c>
      <c r="V44" t="s">
        <v>264</v>
      </c>
      <c r="W44">
        <v>1343.596</v>
      </c>
      <c r="X44">
        <v>786.15200000000004</v>
      </c>
      <c r="Y44">
        <v>1.7090000000000001</v>
      </c>
      <c r="Z44">
        <v>14.051</v>
      </c>
      <c r="AA44">
        <v>121.15609600000001</v>
      </c>
      <c r="AB44">
        <v>3.5474899999999998</v>
      </c>
      <c r="AC44">
        <v>52.631095999999999</v>
      </c>
      <c r="AD44" s="1">
        <v>250</v>
      </c>
      <c r="AE44">
        <v>1</v>
      </c>
      <c r="AF44">
        <v>25</v>
      </c>
      <c r="AG44">
        <v>59</v>
      </c>
      <c r="AH44">
        <v>11.089791999999999</v>
      </c>
      <c r="AI44">
        <v>0</v>
      </c>
      <c r="AJ44">
        <v>0</v>
      </c>
      <c r="AK44">
        <v>58</v>
      </c>
      <c r="AL44">
        <v>52915</v>
      </c>
      <c r="AM44">
        <v>0.81380952380952376</v>
      </c>
      <c r="AN44" t="s">
        <v>67</v>
      </c>
      <c r="AO44">
        <v>1343.596</v>
      </c>
      <c r="AP44" t="s">
        <v>412</v>
      </c>
      <c r="AQ44" t="s">
        <v>118</v>
      </c>
      <c r="AR44" t="s">
        <v>122</v>
      </c>
      <c r="AS44" t="s">
        <v>118</v>
      </c>
      <c r="AT44" t="s">
        <v>122</v>
      </c>
      <c r="AU44" t="s">
        <v>233</v>
      </c>
      <c r="AV44" t="s">
        <v>264</v>
      </c>
      <c r="AW44" t="s">
        <v>67</v>
      </c>
      <c r="AX44">
        <v>6926</v>
      </c>
      <c r="AY44" t="s">
        <v>292</v>
      </c>
      <c r="AZ44">
        <v>2</v>
      </c>
      <c r="BA44" t="s">
        <v>293</v>
      </c>
      <c r="BB44">
        <v>1</v>
      </c>
      <c r="BC44">
        <v>1</v>
      </c>
      <c r="BE44" t="s">
        <v>67</v>
      </c>
      <c r="BF44">
        <v>0</v>
      </c>
      <c r="BG44" t="s">
        <v>232</v>
      </c>
      <c r="BI44" t="s">
        <v>118</v>
      </c>
      <c r="BJ44" t="s">
        <v>264</v>
      </c>
      <c r="BK44" t="s">
        <v>67</v>
      </c>
      <c r="BL44">
        <v>0.81380952380952376</v>
      </c>
      <c r="BM44">
        <v>6926</v>
      </c>
      <c r="BN44" t="s">
        <v>122</v>
      </c>
      <c r="BO44" t="s">
        <v>233</v>
      </c>
      <c r="BP44">
        <v>1</v>
      </c>
      <c r="BQ44">
        <v>1343.596</v>
      </c>
      <c r="BR44">
        <v>2.9280326100966474E-2</v>
      </c>
      <c r="BS44">
        <v>0.43440732854251096</v>
      </c>
      <c r="BT44">
        <v>0.18606783586732917</v>
      </c>
      <c r="BU44">
        <v>14.051</v>
      </c>
      <c r="BV44">
        <v>7.442713434693167E-2</v>
      </c>
      <c r="BW44">
        <v>1.8606783586732916</v>
      </c>
      <c r="BX44">
        <v>58</v>
      </c>
      <c r="BY44">
        <v>1</v>
      </c>
      <c r="BZ44">
        <v>25</v>
      </c>
    </row>
    <row r="45" spans="1:78" ht="16.5">
      <c r="A45" s="124" t="str">
        <f t="shared" si="1"/>
        <v>세운교통</v>
      </c>
      <c r="B45" s="125" t="str">
        <f t="shared" si="2"/>
        <v>정승조</v>
      </c>
      <c r="C45" s="126" t="str">
        <f t="shared" si="3"/>
        <v>S</v>
      </c>
      <c r="D45" s="127">
        <f t="shared" si="4"/>
        <v>1.1036363636363635</v>
      </c>
      <c r="E45" s="128">
        <f t="shared" si="5"/>
        <v>9476</v>
      </c>
      <c r="F45" s="129" t="str">
        <f t="shared" si="6"/>
        <v>11</v>
      </c>
      <c r="G45" s="130" t="str">
        <f t="shared" si="7"/>
        <v>70바3841</v>
      </c>
      <c r="H45" s="131">
        <f t="shared" si="8"/>
        <v>1</v>
      </c>
      <c r="I45" s="132">
        <f t="shared" si="9"/>
        <v>2207.8580000000002</v>
      </c>
      <c r="J45" s="133">
        <f t="shared" si="10"/>
        <v>1.7182068504174437E-2</v>
      </c>
      <c r="K45" s="133">
        <f t="shared" si="11"/>
        <v>0.43409195837990905</v>
      </c>
      <c r="L45" s="133">
        <f t="shared" si="12"/>
        <v>0.26133927091325615</v>
      </c>
      <c r="M45" s="134">
        <f t="shared" si="13"/>
        <v>14.667999999999999</v>
      </c>
      <c r="N45" s="135">
        <f t="shared" si="14"/>
        <v>9.0585535845149459E-2</v>
      </c>
      <c r="O45" s="135">
        <f t="shared" si="15"/>
        <v>54.985420258005718</v>
      </c>
      <c r="P45" s="217">
        <f t="shared" si="16"/>
        <v>57</v>
      </c>
      <c r="Q45" s="218">
        <f t="shared" si="17"/>
        <v>2</v>
      </c>
      <c r="R45" s="218">
        <f t="shared" si="18"/>
        <v>1214</v>
      </c>
      <c r="T45">
        <v>520</v>
      </c>
      <c r="U45">
        <v>9476</v>
      </c>
      <c r="V45" t="s">
        <v>413</v>
      </c>
      <c r="W45">
        <v>2207.8580000000002</v>
      </c>
      <c r="X45">
        <v>909.49800000000005</v>
      </c>
      <c r="Y45">
        <v>2.4279999999999999</v>
      </c>
      <c r="Z45">
        <v>14.667999999999999</v>
      </c>
      <c r="AA45">
        <v>159.91997699999999</v>
      </c>
      <c r="AB45">
        <v>2.7477559999999999</v>
      </c>
      <c r="AC45">
        <v>69.419976000000005</v>
      </c>
      <c r="AD45" s="1">
        <v>577</v>
      </c>
      <c r="AE45">
        <v>2</v>
      </c>
      <c r="AF45">
        <v>1214</v>
      </c>
      <c r="AG45">
        <v>76</v>
      </c>
      <c r="AH45">
        <v>13.806017000000001</v>
      </c>
      <c r="AI45">
        <v>2228.1999999999998</v>
      </c>
      <c r="AJ45">
        <v>0</v>
      </c>
      <c r="AK45">
        <v>57</v>
      </c>
      <c r="AL45">
        <v>62070</v>
      </c>
      <c r="AM45">
        <v>1.1036363636363635</v>
      </c>
      <c r="AN45" t="s">
        <v>71</v>
      </c>
      <c r="AO45">
        <v>2207.8580000000002</v>
      </c>
      <c r="AP45" t="s">
        <v>414</v>
      </c>
      <c r="AQ45" t="s">
        <v>118</v>
      </c>
      <c r="AR45" t="s">
        <v>119</v>
      </c>
      <c r="AS45" t="s">
        <v>118</v>
      </c>
      <c r="AT45" t="s">
        <v>119</v>
      </c>
      <c r="AU45" t="s">
        <v>353</v>
      </c>
      <c r="AV45" t="s">
        <v>413</v>
      </c>
      <c r="AW45" t="s">
        <v>71</v>
      </c>
      <c r="AX45">
        <v>9476</v>
      </c>
      <c r="AY45" t="s">
        <v>309</v>
      </c>
      <c r="AZ45">
        <v>3</v>
      </c>
      <c r="BA45" t="s">
        <v>333</v>
      </c>
      <c r="BB45">
        <v>1</v>
      </c>
      <c r="BC45">
        <v>1</v>
      </c>
      <c r="BE45" t="s">
        <v>71</v>
      </c>
      <c r="BF45">
        <v>0</v>
      </c>
      <c r="BG45" t="s">
        <v>232</v>
      </c>
      <c r="BI45" t="s">
        <v>118</v>
      </c>
      <c r="BJ45" t="s">
        <v>413</v>
      </c>
      <c r="BK45" t="s">
        <v>71</v>
      </c>
      <c r="BL45">
        <v>1.1036363636363635</v>
      </c>
      <c r="BM45">
        <v>9476</v>
      </c>
      <c r="BN45" t="s">
        <v>119</v>
      </c>
      <c r="BO45" t="s">
        <v>353</v>
      </c>
      <c r="BP45">
        <v>1</v>
      </c>
      <c r="BQ45">
        <v>2207.8580000000002</v>
      </c>
      <c r="BR45">
        <v>1.7182068504174437E-2</v>
      </c>
      <c r="BS45">
        <v>0.43409195837990905</v>
      </c>
      <c r="BT45">
        <v>0.26133927091325615</v>
      </c>
      <c r="BU45">
        <v>14.667999999999999</v>
      </c>
      <c r="BV45">
        <v>9.0585535845149459E-2</v>
      </c>
      <c r="BW45">
        <v>54.985420258005718</v>
      </c>
      <c r="BX45">
        <v>57</v>
      </c>
      <c r="BY45">
        <v>2</v>
      </c>
      <c r="BZ45">
        <v>1214</v>
      </c>
    </row>
    <row r="46" spans="1:78" ht="16.5">
      <c r="A46" s="107" t="str">
        <f t="shared" si="1"/>
        <v>세운교통</v>
      </c>
      <c r="B46" s="108" t="str">
        <f t="shared" si="2"/>
        <v>정재영B</v>
      </c>
      <c r="C46" s="109" t="str">
        <f t="shared" si="3"/>
        <v>D</v>
      </c>
      <c r="D46" s="110">
        <f t="shared" si="4"/>
        <v>0.83931730667633309</v>
      </c>
      <c r="E46" s="111">
        <f t="shared" si="5"/>
        <v>2536</v>
      </c>
      <c r="F46" s="112" t="str">
        <f t="shared" si="6"/>
        <v>24-1</v>
      </c>
      <c r="G46" s="113" t="str">
        <f t="shared" si="7"/>
        <v>73아1446</v>
      </c>
      <c r="H46" s="114">
        <f t="shared" si="8"/>
        <v>4</v>
      </c>
      <c r="I46" s="115">
        <f t="shared" si="9"/>
        <v>1362.433</v>
      </c>
      <c r="J46" s="116">
        <f t="shared" si="10"/>
        <v>2.3209370048166762E-2</v>
      </c>
      <c r="K46" s="116">
        <f t="shared" si="11"/>
        <v>0.36973682226961385</v>
      </c>
      <c r="L46" s="116">
        <f t="shared" si="12"/>
        <v>0.15853990618254254</v>
      </c>
      <c r="M46" s="117">
        <f t="shared" si="13"/>
        <v>16.030999999999999</v>
      </c>
      <c r="N46" s="118">
        <f t="shared" si="14"/>
        <v>0.14679620942828014</v>
      </c>
      <c r="O46" s="118">
        <f t="shared" si="15"/>
        <v>35.157692158073097</v>
      </c>
      <c r="P46" s="219">
        <f t="shared" si="16"/>
        <v>9</v>
      </c>
      <c r="Q46" s="220">
        <f t="shared" si="17"/>
        <v>2</v>
      </c>
      <c r="R46" s="220">
        <f t="shared" si="18"/>
        <v>479</v>
      </c>
      <c r="T46">
        <v>520</v>
      </c>
      <c r="U46">
        <v>2536</v>
      </c>
      <c r="V46" t="s">
        <v>213</v>
      </c>
      <c r="W46">
        <v>1362.433</v>
      </c>
      <c r="X46">
        <v>706.28300000000002</v>
      </c>
      <c r="Y46">
        <v>1.929</v>
      </c>
      <c r="Z46">
        <v>16.030999999999999</v>
      </c>
      <c r="AA46">
        <v>78.739147000000003</v>
      </c>
      <c r="AB46">
        <v>1.8274859999999999</v>
      </c>
      <c r="AC46">
        <v>29.112762</v>
      </c>
      <c r="AD46" s="1">
        <v>216</v>
      </c>
      <c r="AE46">
        <v>2</v>
      </c>
      <c r="AF46">
        <v>479</v>
      </c>
      <c r="AG46">
        <v>82</v>
      </c>
      <c r="AH46">
        <v>17.303121000000001</v>
      </c>
      <c r="AI46">
        <v>1605.3</v>
      </c>
      <c r="AJ46">
        <v>0</v>
      </c>
      <c r="AK46">
        <v>9</v>
      </c>
      <c r="AL46">
        <v>5715</v>
      </c>
      <c r="AM46">
        <v>0.83931730667633309</v>
      </c>
      <c r="AN46" t="s">
        <v>67</v>
      </c>
      <c r="AO46">
        <v>458.05900000000003</v>
      </c>
      <c r="AP46" t="s">
        <v>415</v>
      </c>
      <c r="AQ46" t="s">
        <v>118</v>
      </c>
      <c r="AR46" t="s">
        <v>120</v>
      </c>
      <c r="AS46" t="s">
        <v>118</v>
      </c>
      <c r="AT46" t="s">
        <v>120</v>
      </c>
      <c r="AU46" t="s">
        <v>185</v>
      </c>
      <c r="AV46" t="s">
        <v>213</v>
      </c>
      <c r="AW46" t="s">
        <v>67</v>
      </c>
      <c r="AX46">
        <v>2536</v>
      </c>
      <c r="AY46" t="s">
        <v>299</v>
      </c>
      <c r="AZ46">
        <v>1</v>
      </c>
      <c r="BA46" t="s">
        <v>243</v>
      </c>
      <c r="BB46">
        <v>4</v>
      </c>
      <c r="BC46">
        <v>1</v>
      </c>
      <c r="BE46" t="s">
        <v>69</v>
      </c>
      <c r="BF46">
        <v>-1</v>
      </c>
      <c r="BG46" t="s">
        <v>231</v>
      </c>
      <c r="BI46" t="s">
        <v>118</v>
      </c>
      <c r="BJ46" t="s">
        <v>213</v>
      </c>
      <c r="BK46" t="s">
        <v>67</v>
      </c>
      <c r="BL46">
        <v>0.83931730667633309</v>
      </c>
      <c r="BM46">
        <v>2536</v>
      </c>
      <c r="BN46" t="s">
        <v>120</v>
      </c>
      <c r="BO46" t="s">
        <v>185</v>
      </c>
      <c r="BP46">
        <v>4</v>
      </c>
      <c r="BQ46">
        <v>1362.433</v>
      </c>
      <c r="BR46">
        <v>2.3209370048166762E-2</v>
      </c>
      <c r="BS46">
        <v>0.36973682226961385</v>
      </c>
      <c r="BT46">
        <v>0.15853990618254254</v>
      </c>
      <c r="BU46">
        <v>16.030999999999999</v>
      </c>
      <c r="BV46">
        <v>0.14679620942828014</v>
      </c>
      <c r="BW46">
        <v>35.157692158073097</v>
      </c>
      <c r="BX46">
        <v>9</v>
      </c>
      <c r="BY46">
        <v>2</v>
      </c>
      <c r="BZ46">
        <v>479</v>
      </c>
    </row>
    <row r="47" spans="1:78" ht="16.5">
      <c r="A47" s="124" t="str">
        <f t="shared" si="1"/>
        <v>세운교통</v>
      </c>
      <c r="B47" s="125" t="str">
        <f t="shared" si="2"/>
        <v>조규대</v>
      </c>
      <c r="C47" s="126" t="str">
        <f t="shared" si="3"/>
        <v>C</v>
      </c>
      <c r="D47" s="127">
        <f t="shared" si="4"/>
        <v>0.88860623828850982</v>
      </c>
      <c r="E47" s="128">
        <f t="shared" si="5"/>
        <v>7671</v>
      </c>
      <c r="F47" s="129" t="str">
        <f t="shared" si="6"/>
        <v>11</v>
      </c>
      <c r="G47" s="130" t="str">
        <f t="shared" si="7"/>
        <v>70바3820</v>
      </c>
      <c r="H47" s="131">
        <f t="shared" si="8"/>
        <v>3</v>
      </c>
      <c r="I47" s="132">
        <f t="shared" si="9"/>
        <v>1506.3519999999999</v>
      </c>
      <c r="J47" s="133">
        <f t="shared" si="10"/>
        <v>3.2265951856601388E-2</v>
      </c>
      <c r="K47" s="133">
        <f t="shared" si="11"/>
        <v>0.44130277548483476</v>
      </c>
      <c r="L47" s="133">
        <f t="shared" si="12"/>
        <v>0.18056868514132157</v>
      </c>
      <c r="M47" s="134">
        <f t="shared" si="13"/>
        <v>17.885999999999999</v>
      </c>
      <c r="N47" s="135">
        <f t="shared" si="14"/>
        <v>0</v>
      </c>
      <c r="O47" s="135">
        <f t="shared" si="15"/>
        <v>26.487832857127685</v>
      </c>
      <c r="P47" s="217">
        <f t="shared" si="16"/>
        <v>55</v>
      </c>
      <c r="Q47" s="218">
        <f t="shared" si="17"/>
        <v>0</v>
      </c>
      <c r="R47" s="218">
        <f t="shared" si="18"/>
        <v>399</v>
      </c>
      <c r="T47">
        <v>520</v>
      </c>
      <c r="U47">
        <v>7671</v>
      </c>
      <c r="V47" t="s">
        <v>265</v>
      </c>
      <c r="W47">
        <v>1506.3520000000001</v>
      </c>
      <c r="X47">
        <v>883.01</v>
      </c>
      <c r="Y47">
        <v>1.706</v>
      </c>
      <c r="Z47">
        <v>17.885999999999999</v>
      </c>
      <c r="AA47">
        <v>116.634433</v>
      </c>
      <c r="AB47">
        <v>3.7633209999999999</v>
      </c>
      <c r="AC47">
        <v>51.471099000000002</v>
      </c>
      <c r="AD47" s="1">
        <v>272</v>
      </c>
      <c r="AE47">
        <v>0</v>
      </c>
      <c r="AF47">
        <v>399</v>
      </c>
      <c r="AG47">
        <v>74</v>
      </c>
      <c r="AH47">
        <v>12.915156</v>
      </c>
      <c r="AI47">
        <v>1263.4000000000001</v>
      </c>
      <c r="AJ47">
        <v>0</v>
      </c>
      <c r="AK47">
        <v>55</v>
      </c>
      <c r="AL47">
        <v>39005</v>
      </c>
      <c r="AM47">
        <v>0.88860623828850982</v>
      </c>
      <c r="AN47" t="s">
        <v>69</v>
      </c>
      <c r="AO47">
        <v>1240.627</v>
      </c>
      <c r="AP47" t="s">
        <v>416</v>
      </c>
      <c r="AQ47" t="s">
        <v>118</v>
      </c>
      <c r="AR47" t="s">
        <v>119</v>
      </c>
      <c r="AS47" t="s">
        <v>118</v>
      </c>
      <c r="AT47" t="s">
        <v>119</v>
      </c>
      <c r="AU47" t="s">
        <v>176</v>
      </c>
      <c r="AV47" t="s">
        <v>265</v>
      </c>
      <c r="AW47" t="s">
        <v>69</v>
      </c>
      <c r="AX47">
        <v>7671</v>
      </c>
      <c r="AY47" t="s">
        <v>417</v>
      </c>
      <c r="AZ47">
        <v>1</v>
      </c>
      <c r="BA47" t="s">
        <v>266</v>
      </c>
      <c r="BB47">
        <v>3</v>
      </c>
      <c r="BC47">
        <v>1</v>
      </c>
      <c r="BE47" t="s">
        <v>69</v>
      </c>
      <c r="BF47">
        <v>0</v>
      </c>
      <c r="BG47" t="s">
        <v>232</v>
      </c>
      <c r="BI47" t="s">
        <v>118</v>
      </c>
      <c r="BJ47" t="s">
        <v>265</v>
      </c>
      <c r="BK47" t="s">
        <v>69</v>
      </c>
      <c r="BL47">
        <v>0.88860623828850982</v>
      </c>
      <c r="BM47">
        <v>7671</v>
      </c>
      <c r="BN47" t="s">
        <v>119</v>
      </c>
      <c r="BO47" t="s">
        <v>176</v>
      </c>
      <c r="BP47">
        <v>3</v>
      </c>
      <c r="BQ47">
        <v>1506.3519999999999</v>
      </c>
      <c r="BR47">
        <v>3.2265951856601388E-2</v>
      </c>
      <c r="BS47">
        <v>0.44130277548483476</v>
      </c>
      <c r="BT47">
        <v>0.18056868514132154</v>
      </c>
      <c r="BU47">
        <v>17.885999999999999</v>
      </c>
      <c r="BV47">
        <v>0</v>
      </c>
      <c r="BW47">
        <v>26.487832857127685</v>
      </c>
      <c r="BX47">
        <v>55</v>
      </c>
      <c r="BY47">
        <v>0</v>
      </c>
      <c r="BZ47">
        <v>399</v>
      </c>
    </row>
    <row r="48" spans="1:78" ht="16.5">
      <c r="A48" s="107" t="str">
        <f t="shared" si="1"/>
        <v>세운교통</v>
      </c>
      <c r="B48" s="108" t="str">
        <f t="shared" si="2"/>
        <v>조태봉</v>
      </c>
      <c r="C48" s="109" t="str">
        <f t="shared" si="3"/>
        <v>D</v>
      </c>
      <c r="D48" s="110">
        <f t="shared" si="4"/>
        <v>0.81694710525057146</v>
      </c>
      <c r="E48" s="111">
        <f t="shared" si="5"/>
        <v>9652</v>
      </c>
      <c r="F48" s="112" t="str">
        <f t="shared" si="6"/>
        <v>67-1</v>
      </c>
      <c r="G48" s="113" t="str">
        <f t="shared" si="7"/>
        <v>70바3838</v>
      </c>
      <c r="H48" s="114">
        <f t="shared" si="8"/>
        <v>2</v>
      </c>
      <c r="I48" s="115">
        <f t="shared" si="9"/>
        <v>553.11900000000003</v>
      </c>
      <c r="J48" s="116">
        <f t="shared" si="10"/>
        <v>2.8450477880500615E-2</v>
      </c>
      <c r="K48" s="116">
        <f t="shared" si="11"/>
        <v>0.37001235877092248</v>
      </c>
      <c r="L48" s="116">
        <f t="shared" si="12"/>
        <v>0.22960701042632778</v>
      </c>
      <c r="M48" s="117">
        <f t="shared" si="13"/>
        <v>13.877000000000001</v>
      </c>
      <c r="N48" s="118">
        <f t="shared" si="14"/>
        <v>0.54237876478660108</v>
      </c>
      <c r="O48" s="118">
        <f t="shared" si="15"/>
        <v>13.378676198069492</v>
      </c>
      <c r="P48" s="219">
        <f t="shared" si="16"/>
        <v>14</v>
      </c>
      <c r="Q48" s="220">
        <f t="shared" si="17"/>
        <v>3</v>
      </c>
      <c r="R48" s="220">
        <f t="shared" si="18"/>
        <v>74</v>
      </c>
      <c r="T48">
        <v>520</v>
      </c>
      <c r="U48">
        <v>9652</v>
      </c>
      <c r="V48" t="s">
        <v>418</v>
      </c>
      <c r="W48">
        <v>553.11900000000003</v>
      </c>
      <c r="X48">
        <v>307.91199999999998</v>
      </c>
      <c r="Y48">
        <v>1.796</v>
      </c>
      <c r="Z48">
        <v>13.877000000000001</v>
      </c>
      <c r="AA48">
        <v>38.214156000000003</v>
      </c>
      <c r="AB48">
        <v>1.0872109999999999</v>
      </c>
      <c r="AC48">
        <v>14.139710000000001</v>
      </c>
      <c r="AD48" s="1">
        <v>127</v>
      </c>
      <c r="AE48">
        <v>3</v>
      </c>
      <c r="AF48">
        <v>74</v>
      </c>
      <c r="AG48">
        <v>74</v>
      </c>
      <c r="AH48">
        <v>14.474190999999999</v>
      </c>
      <c r="AI48">
        <v>106.1</v>
      </c>
      <c r="AJ48">
        <v>0</v>
      </c>
      <c r="AK48">
        <v>14</v>
      </c>
      <c r="AL48">
        <v>6322</v>
      </c>
      <c r="AM48">
        <v>0.81694710525057146</v>
      </c>
      <c r="AN48" t="s">
        <v>67</v>
      </c>
      <c r="AO48">
        <v>459.45499999999998</v>
      </c>
      <c r="AP48" t="s">
        <v>419</v>
      </c>
      <c r="AQ48" t="s">
        <v>118</v>
      </c>
      <c r="AR48" t="s">
        <v>123</v>
      </c>
      <c r="AS48" t="s">
        <v>118</v>
      </c>
      <c r="AT48" t="s">
        <v>123</v>
      </c>
      <c r="AU48" t="s">
        <v>259</v>
      </c>
      <c r="AV48" t="s">
        <v>418</v>
      </c>
      <c r="AW48" t="s">
        <v>67</v>
      </c>
      <c r="AX48">
        <v>9652</v>
      </c>
      <c r="AY48" t="s">
        <v>295</v>
      </c>
      <c r="AZ48">
        <v>2</v>
      </c>
      <c r="BA48" t="s">
        <v>258</v>
      </c>
      <c r="BB48">
        <v>2</v>
      </c>
      <c r="BC48">
        <v>1</v>
      </c>
      <c r="BE48" t="s">
        <v>67</v>
      </c>
      <c r="BF48">
        <v>0</v>
      </c>
      <c r="BG48" t="s">
        <v>232</v>
      </c>
      <c r="BI48" t="s">
        <v>118</v>
      </c>
      <c r="BJ48" t="s">
        <v>418</v>
      </c>
      <c r="BK48" t="s">
        <v>67</v>
      </c>
      <c r="BL48">
        <v>0.81694710525057146</v>
      </c>
      <c r="BM48">
        <v>9652</v>
      </c>
      <c r="BN48" t="s">
        <v>123</v>
      </c>
      <c r="BO48" t="s">
        <v>259</v>
      </c>
      <c r="BP48">
        <v>2</v>
      </c>
      <c r="BQ48">
        <v>553.11900000000003</v>
      </c>
      <c r="BR48">
        <v>2.8450477880500615E-2</v>
      </c>
      <c r="BS48">
        <v>0.37001235877092248</v>
      </c>
      <c r="BT48">
        <v>0.22960701042632778</v>
      </c>
      <c r="BU48">
        <v>13.877000000000001</v>
      </c>
      <c r="BV48">
        <v>0.54237876478660108</v>
      </c>
      <c r="BW48">
        <v>13.378676198069492</v>
      </c>
      <c r="BX48">
        <v>14</v>
      </c>
      <c r="BY48">
        <v>3</v>
      </c>
      <c r="BZ48">
        <v>74</v>
      </c>
    </row>
    <row r="49" spans="1:78" ht="16.5">
      <c r="A49" s="124" t="str">
        <f t="shared" si="1"/>
        <v>세운교통</v>
      </c>
      <c r="B49" s="125" t="str">
        <f t="shared" si="2"/>
        <v>최병준</v>
      </c>
      <c r="C49" s="126" t="str">
        <f t="shared" si="3"/>
        <v>C</v>
      </c>
      <c r="D49" s="127">
        <f t="shared" si="4"/>
        <v>0.89380952380952372</v>
      </c>
      <c r="E49" s="128">
        <f t="shared" si="5"/>
        <v>4813</v>
      </c>
      <c r="F49" s="129" t="str">
        <f t="shared" si="6"/>
        <v>28</v>
      </c>
      <c r="G49" s="130" t="str">
        <f t="shared" si="7"/>
        <v>73아1020</v>
      </c>
      <c r="H49" s="131">
        <f t="shared" si="8"/>
        <v>1</v>
      </c>
      <c r="I49" s="132">
        <f t="shared" si="9"/>
        <v>1361.9659999999999</v>
      </c>
      <c r="J49" s="133">
        <f t="shared" si="10"/>
        <v>3.7121505459723037E-2</v>
      </c>
      <c r="K49" s="133">
        <f t="shared" si="11"/>
        <v>0.4035410098224364</v>
      </c>
      <c r="L49" s="133">
        <f t="shared" si="12"/>
        <v>0.20044553241417187</v>
      </c>
      <c r="M49" s="134">
        <f t="shared" si="13"/>
        <v>14.122</v>
      </c>
      <c r="N49" s="135">
        <f t="shared" si="14"/>
        <v>0</v>
      </c>
      <c r="O49" s="135">
        <f t="shared" si="15"/>
        <v>9.2513322652694718</v>
      </c>
      <c r="P49" s="217">
        <f t="shared" si="16"/>
        <v>31</v>
      </c>
      <c r="Q49" s="218">
        <f t="shared" si="17"/>
        <v>0</v>
      </c>
      <c r="R49" s="218">
        <f t="shared" si="18"/>
        <v>126</v>
      </c>
      <c r="T49">
        <v>520</v>
      </c>
      <c r="U49">
        <v>4813</v>
      </c>
      <c r="V49" t="s">
        <v>279</v>
      </c>
      <c r="W49">
        <v>1361.9659999999999</v>
      </c>
      <c r="X49">
        <v>725.78700000000003</v>
      </c>
      <c r="Y49">
        <v>1.877</v>
      </c>
      <c r="Z49">
        <v>14.122</v>
      </c>
      <c r="AA49">
        <v>106.870531</v>
      </c>
      <c r="AB49">
        <v>3.9671949999999998</v>
      </c>
      <c r="AC49">
        <v>43.126641999999997</v>
      </c>
      <c r="AD49" s="1">
        <v>273</v>
      </c>
      <c r="AE49">
        <v>0</v>
      </c>
      <c r="AF49">
        <v>126</v>
      </c>
      <c r="AG49">
        <v>69</v>
      </c>
      <c r="AH49">
        <v>12.744073999999999</v>
      </c>
      <c r="AI49">
        <v>38.5</v>
      </c>
      <c r="AJ49">
        <v>0</v>
      </c>
      <c r="AK49">
        <v>31</v>
      </c>
      <c r="AL49">
        <v>21368</v>
      </c>
      <c r="AM49">
        <v>0.89380952380952372</v>
      </c>
      <c r="AN49" t="s">
        <v>69</v>
      </c>
      <c r="AO49">
        <v>1361.9659999999999</v>
      </c>
      <c r="AP49" t="s">
        <v>420</v>
      </c>
      <c r="AQ49" t="s">
        <v>118</v>
      </c>
      <c r="AR49" t="s">
        <v>122</v>
      </c>
      <c r="AS49" t="s">
        <v>118</v>
      </c>
      <c r="AT49" t="s">
        <v>122</v>
      </c>
      <c r="AU49" t="s">
        <v>278</v>
      </c>
      <c r="AV49" t="s">
        <v>279</v>
      </c>
      <c r="AW49" t="s">
        <v>69</v>
      </c>
      <c r="AX49">
        <v>4813</v>
      </c>
      <c r="AY49" t="s">
        <v>297</v>
      </c>
      <c r="AZ49">
        <v>1</v>
      </c>
      <c r="BA49" t="s">
        <v>247</v>
      </c>
      <c r="BB49">
        <v>1</v>
      </c>
      <c r="BC49">
        <v>1</v>
      </c>
      <c r="BE49" t="s">
        <v>69</v>
      </c>
      <c r="BF49">
        <v>0</v>
      </c>
      <c r="BG49" t="s">
        <v>232</v>
      </c>
      <c r="BI49" t="s">
        <v>118</v>
      </c>
      <c r="BJ49" t="s">
        <v>279</v>
      </c>
      <c r="BK49" t="s">
        <v>69</v>
      </c>
      <c r="BL49">
        <v>0.89380952380952372</v>
      </c>
      <c r="BM49">
        <v>4813</v>
      </c>
      <c r="BN49" t="s">
        <v>122</v>
      </c>
      <c r="BO49" t="s">
        <v>278</v>
      </c>
      <c r="BP49">
        <v>1</v>
      </c>
      <c r="BQ49">
        <v>1361.9659999999999</v>
      </c>
      <c r="BR49">
        <v>3.7121505459723037E-2</v>
      </c>
      <c r="BS49">
        <v>0.4035410098224364</v>
      </c>
      <c r="BT49">
        <v>0.20044553241417187</v>
      </c>
      <c r="BU49">
        <v>14.122</v>
      </c>
      <c r="BV49">
        <v>0</v>
      </c>
      <c r="BW49">
        <v>9.2513322652694718</v>
      </c>
      <c r="BX49">
        <v>31</v>
      </c>
      <c r="BY49">
        <v>0</v>
      </c>
      <c r="BZ49">
        <v>126</v>
      </c>
    </row>
    <row r="50" spans="1:78" ht="16.5">
      <c r="A50" s="107" t="str">
        <f t="shared" si="1"/>
        <v>세운교통</v>
      </c>
      <c r="B50" s="108" t="str">
        <f t="shared" si="2"/>
        <v>최현준</v>
      </c>
      <c r="C50" s="109" t="str">
        <f t="shared" si="3"/>
        <v>S</v>
      </c>
      <c r="D50" s="110">
        <f t="shared" si="4"/>
        <v>1.0059100812022692</v>
      </c>
      <c r="E50" s="111">
        <f t="shared" si="5"/>
        <v>5528</v>
      </c>
      <c r="F50" s="112" t="str">
        <f t="shared" si="6"/>
        <v>28</v>
      </c>
      <c r="G50" s="113" t="str">
        <f t="shared" si="7"/>
        <v>73아1018</v>
      </c>
      <c r="H50" s="114">
        <f t="shared" si="8"/>
        <v>3</v>
      </c>
      <c r="I50" s="115">
        <f t="shared" si="9"/>
        <v>433.43399999999997</v>
      </c>
      <c r="J50" s="116">
        <f t="shared" si="10"/>
        <v>4.2806286014665573E-2</v>
      </c>
      <c r="K50" s="116">
        <f t="shared" si="11"/>
        <v>0.43434533870797126</v>
      </c>
      <c r="L50" s="116">
        <f t="shared" si="12"/>
        <v>0.17765103798963627</v>
      </c>
      <c r="M50" s="117">
        <f t="shared" si="13"/>
        <v>15.099</v>
      </c>
      <c r="N50" s="118">
        <f t="shared" si="14"/>
        <v>0</v>
      </c>
      <c r="O50" s="118">
        <f t="shared" si="15"/>
        <v>23.532994642782985</v>
      </c>
      <c r="P50" s="219">
        <f t="shared" si="16"/>
        <v>19</v>
      </c>
      <c r="Q50" s="220">
        <f t="shared" si="17"/>
        <v>0</v>
      </c>
      <c r="R50" s="220">
        <f t="shared" si="18"/>
        <v>102</v>
      </c>
      <c r="T50">
        <v>520</v>
      </c>
      <c r="U50">
        <v>5528</v>
      </c>
      <c r="V50" t="s">
        <v>214</v>
      </c>
      <c r="W50">
        <v>433.43400000000003</v>
      </c>
      <c r="X50">
        <v>192.78</v>
      </c>
      <c r="Y50">
        <v>2.2480000000000002</v>
      </c>
      <c r="Z50">
        <v>15.099</v>
      </c>
      <c r="AA50">
        <v>33.256937999999998</v>
      </c>
      <c r="AB50">
        <v>1.4236059999999999</v>
      </c>
      <c r="AC50">
        <v>14.444996</v>
      </c>
      <c r="AD50" s="1">
        <v>77</v>
      </c>
      <c r="AE50">
        <v>0</v>
      </c>
      <c r="AF50">
        <v>102</v>
      </c>
      <c r="AG50">
        <v>78</v>
      </c>
      <c r="AH50">
        <v>13.032889000000001</v>
      </c>
      <c r="AI50">
        <v>218.2</v>
      </c>
      <c r="AJ50">
        <v>0</v>
      </c>
      <c r="AK50">
        <v>19</v>
      </c>
      <c r="AL50">
        <v>9141</v>
      </c>
      <c r="AM50">
        <v>1.0059100812022692</v>
      </c>
      <c r="AN50" t="s">
        <v>71</v>
      </c>
      <c r="AO50">
        <v>210.262</v>
      </c>
      <c r="AP50" t="s">
        <v>421</v>
      </c>
      <c r="AQ50" t="s">
        <v>118</v>
      </c>
      <c r="AR50" t="s">
        <v>122</v>
      </c>
      <c r="AS50" t="s">
        <v>118</v>
      </c>
      <c r="AT50" t="s">
        <v>122</v>
      </c>
      <c r="AU50" t="s">
        <v>190</v>
      </c>
      <c r="AV50" t="s">
        <v>214</v>
      </c>
      <c r="AW50" t="s">
        <v>71</v>
      </c>
      <c r="AX50">
        <v>5528</v>
      </c>
      <c r="AY50" t="s">
        <v>300</v>
      </c>
      <c r="AZ50">
        <v>5</v>
      </c>
      <c r="BA50" t="s">
        <v>332</v>
      </c>
      <c r="BB50">
        <v>3</v>
      </c>
      <c r="BC50">
        <v>1</v>
      </c>
      <c r="BE50" t="s">
        <v>71</v>
      </c>
      <c r="BF50">
        <v>0</v>
      </c>
      <c r="BG50" t="s">
        <v>232</v>
      </c>
      <c r="BI50" t="s">
        <v>118</v>
      </c>
      <c r="BJ50" t="s">
        <v>214</v>
      </c>
      <c r="BK50" t="s">
        <v>71</v>
      </c>
      <c r="BL50">
        <v>1.0059100812022692</v>
      </c>
      <c r="BM50">
        <v>5528</v>
      </c>
      <c r="BN50" t="s">
        <v>122</v>
      </c>
      <c r="BO50" t="s">
        <v>190</v>
      </c>
      <c r="BP50">
        <v>3</v>
      </c>
      <c r="BQ50">
        <v>433.43399999999997</v>
      </c>
      <c r="BR50">
        <v>4.2806286014665573E-2</v>
      </c>
      <c r="BS50">
        <v>0.43434533870797126</v>
      </c>
      <c r="BT50">
        <v>0.17765103798963625</v>
      </c>
      <c r="BU50">
        <v>15.099</v>
      </c>
      <c r="BV50">
        <v>0</v>
      </c>
      <c r="BW50">
        <v>23.532994642782985</v>
      </c>
      <c r="BX50">
        <v>19</v>
      </c>
      <c r="BY50">
        <v>0</v>
      </c>
      <c r="BZ50">
        <v>102</v>
      </c>
    </row>
    <row r="51" spans="1:78" ht="16.5">
      <c r="A51" s="124" t="str">
        <f t="shared" si="1"/>
        <v>세운교통</v>
      </c>
      <c r="B51" s="125" t="str">
        <f t="shared" si="2"/>
        <v>최회수</v>
      </c>
      <c r="C51" s="126" t="str">
        <f t="shared" si="3"/>
        <v>C</v>
      </c>
      <c r="D51" s="127">
        <f t="shared" si="4"/>
        <v>0.89203532315219181</v>
      </c>
      <c r="E51" s="128">
        <f t="shared" si="5"/>
        <v>5647</v>
      </c>
      <c r="F51" s="129" t="str">
        <f t="shared" si="6"/>
        <v>26</v>
      </c>
      <c r="G51" s="130" t="str">
        <f t="shared" si="7"/>
        <v>70바1513</v>
      </c>
      <c r="H51" s="131">
        <f t="shared" si="8"/>
        <v>2</v>
      </c>
      <c r="I51" s="132">
        <f t="shared" si="9"/>
        <v>408.41999999999996</v>
      </c>
      <c r="J51" s="133">
        <f t="shared" si="10"/>
        <v>4.9239727462169612E-2</v>
      </c>
      <c r="K51" s="133">
        <f t="shared" si="11"/>
        <v>0.41203786768299544</v>
      </c>
      <c r="L51" s="133">
        <f t="shared" si="12"/>
        <v>0.12487145585426768</v>
      </c>
      <c r="M51" s="134">
        <f t="shared" si="13"/>
        <v>12.781000000000001</v>
      </c>
      <c r="N51" s="135">
        <f t="shared" si="14"/>
        <v>0</v>
      </c>
      <c r="O51" s="135">
        <f t="shared" si="15"/>
        <v>8.3247637236178456</v>
      </c>
      <c r="P51" s="217">
        <f t="shared" si="16"/>
        <v>18</v>
      </c>
      <c r="Q51" s="218">
        <f t="shared" si="17"/>
        <v>0</v>
      </c>
      <c r="R51" s="218">
        <f t="shared" si="18"/>
        <v>34</v>
      </c>
      <c r="T51">
        <v>520</v>
      </c>
      <c r="U51">
        <v>5647</v>
      </c>
      <c r="V51" t="s">
        <v>272</v>
      </c>
      <c r="W51">
        <v>408.42</v>
      </c>
      <c r="X51">
        <v>221.90600000000001</v>
      </c>
      <c r="Y51">
        <v>1.841</v>
      </c>
      <c r="Z51">
        <v>12.781000000000001</v>
      </c>
      <c r="AA51">
        <v>32.471381999999998</v>
      </c>
      <c r="AB51">
        <v>1.5988819999999999</v>
      </c>
      <c r="AC51">
        <v>13.379439</v>
      </c>
      <c r="AD51" s="1">
        <v>51</v>
      </c>
      <c r="AE51">
        <v>0</v>
      </c>
      <c r="AF51">
        <v>34</v>
      </c>
      <c r="AG51">
        <v>70</v>
      </c>
      <c r="AH51">
        <v>12.577844000000001</v>
      </c>
      <c r="AI51">
        <v>8.5</v>
      </c>
      <c r="AJ51">
        <v>0</v>
      </c>
      <c r="AK51">
        <v>18</v>
      </c>
      <c r="AL51">
        <v>10097</v>
      </c>
      <c r="AM51">
        <v>0.89203532315219181</v>
      </c>
      <c r="AN51" t="s">
        <v>69</v>
      </c>
      <c r="AO51">
        <v>271.28899999999999</v>
      </c>
      <c r="AP51" t="s">
        <v>422</v>
      </c>
      <c r="AQ51" t="s">
        <v>118</v>
      </c>
      <c r="AR51" t="s">
        <v>121</v>
      </c>
      <c r="AS51" t="s">
        <v>118</v>
      </c>
      <c r="AT51" t="s">
        <v>121</v>
      </c>
      <c r="AU51" t="s">
        <v>221</v>
      </c>
      <c r="AV51" t="s">
        <v>272</v>
      </c>
      <c r="AW51" t="s">
        <v>69</v>
      </c>
      <c r="AX51">
        <v>5647</v>
      </c>
      <c r="AY51" t="s">
        <v>294</v>
      </c>
      <c r="AZ51">
        <v>1</v>
      </c>
      <c r="BA51" t="s">
        <v>320</v>
      </c>
      <c r="BB51">
        <v>2</v>
      </c>
      <c r="BC51">
        <v>1</v>
      </c>
      <c r="BE51" t="s">
        <v>69</v>
      </c>
      <c r="BF51">
        <v>0</v>
      </c>
      <c r="BG51" t="s">
        <v>232</v>
      </c>
      <c r="BI51" t="s">
        <v>118</v>
      </c>
      <c r="BJ51" t="s">
        <v>272</v>
      </c>
      <c r="BK51" t="s">
        <v>69</v>
      </c>
      <c r="BL51">
        <v>0.89203532315219181</v>
      </c>
      <c r="BM51">
        <v>5647</v>
      </c>
      <c r="BN51" t="s">
        <v>121</v>
      </c>
      <c r="BO51" t="s">
        <v>221</v>
      </c>
      <c r="BP51">
        <v>2</v>
      </c>
      <c r="BQ51">
        <v>408.41999999999996</v>
      </c>
      <c r="BR51">
        <v>4.9239727462169612E-2</v>
      </c>
      <c r="BS51">
        <v>0.41203786768299544</v>
      </c>
      <c r="BT51">
        <v>0.12487145585426766</v>
      </c>
      <c r="BU51">
        <v>12.781000000000001</v>
      </c>
      <c r="BV51">
        <v>0</v>
      </c>
      <c r="BW51">
        <v>8.3247637236178456</v>
      </c>
      <c r="BX51">
        <v>18</v>
      </c>
      <c r="BY51">
        <v>0</v>
      </c>
      <c r="BZ51">
        <v>34</v>
      </c>
    </row>
    <row r="52" spans="1:78" ht="16.5">
      <c r="A52" s="107" t="str">
        <f t="shared" si="1"/>
        <v>세운교통</v>
      </c>
      <c r="B52" s="108" t="str">
        <f t="shared" si="2"/>
        <v>최희철</v>
      </c>
      <c r="C52" s="109" t="str">
        <f t="shared" si="3"/>
        <v>A</v>
      </c>
      <c r="D52" s="110">
        <f t="shared" si="4"/>
        <v>0.99857142857142855</v>
      </c>
      <c r="E52" s="111">
        <f t="shared" si="5"/>
        <v>9248</v>
      </c>
      <c r="F52" s="112" t="str">
        <f t="shared" si="6"/>
        <v>28</v>
      </c>
      <c r="G52" s="113" t="str">
        <f t="shared" si="7"/>
        <v>73아1018</v>
      </c>
      <c r="H52" s="114">
        <f t="shared" si="8"/>
        <v>1</v>
      </c>
      <c r="I52" s="115">
        <f t="shared" si="9"/>
        <v>2172.5030000000002</v>
      </c>
      <c r="J52" s="116">
        <f t="shared" si="10"/>
        <v>4.6574062310200922E-3</v>
      </c>
      <c r="K52" s="116">
        <f t="shared" si="11"/>
        <v>0.42535079763111566</v>
      </c>
      <c r="L52" s="116">
        <f t="shared" si="12"/>
        <v>0.23060957798447226</v>
      </c>
      <c r="M52" s="117">
        <f t="shared" si="13"/>
        <v>16.024999999999999</v>
      </c>
      <c r="N52" s="118">
        <f t="shared" si="14"/>
        <v>0.9666269735876083</v>
      </c>
      <c r="O52" s="118">
        <f t="shared" si="15"/>
        <v>3.9125377502355576</v>
      </c>
      <c r="P52" s="219">
        <f t="shared" si="16"/>
        <v>63</v>
      </c>
      <c r="Q52" s="220">
        <f t="shared" si="17"/>
        <v>21</v>
      </c>
      <c r="R52" s="220">
        <f t="shared" si="18"/>
        <v>85</v>
      </c>
      <c r="T52">
        <v>520</v>
      </c>
      <c r="U52">
        <v>9248</v>
      </c>
      <c r="V52" t="s">
        <v>215</v>
      </c>
      <c r="W52">
        <v>2172.5030000000002</v>
      </c>
      <c r="X52">
        <v>1036.1179999999999</v>
      </c>
      <c r="Y52">
        <v>2.097</v>
      </c>
      <c r="Z52">
        <v>16.024999999999999</v>
      </c>
      <c r="AA52">
        <v>156.31662</v>
      </c>
      <c r="AB52">
        <v>0.72802999999999995</v>
      </c>
      <c r="AC52">
        <v>66.489399000000006</v>
      </c>
      <c r="AD52" s="1">
        <v>501</v>
      </c>
      <c r="AE52">
        <v>21</v>
      </c>
      <c r="AF52">
        <v>85</v>
      </c>
      <c r="AG52">
        <v>72</v>
      </c>
      <c r="AH52">
        <v>13.898092999999999</v>
      </c>
      <c r="AI52">
        <v>281.3</v>
      </c>
      <c r="AJ52">
        <v>0</v>
      </c>
      <c r="AK52">
        <v>63</v>
      </c>
      <c r="AL52">
        <v>42395</v>
      </c>
      <c r="AM52">
        <v>0.99857142857142855</v>
      </c>
      <c r="AN52" t="s">
        <v>66</v>
      </c>
      <c r="AO52">
        <v>2172.5030000000002</v>
      </c>
      <c r="AP52" t="s">
        <v>423</v>
      </c>
      <c r="AQ52" t="s">
        <v>118</v>
      </c>
      <c r="AR52" t="s">
        <v>122</v>
      </c>
      <c r="AS52" t="s">
        <v>118</v>
      </c>
      <c r="AT52" t="s">
        <v>122</v>
      </c>
      <c r="AU52" t="s">
        <v>190</v>
      </c>
      <c r="AV52" t="s">
        <v>215</v>
      </c>
      <c r="AW52" t="s">
        <v>66</v>
      </c>
      <c r="AX52">
        <v>9248</v>
      </c>
      <c r="AY52" t="s">
        <v>312</v>
      </c>
      <c r="AZ52">
        <v>1</v>
      </c>
      <c r="BA52" t="s">
        <v>313</v>
      </c>
      <c r="BB52">
        <v>1</v>
      </c>
      <c r="BC52">
        <v>1</v>
      </c>
      <c r="BE52" t="s">
        <v>71</v>
      </c>
      <c r="BF52">
        <v>-1</v>
      </c>
      <c r="BG52" t="s">
        <v>231</v>
      </c>
      <c r="BI52" t="s">
        <v>118</v>
      </c>
      <c r="BJ52" t="s">
        <v>215</v>
      </c>
      <c r="BK52" t="s">
        <v>66</v>
      </c>
      <c r="BL52">
        <v>0.99857142857142855</v>
      </c>
      <c r="BM52">
        <v>9248</v>
      </c>
      <c r="BN52" t="s">
        <v>122</v>
      </c>
      <c r="BO52" t="s">
        <v>190</v>
      </c>
      <c r="BP52">
        <v>1</v>
      </c>
      <c r="BQ52">
        <v>2172.5030000000002</v>
      </c>
      <c r="BR52">
        <v>4.6574062310200922E-3</v>
      </c>
      <c r="BS52">
        <v>0.42535079763111566</v>
      </c>
      <c r="BT52">
        <v>0.23060957798447226</v>
      </c>
      <c r="BU52">
        <v>16.024999999999999</v>
      </c>
      <c r="BV52">
        <v>0.9666269735876083</v>
      </c>
      <c r="BW52">
        <v>3.9125377502355576</v>
      </c>
      <c r="BX52">
        <v>63</v>
      </c>
      <c r="BY52">
        <v>21</v>
      </c>
      <c r="BZ52">
        <v>85</v>
      </c>
    </row>
    <row r="53" spans="1:78" ht="16.5">
      <c r="A53" s="124" t="str">
        <f t="shared" si="1"/>
        <v>세운교통</v>
      </c>
      <c r="B53" s="125" t="str">
        <f t="shared" si="2"/>
        <v>허정훈</v>
      </c>
      <c r="C53" s="126" t="str">
        <f t="shared" si="3"/>
        <v>S</v>
      </c>
      <c r="D53" s="127">
        <f t="shared" si="4"/>
        <v>1.0541621361218196</v>
      </c>
      <c r="E53" s="128">
        <f t="shared" si="5"/>
        <v>9092</v>
      </c>
      <c r="F53" s="129" t="str">
        <f t="shared" si="6"/>
        <v>11</v>
      </c>
      <c r="G53" s="130" t="str">
        <f t="shared" si="7"/>
        <v>70바3841</v>
      </c>
      <c r="H53" s="131">
        <f t="shared" si="8"/>
        <v>3</v>
      </c>
      <c r="I53" s="132">
        <f t="shared" si="9"/>
        <v>684.54099999999994</v>
      </c>
      <c r="J53" s="133">
        <f t="shared" si="10"/>
        <v>3.4895503401252435E-2</v>
      </c>
      <c r="K53" s="133">
        <f t="shared" si="11"/>
        <v>0.38506089143474298</v>
      </c>
      <c r="L53" s="133">
        <f t="shared" si="12"/>
        <v>0.30677490464413382</v>
      </c>
      <c r="M53" s="134">
        <f t="shared" si="13"/>
        <v>13.978999999999999</v>
      </c>
      <c r="N53" s="135">
        <f t="shared" si="14"/>
        <v>0</v>
      </c>
      <c r="O53" s="135">
        <f t="shared" si="15"/>
        <v>35.498238965964056</v>
      </c>
      <c r="P53" s="217">
        <f t="shared" si="16"/>
        <v>10</v>
      </c>
      <c r="Q53" s="218">
        <f t="shared" si="17"/>
        <v>0</v>
      </c>
      <c r="R53" s="218">
        <f t="shared" si="18"/>
        <v>243</v>
      </c>
      <c r="T53">
        <v>520</v>
      </c>
      <c r="U53">
        <v>9092</v>
      </c>
      <c r="V53" t="s">
        <v>273</v>
      </c>
      <c r="W53">
        <v>684.54100000000005</v>
      </c>
      <c r="X53">
        <v>315.31400000000002</v>
      </c>
      <c r="Y53">
        <v>2.1709999999999998</v>
      </c>
      <c r="Z53">
        <v>13.978999999999999</v>
      </c>
      <c r="AA53">
        <v>47.132491000000002</v>
      </c>
      <c r="AB53">
        <v>1.644712</v>
      </c>
      <c r="AC53">
        <v>18.148879000000001</v>
      </c>
      <c r="AD53" s="1">
        <v>210</v>
      </c>
      <c r="AE53">
        <v>0</v>
      </c>
      <c r="AF53">
        <v>243</v>
      </c>
      <c r="AG53">
        <v>75</v>
      </c>
      <c r="AH53">
        <v>14.523759999999999</v>
      </c>
      <c r="AI53">
        <v>264</v>
      </c>
      <c r="AJ53">
        <v>0</v>
      </c>
      <c r="AK53">
        <v>10</v>
      </c>
      <c r="AL53">
        <v>3122</v>
      </c>
      <c r="AM53">
        <v>1.0541621361218196</v>
      </c>
      <c r="AN53" t="s">
        <v>71</v>
      </c>
      <c r="AO53">
        <v>338.96699999999998</v>
      </c>
      <c r="AP53" t="s">
        <v>424</v>
      </c>
      <c r="AQ53" t="s">
        <v>118</v>
      </c>
      <c r="AR53" t="s">
        <v>119</v>
      </c>
      <c r="AS53" t="s">
        <v>118</v>
      </c>
      <c r="AT53" t="s">
        <v>119</v>
      </c>
      <c r="AU53" t="s">
        <v>353</v>
      </c>
      <c r="AV53" t="s">
        <v>273</v>
      </c>
      <c r="AW53" t="s">
        <v>71</v>
      </c>
      <c r="AX53">
        <v>9092</v>
      </c>
      <c r="AY53" t="s">
        <v>309</v>
      </c>
      <c r="AZ53">
        <v>5</v>
      </c>
      <c r="BA53" t="s">
        <v>425</v>
      </c>
      <c r="BB53">
        <v>3</v>
      </c>
      <c r="BC53">
        <v>1</v>
      </c>
      <c r="BE53" t="s">
        <v>71</v>
      </c>
      <c r="BF53">
        <v>0</v>
      </c>
      <c r="BG53" t="s">
        <v>232</v>
      </c>
      <c r="BI53" t="s">
        <v>118</v>
      </c>
      <c r="BJ53" t="s">
        <v>273</v>
      </c>
      <c r="BK53" t="s">
        <v>71</v>
      </c>
      <c r="BL53">
        <v>1.0541621361218196</v>
      </c>
      <c r="BM53">
        <v>9092</v>
      </c>
      <c r="BN53" t="s">
        <v>119</v>
      </c>
      <c r="BO53" t="s">
        <v>353</v>
      </c>
      <c r="BP53">
        <v>3</v>
      </c>
      <c r="BQ53">
        <v>684.54099999999994</v>
      </c>
      <c r="BR53">
        <v>3.4895503401252435E-2</v>
      </c>
      <c r="BS53">
        <v>0.38506089143474298</v>
      </c>
      <c r="BT53">
        <v>0.30677490464413376</v>
      </c>
      <c r="BU53">
        <v>13.978999999999999</v>
      </c>
      <c r="BV53">
        <v>0</v>
      </c>
      <c r="BW53">
        <v>35.498238965964056</v>
      </c>
      <c r="BX53">
        <v>10</v>
      </c>
      <c r="BY53">
        <v>0</v>
      </c>
      <c r="BZ53">
        <v>243</v>
      </c>
    </row>
    <row r="54" spans="1:78" ht="16.5">
      <c r="A54" s="107" t="str">
        <f t="shared" si="1"/>
        <v>세운교통</v>
      </c>
      <c r="B54" s="108" t="str">
        <f t="shared" si="2"/>
        <v>황숙이</v>
      </c>
      <c r="C54" s="109" t="str">
        <f t="shared" si="3"/>
        <v>B</v>
      </c>
      <c r="D54" s="110">
        <f t="shared" si="4"/>
        <v>0.9481200274217102</v>
      </c>
      <c r="E54" s="111">
        <f t="shared" si="5"/>
        <v>7968</v>
      </c>
      <c r="F54" s="112" t="str">
        <f t="shared" si="6"/>
        <v>24-1</v>
      </c>
      <c r="G54" s="113" t="str">
        <f t="shared" si="7"/>
        <v>70바3833</v>
      </c>
      <c r="H54" s="114">
        <f t="shared" si="8"/>
        <v>2</v>
      </c>
      <c r="I54" s="115">
        <f t="shared" si="9"/>
        <v>2048.2660000000001</v>
      </c>
      <c r="J54" s="116">
        <f t="shared" si="10"/>
        <v>3.5736080625350691E-2</v>
      </c>
      <c r="K54" s="116">
        <f t="shared" si="11"/>
        <v>0.39678730311866589</v>
      </c>
      <c r="L54" s="116">
        <f t="shared" si="12"/>
        <v>8.5438121806445055E-2</v>
      </c>
      <c r="M54" s="117">
        <f t="shared" si="13"/>
        <v>11.64</v>
      </c>
      <c r="N54" s="118">
        <f t="shared" si="14"/>
        <v>9.7643567778794349E-2</v>
      </c>
      <c r="O54" s="118">
        <f t="shared" si="15"/>
        <v>10.106109265105216</v>
      </c>
      <c r="P54" s="219">
        <f t="shared" si="16"/>
        <v>43</v>
      </c>
      <c r="Q54" s="220">
        <f t="shared" si="17"/>
        <v>2</v>
      </c>
      <c r="R54" s="220">
        <f t="shared" si="18"/>
        <v>207</v>
      </c>
      <c r="T54">
        <v>520</v>
      </c>
      <c r="U54">
        <v>7968</v>
      </c>
      <c r="V54" t="s">
        <v>216</v>
      </c>
      <c r="W54">
        <v>2048.2660000000001</v>
      </c>
      <c r="X54">
        <v>939.40300000000002</v>
      </c>
      <c r="Y54">
        <v>2.1800000000000002</v>
      </c>
      <c r="Z54">
        <v>11.64</v>
      </c>
      <c r="AA54">
        <v>130.71858800000001</v>
      </c>
      <c r="AB54">
        <v>4.6713699999999996</v>
      </c>
      <c r="AC54">
        <v>51.867476000000003</v>
      </c>
      <c r="AD54" s="1">
        <v>175</v>
      </c>
      <c r="AE54">
        <v>2</v>
      </c>
      <c r="AF54">
        <v>207</v>
      </c>
      <c r="AG54">
        <v>89</v>
      </c>
      <c r="AH54">
        <v>15.669278</v>
      </c>
      <c r="AI54">
        <v>2251.6999999999998</v>
      </c>
      <c r="AJ54">
        <v>51.8</v>
      </c>
      <c r="AK54">
        <v>43</v>
      </c>
      <c r="AL54">
        <v>40281</v>
      </c>
      <c r="AM54">
        <v>0.9481200274217102</v>
      </c>
      <c r="AN54" t="s">
        <v>68</v>
      </c>
      <c r="AO54">
        <v>1939.7950000000001</v>
      </c>
      <c r="AP54" t="s">
        <v>426</v>
      </c>
      <c r="AQ54" t="s">
        <v>118</v>
      </c>
      <c r="AR54" t="s">
        <v>120</v>
      </c>
      <c r="AS54" t="s">
        <v>118</v>
      </c>
      <c r="AT54" t="s">
        <v>120</v>
      </c>
      <c r="AU54" t="s">
        <v>183</v>
      </c>
      <c r="AV54" t="s">
        <v>216</v>
      </c>
      <c r="AW54" t="s">
        <v>68</v>
      </c>
      <c r="AX54">
        <v>7968</v>
      </c>
      <c r="AY54" t="s">
        <v>317</v>
      </c>
      <c r="AZ54">
        <v>1</v>
      </c>
      <c r="BA54" t="s">
        <v>242</v>
      </c>
      <c r="BB54">
        <v>2</v>
      </c>
      <c r="BC54">
        <v>1</v>
      </c>
      <c r="BE54" t="s">
        <v>66</v>
      </c>
      <c r="BF54">
        <v>-1</v>
      </c>
      <c r="BG54" t="s">
        <v>231</v>
      </c>
      <c r="BI54" t="s">
        <v>118</v>
      </c>
      <c r="BJ54" t="s">
        <v>216</v>
      </c>
      <c r="BK54" t="s">
        <v>68</v>
      </c>
      <c r="BL54">
        <v>0.9481200274217102</v>
      </c>
      <c r="BM54">
        <v>7968</v>
      </c>
      <c r="BN54" t="s">
        <v>120</v>
      </c>
      <c r="BO54" t="s">
        <v>183</v>
      </c>
      <c r="BP54">
        <v>2</v>
      </c>
      <c r="BQ54">
        <v>2048.2660000000001</v>
      </c>
      <c r="BR54">
        <v>3.5736080625350691E-2</v>
      </c>
      <c r="BS54">
        <v>0.39678730311866589</v>
      </c>
      <c r="BT54">
        <v>8.5438121806445055E-2</v>
      </c>
      <c r="BU54">
        <v>11.64</v>
      </c>
      <c r="BV54">
        <v>9.7643567778794349E-2</v>
      </c>
      <c r="BW54">
        <v>10.106109265105216</v>
      </c>
      <c r="BX54">
        <v>43</v>
      </c>
      <c r="BY54">
        <v>2</v>
      </c>
      <c r="BZ54">
        <v>207</v>
      </c>
    </row>
  </sheetData>
  <sortState xmlns:xlrd2="http://schemas.microsoft.com/office/spreadsheetml/2017/richdata2" ref="T4:AN54">
    <sortCondition ref="AB4:AB54"/>
    <sortCondition descending="1" ref="AD4:AD54"/>
  </sortState>
  <phoneticPr fontId="2" type="noConversion"/>
  <conditionalFormatting sqref="C5:D54">
    <cfRule type="containsText" dxfId="29" priority="1" operator="containsText" text="F">
      <formula>NOT(ISERROR(SEARCH("F",C5)))</formula>
    </cfRule>
    <cfRule type="containsText" dxfId="28" priority="2" operator="containsText" text="D">
      <formula>NOT(ISERROR(SEARCH("D",C5)))</formula>
    </cfRule>
    <cfRule type="containsText" dxfId="27" priority="3" operator="containsText" text="C">
      <formula>NOT(ISERROR(SEARCH("C",C5)))</formula>
    </cfRule>
    <cfRule type="containsText" dxfId="26" priority="4" operator="containsText" text="B">
      <formula>NOT(ISERROR(SEARCH("B",C5)))</formula>
    </cfRule>
    <cfRule type="containsText" dxfId="25" priority="5" operator="containsText" text="A">
      <formula>NOT(ISERROR(SEARCH("A",C5)))</formula>
    </cfRule>
    <cfRule type="containsText" dxfId="2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4" t="s">
        <v>427</v>
      </c>
      <c r="B2" s="295"/>
      <c r="C2" s="296"/>
      <c r="D2" s="296"/>
      <c r="E2" s="294"/>
      <c r="F2" s="297"/>
      <c r="G2" s="294"/>
      <c r="H2" s="294"/>
      <c r="I2" s="294"/>
      <c r="J2" s="294"/>
      <c r="K2" s="298"/>
      <c r="L2" s="298"/>
      <c r="M2" s="298"/>
      <c r="N2" s="298"/>
      <c r="O2" s="298"/>
      <c r="P2" s="298"/>
      <c r="Q2" s="298"/>
      <c r="R2" s="298"/>
    </row>
    <row r="3" spans="1:18">
      <c r="A3" s="298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</row>
    <row r="4" spans="1:18" ht="26.25">
      <c r="A4" s="299" t="s">
        <v>428</v>
      </c>
      <c r="B4" s="300"/>
      <c r="C4" s="301"/>
      <c r="D4" s="302"/>
      <c r="E4" s="303"/>
      <c r="F4" s="304"/>
      <c r="G4" s="298"/>
      <c r="H4" s="303"/>
      <c r="I4" s="298"/>
      <c r="J4" s="298"/>
      <c r="K4" s="298"/>
      <c r="L4" s="298"/>
      <c r="M4" s="298"/>
      <c r="N4" s="298"/>
      <c r="O4" s="298"/>
      <c r="P4" s="298"/>
      <c r="Q4" s="298"/>
      <c r="R4" s="298"/>
    </row>
    <row r="5" spans="1:18" ht="26.25">
      <c r="A5" s="305"/>
      <c r="B5" s="298"/>
      <c r="C5" s="298"/>
      <c r="D5" s="298"/>
      <c r="E5" s="298"/>
      <c r="F5" s="298"/>
      <c r="G5" s="298"/>
      <c r="H5" s="298"/>
      <c r="I5" s="298"/>
      <c r="J5" s="298"/>
      <c r="K5" s="305"/>
      <c r="L5" s="298"/>
      <c r="M5" s="298"/>
      <c r="N5" s="298"/>
      <c r="O5" s="298"/>
      <c r="P5" s="298"/>
      <c r="Q5" s="298"/>
      <c r="R5" s="298"/>
    </row>
    <row r="6" spans="1:18" ht="17.25">
      <c r="A6" s="306" t="s">
        <v>429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</row>
    <row r="7" spans="1:18" ht="17.25">
      <c r="A7" s="306"/>
      <c r="B7" s="298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</row>
    <row r="8" spans="1:18" ht="17.25">
      <c r="A8" s="307" t="s">
        <v>171</v>
      </c>
      <c r="B8" s="308"/>
      <c r="C8" s="308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</row>
    <row r="9" spans="1:18">
      <c r="A9" s="308"/>
      <c r="B9" s="308"/>
      <c r="C9" s="308"/>
      <c r="D9" s="308"/>
      <c r="E9" s="308"/>
      <c r="F9" s="308"/>
      <c r="G9" s="308"/>
      <c r="H9" s="308"/>
      <c r="I9" s="308"/>
      <c r="J9" s="308"/>
      <c r="K9" s="308"/>
      <c r="L9" s="308"/>
      <c r="M9" s="308"/>
      <c r="N9" s="308"/>
      <c r="O9" s="308"/>
      <c r="P9" s="308"/>
      <c r="Q9" s="308"/>
      <c r="R9" s="308"/>
    </row>
    <row r="10" spans="1:18">
      <c r="A10" s="308" t="s">
        <v>430</v>
      </c>
      <c r="B10" s="308"/>
      <c r="C10" s="308"/>
      <c r="D10" s="308"/>
      <c r="E10" s="308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</row>
    <row r="11" spans="1:18">
      <c r="A11" s="308"/>
      <c r="B11" s="308"/>
      <c r="C11" s="308"/>
      <c r="D11" s="308"/>
      <c r="E11" s="308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</row>
    <row r="12" spans="1:18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</row>
    <row r="13" spans="1:18" ht="37.5" customHeight="1">
      <c r="A13" s="246" t="s">
        <v>0</v>
      </c>
      <c r="B13" s="247" t="s">
        <v>74</v>
      </c>
      <c r="C13" s="239" t="s">
        <v>65</v>
      </c>
      <c r="D13" s="239" t="s">
        <v>158</v>
      </c>
      <c r="E13" s="248" t="s">
        <v>144</v>
      </c>
      <c r="F13" s="247" t="s">
        <v>149</v>
      </c>
      <c r="G13" s="248" t="s">
        <v>147</v>
      </c>
      <c r="H13" s="248" t="s">
        <v>151</v>
      </c>
      <c r="I13" s="240" t="s">
        <v>153</v>
      </c>
      <c r="J13" s="248" t="s">
        <v>11</v>
      </c>
      <c r="K13" s="248" t="s">
        <v>12</v>
      </c>
      <c r="L13" s="248" t="s">
        <v>13</v>
      </c>
      <c r="M13" s="248" t="s">
        <v>106</v>
      </c>
      <c r="N13" s="248" t="s">
        <v>6</v>
      </c>
      <c r="O13" s="248" t="s">
        <v>7</v>
      </c>
      <c r="P13" s="248" t="s">
        <v>162</v>
      </c>
      <c r="Q13" s="309" t="s">
        <v>164</v>
      </c>
      <c r="R13" s="309" t="s">
        <v>165</v>
      </c>
    </row>
    <row r="14" spans="1:18" ht="16.5">
      <c r="A14" s="249" t="s">
        <v>118</v>
      </c>
      <c r="B14" s="250" t="s">
        <v>238</v>
      </c>
      <c r="C14" s="241" t="s">
        <v>67</v>
      </c>
      <c r="D14" s="242">
        <v>0.84363636363636363</v>
      </c>
      <c r="E14" s="251">
        <v>8480</v>
      </c>
      <c r="F14" s="243" t="s">
        <v>122</v>
      </c>
      <c r="G14" s="252" t="s">
        <v>239</v>
      </c>
      <c r="H14" s="253">
        <v>1</v>
      </c>
      <c r="I14" s="244">
        <v>6038.0680000000002</v>
      </c>
      <c r="J14" s="245">
        <v>2.7711411989653122E-2</v>
      </c>
      <c r="K14" s="245">
        <v>0.46649510224153712</v>
      </c>
      <c r="L14" s="245">
        <v>0.12851792990738098</v>
      </c>
      <c r="M14" s="310">
        <v>17.489000000000001</v>
      </c>
      <c r="N14" s="311">
        <v>8.2807944527951649E-2</v>
      </c>
      <c r="O14" s="311">
        <v>9.3572977316585373</v>
      </c>
      <c r="P14" s="312">
        <v>276</v>
      </c>
      <c r="Q14" s="313">
        <v>5</v>
      </c>
      <c r="R14" s="313">
        <v>565</v>
      </c>
    </row>
    <row r="15" spans="1:18" ht="16.5">
      <c r="A15" s="249" t="s">
        <v>118</v>
      </c>
      <c r="B15" s="250" t="s">
        <v>261</v>
      </c>
      <c r="C15" s="241" t="s">
        <v>70</v>
      </c>
      <c r="D15" s="242">
        <v>0.71772727272727266</v>
      </c>
      <c r="E15" s="251">
        <v>7573</v>
      </c>
      <c r="F15" s="243" t="s">
        <v>123</v>
      </c>
      <c r="G15" s="252" t="s">
        <v>259</v>
      </c>
      <c r="H15" s="253">
        <v>1</v>
      </c>
      <c r="I15" s="244">
        <v>888.25599999999997</v>
      </c>
      <c r="J15" s="245">
        <v>1.7139422543389436E-2</v>
      </c>
      <c r="K15" s="245">
        <v>0.47716851947181632</v>
      </c>
      <c r="L15" s="245">
        <v>0.20151848115858492</v>
      </c>
      <c r="M15" s="310">
        <v>16.888000000000002</v>
      </c>
      <c r="N15" s="311">
        <v>1.3509618848620217</v>
      </c>
      <c r="O15" s="311">
        <v>23.304092513869875</v>
      </c>
      <c r="P15" s="312">
        <v>46</v>
      </c>
      <c r="Q15" s="313">
        <v>12</v>
      </c>
      <c r="R15" s="313">
        <v>207</v>
      </c>
    </row>
    <row r="16" spans="1:18" ht="16.5">
      <c r="A16" s="249" t="s">
        <v>118</v>
      </c>
      <c r="B16" s="250" t="s">
        <v>230</v>
      </c>
      <c r="C16" s="241" t="s">
        <v>67</v>
      </c>
      <c r="D16" s="242">
        <v>0.83826086956521739</v>
      </c>
      <c r="E16" s="251">
        <v>4298</v>
      </c>
      <c r="F16" s="243" t="s">
        <v>120</v>
      </c>
      <c r="G16" s="252" t="s">
        <v>184</v>
      </c>
      <c r="H16" s="253">
        <v>1</v>
      </c>
      <c r="I16" s="244">
        <v>1128.712</v>
      </c>
      <c r="J16" s="245">
        <v>2.8126996314274975E-2</v>
      </c>
      <c r="K16" s="245">
        <v>0.42807879685392586</v>
      </c>
      <c r="L16" s="245">
        <v>0.1798510160253457</v>
      </c>
      <c r="M16" s="310">
        <v>15.606</v>
      </c>
      <c r="N16" s="311">
        <v>8.8596559618396895E-2</v>
      </c>
      <c r="O16" s="311">
        <v>46.513193799658374</v>
      </c>
      <c r="P16" s="312">
        <v>26</v>
      </c>
      <c r="Q16" s="313">
        <v>1</v>
      </c>
      <c r="R16" s="313">
        <v>525</v>
      </c>
    </row>
    <row r="17" spans="1:18" ht="16.5">
      <c r="A17" s="249" t="s">
        <v>118</v>
      </c>
      <c r="B17" s="250" t="s">
        <v>199</v>
      </c>
      <c r="C17" s="241" t="s">
        <v>70</v>
      </c>
      <c r="D17" s="242">
        <v>0.78130434782608704</v>
      </c>
      <c r="E17" s="251">
        <v>6764</v>
      </c>
      <c r="F17" s="243" t="s">
        <v>120</v>
      </c>
      <c r="G17" s="252" t="s">
        <v>184</v>
      </c>
      <c r="H17" s="253">
        <v>1</v>
      </c>
      <c r="I17" s="244">
        <v>1689.202</v>
      </c>
      <c r="J17" s="245">
        <v>3.1224945564787353E-2</v>
      </c>
      <c r="K17" s="245">
        <v>0.4422271485792646</v>
      </c>
      <c r="L17" s="245">
        <v>0.1746386755402847</v>
      </c>
      <c r="M17" s="310">
        <v>18.391999999999999</v>
      </c>
      <c r="N17" s="311">
        <v>0.5919955103060498</v>
      </c>
      <c r="O17" s="311">
        <v>77.018615890817088</v>
      </c>
      <c r="P17" s="312">
        <v>46</v>
      </c>
      <c r="Q17" s="313">
        <v>10</v>
      </c>
      <c r="R17" s="313">
        <v>1301</v>
      </c>
    </row>
    <row r="18" spans="1:18" ht="16.5">
      <c r="A18" s="249" t="s">
        <v>118</v>
      </c>
      <c r="B18" s="250" t="s">
        <v>200</v>
      </c>
      <c r="C18" s="241" t="s">
        <v>67</v>
      </c>
      <c r="D18" s="242">
        <v>0.81826086956521737</v>
      </c>
      <c r="E18" s="251">
        <v>9696</v>
      </c>
      <c r="F18" s="243" t="s">
        <v>120</v>
      </c>
      <c r="G18" s="252" t="s">
        <v>182</v>
      </c>
      <c r="H18" s="253">
        <v>1</v>
      </c>
      <c r="I18" s="244">
        <v>5439.4669999999996</v>
      </c>
      <c r="J18" s="245">
        <v>3.2318376154673319E-2</v>
      </c>
      <c r="K18" s="245">
        <v>0.41302780705779324</v>
      </c>
      <c r="L18" s="245">
        <v>0.12666682231917209</v>
      </c>
      <c r="M18" s="310">
        <v>13.298</v>
      </c>
      <c r="N18" s="311">
        <v>0.11030492509652141</v>
      </c>
      <c r="O18" s="311">
        <v>8.9898513953664949</v>
      </c>
      <c r="P18" s="312">
        <v>120</v>
      </c>
      <c r="Q18" s="313">
        <v>6</v>
      </c>
      <c r="R18" s="313">
        <v>489</v>
      </c>
    </row>
    <row r="19" spans="1:18" ht="16.5">
      <c r="A19" s="249" t="s">
        <v>118</v>
      </c>
      <c r="B19" s="250" t="s">
        <v>224</v>
      </c>
      <c r="C19" s="241" t="s">
        <v>70</v>
      </c>
      <c r="D19" s="242">
        <v>0.7268181818181817</v>
      </c>
      <c r="E19" s="251">
        <v>9974</v>
      </c>
      <c r="F19" s="243" t="s">
        <v>123</v>
      </c>
      <c r="G19" s="252" t="s">
        <v>223</v>
      </c>
      <c r="H19" s="253">
        <v>1</v>
      </c>
      <c r="I19" s="244">
        <v>1632.508</v>
      </c>
      <c r="J19" s="245">
        <v>3.1820040207473185E-2</v>
      </c>
      <c r="K19" s="245">
        <v>0.41124924885192449</v>
      </c>
      <c r="L19" s="245">
        <v>0.17702822895814294</v>
      </c>
      <c r="M19" s="310">
        <v>16.742000000000001</v>
      </c>
      <c r="N19" s="311">
        <v>0.61255442546070216</v>
      </c>
      <c r="O19" s="311">
        <v>10.413425232831937</v>
      </c>
      <c r="P19" s="312">
        <v>60</v>
      </c>
      <c r="Q19" s="313">
        <v>10</v>
      </c>
      <c r="R19" s="313">
        <v>170</v>
      </c>
    </row>
    <row r="20" spans="1:18" ht="16.5">
      <c r="A20" s="249" t="s">
        <v>118</v>
      </c>
      <c r="B20" s="250" t="s">
        <v>382</v>
      </c>
      <c r="C20" s="241" t="s">
        <v>67</v>
      </c>
      <c r="D20" s="242">
        <v>0.80260869565217396</v>
      </c>
      <c r="E20" s="251">
        <v>6852</v>
      </c>
      <c r="F20" s="243" t="s">
        <v>120</v>
      </c>
      <c r="G20" s="252" t="s">
        <v>354</v>
      </c>
      <c r="H20" s="253">
        <v>1</v>
      </c>
      <c r="I20" s="244">
        <v>3467.0479999999998</v>
      </c>
      <c r="J20" s="245">
        <v>2.1947412611781947E-2</v>
      </c>
      <c r="K20" s="245">
        <v>0.46109386935643876</v>
      </c>
      <c r="L20" s="245">
        <v>0.19007524556914127</v>
      </c>
      <c r="M20" s="310">
        <v>16.838000000000001</v>
      </c>
      <c r="N20" s="311">
        <v>0.43264471677346261</v>
      </c>
      <c r="O20" s="311">
        <v>70.059601136182721</v>
      </c>
      <c r="P20" s="312">
        <v>99</v>
      </c>
      <c r="Q20" s="313">
        <v>15</v>
      </c>
      <c r="R20" s="313">
        <v>2429</v>
      </c>
    </row>
    <row r="21" spans="1:18" ht="16.5">
      <c r="A21" s="249" t="s">
        <v>118</v>
      </c>
      <c r="B21" s="250" t="s">
        <v>387</v>
      </c>
      <c r="C21" s="241" t="s">
        <v>70</v>
      </c>
      <c r="D21" s="242">
        <v>0.77869565217391312</v>
      </c>
      <c r="E21" s="251">
        <v>7390</v>
      </c>
      <c r="F21" s="243" t="s">
        <v>120</v>
      </c>
      <c r="G21" s="252" t="s">
        <v>356</v>
      </c>
      <c r="H21" s="253">
        <v>1</v>
      </c>
      <c r="I21" s="244">
        <v>3094.64</v>
      </c>
      <c r="J21" s="245">
        <v>5.3576171584475481E-2</v>
      </c>
      <c r="K21" s="245">
        <v>0.3935691981038319</v>
      </c>
      <c r="L21" s="245">
        <v>0.18677455212884214</v>
      </c>
      <c r="M21" s="310">
        <v>16.466000000000001</v>
      </c>
      <c r="N21" s="311">
        <v>0.25851149083576769</v>
      </c>
      <c r="O21" s="311">
        <v>58.035829692629839</v>
      </c>
      <c r="P21" s="312">
        <v>57</v>
      </c>
      <c r="Q21" s="313">
        <v>8</v>
      </c>
      <c r="R21" s="313">
        <v>1796</v>
      </c>
    </row>
    <row r="22" spans="1:18" ht="16.5">
      <c r="A22" s="249" t="s">
        <v>118</v>
      </c>
      <c r="B22" s="250" t="s">
        <v>269</v>
      </c>
      <c r="C22" s="241" t="s">
        <v>70</v>
      </c>
      <c r="D22" s="242">
        <v>0.78337864572836646</v>
      </c>
      <c r="E22" s="251">
        <v>8672</v>
      </c>
      <c r="F22" s="243" t="s">
        <v>122</v>
      </c>
      <c r="G22" s="252" t="s">
        <v>233</v>
      </c>
      <c r="H22" s="253">
        <v>3</v>
      </c>
      <c r="I22" s="244">
        <v>402.75</v>
      </c>
      <c r="J22" s="245">
        <v>5.556609593739377E-2</v>
      </c>
      <c r="K22" s="245">
        <v>0.47110870456927817</v>
      </c>
      <c r="L22" s="245">
        <v>0.23091247672253259</v>
      </c>
      <c r="M22" s="310">
        <v>19.574999999999999</v>
      </c>
      <c r="N22" s="311">
        <v>0</v>
      </c>
      <c r="O22" s="311">
        <v>29.962494007501199</v>
      </c>
      <c r="P22" s="312">
        <v>25</v>
      </c>
      <c r="Q22" s="313">
        <v>0</v>
      </c>
      <c r="R22" s="313">
        <v>191</v>
      </c>
    </row>
    <row r="23" spans="1:18" ht="16.5">
      <c r="A23" s="249" t="s">
        <v>118</v>
      </c>
      <c r="B23" s="250" t="s">
        <v>270</v>
      </c>
      <c r="C23" s="241" t="s">
        <v>70</v>
      </c>
      <c r="D23" s="242">
        <v>0.7704346628912091</v>
      </c>
      <c r="E23" s="251">
        <v>3853</v>
      </c>
      <c r="F23" s="243" t="s">
        <v>120</v>
      </c>
      <c r="G23" s="252" t="s">
        <v>185</v>
      </c>
      <c r="H23" s="253">
        <v>2</v>
      </c>
      <c r="I23" s="244">
        <v>791.71900000000005</v>
      </c>
      <c r="J23" s="245">
        <v>5.0952318349971278E-2</v>
      </c>
      <c r="K23" s="245">
        <v>0.41507253972801389</v>
      </c>
      <c r="L23" s="245">
        <v>0.14020125827471613</v>
      </c>
      <c r="M23" s="310">
        <v>17.946000000000002</v>
      </c>
      <c r="N23" s="311">
        <v>0.12630743988713167</v>
      </c>
      <c r="O23" s="311">
        <v>28.04025165494323</v>
      </c>
      <c r="P23" s="312">
        <v>27</v>
      </c>
      <c r="Q23" s="313">
        <v>1</v>
      </c>
      <c r="R23" s="313">
        <v>222</v>
      </c>
    </row>
    <row r="24" spans="1:18" ht="16.5">
      <c r="A24" s="249" t="s">
        <v>118</v>
      </c>
      <c r="B24" s="250" t="s">
        <v>206</v>
      </c>
      <c r="C24" s="241" t="s">
        <v>67</v>
      </c>
      <c r="D24" s="242">
        <v>0.83454545454545448</v>
      </c>
      <c r="E24" s="251">
        <v>8177</v>
      </c>
      <c r="F24" s="243" t="s">
        <v>123</v>
      </c>
      <c r="G24" s="252" t="s">
        <v>192</v>
      </c>
      <c r="H24" s="253">
        <v>1</v>
      </c>
      <c r="I24" s="244">
        <v>2741.0709999999999</v>
      </c>
      <c r="J24" s="245">
        <v>6.1020136830890311E-2</v>
      </c>
      <c r="K24" s="245">
        <v>0.40072073290175791</v>
      </c>
      <c r="L24" s="245">
        <v>0.23603912485302278</v>
      </c>
      <c r="M24" s="310">
        <v>13.736000000000001</v>
      </c>
      <c r="N24" s="311">
        <v>1.7146582485459152</v>
      </c>
      <c r="O24" s="311">
        <v>13.936158530734884</v>
      </c>
      <c r="P24" s="312">
        <v>88</v>
      </c>
      <c r="Q24" s="313">
        <v>47</v>
      </c>
      <c r="R24" s="313">
        <v>382</v>
      </c>
    </row>
    <row r="25" spans="1:18" ht="16.5">
      <c r="A25" s="249" t="s">
        <v>118</v>
      </c>
      <c r="B25" s="250" t="s">
        <v>271</v>
      </c>
      <c r="C25" s="241" t="s">
        <v>67</v>
      </c>
      <c r="D25" s="242">
        <v>0.83921343590567865</v>
      </c>
      <c r="E25" s="251">
        <v>1625</v>
      </c>
      <c r="F25" s="243" t="s">
        <v>121</v>
      </c>
      <c r="G25" s="252" t="s">
        <v>221</v>
      </c>
      <c r="H25" s="253">
        <v>3</v>
      </c>
      <c r="I25" s="244">
        <v>543.93200000000002</v>
      </c>
      <c r="J25" s="245">
        <v>5.1652284280564481E-2</v>
      </c>
      <c r="K25" s="245">
        <v>0.42464248095459289</v>
      </c>
      <c r="L25" s="245">
        <v>0.1890512328841116</v>
      </c>
      <c r="M25" s="310">
        <v>14.132999999999999</v>
      </c>
      <c r="N25" s="311">
        <v>0.36769302045108576</v>
      </c>
      <c r="O25" s="311">
        <v>13.97233477714126</v>
      </c>
      <c r="P25" s="312">
        <v>33</v>
      </c>
      <c r="Q25" s="313">
        <v>2</v>
      </c>
      <c r="R25" s="313">
        <v>76</v>
      </c>
    </row>
    <row r="26" spans="1:18" ht="16.5" customHeight="1">
      <c r="A26" s="249" t="s">
        <v>118</v>
      </c>
      <c r="B26" s="250" t="s">
        <v>276</v>
      </c>
      <c r="C26" s="241" t="s">
        <v>70</v>
      </c>
      <c r="D26" s="242">
        <v>0.78718880846485395</v>
      </c>
      <c r="E26" s="251">
        <v>9099</v>
      </c>
      <c r="F26" s="243" t="s">
        <v>120</v>
      </c>
      <c r="G26" s="252" t="s">
        <v>184</v>
      </c>
      <c r="H26" s="253">
        <v>5</v>
      </c>
      <c r="I26" s="244">
        <v>1204.251</v>
      </c>
      <c r="J26" s="245">
        <v>3.2894837801058681E-2</v>
      </c>
      <c r="K26" s="245">
        <v>0.43540830945786657</v>
      </c>
      <c r="L26" s="245">
        <v>0.16358715915535882</v>
      </c>
      <c r="M26" s="310">
        <v>16.521000000000001</v>
      </c>
      <c r="N26" s="311">
        <v>1.5777441745948311</v>
      </c>
      <c r="O26" s="311">
        <v>44.425954389907091</v>
      </c>
      <c r="P26" s="312">
        <v>42</v>
      </c>
      <c r="Q26" s="313">
        <v>19</v>
      </c>
      <c r="R26" s="313">
        <v>535</v>
      </c>
    </row>
    <row r="27" spans="1:18" ht="16.5">
      <c r="A27" s="249" t="s">
        <v>118</v>
      </c>
      <c r="B27" s="250" t="s">
        <v>208</v>
      </c>
      <c r="C27" s="241" t="s">
        <v>70</v>
      </c>
      <c r="D27" s="242">
        <v>0.78086956521739137</v>
      </c>
      <c r="E27" s="251">
        <v>6465</v>
      </c>
      <c r="F27" s="243" t="s">
        <v>120</v>
      </c>
      <c r="G27" s="252" t="s">
        <v>185</v>
      </c>
      <c r="H27" s="253">
        <v>1</v>
      </c>
      <c r="I27" s="244">
        <v>2980.9180000000001</v>
      </c>
      <c r="J27" s="245">
        <v>3.3961551542449044E-2</v>
      </c>
      <c r="K27" s="245">
        <v>0.4258118878907079</v>
      </c>
      <c r="L27" s="245">
        <v>0.19759013833993419</v>
      </c>
      <c r="M27" s="310">
        <v>20.279</v>
      </c>
      <c r="N27" s="311">
        <v>3.3546712791160303E-2</v>
      </c>
      <c r="O27" s="311">
        <v>20.362854664234305</v>
      </c>
      <c r="P27" s="312">
        <v>84</v>
      </c>
      <c r="Q27" s="313">
        <v>1</v>
      </c>
      <c r="R27" s="313">
        <v>607</v>
      </c>
    </row>
    <row r="28" spans="1:18" ht="16.5">
      <c r="A28" s="249" t="s">
        <v>118</v>
      </c>
      <c r="B28" s="250" t="s">
        <v>227</v>
      </c>
      <c r="C28" s="241" t="s">
        <v>67</v>
      </c>
      <c r="D28" s="242">
        <v>0.83650000000000002</v>
      </c>
      <c r="E28" s="251">
        <v>6868</v>
      </c>
      <c r="F28" s="243" t="s">
        <v>121</v>
      </c>
      <c r="G28" s="252" t="s">
        <v>221</v>
      </c>
      <c r="H28" s="253">
        <v>1</v>
      </c>
      <c r="I28" s="244">
        <v>1184.8119999999999</v>
      </c>
      <c r="J28" s="245">
        <v>2.4943759248472631E-2</v>
      </c>
      <c r="K28" s="245">
        <v>0.49202271849945156</v>
      </c>
      <c r="L28" s="245">
        <v>0.20593984530879161</v>
      </c>
      <c r="M28" s="310">
        <v>15.497</v>
      </c>
      <c r="N28" s="311">
        <v>0.42200787973113035</v>
      </c>
      <c r="O28" s="311">
        <v>54.354614909369594</v>
      </c>
      <c r="P28" s="312">
        <v>67</v>
      </c>
      <c r="Q28" s="313">
        <v>5</v>
      </c>
      <c r="R28" s="313">
        <v>644</v>
      </c>
    </row>
    <row r="29" spans="1:18" ht="16.5">
      <c r="A29" s="249" t="s">
        <v>118</v>
      </c>
      <c r="B29" s="250" t="s">
        <v>209</v>
      </c>
      <c r="C29" s="241" t="s">
        <v>67</v>
      </c>
      <c r="D29" s="242">
        <v>0.81136363636363629</v>
      </c>
      <c r="E29" s="251">
        <v>467</v>
      </c>
      <c r="F29" s="243" t="s">
        <v>123</v>
      </c>
      <c r="G29" s="252" t="s">
        <v>193</v>
      </c>
      <c r="H29" s="253">
        <v>1</v>
      </c>
      <c r="I29" s="244">
        <v>520.798</v>
      </c>
      <c r="J29" s="245">
        <v>4.1153067860732985E-3</v>
      </c>
      <c r="K29" s="245">
        <v>0.50516791546341033</v>
      </c>
      <c r="L29" s="245">
        <v>0.1785721143322363</v>
      </c>
      <c r="M29" s="310">
        <v>17.745999999999999</v>
      </c>
      <c r="N29" s="311">
        <v>0</v>
      </c>
      <c r="O29" s="311">
        <v>11.904807622149086</v>
      </c>
      <c r="P29" s="312">
        <v>31</v>
      </c>
      <c r="Q29" s="313">
        <v>0</v>
      </c>
      <c r="R29" s="313">
        <v>62</v>
      </c>
    </row>
    <row r="30" spans="1:18" ht="16.5">
      <c r="A30" s="249" t="s">
        <v>118</v>
      </c>
      <c r="B30" s="250" t="s">
        <v>211</v>
      </c>
      <c r="C30" s="241" t="s">
        <v>70</v>
      </c>
      <c r="D30" s="242">
        <v>0.7728571428571428</v>
      </c>
      <c r="E30" s="251">
        <v>511</v>
      </c>
      <c r="F30" s="243" t="s">
        <v>121</v>
      </c>
      <c r="G30" s="252" t="s">
        <v>186</v>
      </c>
      <c r="H30" s="253">
        <v>1</v>
      </c>
      <c r="I30" s="244">
        <v>666.904</v>
      </c>
      <c r="J30" s="245">
        <v>6.3537501015090217E-2</v>
      </c>
      <c r="K30" s="245">
        <v>0.27919841789233835</v>
      </c>
      <c r="L30" s="245">
        <v>0.19567201456917915</v>
      </c>
      <c r="M30" s="310">
        <v>12.81</v>
      </c>
      <c r="N30" s="311">
        <v>0</v>
      </c>
      <c r="O30" s="311">
        <v>0.74973309501817353</v>
      </c>
      <c r="P30" s="312">
        <v>1</v>
      </c>
      <c r="Q30" s="313">
        <v>0</v>
      </c>
      <c r="R30" s="313">
        <v>24</v>
      </c>
    </row>
    <row r="31" spans="1:18" ht="16.5">
      <c r="A31" s="249" t="s">
        <v>118</v>
      </c>
      <c r="B31" s="250" t="s">
        <v>264</v>
      </c>
      <c r="C31" s="241" t="s">
        <v>67</v>
      </c>
      <c r="D31" s="242">
        <v>0.81380952380952376</v>
      </c>
      <c r="E31" s="251">
        <v>6926</v>
      </c>
      <c r="F31" s="243" t="s">
        <v>122</v>
      </c>
      <c r="G31" s="252" t="s">
        <v>233</v>
      </c>
      <c r="H31" s="253">
        <v>1</v>
      </c>
      <c r="I31" s="244">
        <v>1343.596</v>
      </c>
      <c r="J31" s="245">
        <v>2.9280326100966474E-2</v>
      </c>
      <c r="K31" s="245">
        <v>0.43440732854251096</v>
      </c>
      <c r="L31" s="245">
        <v>0.18606783586732917</v>
      </c>
      <c r="M31" s="310">
        <v>14.051</v>
      </c>
      <c r="N31" s="311">
        <v>7.442713434693167E-2</v>
      </c>
      <c r="O31" s="311">
        <v>1.8606783586732916</v>
      </c>
      <c r="P31" s="312">
        <v>58</v>
      </c>
      <c r="Q31" s="313">
        <v>1</v>
      </c>
      <c r="R31" s="313">
        <v>25</v>
      </c>
    </row>
    <row r="32" spans="1:18" ht="16.5">
      <c r="A32" s="249" t="s">
        <v>118</v>
      </c>
      <c r="B32" s="250" t="s">
        <v>213</v>
      </c>
      <c r="C32" s="241" t="s">
        <v>67</v>
      </c>
      <c r="D32" s="242">
        <v>0.83931730667633309</v>
      </c>
      <c r="E32" s="251">
        <v>2536</v>
      </c>
      <c r="F32" s="243" t="s">
        <v>120</v>
      </c>
      <c r="G32" s="252" t="s">
        <v>185</v>
      </c>
      <c r="H32" s="253">
        <v>4</v>
      </c>
      <c r="I32" s="244">
        <v>1362.433</v>
      </c>
      <c r="J32" s="245">
        <v>2.3209370048166762E-2</v>
      </c>
      <c r="K32" s="245">
        <v>0.36973682226961385</v>
      </c>
      <c r="L32" s="245">
        <v>0.15853990618254254</v>
      </c>
      <c r="M32" s="310">
        <v>16.030999999999999</v>
      </c>
      <c r="N32" s="311">
        <v>0.14679620942828014</v>
      </c>
      <c r="O32" s="311">
        <v>35.157692158073097</v>
      </c>
      <c r="P32" s="312">
        <v>9</v>
      </c>
      <c r="Q32" s="313">
        <v>2</v>
      </c>
      <c r="R32" s="313">
        <v>479</v>
      </c>
    </row>
    <row r="33" spans="1:18" ht="16.5">
      <c r="A33" s="249" t="s">
        <v>118</v>
      </c>
      <c r="B33" s="250" t="s">
        <v>418</v>
      </c>
      <c r="C33" s="241" t="s">
        <v>67</v>
      </c>
      <c r="D33" s="242">
        <v>0.81694710525057146</v>
      </c>
      <c r="E33" s="251">
        <v>9652</v>
      </c>
      <c r="F33" s="243" t="s">
        <v>123</v>
      </c>
      <c r="G33" s="252" t="s">
        <v>259</v>
      </c>
      <c r="H33" s="253">
        <v>2</v>
      </c>
      <c r="I33" s="244">
        <v>553.11900000000003</v>
      </c>
      <c r="J33" s="245">
        <v>2.8450477880500615E-2</v>
      </c>
      <c r="K33" s="245">
        <v>0.37001235877092248</v>
      </c>
      <c r="L33" s="245">
        <v>0.22960701042632778</v>
      </c>
      <c r="M33" s="310">
        <v>13.877000000000001</v>
      </c>
      <c r="N33" s="311">
        <v>0.54237876478660108</v>
      </c>
      <c r="O33" s="311">
        <v>13.378676198069492</v>
      </c>
      <c r="P33" s="312">
        <v>14</v>
      </c>
      <c r="Q33" s="313">
        <v>3</v>
      </c>
      <c r="R33" s="313">
        <v>74</v>
      </c>
    </row>
  </sheetData>
  <phoneticPr fontId="2" type="noConversion"/>
  <conditionalFormatting sqref="C14:D3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30"/>
  <sheetViews>
    <sheetView showGridLines="0" workbookViewId="0"/>
  </sheetViews>
  <sheetFormatPr defaultRowHeight="13.5"/>
  <cols>
    <col min="1" max="16384" width="9.140625" style="233"/>
  </cols>
  <sheetData>
    <row r="1" spans="1:13">
      <c r="A1" s="228"/>
      <c r="B1" s="229"/>
      <c r="C1" s="230"/>
      <c r="D1" s="231"/>
      <c r="E1" s="231"/>
      <c r="F1" s="232"/>
      <c r="G1" s="231"/>
      <c r="H1" s="231"/>
      <c r="I1" s="231"/>
      <c r="J1" s="231"/>
      <c r="K1" s="231"/>
      <c r="L1" s="231"/>
      <c r="M1" s="231"/>
    </row>
    <row r="2" spans="1:13" ht="41.25">
      <c r="A2" s="278" t="s">
        <v>431</v>
      </c>
      <c r="B2" s="278"/>
      <c r="C2" s="278"/>
      <c r="D2" s="278"/>
      <c r="E2" s="278"/>
      <c r="F2" s="278"/>
      <c r="G2" s="278"/>
      <c r="H2" s="278"/>
      <c r="I2" s="278"/>
      <c r="J2" s="278"/>
      <c r="K2" s="278"/>
      <c r="L2" s="278"/>
      <c r="M2" s="278"/>
    </row>
    <row r="4" spans="1:13" ht="17.25">
      <c r="A4" s="234" t="s">
        <v>217</v>
      </c>
      <c r="B4" s="235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</row>
    <row r="5" spans="1:13" ht="26.25">
      <c r="A5" s="236" t="s">
        <v>218</v>
      </c>
    </row>
    <row r="6" spans="1:13" ht="26.25">
      <c r="A6" s="236" t="s">
        <v>219</v>
      </c>
    </row>
    <row r="7" spans="1:13" ht="26.25">
      <c r="A7" s="236"/>
    </row>
    <row r="8" spans="1:13" ht="17.25">
      <c r="A8" s="237" t="s">
        <v>220</v>
      </c>
    </row>
    <row r="9" spans="1:13" ht="40.5">
      <c r="A9" s="246" t="s">
        <v>0</v>
      </c>
      <c r="B9" s="247" t="s">
        <v>74</v>
      </c>
      <c r="C9" s="239" t="s">
        <v>65</v>
      </c>
      <c r="D9" s="239" t="s">
        <v>158</v>
      </c>
      <c r="E9" s="248" t="s">
        <v>144</v>
      </c>
      <c r="F9" s="247" t="s">
        <v>149</v>
      </c>
      <c r="G9" s="248" t="s">
        <v>147</v>
      </c>
      <c r="H9" s="248" t="s">
        <v>151</v>
      </c>
      <c r="I9" s="240" t="s">
        <v>153</v>
      </c>
      <c r="J9" s="248" t="s">
        <v>11</v>
      </c>
      <c r="K9" s="248" t="s">
        <v>12</v>
      </c>
      <c r="L9" s="248" t="s">
        <v>13</v>
      </c>
      <c r="M9" s="248" t="s">
        <v>162</v>
      </c>
    </row>
    <row r="10" spans="1:13" ht="16.5">
      <c r="A10" s="249" t="s">
        <v>118</v>
      </c>
      <c r="B10" s="250" t="s">
        <v>260</v>
      </c>
      <c r="C10" s="241" t="s">
        <v>69</v>
      </c>
      <c r="D10" s="242">
        <v>0.85746724012325404</v>
      </c>
      <c r="E10" s="251">
        <v>968</v>
      </c>
      <c r="F10" s="243" t="s">
        <v>123</v>
      </c>
      <c r="G10" s="252" t="s">
        <v>192</v>
      </c>
      <c r="H10" s="253">
        <v>4</v>
      </c>
      <c r="I10" s="244">
        <v>704.12199999999996</v>
      </c>
      <c r="J10" s="245">
        <v>3.7264130129996196E-3</v>
      </c>
      <c r="K10" s="245">
        <v>0.499676237155883</v>
      </c>
      <c r="L10" s="245">
        <v>0.16048355256617461</v>
      </c>
      <c r="M10" s="271">
        <v>36</v>
      </c>
    </row>
    <row r="11" spans="1:13" ht="16.5">
      <c r="A11" s="249" t="s">
        <v>118</v>
      </c>
      <c r="B11" s="250" t="s">
        <v>195</v>
      </c>
      <c r="C11" s="241" t="s">
        <v>69</v>
      </c>
      <c r="D11" s="242">
        <v>0.86909090909090903</v>
      </c>
      <c r="E11" s="251">
        <v>8363</v>
      </c>
      <c r="F11" s="243" t="s">
        <v>120</v>
      </c>
      <c r="G11" s="252" t="s">
        <v>180</v>
      </c>
      <c r="H11" s="253">
        <v>1</v>
      </c>
      <c r="I11" s="244">
        <v>4836.6189999999997</v>
      </c>
      <c r="J11" s="245">
        <v>4.3719658344806012E-2</v>
      </c>
      <c r="K11" s="245">
        <v>0.41594098730600498</v>
      </c>
      <c r="L11" s="245">
        <v>0.15217241630982306</v>
      </c>
      <c r="M11" s="271">
        <v>129</v>
      </c>
    </row>
    <row r="12" spans="1:13" ht="16.5">
      <c r="A12" s="249" t="s">
        <v>118</v>
      </c>
      <c r="B12" s="250" t="s">
        <v>238</v>
      </c>
      <c r="C12" s="241" t="s">
        <v>67</v>
      </c>
      <c r="D12" s="242">
        <v>0.84363636363636363</v>
      </c>
      <c r="E12" s="251">
        <v>8480</v>
      </c>
      <c r="F12" s="243" t="s">
        <v>122</v>
      </c>
      <c r="G12" s="252" t="s">
        <v>239</v>
      </c>
      <c r="H12" s="253">
        <v>1</v>
      </c>
      <c r="I12" s="244">
        <v>6038.0680000000002</v>
      </c>
      <c r="J12" s="245">
        <v>2.7711411989653122E-2</v>
      </c>
      <c r="K12" s="245">
        <v>0.46649510224153712</v>
      </c>
      <c r="L12" s="245">
        <v>0.12851792990738098</v>
      </c>
      <c r="M12" s="271">
        <v>276</v>
      </c>
    </row>
    <row r="13" spans="1:13" ht="16.5">
      <c r="A13" s="249" t="s">
        <v>118</v>
      </c>
      <c r="B13" s="250" t="s">
        <v>261</v>
      </c>
      <c r="C13" s="241" t="s">
        <v>70</v>
      </c>
      <c r="D13" s="242">
        <v>0.71772727272727266</v>
      </c>
      <c r="E13" s="251">
        <v>7573</v>
      </c>
      <c r="F13" s="243" t="s">
        <v>123</v>
      </c>
      <c r="G13" s="252" t="s">
        <v>259</v>
      </c>
      <c r="H13" s="253">
        <v>1</v>
      </c>
      <c r="I13" s="244">
        <v>888.25599999999997</v>
      </c>
      <c r="J13" s="245">
        <v>1.7139422543389436E-2</v>
      </c>
      <c r="K13" s="245">
        <v>0.47716851947181632</v>
      </c>
      <c r="L13" s="245">
        <v>0.20151848115858492</v>
      </c>
      <c r="M13" s="271">
        <v>46</v>
      </c>
    </row>
    <row r="14" spans="1:13" ht="16.5">
      <c r="A14" s="249" t="s">
        <v>118</v>
      </c>
      <c r="B14" s="250" t="s">
        <v>364</v>
      </c>
      <c r="C14" s="241" t="s">
        <v>69</v>
      </c>
      <c r="D14" s="242">
        <v>0.8672727272727272</v>
      </c>
      <c r="E14" s="251">
        <v>5662</v>
      </c>
      <c r="F14" s="243" t="s">
        <v>91</v>
      </c>
      <c r="G14" s="252" t="s">
        <v>194</v>
      </c>
      <c r="H14" s="253">
        <v>1</v>
      </c>
      <c r="I14" s="244">
        <v>2769.06</v>
      </c>
      <c r="J14" s="245">
        <v>3.3362690252603834E-3</v>
      </c>
      <c r="K14" s="245">
        <v>0.47855366920220821</v>
      </c>
      <c r="L14" s="245">
        <v>0.12567441658902298</v>
      </c>
      <c r="M14" s="271">
        <v>139</v>
      </c>
    </row>
    <row r="15" spans="1:13" ht="16.5">
      <c r="A15" s="249" t="s">
        <v>118</v>
      </c>
      <c r="B15" s="250" t="s">
        <v>199</v>
      </c>
      <c r="C15" s="241" t="s">
        <v>70</v>
      </c>
      <c r="D15" s="242">
        <v>0.78130434782608704</v>
      </c>
      <c r="E15" s="251">
        <v>6764</v>
      </c>
      <c r="F15" s="243" t="s">
        <v>120</v>
      </c>
      <c r="G15" s="252" t="s">
        <v>184</v>
      </c>
      <c r="H15" s="253">
        <v>1</v>
      </c>
      <c r="I15" s="244">
        <v>1689.202</v>
      </c>
      <c r="J15" s="245">
        <v>3.1224945564787353E-2</v>
      </c>
      <c r="K15" s="245">
        <v>0.4422271485792646</v>
      </c>
      <c r="L15" s="245">
        <v>0.1746386755402847</v>
      </c>
      <c r="M15" s="271">
        <v>46</v>
      </c>
    </row>
    <row r="16" spans="1:13" ht="16.5">
      <c r="A16" s="249" t="s">
        <v>118</v>
      </c>
      <c r="B16" s="250" t="s">
        <v>200</v>
      </c>
      <c r="C16" s="241" t="s">
        <v>67</v>
      </c>
      <c r="D16" s="242">
        <v>0.81826086956521737</v>
      </c>
      <c r="E16" s="251">
        <v>9696</v>
      </c>
      <c r="F16" s="243" t="s">
        <v>120</v>
      </c>
      <c r="G16" s="252" t="s">
        <v>182</v>
      </c>
      <c r="H16" s="253">
        <v>1</v>
      </c>
      <c r="I16" s="244">
        <v>5439.4669999999996</v>
      </c>
      <c r="J16" s="245">
        <v>3.2318376154673319E-2</v>
      </c>
      <c r="K16" s="245">
        <v>0.41302780705779324</v>
      </c>
      <c r="L16" s="245">
        <v>0.12666682231917209</v>
      </c>
      <c r="M16" s="271">
        <v>120</v>
      </c>
    </row>
    <row r="17" spans="1:13" ht="16.5">
      <c r="A17" s="249" t="s">
        <v>118</v>
      </c>
      <c r="B17" s="250" t="s">
        <v>224</v>
      </c>
      <c r="C17" s="241" t="s">
        <v>70</v>
      </c>
      <c r="D17" s="242">
        <v>0.7268181818181817</v>
      </c>
      <c r="E17" s="251">
        <v>9974</v>
      </c>
      <c r="F17" s="243" t="s">
        <v>123</v>
      </c>
      <c r="G17" s="252" t="s">
        <v>223</v>
      </c>
      <c r="H17" s="253">
        <v>1</v>
      </c>
      <c r="I17" s="244">
        <v>1632.508</v>
      </c>
      <c r="J17" s="245">
        <v>3.1820040207473185E-2</v>
      </c>
      <c r="K17" s="245">
        <v>0.41124924885192449</v>
      </c>
      <c r="L17" s="245">
        <v>0.17702822895814294</v>
      </c>
      <c r="M17" s="271">
        <v>60</v>
      </c>
    </row>
    <row r="18" spans="1:13" ht="16.5">
      <c r="A18" s="249" t="s">
        <v>118</v>
      </c>
      <c r="B18" s="250" t="s">
        <v>274</v>
      </c>
      <c r="C18" s="241" t="s">
        <v>69</v>
      </c>
      <c r="D18" s="242">
        <v>0.86318181818181816</v>
      </c>
      <c r="E18" s="251">
        <v>6755</v>
      </c>
      <c r="F18" s="243" t="s">
        <v>122</v>
      </c>
      <c r="G18" s="252" t="s">
        <v>275</v>
      </c>
      <c r="H18" s="253">
        <v>1</v>
      </c>
      <c r="I18" s="244">
        <v>2394.5390000000002</v>
      </c>
      <c r="J18" s="245">
        <v>3.1674398604165849E-2</v>
      </c>
      <c r="K18" s="245">
        <v>0.48236170457885569</v>
      </c>
      <c r="L18" s="245">
        <v>0.14240736943520232</v>
      </c>
      <c r="M18" s="271">
        <v>112</v>
      </c>
    </row>
    <row r="19" spans="1:13" ht="16.5">
      <c r="A19" s="249" t="s">
        <v>118</v>
      </c>
      <c r="B19" s="250" t="s">
        <v>382</v>
      </c>
      <c r="C19" s="241" t="s">
        <v>67</v>
      </c>
      <c r="D19" s="242">
        <v>0.80260869565217396</v>
      </c>
      <c r="E19" s="251">
        <v>6852</v>
      </c>
      <c r="F19" s="243" t="s">
        <v>120</v>
      </c>
      <c r="G19" s="252" t="s">
        <v>354</v>
      </c>
      <c r="H19" s="253">
        <v>1</v>
      </c>
      <c r="I19" s="244">
        <v>3467.0479999999998</v>
      </c>
      <c r="J19" s="245">
        <v>2.1947412611781947E-2</v>
      </c>
      <c r="K19" s="245">
        <v>0.46109386935643876</v>
      </c>
      <c r="L19" s="245">
        <v>0.19007524556914127</v>
      </c>
      <c r="M19" s="271">
        <v>99</v>
      </c>
    </row>
    <row r="20" spans="1:13" ht="16.5">
      <c r="A20" s="249" t="s">
        <v>118</v>
      </c>
      <c r="B20" s="250" t="s">
        <v>253</v>
      </c>
      <c r="C20" s="241" t="s">
        <v>69</v>
      </c>
      <c r="D20" s="242">
        <v>0.8576190476190475</v>
      </c>
      <c r="E20" s="251">
        <v>8288</v>
      </c>
      <c r="F20" s="243" t="s">
        <v>122</v>
      </c>
      <c r="G20" s="252" t="s">
        <v>233</v>
      </c>
      <c r="H20" s="253">
        <v>1</v>
      </c>
      <c r="I20" s="244">
        <v>1163.4369999999999</v>
      </c>
      <c r="J20" s="245">
        <v>3.9436950641489749E-2</v>
      </c>
      <c r="K20" s="245">
        <v>0.42829319062707227</v>
      </c>
      <c r="L20" s="245">
        <v>0.2200376986463384</v>
      </c>
      <c r="M20" s="271">
        <v>45</v>
      </c>
    </row>
    <row r="21" spans="1:13" ht="16.5">
      <c r="A21" s="249" t="s">
        <v>118</v>
      </c>
      <c r="B21" s="250" t="s">
        <v>387</v>
      </c>
      <c r="C21" s="241" t="s">
        <v>70</v>
      </c>
      <c r="D21" s="242">
        <v>0.77869565217391312</v>
      </c>
      <c r="E21" s="251">
        <v>7390</v>
      </c>
      <c r="F21" s="243" t="s">
        <v>120</v>
      </c>
      <c r="G21" s="252" t="s">
        <v>356</v>
      </c>
      <c r="H21" s="253">
        <v>1</v>
      </c>
      <c r="I21" s="244">
        <v>3094.64</v>
      </c>
      <c r="J21" s="245">
        <v>5.3576171584475481E-2</v>
      </c>
      <c r="K21" s="245">
        <v>0.3935691981038319</v>
      </c>
      <c r="L21" s="245">
        <v>0.18677455212884214</v>
      </c>
      <c r="M21" s="271">
        <v>57</v>
      </c>
    </row>
    <row r="22" spans="1:13" ht="16.5">
      <c r="A22" s="249" t="s">
        <v>118</v>
      </c>
      <c r="B22" s="250" t="s">
        <v>206</v>
      </c>
      <c r="C22" s="241" t="s">
        <v>67</v>
      </c>
      <c r="D22" s="242">
        <v>0.83454545454545448</v>
      </c>
      <c r="E22" s="251">
        <v>8177</v>
      </c>
      <c r="F22" s="243" t="s">
        <v>123</v>
      </c>
      <c r="G22" s="252" t="s">
        <v>192</v>
      </c>
      <c r="H22" s="253">
        <v>1</v>
      </c>
      <c r="I22" s="244">
        <v>2741.0709999999999</v>
      </c>
      <c r="J22" s="245">
        <v>6.1020136830890311E-2</v>
      </c>
      <c r="K22" s="245">
        <v>0.40072073290175791</v>
      </c>
      <c r="L22" s="245">
        <v>0.23603912485302278</v>
      </c>
      <c r="M22" s="271">
        <v>88</v>
      </c>
    </row>
    <row r="23" spans="1:13" ht="16.5">
      <c r="A23" s="249" t="s">
        <v>118</v>
      </c>
      <c r="B23" s="250" t="s">
        <v>271</v>
      </c>
      <c r="C23" s="241" t="s">
        <v>67</v>
      </c>
      <c r="D23" s="242">
        <v>0.83921343590567865</v>
      </c>
      <c r="E23" s="251">
        <v>1625</v>
      </c>
      <c r="F23" s="243" t="s">
        <v>121</v>
      </c>
      <c r="G23" s="252" t="s">
        <v>221</v>
      </c>
      <c r="H23" s="253">
        <v>3</v>
      </c>
      <c r="I23" s="244">
        <v>543.93200000000002</v>
      </c>
      <c r="J23" s="245">
        <v>5.1652284280564481E-2</v>
      </c>
      <c r="K23" s="245">
        <v>0.42464248095459289</v>
      </c>
      <c r="L23" s="245">
        <v>0.1890512328841116</v>
      </c>
      <c r="M23" s="271">
        <v>33</v>
      </c>
    </row>
    <row r="24" spans="1:13" ht="16.5">
      <c r="A24" s="249" t="s">
        <v>118</v>
      </c>
      <c r="B24" s="250" t="s">
        <v>276</v>
      </c>
      <c r="C24" s="241" t="s">
        <v>70</v>
      </c>
      <c r="D24" s="242">
        <v>0.78718880846485395</v>
      </c>
      <c r="E24" s="251">
        <v>9099</v>
      </c>
      <c r="F24" s="243" t="s">
        <v>120</v>
      </c>
      <c r="G24" s="252" t="s">
        <v>184</v>
      </c>
      <c r="H24" s="253">
        <v>5</v>
      </c>
      <c r="I24" s="244">
        <v>1204.251</v>
      </c>
      <c r="J24" s="245">
        <v>3.2894837801058681E-2</v>
      </c>
      <c r="K24" s="245">
        <v>0.43540830945786657</v>
      </c>
      <c r="L24" s="245">
        <v>0.16358715915535882</v>
      </c>
      <c r="M24" s="271">
        <v>42</v>
      </c>
    </row>
    <row r="25" spans="1:13" ht="16.5">
      <c r="A25" s="249" t="s">
        <v>118</v>
      </c>
      <c r="B25" s="250" t="s">
        <v>208</v>
      </c>
      <c r="C25" s="241" t="s">
        <v>70</v>
      </c>
      <c r="D25" s="242">
        <v>0.78086956521739137</v>
      </c>
      <c r="E25" s="251">
        <v>6465</v>
      </c>
      <c r="F25" s="243" t="s">
        <v>120</v>
      </c>
      <c r="G25" s="252" t="s">
        <v>185</v>
      </c>
      <c r="H25" s="253">
        <v>1</v>
      </c>
      <c r="I25" s="244">
        <v>2980.9180000000001</v>
      </c>
      <c r="J25" s="245">
        <v>3.3961551542449044E-2</v>
      </c>
      <c r="K25" s="245">
        <v>0.4258118878907079</v>
      </c>
      <c r="L25" s="245">
        <v>0.19759013833993419</v>
      </c>
      <c r="M25" s="271">
        <v>84</v>
      </c>
    </row>
    <row r="26" spans="1:13" ht="16.5">
      <c r="A26" s="249" t="s">
        <v>118</v>
      </c>
      <c r="B26" s="250" t="s">
        <v>227</v>
      </c>
      <c r="C26" s="241" t="s">
        <v>67</v>
      </c>
      <c r="D26" s="242">
        <v>0.83650000000000002</v>
      </c>
      <c r="E26" s="251">
        <v>6868</v>
      </c>
      <c r="F26" s="243" t="s">
        <v>121</v>
      </c>
      <c r="G26" s="252" t="s">
        <v>221</v>
      </c>
      <c r="H26" s="253">
        <v>1</v>
      </c>
      <c r="I26" s="244">
        <v>1184.8119999999999</v>
      </c>
      <c r="J26" s="245">
        <v>2.4943759248472631E-2</v>
      </c>
      <c r="K26" s="245">
        <v>0.49202271849945156</v>
      </c>
      <c r="L26" s="245">
        <v>0.20593984530879161</v>
      </c>
      <c r="M26" s="271">
        <v>67</v>
      </c>
    </row>
    <row r="27" spans="1:13" ht="16.5">
      <c r="A27" s="249" t="s">
        <v>118</v>
      </c>
      <c r="B27" s="250" t="s">
        <v>209</v>
      </c>
      <c r="C27" s="241" t="s">
        <v>67</v>
      </c>
      <c r="D27" s="242">
        <v>0.81136363636363629</v>
      </c>
      <c r="E27" s="251">
        <v>467</v>
      </c>
      <c r="F27" s="243" t="s">
        <v>123</v>
      </c>
      <c r="G27" s="252" t="s">
        <v>193</v>
      </c>
      <c r="H27" s="253">
        <v>1</v>
      </c>
      <c r="I27" s="244">
        <v>520.798</v>
      </c>
      <c r="J27" s="245">
        <v>4.1153067860732985E-3</v>
      </c>
      <c r="K27" s="245">
        <v>0.50516791546341033</v>
      </c>
      <c r="L27" s="245">
        <v>0.1785721143322363</v>
      </c>
      <c r="M27" s="271">
        <v>31</v>
      </c>
    </row>
    <row r="28" spans="1:13" ht="16.5">
      <c r="A28" s="249" t="s">
        <v>118</v>
      </c>
      <c r="B28" s="250" t="s">
        <v>264</v>
      </c>
      <c r="C28" s="241" t="s">
        <v>67</v>
      </c>
      <c r="D28" s="242">
        <v>0.81380952380952376</v>
      </c>
      <c r="E28" s="251">
        <v>6926</v>
      </c>
      <c r="F28" s="243" t="s">
        <v>122</v>
      </c>
      <c r="G28" s="252" t="s">
        <v>233</v>
      </c>
      <c r="H28" s="253">
        <v>1</v>
      </c>
      <c r="I28" s="244">
        <v>1343.596</v>
      </c>
      <c r="J28" s="245">
        <v>2.9280326100966474E-2</v>
      </c>
      <c r="K28" s="245">
        <v>0.43440732854251096</v>
      </c>
      <c r="L28" s="245">
        <v>0.18606783586732917</v>
      </c>
      <c r="M28" s="271">
        <v>58</v>
      </c>
    </row>
    <row r="29" spans="1:13" ht="16.5">
      <c r="A29" s="249" t="s">
        <v>118</v>
      </c>
      <c r="B29" s="250" t="s">
        <v>265</v>
      </c>
      <c r="C29" s="241" t="s">
        <v>69</v>
      </c>
      <c r="D29" s="242">
        <v>0.88860623828850982</v>
      </c>
      <c r="E29" s="251">
        <v>7671</v>
      </c>
      <c r="F29" s="243" t="s">
        <v>119</v>
      </c>
      <c r="G29" s="252" t="s">
        <v>176</v>
      </c>
      <c r="H29" s="253">
        <v>3</v>
      </c>
      <c r="I29" s="244">
        <v>1506.3519999999999</v>
      </c>
      <c r="J29" s="245">
        <v>3.2265951856601388E-2</v>
      </c>
      <c r="K29" s="245">
        <v>0.44130277548483476</v>
      </c>
      <c r="L29" s="245">
        <v>0.18056868514132154</v>
      </c>
      <c r="M29" s="271">
        <v>55</v>
      </c>
    </row>
    <row r="30" spans="1:13" ht="16.5">
      <c r="A30" s="249" t="s">
        <v>118</v>
      </c>
      <c r="B30" s="250" t="s">
        <v>279</v>
      </c>
      <c r="C30" s="241" t="s">
        <v>69</v>
      </c>
      <c r="D30" s="242">
        <v>0.89380952380952372</v>
      </c>
      <c r="E30" s="251">
        <v>4813</v>
      </c>
      <c r="F30" s="243" t="s">
        <v>122</v>
      </c>
      <c r="G30" s="252" t="s">
        <v>278</v>
      </c>
      <c r="H30" s="253">
        <v>1</v>
      </c>
      <c r="I30" s="244">
        <v>1361.9659999999999</v>
      </c>
      <c r="J30" s="245">
        <v>3.7121505459723037E-2</v>
      </c>
      <c r="K30" s="245">
        <v>0.4035410098224364</v>
      </c>
      <c r="L30" s="245">
        <v>0.20044553241417187</v>
      </c>
      <c r="M30" s="271">
        <v>31</v>
      </c>
    </row>
  </sheetData>
  <mergeCells count="1">
    <mergeCell ref="A2:M2"/>
  </mergeCells>
  <phoneticPr fontId="2" type="noConversion"/>
  <conditionalFormatting sqref="C10:D30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2025-01-02T08:31:48Z</dcterms:modified>
</cp:coreProperties>
</file>