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5D3CE16C-CCFB-434A-B6F2-BBC84400F7C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운전자별!$A$1:$R$33</definedName>
    <definedName name="_xlnm.Print_Area" localSheetId="1">종합!$A$1:$L$128</definedName>
    <definedName name="_xlnm.Print_Area" localSheetId="3">차량별!$A$1:$T$29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7" l="1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T19" i="60"/>
  <c r="S19" i="60"/>
  <c r="R19" i="60"/>
  <c r="Q19" i="60"/>
  <c r="P19" i="60"/>
  <c r="O19" i="60"/>
  <c r="N19" i="60"/>
  <c r="M19" i="60"/>
  <c r="L19" i="60"/>
  <c r="K19" i="60"/>
  <c r="J19" i="60"/>
  <c r="I19" i="60"/>
  <c r="H19" i="60"/>
  <c r="G19" i="60"/>
  <c r="E19" i="60"/>
  <c r="D19" i="60"/>
  <c r="C19" i="60"/>
  <c r="B19" i="60"/>
  <c r="A19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F19" i="60" l="1"/>
  <c r="F17" i="60"/>
  <c r="F18" i="60"/>
  <c r="B6" i="60"/>
  <c r="B7" i="60"/>
  <c r="B8" i="60"/>
  <c r="B9" i="60"/>
  <c r="B10" i="60"/>
  <c r="B11" i="60"/>
  <c r="B12" i="60"/>
  <c r="B13" i="60"/>
  <c r="B14" i="60"/>
  <c r="B15" i="60"/>
  <c r="B16" i="60"/>
  <c r="B5" i="60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F13" i="60" l="1"/>
  <c r="F7" i="60"/>
  <c r="F10" i="60"/>
  <c r="F12" i="60"/>
  <c r="F14" i="60"/>
  <c r="F16" i="60"/>
  <c r="F8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57" i="12" a="1"/>
  <c r="J57" i="12" l="1"/>
  <c r="B120" i="12"/>
  <c r="B118" i="12" l="1"/>
  <c r="G118" i="12" s="1"/>
  <c r="B119" i="12"/>
  <c r="J119" i="12" s="1"/>
  <c r="H120" i="12" l="1"/>
  <c r="G120" i="12"/>
  <c r="D120" i="12"/>
  <c r="F120" i="12"/>
  <c r="I120" i="12"/>
  <c r="H119" i="12"/>
  <c r="E119" i="12"/>
  <c r="E120" i="12"/>
  <c r="J10" i="12"/>
  <c r="J34" i="12" s="1"/>
  <c r="I118" i="12" l="1"/>
  <c r="E118" i="12"/>
  <c r="F118" i="12"/>
  <c r="J120" i="12"/>
  <c r="G119" i="12"/>
  <c r="F119" i="12"/>
  <c r="J118" i="12"/>
  <c r="D119" i="12"/>
  <c r="I119" i="12"/>
  <c r="D118" i="12"/>
  <c r="F57" i="12" a="1"/>
  <c r="H57" i="12" a="1"/>
  <c r="I57" i="12" a="1"/>
  <c r="E57" i="12" a="1"/>
  <c r="G57" i="12" a="1"/>
  <c r="D57" i="12" a="1"/>
  <c r="F57" i="12" l="1"/>
  <c r="E57" i="12"/>
  <c r="D57" i="12"/>
  <c r="I57" i="12"/>
  <c r="H57" i="12"/>
  <c r="G57" i="12"/>
  <c r="N57" i="12" a="1"/>
  <c r="N57" i="12" l="1"/>
  <c r="K57" i="12" s="1" a="1"/>
  <c r="K57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<sst xmlns="http://schemas.openxmlformats.org/spreadsheetml/2006/main" count="1426" uniqueCount="342">
  <si>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</si>
  <si>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</si>
  <si>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</si>
  <si>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</si>
  <si>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</si>
  <si>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</si>
  <si>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</si>
  <si>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</si>
  <si>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</si>
  <si>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</si>
  <si>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</si>
  <si>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</si>
  <si>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</si>
  <si>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</si>
  <si>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</si>
  <si>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</si>
  <si>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</si>
  <si>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</si>
  <si>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</si>
  <si>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</si>
  <si>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</si>
  <si>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</si>
  <si>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</si>
  <si>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</si>
  <si>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</si>
  <si>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</si>
  <si>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</si>
  <si>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</si>
  <si>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</si>
  <si>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</si>
  <si>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</si>
  <si>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</si>
  <si>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</si>
  <si>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</si>
  <si>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</si>
  <si>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</si>
  <si>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</si>
  <si>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</si>
  <si>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</si>
  <si>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</si>
  <si>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</si>
  <si>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</si>
  <si>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</si>
  <si>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</si>
  <si>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</si>
  <si>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</si>
  <si>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</si>
  <si>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</si>
  <si>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</si>
  <si>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</si>
  <si>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</si>
  <si>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</si>
  <si>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</si>
  <si>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</si>
  <si>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</si>
  <si>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</si>
  <si>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</si>
  <si>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</si>
  <si>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</si>
  <si>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</si>
  <si>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</si>
  <si>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</si>
  <si>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</si>
  <si>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</si>
  <si>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</si>
  <si>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</si>
  <si>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</si>
  <si>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</si>
  <si>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</si>
  <si>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</si>
  <si>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</si>
  <si>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</si>
  <si>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</si>
  <si>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</si>
  <si>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</si>
  <si>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</si>
  <si>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</si>
  <si>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</si>
  <si>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</si>
  <si>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</si>
  <si>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</si>
  <si>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</si>
  <si>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</si>
  <si>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</si>
  <si>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</si>
  <si>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</si>
  <si>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</si>
  <si>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</si>
  <si>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</si>
  <si>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</si>
  <si>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</si>
  <si>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</si>
  <si>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</si>
  <si>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</si>
  <si>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</si>
  <si>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</si>
  <si>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</si>
  <si>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</si>
  <si>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</si>
  <si>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</si>
  <si>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</si>
  <si>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</si>
  <si>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</si>
  <si>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</si>
  <si>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</si>
  <si>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</si>
  <si>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</si>
  <si>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</si>
  <si>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</si>
  <si>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</si>
  <si>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</si>
  <si>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</si>
  <si>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</si>
  <si>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시영운수</t>
  </si>
  <si>
    <t>15</t>
  </si>
  <si>
    <t>28-1</t>
  </si>
  <si>
    <t>29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</si>
  <si>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</si>
  <si>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</si>
  <si>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</si>
  <si>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</si>
  <si>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</si>
  <si>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</si>
  <si>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</si>
  <si>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</si>
  <si>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</si>
  <si>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</si>
  <si>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</si>
  <si>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</si>
  <si>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</si>
  <si>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</si>
  <si>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</si>
  <si>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</si>
  <si>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</si>
  <si>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</si>
  <si>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</si>
  <si>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</si>
  <si>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</si>
  <si>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</si>
  <si>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</si>
  <si>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</si>
  <si>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</si>
  <si>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</si>
  <si>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</si>
  <si>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</si>
  <si>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</si>
  <si>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</si>
  <si>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</si>
  <si>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</si>
  <si>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</si>
  <si>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</si>
  <si>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</si>
  <si>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</si>
  <si>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</si>
  <si>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</si>
  <si>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</si>
  <si>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</si>
  <si>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</si>
  <si>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</si>
  <si>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</si>
  <si>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</si>
  <si>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B</t>
    <phoneticPr fontId="2" type="noConversion"/>
  </si>
  <si>
    <t>저상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</si>
  <si>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</si>
  <si>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</si>
  <si>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</si>
  <si>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</si>
  <si>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</si>
  <si>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</si>
  <si>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</si>
  <si>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70바1516</t>
  </si>
  <si>
    <t>70바1526</t>
  </si>
  <si>
    <t>70바1531</t>
  </si>
  <si>
    <t>70바1583</t>
  </si>
  <si>
    <t>73아1038</t>
  </si>
  <si>
    <t>70바1530</t>
  </si>
  <si>
    <t>김기호</t>
  </si>
  <si>
    <t>김삼교</t>
  </si>
  <si>
    <t>류동하</t>
  </si>
  <si>
    <t>민순성</t>
  </si>
  <si>
    <t>방극철</t>
  </si>
  <si>
    <t>이문철</t>
  </si>
  <si>
    <t>이우균</t>
  </si>
  <si>
    <t>장해진</t>
  </si>
  <si>
    <t>=</t>
  </si>
  <si>
    <t>73아1022</t>
  </si>
  <si>
    <t>개선율(유카전)</t>
  </si>
  <si>
    <t>인천전체</t>
  </si>
  <si>
    <t>0%(0명)</t>
  </si>
  <si>
    <t>1515</t>
  </si>
  <si>
    <t>시영운수15D1</t>
  </si>
  <si>
    <t>시영운수15C1</t>
  </si>
  <si>
    <t>NEW</t>
  </si>
  <si>
    <t>new</t>
  </si>
  <si>
    <t>시영운수15B1</t>
  </si>
  <si>
    <t>28-128-1</t>
  </si>
  <si>
    <t>2929</t>
  </si>
  <si>
    <t>순위</t>
  </si>
  <si>
    <t>C</t>
    <phoneticPr fontId="2" type="noConversion"/>
  </si>
  <si>
    <t>-</t>
    <phoneticPr fontId="2" type="noConversion"/>
  </si>
  <si>
    <t>▲</t>
  </si>
  <si>
    <t>70바1579</t>
  </si>
  <si>
    <t>시영운수28-1D1</t>
  </si>
  <si>
    <t>S</t>
  </si>
  <si>
    <t>시영운수15A1</t>
  </si>
  <si>
    <t>시영운수15B2</t>
  </si>
  <si>
    <t>70바1576</t>
  </si>
  <si>
    <t>70바1580</t>
  </si>
  <si>
    <t>시영운수28-1D2</t>
  </si>
  <si>
    <t>73아1004</t>
  </si>
  <si>
    <t>시영운수29B1</t>
  </si>
  <si>
    <t>김종민</t>
  </si>
  <si>
    <t>이길행</t>
  </si>
  <si>
    <t>최광호</t>
  </si>
  <si>
    <t>허유기</t>
  </si>
  <si>
    <t>▽</t>
  </si>
  <si>
    <t>70바1534</t>
  </si>
  <si>
    <t>73아1037</t>
  </si>
  <si>
    <t>시영운수28-1D3</t>
  </si>
  <si>
    <t>73아1028</t>
  </si>
  <si>
    <t>김재호</t>
  </si>
  <si>
    <t>김춘옥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</si>
  <si>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</si>
  <si>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</si>
  <si>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</si>
  <si>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</si>
  <si>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</si>
  <si>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</si>
  <si>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</si>
  <si>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1515B</t>
  </si>
  <si>
    <t>1515A</t>
  </si>
  <si>
    <t>1515D</t>
  </si>
  <si>
    <t>28-128-1D</t>
  </si>
  <si>
    <t>1515S</t>
  </si>
  <si>
    <t>시영운수15S1</t>
  </si>
  <si>
    <t>1515C</t>
  </si>
  <si>
    <t>2929B</t>
  </si>
  <si>
    <t>분석기간: 24.12.01~24.12.31</t>
    <phoneticPr fontId="2" type="noConversion"/>
  </si>
  <si>
    <t>24'12</t>
    <phoneticPr fontId="2" type="noConversion"/>
  </si>
  <si>
    <t>25%(1명)</t>
  </si>
  <si>
    <t>7%(1명)</t>
  </si>
  <si>
    <t>21%(3명)</t>
  </si>
  <si>
    <t>50%(2명)</t>
  </si>
  <si>
    <t>50%(7명)</t>
  </si>
  <si>
    <t>14%(2명)</t>
  </si>
  <si>
    <t>71%(5명)</t>
  </si>
  <si>
    <t>29%(2명)</t>
  </si>
  <si>
    <t>3%(1명)</t>
  </si>
  <si>
    <t>6%(2명)</t>
  </si>
  <si>
    <t>34%(11명)</t>
  </si>
  <si>
    <t>25%(6명)</t>
  </si>
  <si>
    <t>22%(6명)</t>
  </si>
  <si>
    <t>9%(3명)</t>
  </si>
  <si>
    <t>대비</t>
  </si>
  <si>
    <t>10위/(32개사)</t>
  </si>
  <si>
    <t>70바1508</t>
  </si>
  <si>
    <t>시영운수15C5</t>
  </si>
  <si>
    <t>70바1512</t>
  </si>
  <si>
    <t>F</t>
  </si>
  <si>
    <t>시영운수15F1</t>
  </si>
  <si>
    <t>70바1520</t>
  </si>
  <si>
    <t>시영운수15B3</t>
  </si>
  <si>
    <t>70바1524</t>
  </si>
  <si>
    <t>시영운수15C3</t>
  </si>
  <si>
    <t>70바1525</t>
  </si>
  <si>
    <t>시영운수15C7</t>
  </si>
  <si>
    <t>시영운수15D2</t>
  </si>
  <si>
    <t>70바1532</t>
  </si>
  <si>
    <t>시영운수15C2</t>
  </si>
  <si>
    <t>시영운수15C4</t>
  </si>
  <si>
    <t>73아1025</t>
  </si>
  <si>
    <t>시영운수15C6</t>
  </si>
  <si>
    <t>73아1029</t>
  </si>
  <si>
    <t>시영운수28-1D4</t>
  </si>
  <si>
    <t>시영운수28-1D5</t>
  </si>
  <si>
    <t>시영운수28-1F2</t>
  </si>
  <si>
    <t>70바1581</t>
  </si>
  <si>
    <t>시영운수28-1F1</t>
  </si>
  <si>
    <t>시영운수29A1</t>
  </si>
  <si>
    <t>시영운수29C2</t>
  </si>
  <si>
    <t>73아1024</t>
  </si>
  <si>
    <t>시영운수29C1</t>
  </si>
  <si>
    <t>강준모</t>
  </si>
  <si>
    <t>52270422668.089</t>
  </si>
  <si>
    <t>52233295151.037</t>
  </si>
  <si>
    <t>김대복</t>
  </si>
  <si>
    <t>5222915615.956</t>
  </si>
  <si>
    <t>시영운수15B9</t>
  </si>
  <si>
    <t>52217611852.185</t>
  </si>
  <si>
    <t>김성중</t>
  </si>
  <si>
    <t>52236841320.308</t>
  </si>
  <si>
    <t>시영운수15B6</t>
  </si>
  <si>
    <t>52232222070.426</t>
  </si>
  <si>
    <t>52228503086.569</t>
  </si>
  <si>
    <t>52261942875.564</t>
  </si>
  <si>
    <t>28-128-1F</t>
  </si>
  <si>
    <t>52240041962.798</t>
  </si>
  <si>
    <t>5222060843.645</t>
  </si>
  <si>
    <t>시영운수15B5</t>
  </si>
  <si>
    <t>박용대</t>
  </si>
  <si>
    <t>52264671234.868</t>
  </si>
  <si>
    <t>박호영</t>
  </si>
  <si>
    <t>52264271387.338</t>
  </si>
  <si>
    <t>52212367843.341</t>
  </si>
  <si>
    <t>2929A</t>
  </si>
  <si>
    <t>이강세</t>
  </si>
  <si>
    <t>5229779495.993</t>
  </si>
  <si>
    <t>이기영</t>
  </si>
  <si>
    <t>52265565678.678</t>
  </si>
  <si>
    <t>52253107204.167</t>
  </si>
  <si>
    <t>2929C</t>
  </si>
  <si>
    <t>52212885262.636</t>
  </si>
  <si>
    <t>52278284936.069</t>
  </si>
  <si>
    <t>이재태</t>
  </si>
  <si>
    <t>52277901083.215</t>
  </si>
  <si>
    <t>시영운수15B8</t>
  </si>
  <si>
    <t>이준호</t>
  </si>
  <si>
    <t>5223603948.85</t>
  </si>
  <si>
    <t>시영운수15B4</t>
  </si>
  <si>
    <t>임광호</t>
  </si>
  <si>
    <t>5221306840.926</t>
  </si>
  <si>
    <t>1515F</t>
  </si>
  <si>
    <t>임정호</t>
  </si>
  <si>
    <t>52259451062.141</t>
  </si>
  <si>
    <t>시영운수15B10</t>
  </si>
  <si>
    <t>5229105757.965</t>
  </si>
  <si>
    <t>전유제</t>
  </si>
  <si>
    <t>52252831144.039</t>
  </si>
  <si>
    <t>정창근</t>
  </si>
  <si>
    <t>5222097603.14</t>
  </si>
  <si>
    <t>52217701719.246</t>
  </si>
  <si>
    <t>한민기</t>
  </si>
  <si>
    <t>5226763717.975</t>
  </si>
  <si>
    <t>시영운수15B7</t>
  </si>
  <si>
    <t>52215104055.271</t>
  </si>
  <si>
    <t>황운화</t>
  </si>
  <si>
    <t>522164400.58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</si>
  <si>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</si>
  <si>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</si>
  <si>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</si>
  <si>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</si>
  <si>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1월]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</si>
</sst>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9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808080"/>
      <name val="맑은 고딕"/>
      <family val="3"/>
      <charset val="129"/>
    </font>
    <font>
      <sz val="10"/>
      <color rgb="FFFFFF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00B050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7E6E6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thin">
        <color indexed="64"/>
      </left>
      <right/>
      <top/>
      <bottom/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7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1" fillId="0" borderId="0" xfId="0" applyNumberFormat="1" applyFont="1">
      <alignment vertical="center"/>
    </xf>
    <xf numFmtId="185" fontId="11" fillId="5" borderId="0" xfId="0" applyNumberFormat="1" applyFont="1" applyFill="1">
      <alignment vertical="center"/>
    </xf>
    <xf numFmtId="0" fontId="3" fillId="6" borderId="0" xfId="568" applyFill="1">
      <alignment vertical="center"/>
    </xf>
    <xf numFmtId="0" fontId="33" fillId="7" borderId="0" xfId="568" applyFont="1" applyFill="1">
      <alignment vertical="center"/>
    </xf>
    <xf numFmtId="9" fontId="7" fillId="7" borderId="0" xfId="569" applyFont="1" applyFill="1" applyAlignment="1">
      <alignment horizontal="center" vertical="center"/>
    </xf>
    <xf numFmtId="0" fontId="3" fillId="7" borderId="0" xfId="568" applyFill="1">
      <alignment vertical="center"/>
    </xf>
    <xf numFmtId="0" fontId="10" fillId="7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9" fontId="65" fillId="14" borderId="0" xfId="563" applyFont="1" applyFill="1" applyBorder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9" fontId="74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0" fontId="6" fillId="15" borderId="0" xfId="563" applyNumberFormat="1" applyFont="1" applyFill="1" applyBorder="1" applyAlignment="1">
      <alignment horizontal="right"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92" fontId="75" fillId="15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193" fontId="77" fillId="16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6" fillId="17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194" fontId="77" fillId="16" borderId="45" xfId="562" applyNumberFormat="1" applyFont="1" applyFill="1" applyBorder="1" applyAlignment="1">
      <alignment horizontal="center" vertical="center"/>
    </xf>
    <xf numFmtId="9" fontId="79" fillId="0" borderId="46" xfId="563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center" vertical="center"/>
    </xf>
    <xf numFmtId="0" fontId="80" fillId="16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6" fillId="17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7" fillId="16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1" fillId="17" borderId="49" xfId="563" applyNumberFormat="1" applyFont="1" applyFill="1" applyBorder="1" applyAlignment="1">
      <alignment horizontal="centerContinuous" vertical="center"/>
    </xf>
    <xf numFmtId="187" fontId="81" fillId="17" borderId="50" xfId="563" applyNumberFormat="1" applyFont="1" applyFill="1" applyBorder="1" applyAlignment="1">
      <alignment horizontal="centerContinuous" vertical="center"/>
    </xf>
    <xf numFmtId="0" fontId="50" fillId="12" borderId="0" xfId="0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0" fontId="5" fillId="18" borderId="0" xfId="568" applyFont="1" applyFill="1" applyAlignment="1">
      <alignment vertical="center" wrapText="1"/>
    </xf>
    <xf numFmtId="0" fontId="44" fillId="19" borderId="0" xfId="570" applyFill="1" applyBorder="1" applyAlignment="1">
      <alignment vertical="center" wrapText="1"/>
    </xf>
    <xf numFmtId="0" fontId="83" fillId="20" borderId="0" xfId="0" applyFont="1" applyFill="1" applyAlignment="1">
      <alignment vertical="center" wrapText="1"/>
    </xf>
    <xf numFmtId="0" fontId="0" fillId="21" borderId="0" xfId="0" applyFill="1" applyAlignment="1">
      <alignment horizontal="center" vertical="center" shrinkToFit="1"/>
    </xf>
    <xf numFmtId="0" fontId="84" fillId="20" borderId="51" xfId="0" applyFont="1" applyFill="1" applyBorder="1" applyAlignment="1">
      <alignment vertical="center" wrapText="1"/>
    </xf>
    <xf numFmtId="0" fontId="4" fillId="22" borderId="0" xfId="0" applyFont="1" applyFill="1" applyAlignment="1">
      <alignment horizontal="center" vertical="center"/>
    </xf>
    <xf numFmtId="0" fontId="5" fillId="0" borderId="0" xfId="568" applyFont="1">
      <alignment vertical="center"/>
    </xf>
    <xf numFmtId="0" fontId="85" fillId="0" borderId="0" xfId="568" applyFont="1">
      <alignment vertical="center"/>
    </xf>
    <xf numFmtId="0" fontId="6" fillId="23" borderId="0" xfId="568" applyFont="1" applyFill="1">
      <alignment vertical="center"/>
    </xf>
    <xf numFmtId="9" fontId="86" fillId="23" borderId="0" xfId="569" applyFont="1" applyFill="1" applyBorder="1">
      <alignment vertical="center"/>
    </xf>
    <xf numFmtId="0" fontId="6" fillId="18" borderId="0" xfId="568" applyFont="1" applyFill="1">
      <alignment vertical="center"/>
    </xf>
    <xf numFmtId="41" fontId="0" fillId="0" borderId="0" xfId="4" applyFont="1" applyFill="1" applyBorder="1">
      <alignment vertical="center"/>
    </xf>
    <xf numFmtId="9" fontId="5" fillId="0" borderId="0" xfId="569" applyFont="1" applyFill="1" applyBorder="1">
      <alignment vertical="center"/>
    </xf>
    <xf numFmtId="0" fontId="87" fillId="3" borderId="0" xfId="568" applyFont="1" applyFill="1" applyAlignment="1">
      <alignment horizontal="center" vertical="center"/>
    </xf>
    <xf numFmtId="0" fontId="82" fillId="0" borderId="0" xfId="568" applyFont="1">
      <alignment vertical="center"/>
    </xf>
    <xf numFmtId="43" fontId="3" fillId="0" borderId="0" xfId="568" applyNumberFormat="1">
      <alignment vertical="center"/>
    </xf>
    <xf numFmtId="9" fontId="3" fillId="0" borderId="0" xfId="568" applyNumberFormat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9" fontId="88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93" fillId="0" borderId="0" xfId="563" applyFont="1" applyFill="1" applyBorder="1" applyAlignment="1">
      <alignment horizontal="center" vertical="center"/>
    </xf>
    <xf numFmtId="0" fontId="94" fillId="0" borderId="0" xfId="562" applyNumberFormat="1" applyFont="1">
      <alignment vertical="center"/>
    </xf>
    <xf numFmtId="0" fontId="95" fillId="0" borderId="0" xfId="562" applyNumberFormat="1" applyFont="1">
      <alignment vertical="center"/>
    </xf>
    <xf numFmtId="0" fontId="96" fillId="0" borderId="0" xfId="562" applyNumberFormat="1" applyFont="1">
      <alignment vertical="center"/>
    </xf>
    <xf numFmtId="0" fontId="76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0" fontId="53" fillId="0" borderId="0" xfId="568" applyFont="1" applyAlignment="1">
      <alignment horizontal="right"/>
    </xf>
    <xf numFmtId="180" fontId="60" fillId="12" borderId="0" xfId="0" applyNumberFormat="1" applyFont="1" applyFill="1" applyAlignment="1">
      <alignment horizontal="center" vertical="center"/>
    </xf>
    <xf numFmtId="180" fontId="60" fillId="5" borderId="0" xfId="0" applyNumberFormat="1" applyFont="1" applyFill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73" fillId="14" borderId="0" xfId="562" applyNumberFormat="1" applyFont="1" applyFill="1" applyAlignment="1">
      <alignment horizontal="center" vertical="center" wrapText="1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3" fillId="15" borderId="0" xfId="562" applyNumberFormat="1" applyFont="1" applyFill="1" applyAlignment="1">
      <alignment horizontal="right" vertical="center"/>
    </xf>
  </cellXfs>
  <cellStyles count="571">
    <cellStyle name="나쁨 2" xfId="570" xr:uid="{A1A61D84-E4B9-423D-8BA2-095A366C685B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9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BD6-459E-ACC2-92759EFDE70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2-4BC1-A2D2-78E7A2490AD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5E-4316-9298-1EF99C02B4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38F-4904-9129-02E7B7D412C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015-49A7-ABDA-4B5F7DD0E9A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186-49EC-9CB4-8A22BEEF0E4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CE5-4DD3-9134-3DD21DD21C0E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CE5-4DD3-9134-3DD21DD21C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1.732404614095995</c:v>
                </c:pt>
                <c:pt idx="1">
                  <c:v>2.0164543376286956</c:v>
                </c:pt>
                <c:pt idx="2">
                  <c:v>2.0592632858476065</c:v>
                </c:pt>
                <c:pt idx="3">
                  <c:v>2.0907129454911595</c:v>
                </c:pt>
                <c:pt idx="4">
                  <c:v>2.0980755307734293</c:v>
                </c:pt>
                <c:pt idx="5">
                  <c:v>1.9455876901010325</c:v>
                </c:pt>
                <c:pt idx="6">
                  <c:v>1.8707898152033084</c:v>
                </c:pt>
                <c:pt idx="7">
                  <c:v>1.8129814067009924</c:v>
                </c:pt>
                <c:pt idx="8">
                  <c:v>1.8677468891139024</c:v>
                </c:pt>
                <c:pt idx="9">
                  <c:v>2.0190927209933611</c:v>
                </c:pt>
                <c:pt idx="10">
                  <c:v>2.0138493225600675</c:v>
                </c:pt>
                <c:pt idx="11">
                  <c:v>1.9512016032609316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3.125E-2</c:v>
                </c:pt>
                <c:pt idx="1">
                  <c:v>6.25E-2</c:v>
                </c:pt>
                <c:pt idx="2">
                  <c:v>0.34375</c:v>
                </c:pt>
                <c:pt idx="3">
                  <c:v>0.25</c:v>
                </c:pt>
                <c:pt idx="4">
                  <c:v>0.21875</c:v>
                </c:pt>
                <c:pt idx="5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종합!$M$71:$O$71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종합!$M$78:$O$78</c:f>
              <c:numCache>
                <c:formatCode>0%</c:formatCode>
                <c:ptCount val="3"/>
                <c:pt idx="0">
                  <c:v>0</c:v>
                </c:pt>
                <c:pt idx="1">
                  <c:v>7.1428571428571425E-2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종합!$M$71:$O$71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종합!$M$77:$O$77</c:f>
              <c:numCache>
                <c:formatCode>0%</c:formatCode>
                <c:ptCount val="3"/>
                <c:pt idx="0">
                  <c:v>0</c:v>
                </c:pt>
                <c:pt idx="1">
                  <c:v>0.14285714285714285</c:v>
                </c:pt>
                <c:pt idx="2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종합!$M$71:$O$71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종합!$M$76:$O$76</c:f>
              <c:numCache>
                <c:formatCode>0%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종합!$M$71:$O$71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종합!$M$75:$O$75</c:f>
              <c:numCache>
                <c:formatCode>0%</c:formatCode>
                <c:ptCount val="3"/>
                <c:pt idx="0">
                  <c:v>0.25</c:v>
                </c:pt>
                <c:pt idx="1">
                  <c:v>0.21428571428571427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종합!$M$71:$O$71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종합!$M$74:$O$74</c:f>
              <c:numCache>
                <c:formatCode>0%</c:formatCode>
                <c:ptCount val="3"/>
                <c:pt idx="0">
                  <c:v>0.25</c:v>
                </c:pt>
                <c:pt idx="1">
                  <c:v>7.1428571428571425E-2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종합!$M$71:$O$71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종합!$M$73:$O$73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종합!$M$71:$O$71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1019736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22412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228595</xdr:colOff>
      <xdr:row>8</xdr:row>
      <xdr:rowOff>598391</xdr:rowOff>
    </xdr:from>
    <xdr:to>
      <xdr:col>7</xdr:col>
      <xdr:colOff>150157</xdr:colOff>
      <xdr:row>9</xdr:row>
      <xdr:rowOff>206186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FF2EA651-ADA8-4440-8D00-56581AA2262D}"/>
            </a:ext>
          </a:extLst>
        </xdr:cNvPr>
        <xdr:cNvSpPr txBox="1"/>
      </xdr:nvSpPr>
      <xdr:spPr>
        <a:xfrm>
          <a:off x="4755771" y="27835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D61147-2C4B-466B-9218-D227ACF2FF0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450478</xdr:colOff>
      <xdr:row>8</xdr:row>
      <xdr:rowOff>786653</xdr:rowOff>
    </xdr:from>
    <xdr:to>
      <xdr:col>6</xdr:col>
      <xdr:colOff>672353</xdr:colOff>
      <xdr:row>10</xdr:row>
      <xdr:rowOff>134470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DF318BE-1C7F-4F2C-AA35-1EE4F69FAEAE}"/>
            </a:ext>
          </a:extLst>
        </xdr:cNvPr>
        <xdr:cNvCxnSpPr/>
      </xdr:nvCxnSpPr>
      <xdr:spPr>
        <a:xfrm>
          <a:off x="4977654" y="2971800"/>
          <a:ext cx="221875" cy="5132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7109375" style="4" customWidth="1"/>
    <col min="8" max="8" width="18.140625" style="4" bestFit="1" customWidth="1"/>
    <col min="9" max="11" width="13.140625" style="4" customWidth="1"/>
    <col min="12" max="12" width="2.5703125" style="36" customWidth="1"/>
    <col min="13" max="23" width="11.5703125" style="36" customWidth="1"/>
    <col min="24" max="25" width="9.140625" style="36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6" t="s">
        <v>107</v>
      </c>
      <c r="C2" s="54"/>
      <c r="D2" s="54"/>
      <c r="E2" s="54"/>
      <c r="F2" s="54"/>
      <c r="G2" s="54"/>
      <c r="H2" s="54"/>
      <c r="I2" s="54"/>
      <c r="J2" s="54"/>
      <c r="K2" s="297" t="s">
        <v>237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109</v>
      </c>
      <c r="C4" s="300" t="s">
        <v>38</v>
      </c>
      <c r="D4" s="300"/>
      <c r="E4" s="59" t="s">
        <v>108</v>
      </c>
      <c r="F4" s="59" t="s">
        <v>63</v>
      </c>
      <c r="G4" s="263" t="s">
        <v>111</v>
      </c>
      <c r="H4" s="35"/>
      <c r="I4" s="35"/>
      <c r="J4" s="92" t="s">
        <v>35</v>
      </c>
      <c r="K4" s="92" t="s">
        <v>36</v>
      </c>
    </row>
    <row r="5" spans="1:28" ht="48.75" customHeight="1">
      <c r="B5" s="61" t="s">
        <v>238</v>
      </c>
      <c r="C5" s="301" t="s">
        <v>167</v>
      </c>
      <c r="D5" s="301"/>
      <c r="E5" s="60">
        <v>3</v>
      </c>
      <c r="F5" s="61">
        <v>31</v>
      </c>
      <c r="G5" s="247" t="s">
        <v>198</v>
      </c>
      <c r="H5" s="35"/>
      <c r="I5" s="35"/>
      <c r="J5" s="91" t="s">
        <v>49</v>
      </c>
      <c r="K5" s="90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303"/>
    </row>
    <row r="7" spans="1:28" ht="16.5" customHeight="1">
      <c r="B7" s="49" t="s">
        <v>121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4"/>
      <c r="P9" s="304"/>
    </row>
    <row r="10" spans="1:28" ht="23.25" customHeight="1" thickBot="1">
      <c r="G10" s="6"/>
      <c r="H10" s="184" t="s">
        <v>88</v>
      </c>
      <c r="I10" s="185" t="s">
        <v>89</v>
      </c>
      <c r="J10" s="186" t="str">
        <f>C5</f>
        <v>시영운수</v>
      </c>
      <c r="K10" s="187" t="s">
        <v>90</v>
      </c>
      <c r="X10" s="303"/>
      <c r="Z10" s="36"/>
      <c r="AA10" s="36"/>
      <c r="AB10" s="36"/>
    </row>
    <row r="11" spans="1:28" ht="23.25" customHeight="1" thickTop="1">
      <c r="G11" s="6"/>
      <c r="H11" s="248">
        <v>1</v>
      </c>
      <c r="I11" s="249">
        <v>2.0099999999999998</v>
      </c>
      <c r="J11" s="250">
        <v>1.732404614095995</v>
      </c>
      <c r="K11" s="251"/>
      <c r="M11" s="2"/>
      <c r="Y11" s="264"/>
      <c r="Z11" s="216"/>
      <c r="AA11" s="217"/>
      <c r="AB11" s="36"/>
    </row>
    <row r="12" spans="1:28" ht="23.25" customHeight="1">
      <c r="G12" s="6"/>
      <c r="H12" s="252">
        <v>2</v>
      </c>
      <c r="I12" s="249">
        <v>2.3662575846193561</v>
      </c>
      <c r="J12" s="250">
        <v>2.0164543376286956</v>
      </c>
      <c r="K12" s="253">
        <v>0.1639626916376713</v>
      </c>
      <c r="M12" s="217"/>
      <c r="Y12" s="264"/>
      <c r="Z12" s="216"/>
      <c r="AA12" s="217"/>
      <c r="AB12" s="36"/>
    </row>
    <row r="13" spans="1:28" ht="23.25" customHeight="1">
      <c r="G13" s="6"/>
      <c r="H13" s="252">
        <v>3</v>
      </c>
      <c r="I13" s="249">
        <v>2.37</v>
      </c>
      <c r="J13" s="250">
        <v>2.0592632858476065</v>
      </c>
      <c r="K13" s="254">
        <v>2.1229812855198649E-2</v>
      </c>
      <c r="M13" s="217"/>
      <c r="Y13" s="264"/>
      <c r="Z13" s="216"/>
      <c r="AA13" s="217"/>
      <c r="AB13" s="36"/>
    </row>
    <row r="14" spans="1:28" ht="23.25" customHeight="1">
      <c r="G14" s="6"/>
      <c r="H14" s="252">
        <v>4</v>
      </c>
      <c r="I14" s="249">
        <v>2.33</v>
      </c>
      <c r="J14" s="250">
        <v>2.0907129454911595</v>
      </c>
      <c r="K14" s="254">
        <v>1.5272286870597007E-2</v>
      </c>
      <c r="M14" s="217"/>
      <c r="Y14" s="264"/>
      <c r="Z14" s="216"/>
      <c r="AA14" s="217"/>
      <c r="AB14" s="36"/>
    </row>
    <row r="15" spans="1:28" ht="23.25" customHeight="1">
      <c r="G15" s="6"/>
      <c r="H15" s="252">
        <v>5</v>
      </c>
      <c r="I15" s="249">
        <v>2.2850259626150282</v>
      </c>
      <c r="J15" s="250">
        <v>2.0980755307734293</v>
      </c>
      <c r="K15" s="254">
        <v>3.5215667928722993E-3</v>
      </c>
      <c r="M15" s="217"/>
      <c r="Y15" s="264"/>
      <c r="Z15" s="216"/>
      <c r="AA15" s="217"/>
      <c r="AB15" s="36"/>
    </row>
    <row r="16" spans="1:28" ht="23.25" customHeight="1">
      <c r="G16" s="6"/>
      <c r="H16" s="252">
        <v>6</v>
      </c>
      <c r="I16" s="249">
        <v>2.0664933427553414</v>
      </c>
      <c r="J16" s="250">
        <v>1.9455876901010325</v>
      </c>
      <c r="K16" s="254">
        <v>-7.2679862300373932E-2</v>
      </c>
      <c r="M16" s="217"/>
      <c r="Y16" s="264"/>
      <c r="Z16" s="216"/>
      <c r="AA16" s="217"/>
      <c r="AB16" s="36"/>
    </row>
    <row r="17" spans="2:28" ht="23.25" customHeight="1">
      <c r="G17" s="6"/>
      <c r="H17" s="252">
        <v>7</v>
      </c>
      <c r="I17" s="249">
        <v>2.13</v>
      </c>
      <c r="J17" s="250">
        <v>1.8707898152033084</v>
      </c>
      <c r="K17" s="254">
        <v>-3.8444874666039741E-2</v>
      </c>
      <c r="M17" s="217"/>
      <c r="Y17" s="264"/>
      <c r="Z17" s="216"/>
      <c r="AA17" s="217"/>
      <c r="AB17" s="36"/>
    </row>
    <row r="18" spans="2:28" ht="23.25" customHeight="1">
      <c r="G18" s="6"/>
      <c r="H18" s="252">
        <v>8</v>
      </c>
      <c r="I18" s="249">
        <v>2.08</v>
      </c>
      <c r="J18" s="250">
        <v>1.8129814067009924</v>
      </c>
      <c r="K18" s="254">
        <v>-3.090053625079936E-2</v>
      </c>
      <c r="M18" s="217"/>
      <c r="Y18" s="264"/>
      <c r="Z18" s="216"/>
      <c r="AA18" s="217"/>
      <c r="AB18" s="36"/>
    </row>
    <row r="19" spans="2:28" ht="23.25" customHeight="1">
      <c r="G19" s="6"/>
      <c r="H19" s="252">
        <v>9</v>
      </c>
      <c r="I19" s="249">
        <v>2.13</v>
      </c>
      <c r="J19" s="250">
        <v>1.8677468891139024</v>
      </c>
      <c r="K19" s="254">
        <v>3.0207415371437563E-2</v>
      </c>
      <c r="M19" s="217"/>
      <c r="Y19" s="264"/>
      <c r="Z19" s="216"/>
      <c r="AA19" s="217"/>
      <c r="AB19" s="36"/>
    </row>
    <row r="20" spans="2:28" ht="23.25" customHeight="1">
      <c r="G20" s="6"/>
      <c r="H20" s="252">
        <v>10</v>
      </c>
      <c r="I20" s="249">
        <v>2.25</v>
      </c>
      <c r="J20" s="250">
        <v>2.0190927209933611</v>
      </c>
      <c r="K20" s="254">
        <v>8.1031232209017423E-2</v>
      </c>
      <c r="M20" s="217"/>
      <c r="Y20" s="264"/>
      <c r="Z20" s="216"/>
      <c r="AA20" s="217"/>
      <c r="AB20" s="36"/>
    </row>
    <row r="21" spans="2:28" ht="23.25" customHeight="1">
      <c r="G21" s="6"/>
      <c r="H21" s="252">
        <v>11</v>
      </c>
      <c r="I21" s="249">
        <v>2.17</v>
      </c>
      <c r="J21" s="250">
        <v>2.0138493225600675</v>
      </c>
      <c r="K21" s="254">
        <v>-2.5969081948420403E-3</v>
      </c>
      <c r="M21" s="217"/>
      <c r="Y21" s="264"/>
      <c r="Z21" s="216"/>
      <c r="AA21" s="217"/>
      <c r="AB21" s="36"/>
    </row>
    <row r="22" spans="2:28" ht="23.25" customHeight="1">
      <c r="G22" s="6"/>
      <c r="H22" s="252">
        <v>12</v>
      </c>
      <c r="I22" s="249">
        <v>2.25</v>
      </c>
      <c r="J22" s="250">
        <v>1.9512016032609316</v>
      </c>
      <c r="K22" s="254">
        <v>-3.1108444210461661E-2</v>
      </c>
      <c r="M22" s="217"/>
      <c r="Y22" s="264"/>
      <c r="Z22" s="216"/>
      <c r="AA22" s="217"/>
      <c r="AB22" s="36"/>
    </row>
    <row r="23" spans="2:28" ht="23.25" customHeight="1">
      <c r="G23" s="6"/>
      <c r="H23" s="255" t="s">
        <v>186</v>
      </c>
      <c r="I23" s="256">
        <v>0.11940298507462699</v>
      </c>
      <c r="J23" s="257">
        <v>0.12629670192786313</v>
      </c>
      <c r="K23" s="258">
        <v>6.8937168532361426E-3</v>
      </c>
      <c r="M23" s="217"/>
      <c r="Y23" s="264"/>
      <c r="Z23" s="216"/>
      <c r="AA23" s="217"/>
      <c r="AB23" s="36"/>
    </row>
    <row r="24" spans="2:28" ht="23.25" customHeight="1">
      <c r="H24" s="259" t="s">
        <v>197</v>
      </c>
      <c r="I24" s="260"/>
      <c r="J24" s="261" t="s">
        <v>254</v>
      </c>
      <c r="K24" s="262"/>
      <c r="M24" s="217"/>
      <c r="X24" s="2"/>
      <c r="Y24" s="2"/>
      <c r="AB24" s="36"/>
    </row>
    <row r="25" spans="2:28" ht="9" customHeight="1">
      <c r="M25" s="217"/>
      <c r="X25" s="2"/>
      <c r="Y25" s="2"/>
      <c r="AB25" s="217"/>
    </row>
    <row r="26" spans="2:28" ht="16.5" customHeight="1">
      <c r="B26" s="49" t="s">
        <v>122</v>
      </c>
      <c r="C26" s="49"/>
      <c r="D26" s="48"/>
      <c r="E26" s="48"/>
      <c r="F26" s="48"/>
      <c r="G26" s="48"/>
      <c r="H26" s="48"/>
      <c r="I26" s="48"/>
      <c r="J26" s="48"/>
      <c r="K26" s="48"/>
      <c r="M26" s="217"/>
      <c r="X26" s="2"/>
      <c r="Y26" s="2"/>
      <c r="AB26" s="217"/>
    </row>
    <row r="27" spans="2:28" ht="27.75" customHeight="1">
      <c r="B27" s="53" t="s">
        <v>61</v>
      </c>
      <c r="C27" s="53" t="s">
        <v>97</v>
      </c>
      <c r="D27" s="53" t="s">
        <v>99</v>
      </c>
      <c r="E27" s="53" t="s">
        <v>100</v>
      </c>
      <c r="F27" s="53" t="s">
        <v>101</v>
      </c>
      <c r="G27" s="53" t="s">
        <v>102</v>
      </c>
      <c r="H27" s="53" t="s">
        <v>6</v>
      </c>
      <c r="I27" s="53" t="s">
        <v>7</v>
      </c>
      <c r="J27" s="53" t="s">
        <v>103</v>
      </c>
      <c r="K27" s="53" t="s">
        <v>69</v>
      </c>
      <c r="M27" s="217"/>
      <c r="X27" s="2"/>
      <c r="Y27" s="2"/>
      <c r="AB27" s="217"/>
    </row>
    <row r="28" spans="2:28" ht="23.25" customHeight="1">
      <c r="B28" s="72" t="s">
        <v>187</v>
      </c>
      <c r="C28" s="73">
        <v>12</v>
      </c>
      <c r="D28" s="74">
        <v>2.490552124315935E-2</v>
      </c>
      <c r="E28" s="74">
        <v>0.36931126595054364</v>
      </c>
      <c r="F28" s="74">
        <v>0.19576844572273858</v>
      </c>
      <c r="G28" s="75">
        <v>12.762945145803021</v>
      </c>
      <c r="H28" s="76">
        <v>0.54247566559104299</v>
      </c>
      <c r="I28" s="76">
        <v>18.581353448929889</v>
      </c>
      <c r="J28" s="77">
        <v>2.2522984689383176</v>
      </c>
      <c r="K28" s="78" t="s">
        <v>68</v>
      </c>
      <c r="M28" s="217"/>
      <c r="N28" s="305" t="s">
        <v>113</v>
      </c>
      <c r="Y28" s="2"/>
    </row>
    <row r="29" spans="2:28" ht="22.5" customHeight="1">
      <c r="B29" s="219" t="s">
        <v>113</v>
      </c>
      <c r="C29" s="65">
        <v>12</v>
      </c>
      <c r="D29" s="66">
        <v>4.1363027216953771E-2</v>
      </c>
      <c r="E29" s="66">
        <v>0.40002041617471995</v>
      </c>
      <c r="F29" s="66">
        <v>0.15820033415681073</v>
      </c>
      <c r="G29" s="67">
        <v>13.6166</v>
      </c>
      <c r="H29" s="68">
        <v>0.94714495980143876</v>
      </c>
      <c r="I29" s="68">
        <v>15.084244192732699</v>
      </c>
      <c r="J29" s="69">
        <v>1.9512016032609316</v>
      </c>
      <c r="K29" s="70" t="s">
        <v>68</v>
      </c>
      <c r="M29" s="217"/>
      <c r="N29" s="36" t="s">
        <v>68</v>
      </c>
      <c r="O29" s="36">
        <v>29</v>
      </c>
      <c r="Y29" s="2"/>
    </row>
    <row r="30" spans="2:28" ht="22.5" customHeight="1">
      <c r="B30" s="50" t="s">
        <v>253</v>
      </c>
      <c r="C30" s="50"/>
      <c r="D30" s="63">
        <v>0.66079749197438309</v>
      </c>
      <c r="E30" s="63">
        <v>8.3152486954700011E-2</v>
      </c>
      <c r="F30" s="63">
        <v>-0.19190075002758378</v>
      </c>
      <c r="G30" s="63">
        <v>6.6885412766793495E-2</v>
      </c>
      <c r="H30" s="63">
        <v>0.7459676440407641</v>
      </c>
      <c r="I30" s="63">
        <v>-0.18820530301029226</v>
      </c>
      <c r="J30" s="63">
        <v>-0.13368426513175058</v>
      </c>
      <c r="K30" s="64" t="s">
        <v>254</v>
      </c>
      <c r="M30" s="2"/>
      <c r="N30" s="306">
        <v>3.125E-2</v>
      </c>
      <c r="O30" s="36">
        <v>1</v>
      </c>
      <c r="X30" s="2"/>
      <c r="Y30" s="2"/>
    </row>
    <row r="31" spans="2:28" ht="22.5" customHeight="1">
      <c r="M31" s="2"/>
      <c r="N31" s="306">
        <v>6.25E-2</v>
      </c>
      <c r="O31" s="36">
        <v>2</v>
      </c>
      <c r="X31" s="2"/>
      <c r="Y31" s="2"/>
    </row>
    <row r="32" spans="2:28" ht="17.25" customHeight="1">
      <c r="B32" s="49" t="s">
        <v>123</v>
      </c>
      <c r="C32" s="49"/>
      <c r="D32" s="48"/>
      <c r="E32" s="48"/>
      <c r="F32" s="48"/>
      <c r="G32" s="48"/>
      <c r="H32" s="48"/>
      <c r="I32" s="48"/>
      <c r="J32" s="48"/>
      <c r="K32" s="48"/>
      <c r="M32" s="2"/>
      <c r="N32" s="306">
        <v>0.34375</v>
      </c>
      <c r="O32" s="36">
        <v>11</v>
      </c>
      <c r="X32" s="2"/>
      <c r="Y32" s="2"/>
    </row>
    <row r="33" spans="2:28" ht="22.5" customHeight="1">
      <c r="B33" s="57"/>
      <c r="C33" s="57"/>
      <c r="M33" s="2"/>
      <c r="N33" s="306">
        <v>0.25</v>
      </c>
      <c r="O33" s="36">
        <v>6</v>
      </c>
      <c r="X33" s="2"/>
      <c r="Y33" s="2"/>
    </row>
    <row r="34" spans="2:28" ht="22.5" customHeight="1" thickBot="1">
      <c r="H34" s="188" t="s">
        <v>88</v>
      </c>
      <c r="I34" s="189" t="s">
        <v>89</v>
      </c>
      <c r="J34" s="190" t="str">
        <f>J10</f>
        <v>시영운수</v>
      </c>
      <c r="K34" s="191" t="s">
        <v>112</v>
      </c>
      <c r="M34" s="2"/>
      <c r="N34" s="306">
        <v>0.21875</v>
      </c>
      <c r="O34" s="36">
        <v>6</v>
      </c>
      <c r="X34" s="2"/>
      <c r="Y34" s="2"/>
    </row>
    <row r="35" spans="2:28" ht="22.5" customHeight="1" thickTop="1">
      <c r="H35" s="196" t="s">
        <v>106</v>
      </c>
      <c r="I35" s="197" t="s">
        <v>68</v>
      </c>
      <c r="J35" s="198" t="s">
        <v>68</v>
      </c>
      <c r="K35" s="199"/>
      <c r="M35" s="2"/>
      <c r="N35" s="306">
        <v>9.375E-2</v>
      </c>
      <c r="O35" s="36">
        <v>3</v>
      </c>
      <c r="X35" s="2"/>
      <c r="Z35" s="36"/>
      <c r="AA35" s="36"/>
      <c r="AB35" s="36"/>
    </row>
    <row r="36" spans="2:28" ht="21" customHeight="1">
      <c r="H36" s="192" t="s">
        <v>91</v>
      </c>
      <c r="I36" s="193">
        <v>9.4502228826151558E-2</v>
      </c>
      <c r="J36" s="194" t="s">
        <v>247</v>
      </c>
      <c r="K36" s="195">
        <v>-6.3252228826151558E-2</v>
      </c>
      <c r="M36" s="2"/>
      <c r="X36" s="2"/>
      <c r="Z36" s="36"/>
      <c r="AA36" s="36"/>
      <c r="AB36" s="36"/>
    </row>
    <row r="37" spans="2:28" ht="21" customHeight="1">
      <c r="H37" s="176" t="s">
        <v>92</v>
      </c>
      <c r="I37" s="168">
        <v>0.10222882615156018</v>
      </c>
      <c r="J37" s="177" t="s">
        <v>248</v>
      </c>
      <c r="K37" s="178">
        <v>-3.9728826151560176E-2</v>
      </c>
      <c r="L37" s="4"/>
      <c r="M37" s="2"/>
      <c r="X37" s="2"/>
      <c r="Z37" s="36"/>
      <c r="AA37" s="36"/>
      <c r="AB37" s="36"/>
    </row>
    <row r="38" spans="2:28" ht="21" customHeight="1">
      <c r="H38" s="175" t="s">
        <v>93</v>
      </c>
      <c r="I38" s="168">
        <v>0.17830609212481427</v>
      </c>
      <c r="J38" s="177" t="s">
        <v>249</v>
      </c>
      <c r="K38" s="178">
        <v>0.16544390787518573</v>
      </c>
      <c r="L38" s="4"/>
      <c r="M38" s="2"/>
      <c r="X38" s="2"/>
      <c r="Z38" s="36"/>
      <c r="AA38" s="36"/>
      <c r="AB38" s="36"/>
    </row>
    <row r="39" spans="2:28" ht="21" customHeight="1">
      <c r="H39" s="175" t="s">
        <v>96</v>
      </c>
      <c r="I39" s="168">
        <v>0.22704309063893016</v>
      </c>
      <c r="J39" s="177" t="s">
        <v>250</v>
      </c>
      <c r="K39" s="178">
        <v>2.2956909361069838E-2</v>
      </c>
      <c r="L39" s="4"/>
      <c r="M39" s="2"/>
      <c r="X39" s="2"/>
      <c r="Z39" s="36"/>
      <c r="AA39" s="36"/>
      <c r="AB39" s="36"/>
    </row>
    <row r="40" spans="2:28" ht="21" customHeight="1">
      <c r="H40" s="179" t="s">
        <v>94</v>
      </c>
      <c r="I40" s="168">
        <v>0.22912332838038632</v>
      </c>
      <c r="J40" s="177" t="s">
        <v>251</v>
      </c>
      <c r="K40" s="178">
        <v>-1.0373328380386321E-2</v>
      </c>
      <c r="L40" s="4"/>
      <c r="M40" s="2"/>
      <c r="X40" s="2"/>
      <c r="Z40" s="36"/>
      <c r="AA40" s="36"/>
      <c r="AB40" s="36"/>
    </row>
    <row r="41" spans="2:28" ht="21" customHeight="1">
      <c r="H41" s="180" t="s">
        <v>95</v>
      </c>
      <c r="I41" s="181">
        <v>0.16879643387815751</v>
      </c>
      <c r="J41" s="182" t="s">
        <v>252</v>
      </c>
      <c r="K41" s="183">
        <v>-7.5046433878157515E-2</v>
      </c>
      <c r="L41" s="4"/>
      <c r="M41" s="2"/>
      <c r="X41" s="2"/>
      <c r="Z41" s="36"/>
      <c r="AA41" s="36"/>
      <c r="AB41" s="36"/>
    </row>
    <row r="42" spans="2:28" ht="22.5" customHeight="1">
      <c r="L42" s="4"/>
      <c r="M42" s="2"/>
      <c r="X42" s="2"/>
      <c r="Z42" s="36"/>
      <c r="AA42" s="36"/>
      <c r="AB42" s="36"/>
    </row>
    <row r="43" spans="2:28" ht="18" customHeight="1">
      <c r="B43" s="49" t="s">
        <v>124</v>
      </c>
      <c r="C43" s="49"/>
      <c r="D43" s="48"/>
      <c r="E43" s="48"/>
      <c r="F43" s="48"/>
      <c r="G43" s="48"/>
      <c r="H43" s="48"/>
      <c r="I43" s="48"/>
      <c r="J43" s="48"/>
      <c r="K43" s="48"/>
      <c r="L43" s="4"/>
      <c r="M43" s="2"/>
      <c r="X43" s="2"/>
      <c r="Z43" s="36"/>
      <c r="AA43" s="36"/>
      <c r="AB43" s="36"/>
    </row>
    <row r="44" spans="2:28" ht="30.75" customHeight="1">
      <c r="B44" s="53" t="s">
        <v>61</v>
      </c>
      <c r="C44" s="53" t="s">
        <v>98</v>
      </c>
      <c r="D44" s="53" t="s">
        <v>99</v>
      </c>
      <c r="E44" s="53" t="s">
        <v>100</v>
      </c>
      <c r="F44" s="53" t="s">
        <v>101</v>
      </c>
      <c r="G44" s="53" t="s">
        <v>102</v>
      </c>
      <c r="H44" s="53" t="s">
        <v>6</v>
      </c>
      <c r="I44" s="53" t="s">
        <v>7</v>
      </c>
      <c r="J44" s="53" t="s">
        <v>103</v>
      </c>
      <c r="K44" s="53" t="s">
        <v>69</v>
      </c>
      <c r="L44" s="4"/>
      <c r="M44" s="2"/>
      <c r="N44" s="36" t="s">
        <v>117</v>
      </c>
      <c r="X44" s="2"/>
      <c r="Z44" s="36"/>
      <c r="AA44" s="36"/>
      <c r="AB44" s="36"/>
    </row>
    <row r="45" spans="2:28" ht="22.5" customHeight="1">
      <c r="B45" s="220" t="s">
        <v>113</v>
      </c>
      <c r="C45" s="73">
        <v>1</v>
      </c>
      <c r="D45" s="74">
        <v>5.5107810323247616E-2</v>
      </c>
      <c r="E45" s="74">
        <v>0.46960841926835983</v>
      </c>
      <c r="F45" s="74">
        <v>0.159924813681768</v>
      </c>
      <c r="G45" s="75">
        <v>15.969239999999999</v>
      </c>
      <c r="H45" s="76">
        <v>1.670121669347967</v>
      </c>
      <c r="I45" s="76">
        <v>17.021131944484438</v>
      </c>
      <c r="J45" s="77">
        <v>1.7587484933951758</v>
      </c>
      <c r="K45" s="79" t="s">
        <v>73</v>
      </c>
      <c r="L45" s="4"/>
      <c r="M45" s="2"/>
      <c r="N45" s="36">
        <v>1</v>
      </c>
      <c r="X45" s="2"/>
      <c r="Z45" s="36"/>
      <c r="AA45" s="36"/>
      <c r="AB45" s="36"/>
    </row>
    <row r="46" spans="2:28" ht="22.5" customHeight="1">
      <c r="B46" s="219" t="s">
        <v>113</v>
      </c>
      <c r="C46" s="65">
        <v>2</v>
      </c>
      <c r="D46" s="66">
        <v>7.8845066294347843E-2</v>
      </c>
      <c r="E46" s="66">
        <v>0.35580211838304682</v>
      </c>
      <c r="F46" s="66">
        <v>0.14511159813530555</v>
      </c>
      <c r="G46" s="67">
        <v>13.158655172413791</v>
      </c>
      <c r="H46" s="68">
        <v>0.87330145621412247</v>
      </c>
      <c r="I46" s="68">
        <v>6.8176699119585571</v>
      </c>
      <c r="J46" s="69">
        <v>1.9789438797268322</v>
      </c>
      <c r="K46" s="70" t="s">
        <v>161</v>
      </c>
      <c r="M46" s="2"/>
      <c r="N46" s="36">
        <v>4</v>
      </c>
      <c r="X46" s="2"/>
      <c r="Z46" s="36"/>
      <c r="AA46" s="36"/>
      <c r="AB46" s="36"/>
    </row>
    <row r="47" spans="2:28" ht="22.5" customHeight="1">
      <c r="B47" s="219" t="s">
        <v>113</v>
      </c>
      <c r="C47" s="65">
        <v>3</v>
      </c>
      <c r="D47" s="66">
        <v>2.7196944261343652E-2</v>
      </c>
      <c r="E47" s="66">
        <v>0.3487320965097977</v>
      </c>
      <c r="F47" s="66">
        <v>0.15626423164611455</v>
      </c>
      <c r="G47" s="67">
        <v>12.089566666666672</v>
      </c>
      <c r="H47" s="68">
        <v>1.0802419509912802</v>
      </c>
      <c r="I47" s="68">
        <v>7.2877777849336951</v>
      </c>
      <c r="J47" s="69">
        <v>2.061958279251797</v>
      </c>
      <c r="K47" s="70" t="s">
        <v>67</v>
      </c>
      <c r="M47" s="2"/>
      <c r="N47" s="36">
        <v>4</v>
      </c>
      <c r="X47" s="2"/>
      <c r="Z47" s="36"/>
      <c r="AA47" s="36"/>
      <c r="AB47" s="36"/>
    </row>
    <row r="48" spans="2:28" ht="22.5" customHeight="1">
      <c r="B48" s="219" t="s">
        <v>113</v>
      </c>
      <c r="C48" s="65">
        <v>4</v>
      </c>
      <c r="D48" s="66">
        <v>2.7122684522449654E-2</v>
      </c>
      <c r="E48" s="66">
        <v>0.34396949467456361</v>
      </c>
      <c r="F48" s="66">
        <v>0.16240018390350022</v>
      </c>
      <c r="G48" s="67">
        <v>12.022333333333334</v>
      </c>
      <c r="H48" s="68">
        <v>1.6164997639215413</v>
      </c>
      <c r="I48" s="68">
        <v>8.7387329690062412</v>
      </c>
      <c r="J48" s="69">
        <v>2.0474555376977013</v>
      </c>
      <c r="K48" s="70" t="s">
        <v>67</v>
      </c>
      <c r="M48" s="2"/>
      <c r="N48" s="36">
        <v>4</v>
      </c>
      <c r="X48" s="2"/>
      <c r="Z48" s="36"/>
      <c r="AA48" s="36"/>
      <c r="AB48" s="36"/>
    </row>
    <row r="49" spans="2:28" ht="22.5" customHeight="1">
      <c r="B49" s="219" t="s">
        <v>113</v>
      </c>
      <c r="C49" s="65">
        <v>5</v>
      </c>
      <c r="D49" s="66">
        <v>2.874155489391049E-2</v>
      </c>
      <c r="E49" s="66">
        <v>0.33988128247114791</v>
      </c>
      <c r="F49" s="66">
        <v>0.16409424475924908</v>
      </c>
      <c r="G49" s="67">
        <v>12.166695652173914</v>
      </c>
      <c r="H49" s="68">
        <v>2.8265867088806242</v>
      </c>
      <c r="I49" s="68">
        <v>11.082840320028188</v>
      </c>
      <c r="J49" s="69">
        <v>2.0263141019077615</v>
      </c>
      <c r="K49" s="70" t="s">
        <v>67</v>
      </c>
      <c r="M49" s="2"/>
      <c r="N49" s="36">
        <v>4</v>
      </c>
      <c r="X49" s="2"/>
      <c r="Z49" s="36"/>
      <c r="AA49" s="36"/>
      <c r="AB49" s="36"/>
    </row>
    <row r="50" spans="2:28" ht="22.5" customHeight="1">
      <c r="B50" s="219" t="s">
        <v>113</v>
      </c>
      <c r="C50" s="65">
        <v>6</v>
      </c>
      <c r="D50" s="66">
        <v>3.220010678286752E-2</v>
      </c>
      <c r="E50" s="66">
        <v>0.33628914366383311</v>
      </c>
      <c r="F50" s="66">
        <v>0.14934453720237295</v>
      </c>
      <c r="G50" s="67">
        <v>13.645409090909089</v>
      </c>
      <c r="H50" s="68">
        <v>1.1656575398305371</v>
      </c>
      <c r="I50" s="68">
        <v>8.3331709885688348</v>
      </c>
      <c r="J50" s="69">
        <v>1.9452164855250773</v>
      </c>
      <c r="K50" s="70" t="s">
        <v>68</v>
      </c>
      <c r="M50" s="2"/>
      <c r="N50" s="36">
        <v>3</v>
      </c>
      <c r="X50" s="2"/>
      <c r="Z50" s="36"/>
      <c r="AA50" s="36"/>
      <c r="AB50" s="36"/>
    </row>
    <row r="51" spans="2:28" ht="22.5" customHeight="1">
      <c r="B51" s="219" t="s">
        <v>113</v>
      </c>
      <c r="C51" s="65">
        <v>7</v>
      </c>
      <c r="D51" s="66">
        <v>3.6532720111075612E-2</v>
      </c>
      <c r="E51" s="66">
        <v>0.33554869727796721</v>
      </c>
      <c r="F51" s="66">
        <v>0.1479628810196752</v>
      </c>
      <c r="G51" s="67">
        <v>14.380142857142854</v>
      </c>
      <c r="H51" s="68">
        <v>2.0353759499210566</v>
      </c>
      <c r="I51" s="68">
        <v>8.1949745556501696</v>
      </c>
      <c r="J51" s="69">
        <v>1.8728999922343796</v>
      </c>
      <c r="K51" s="70" t="s">
        <v>68</v>
      </c>
      <c r="M51" s="2"/>
      <c r="N51" s="36">
        <v>3</v>
      </c>
      <c r="X51" s="2"/>
      <c r="Z51" s="36"/>
      <c r="AA51" s="36"/>
      <c r="AB51" s="36"/>
    </row>
    <row r="52" spans="2:28" ht="22.5" customHeight="1">
      <c r="B52" s="219" t="s">
        <v>113</v>
      </c>
      <c r="C52" s="65">
        <v>8</v>
      </c>
      <c r="D52" s="66">
        <v>3.6578777457678555E-2</v>
      </c>
      <c r="E52" s="66">
        <v>0.36508481687190281</v>
      </c>
      <c r="F52" s="66">
        <v>0.14855941329979422</v>
      </c>
      <c r="G52" s="67">
        <v>16.159266666666667</v>
      </c>
      <c r="H52" s="68">
        <v>0.95106764528186949</v>
      </c>
      <c r="I52" s="68">
        <v>11.011964147359061</v>
      </c>
      <c r="J52" s="69">
        <v>1.8129814067009924</v>
      </c>
      <c r="K52" s="70" t="s">
        <v>66</v>
      </c>
      <c r="M52" s="2"/>
      <c r="N52" s="36">
        <v>2</v>
      </c>
      <c r="X52" s="2"/>
      <c r="Z52" s="36"/>
      <c r="AA52" s="36"/>
      <c r="AB52" s="36"/>
    </row>
    <row r="53" spans="2:28" ht="22.5" customHeight="1">
      <c r="B53" s="219" t="s">
        <v>113</v>
      </c>
      <c r="C53" s="65">
        <v>9</v>
      </c>
      <c r="D53" s="66">
        <v>3.9893760287034681E-2</v>
      </c>
      <c r="E53" s="66">
        <v>0.36963990526550244</v>
      </c>
      <c r="F53" s="66">
        <v>0.14939688746043919</v>
      </c>
      <c r="G53" s="67">
        <v>15.47875</v>
      </c>
      <c r="H53" s="68">
        <v>0.91051247842783511</v>
      </c>
      <c r="I53" s="68">
        <v>14.937260712768111</v>
      </c>
      <c r="J53" s="69">
        <v>1.8677468891139024</v>
      </c>
      <c r="K53" s="70" t="s">
        <v>68</v>
      </c>
      <c r="M53" s="2"/>
      <c r="N53" s="36">
        <v>3</v>
      </c>
      <c r="X53" s="2"/>
      <c r="Z53" s="36"/>
      <c r="AA53" s="36"/>
      <c r="AB53" s="36"/>
    </row>
    <row r="54" spans="2:28" ht="22.5" customHeight="1">
      <c r="B54" s="219" t="s">
        <v>113</v>
      </c>
      <c r="C54" s="65">
        <v>10</v>
      </c>
      <c r="D54" s="66">
        <v>4.050336499317711E-2</v>
      </c>
      <c r="E54" s="66">
        <v>0.37177616444680783</v>
      </c>
      <c r="F54" s="66">
        <v>0.16637189371827119</v>
      </c>
      <c r="G54" s="67">
        <v>13.650714285714285</v>
      </c>
      <c r="H54" s="68">
        <v>0.84587241522918888</v>
      </c>
      <c r="I54" s="68">
        <v>15.950979621319904</v>
      </c>
      <c r="J54" s="69">
        <v>2.0190927209933611</v>
      </c>
      <c r="K54" s="70" t="s">
        <v>68</v>
      </c>
      <c r="M54" s="2"/>
      <c r="N54" s="36">
        <v>3</v>
      </c>
      <c r="X54" s="2"/>
      <c r="Z54" s="36"/>
      <c r="AA54" s="36"/>
      <c r="AB54" s="36"/>
    </row>
    <row r="55" spans="2:28" ht="22.5" customHeight="1">
      <c r="B55" s="219" t="s">
        <v>113</v>
      </c>
      <c r="C55" s="65">
        <v>11</v>
      </c>
      <c r="D55" s="66">
        <v>4.1707336090777661E-2</v>
      </c>
      <c r="E55" s="66">
        <v>0.37635392807348067</v>
      </c>
      <c r="F55" s="66">
        <v>0.15056540164940171</v>
      </c>
      <c r="G55" s="67">
        <v>13.275866666666667</v>
      </c>
      <c r="H55" s="68">
        <v>1.0980882268056991</v>
      </c>
      <c r="I55" s="68">
        <v>17.540765849061472</v>
      </c>
      <c r="J55" s="69">
        <v>2.0138493225600675</v>
      </c>
      <c r="K55" s="70" t="s">
        <v>68</v>
      </c>
      <c r="M55" s="2"/>
      <c r="N55" s="36">
        <v>3</v>
      </c>
      <c r="X55" s="2"/>
      <c r="Z55" s="36"/>
      <c r="AA55" s="36"/>
      <c r="AB55" s="36"/>
    </row>
    <row r="56" spans="2:28" ht="22.5" customHeight="1">
      <c r="B56" s="219" t="s">
        <v>113</v>
      </c>
      <c r="C56" s="65">
        <v>12</v>
      </c>
      <c r="D56" s="66">
        <v>4.1363027216953771E-2</v>
      </c>
      <c r="E56" s="66">
        <v>0.40002041617471995</v>
      </c>
      <c r="F56" s="66">
        <v>0.15820033415681073</v>
      </c>
      <c r="G56" s="67">
        <v>13.6166</v>
      </c>
      <c r="H56" s="68">
        <v>0.94714495980143876</v>
      </c>
      <c r="I56" s="68">
        <v>15.084244192732699</v>
      </c>
      <c r="J56" s="69">
        <v>1.9512016032609316</v>
      </c>
      <c r="K56" s="70" t="s">
        <v>68</v>
      </c>
      <c r="M56" s="2"/>
      <c r="N56" s="36">
        <v>3</v>
      </c>
      <c r="X56" s="2"/>
      <c r="Z56" s="36"/>
      <c r="AA56" s="36"/>
      <c r="AB56" s="36"/>
    </row>
    <row r="57" spans="2:28" ht="25.5" customHeight="1">
      <c r="B57" s="50" t="s">
        <v>104</v>
      </c>
      <c r="C57" s="50"/>
      <c r="D57" s="63" cm="1">
        <f t="array" aca="1" ref="D57" ca="1">(INDIRECT(ADDRESS(ROW()-1,COLUMN()))/INDIRECT(ADDRESS(ROW()-2,COLUMN())))-1</f>
        <v>-8.2553551987709639E-3</v>
      </c>
      <c r="E57" s="63" cm="1">
        <f t="array" aca="1" ref="E57" ca="1">(INDIRECT(ADDRESS(ROW()-1,COLUMN()))/INDIRECT(ADDRESS(ROW()-2,COLUMN())))-1</f>
        <v>6.2883595296548966E-2</v>
      </c>
      <c r="F57" s="63" cm="1">
        <f t="array" aca="1" ref="F57" ca="1">(INDIRECT(ADDRESS(ROW()-1,COLUMN()))/INDIRECT(ADDRESS(ROW()-2,COLUMN())))-1</f>
        <v>5.0708412581977447E-2</v>
      </c>
      <c r="G57" s="63" cm="1">
        <f t="array" aca="1" ref="G57" ca="1">(INDIRECT(ADDRESS(ROW()-1,COLUMN()))/INDIRECT(ADDRESS(ROW()-2,COLUMN())))-1</f>
        <v>2.566561881710161E-2</v>
      </c>
      <c r="H57" s="63" cm="1">
        <f t="array" aca="1" ref="H57" ca="1">(INDIRECT(ADDRESS(ROW()-1,COLUMN()))/INDIRECT(ADDRESS(ROW()-2,COLUMN())))-1</f>
        <v>-0.13746005404624828</v>
      </c>
      <c r="I57" s="63" cm="1">
        <f t="array" aca="1" ref="I57" ca="1">(INDIRECT(ADDRESS(ROW()-1,COLUMN()))/INDIRECT(ADDRESS(ROW()-2,COLUMN())))-1</f>
        <v>-0.14004643112320037</v>
      </c>
      <c r="J57" s="63" cm="1">
        <f t="array" aca="1" ref="J57" ca="1">(INDIRECT(ADDRESS(ROW()-1,COLUMN()))/INDIRECT(ADDRESS(ROW()-2,COLUMN())))-1</f>
        <v>-3.1108444210461661E-2</v>
      </c>
      <c r="K57" s="71" t="str" cm="1">
        <f t="array" aca="1" ref="K57" ca="1">_xlfn.IFS(N57=0,"등급유지",N57&gt;0,N57&amp;"등급 상승",N57&lt;0,N57&amp;"등급 하락")</f>
        <v>등급유지</v>
      </c>
      <c r="M57" s="307"/>
      <c r="N57" s="36" cm="1">
        <f t="array" aca="1" ref="N57" ca="1">(INDIRECT(ADDRESS(ROW()-1,COLUMN()))-INDIRECT(ADDRESS(ROW()-2,COLUMN())))</f>
        <v>0</v>
      </c>
      <c r="O57" s="36" t="s">
        <v>118</v>
      </c>
      <c r="X57" s="308"/>
      <c r="Z57" s="218"/>
      <c r="AA57" s="36"/>
      <c r="AB57" s="36"/>
    </row>
    <row r="58" spans="2:28" ht="25.5" customHeight="1">
      <c r="B58" s="45"/>
      <c r="C58" s="45"/>
      <c r="D58" s="46"/>
      <c r="E58" s="46"/>
      <c r="F58" s="46"/>
      <c r="G58" s="46"/>
      <c r="H58" s="46"/>
      <c r="I58" s="46"/>
      <c r="J58" s="46"/>
      <c r="K58" s="46"/>
      <c r="M58" s="307"/>
      <c r="X58" s="308"/>
      <c r="Z58" s="218"/>
      <c r="AA58" s="36"/>
      <c r="AB58" s="36"/>
    </row>
    <row r="59" spans="2:28" ht="18" customHeight="1">
      <c r="B59" s="49" t="s">
        <v>125</v>
      </c>
      <c r="C59" s="49"/>
      <c r="D59" s="48"/>
      <c r="E59" s="48"/>
      <c r="F59" s="48"/>
      <c r="G59" s="48"/>
      <c r="H59" s="48"/>
      <c r="I59" s="48"/>
      <c r="J59" s="48"/>
      <c r="K59" s="48"/>
      <c r="M59" s="307"/>
      <c r="X59" s="308"/>
      <c r="Z59" s="218"/>
      <c r="AA59" s="36"/>
      <c r="AB59" s="36"/>
    </row>
    <row r="60" spans="2:28" ht="21" customHeight="1">
      <c r="B60" s="45"/>
      <c r="C60" s="45"/>
      <c r="D60" s="46"/>
      <c r="E60" s="46"/>
      <c r="F60" s="46"/>
      <c r="G60" s="46"/>
      <c r="H60" s="46"/>
      <c r="I60" s="46"/>
      <c r="J60" s="46"/>
      <c r="K60" s="46"/>
      <c r="M60" s="307"/>
      <c r="X60" s="308"/>
      <c r="Z60" s="218"/>
      <c r="AA60" s="36"/>
      <c r="AB60" s="36"/>
    </row>
    <row r="61" spans="2:28" ht="25.5" customHeight="1">
      <c r="B61" s="45"/>
      <c r="C61" s="45"/>
      <c r="D61" s="46"/>
      <c r="E61" s="46"/>
      <c r="F61" s="46"/>
      <c r="G61" s="46"/>
      <c r="H61" s="46"/>
      <c r="I61" s="46"/>
      <c r="J61" s="46"/>
      <c r="K61" s="46"/>
      <c r="M61" s="307"/>
      <c r="N61" s="308"/>
      <c r="P61" s="218"/>
      <c r="AA61" s="37"/>
    </row>
    <row r="62" spans="2:28" ht="25.5" customHeight="1">
      <c r="B62" s="45"/>
      <c r="C62" s="45"/>
      <c r="D62" s="46"/>
      <c r="M62" s="307"/>
      <c r="N62" s="308"/>
      <c r="P62" s="218"/>
      <c r="AA62" s="37"/>
    </row>
    <row r="63" spans="2:28" ht="25.5" customHeight="1">
      <c r="B63" s="45"/>
      <c r="C63" s="45"/>
      <c r="D63" s="46"/>
      <c r="M63" s="307"/>
      <c r="N63" s="308"/>
      <c r="P63" s="218"/>
      <c r="AA63" s="37"/>
    </row>
    <row r="64" spans="2:28" ht="25.5" customHeight="1">
      <c r="B64" s="45"/>
      <c r="C64" s="45"/>
      <c r="D64" s="46"/>
      <c r="M64" s="307"/>
      <c r="N64" s="308"/>
      <c r="P64" s="218"/>
      <c r="AA64" s="37"/>
    </row>
    <row r="65" spans="2:27" ht="25.5" customHeight="1">
      <c r="B65" s="45"/>
      <c r="C65" s="45"/>
      <c r="D65" s="46"/>
      <c r="M65" s="307"/>
      <c r="N65" s="308"/>
      <c r="P65" s="218"/>
      <c r="AA65" s="37"/>
    </row>
    <row r="66" spans="2:27" ht="25.5" customHeight="1">
      <c r="B66" s="45"/>
      <c r="C66" s="45"/>
      <c r="D66" s="46"/>
      <c r="M66" s="307"/>
      <c r="N66" s="308"/>
      <c r="P66" s="218"/>
      <c r="AA66" s="37"/>
    </row>
    <row r="67" spans="2:27" ht="25.5" customHeight="1">
      <c r="B67" s="45"/>
      <c r="C67" s="45"/>
      <c r="D67" s="46"/>
      <c r="M67" s="307"/>
      <c r="N67" s="308"/>
      <c r="P67" s="218"/>
      <c r="AA67" s="37"/>
    </row>
    <row r="68" spans="2:27" ht="25.5" customHeight="1">
      <c r="B68" s="45"/>
      <c r="C68" s="45"/>
      <c r="D68" s="46"/>
      <c r="E68" s="46"/>
      <c r="F68" s="46"/>
      <c r="G68" s="46"/>
      <c r="H68" s="46"/>
      <c r="I68" s="46"/>
      <c r="J68" s="46"/>
      <c r="K68" s="46"/>
      <c r="M68" s="307"/>
      <c r="N68" s="308"/>
      <c r="P68" s="218"/>
      <c r="AA68" s="37"/>
    </row>
    <row r="69" spans="2:27" ht="25.5" customHeight="1">
      <c r="B69" s="45"/>
      <c r="C69" s="45"/>
      <c r="D69" s="46"/>
      <c r="E69" s="46"/>
      <c r="F69" s="46"/>
      <c r="G69" s="46"/>
      <c r="H69" s="46"/>
      <c r="I69" s="46"/>
      <c r="J69" s="46"/>
      <c r="K69" s="46"/>
      <c r="M69" s="307"/>
      <c r="N69" s="308"/>
      <c r="P69" s="218"/>
      <c r="AA69" s="37"/>
    </row>
    <row r="70" spans="2:27" ht="25.5" customHeight="1" thickBot="1">
      <c r="B70" s="200" t="s">
        <v>88</v>
      </c>
      <c r="C70" s="201" t="s">
        <v>116</v>
      </c>
      <c r="D70" s="201" t="s">
        <v>114</v>
      </c>
      <c r="E70" s="201" t="s">
        <v>115</v>
      </c>
      <c r="F70" s="201" t="s">
        <v>154</v>
      </c>
      <c r="G70" s="201" t="s">
        <v>154</v>
      </c>
      <c r="H70" s="201" t="s">
        <v>154</v>
      </c>
      <c r="I70" s="201" t="s">
        <v>154</v>
      </c>
      <c r="J70" s="201" t="s">
        <v>154</v>
      </c>
      <c r="K70" s="202" t="s">
        <v>154</v>
      </c>
      <c r="M70" s="309">
        <v>1</v>
      </c>
      <c r="N70" s="310">
        <v>2</v>
      </c>
      <c r="O70" s="310">
        <v>3</v>
      </c>
      <c r="P70" s="309"/>
      <c r="Q70" s="310"/>
      <c r="R70" s="310"/>
      <c r="S70" s="309"/>
      <c r="T70" s="310"/>
      <c r="U70" s="311"/>
      <c r="AA70" s="37"/>
    </row>
    <row r="71" spans="2:27" ht="25.5" customHeight="1" thickTop="1">
      <c r="B71" s="205" t="s">
        <v>106</v>
      </c>
      <c r="C71" s="206" t="s">
        <v>67</v>
      </c>
      <c r="D71" s="207" t="s">
        <v>68</v>
      </c>
      <c r="E71" s="207" t="s">
        <v>66</v>
      </c>
      <c r="F71" s="207" t="s">
        <v>154</v>
      </c>
      <c r="G71" s="207" t="s">
        <v>154</v>
      </c>
      <c r="H71" s="207" t="s">
        <v>154</v>
      </c>
      <c r="I71" s="207" t="s">
        <v>154</v>
      </c>
      <c r="J71" s="207" t="s">
        <v>154</v>
      </c>
      <c r="K71" s="207" t="s">
        <v>154</v>
      </c>
      <c r="M71" s="309" t="s">
        <v>116</v>
      </c>
      <c r="N71" s="309" t="s">
        <v>114</v>
      </c>
      <c r="O71" s="309" t="s">
        <v>115</v>
      </c>
      <c r="P71" s="309"/>
      <c r="Q71" s="309"/>
      <c r="R71" s="309"/>
      <c r="S71" s="309"/>
      <c r="T71" s="309"/>
      <c r="U71" s="307"/>
      <c r="AA71" s="37"/>
    </row>
    <row r="72" spans="2:27" ht="25.5" customHeight="1">
      <c r="B72" s="203" t="s">
        <v>91</v>
      </c>
      <c r="C72" s="193" t="s">
        <v>188</v>
      </c>
      <c r="D72" s="193" t="s">
        <v>188</v>
      </c>
      <c r="E72" s="193" t="s">
        <v>188</v>
      </c>
      <c r="F72" s="193" t="s">
        <v>154</v>
      </c>
      <c r="G72" s="193" t="s">
        <v>154</v>
      </c>
      <c r="H72" s="193" t="s">
        <v>154</v>
      </c>
      <c r="I72" s="193" t="s">
        <v>154</v>
      </c>
      <c r="J72" s="193" t="s">
        <v>154</v>
      </c>
      <c r="K72" s="204" t="s">
        <v>154</v>
      </c>
      <c r="M72" s="307"/>
      <c r="N72" s="308"/>
      <c r="P72" s="218"/>
      <c r="AA72" s="37"/>
    </row>
    <row r="73" spans="2:27" ht="25.5" customHeight="1">
      <c r="B73" s="167" t="s">
        <v>92</v>
      </c>
      <c r="C73" s="169" t="s">
        <v>239</v>
      </c>
      <c r="D73" s="169" t="s">
        <v>240</v>
      </c>
      <c r="E73" s="169" t="s">
        <v>188</v>
      </c>
      <c r="F73" s="169" t="s">
        <v>154</v>
      </c>
      <c r="G73" s="169" t="s">
        <v>154</v>
      </c>
      <c r="H73" s="169" t="s">
        <v>154</v>
      </c>
      <c r="I73" s="169" t="s">
        <v>154</v>
      </c>
      <c r="J73" s="169" t="s">
        <v>154</v>
      </c>
      <c r="K73" s="170" t="s">
        <v>154</v>
      </c>
      <c r="M73" s="312">
        <v>0</v>
      </c>
      <c r="N73" s="312">
        <v>0</v>
      </c>
      <c r="O73" s="312">
        <v>0</v>
      </c>
      <c r="P73" s="312"/>
      <c r="Q73" s="312"/>
      <c r="R73" s="312"/>
      <c r="S73" s="312"/>
      <c r="T73" s="312"/>
      <c r="AA73" s="37"/>
    </row>
    <row r="74" spans="2:27" ht="25.5" customHeight="1">
      <c r="B74" s="166" t="s">
        <v>93</v>
      </c>
      <c r="C74" s="169" t="s">
        <v>239</v>
      </c>
      <c r="D74" s="169" t="s">
        <v>241</v>
      </c>
      <c r="E74" s="169" t="s">
        <v>188</v>
      </c>
      <c r="F74" s="169" t="s">
        <v>154</v>
      </c>
      <c r="G74" s="169" t="s">
        <v>154</v>
      </c>
      <c r="H74" s="169" t="s">
        <v>154</v>
      </c>
      <c r="I74" s="169" t="s">
        <v>154</v>
      </c>
      <c r="J74" s="169" t="s">
        <v>154</v>
      </c>
      <c r="K74" s="170" t="s">
        <v>154</v>
      </c>
      <c r="M74" s="312">
        <v>0.25</v>
      </c>
      <c r="N74" s="312">
        <v>7.1428571428571425E-2</v>
      </c>
      <c r="O74" s="312">
        <v>0</v>
      </c>
      <c r="P74" s="312"/>
      <c r="Q74" s="312"/>
      <c r="R74" s="312"/>
      <c r="S74" s="312"/>
      <c r="T74" s="312"/>
      <c r="AA74" s="37"/>
    </row>
    <row r="75" spans="2:27" ht="25.5" customHeight="1">
      <c r="B75" s="166" t="s">
        <v>96</v>
      </c>
      <c r="C75" s="169" t="s">
        <v>242</v>
      </c>
      <c r="D75" s="169" t="s">
        <v>243</v>
      </c>
      <c r="E75" s="169" t="s">
        <v>188</v>
      </c>
      <c r="F75" s="169" t="s">
        <v>154</v>
      </c>
      <c r="G75" s="169" t="s">
        <v>154</v>
      </c>
      <c r="H75" s="169" t="s">
        <v>154</v>
      </c>
      <c r="I75" s="169" t="s">
        <v>154</v>
      </c>
      <c r="J75" s="169" t="s">
        <v>154</v>
      </c>
      <c r="K75" s="170" t="s">
        <v>154</v>
      </c>
      <c r="M75" s="312">
        <v>0.25</v>
      </c>
      <c r="N75" s="312">
        <v>0.21428571428571427</v>
      </c>
      <c r="O75" s="312">
        <v>0</v>
      </c>
      <c r="P75" s="312"/>
      <c r="Q75" s="312"/>
      <c r="R75" s="312"/>
      <c r="S75" s="312"/>
      <c r="T75" s="312"/>
      <c r="AA75" s="37"/>
    </row>
    <row r="76" spans="2:27" ht="25.5" customHeight="1">
      <c r="B76" s="171" t="s">
        <v>94</v>
      </c>
      <c r="C76" s="169" t="s">
        <v>188</v>
      </c>
      <c r="D76" s="169" t="s">
        <v>244</v>
      </c>
      <c r="E76" s="169" t="s">
        <v>245</v>
      </c>
      <c r="F76" s="169" t="s">
        <v>154</v>
      </c>
      <c r="G76" s="169" t="s">
        <v>154</v>
      </c>
      <c r="H76" s="169" t="s">
        <v>154</v>
      </c>
      <c r="I76" s="169" t="s">
        <v>154</v>
      </c>
      <c r="J76" s="169" t="s">
        <v>154</v>
      </c>
      <c r="K76" s="170" t="s">
        <v>154</v>
      </c>
      <c r="M76" s="312">
        <v>0.5</v>
      </c>
      <c r="N76" s="312">
        <v>0.5</v>
      </c>
      <c r="O76" s="312">
        <v>0</v>
      </c>
      <c r="P76" s="312"/>
      <c r="Q76" s="312"/>
      <c r="R76" s="312"/>
      <c r="S76" s="312"/>
      <c r="T76" s="312"/>
      <c r="AA76" s="37"/>
    </row>
    <row r="77" spans="2:27" ht="25.5" customHeight="1">
      <c r="B77" s="172" t="s">
        <v>95</v>
      </c>
      <c r="C77" s="173" t="s">
        <v>188</v>
      </c>
      <c r="D77" s="173" t="s">
        <v>240</v>
      </c>
      <c r="E77" s="173" t="s">
        <v>246</v>
      </c>
      <c r="F77" s="173" t="s">
        <v>154</v>
      </c>
      <c r="G77" s="173" t="s">
        <v>154</v>
      </c>
      <c r="H77" s="173" t="s">
        <v>154</v>
      </c>
      <c r="I77" s="173" t="s">
        <v>154</v>
      </c>
      <c r="J77" s="173" t="s">
        <v>154</v>
      </c>
      <c r="K77" s="174" t="s">
        <v>154</v>
      </c>
      <c r="M77" s="312">
        <v>0</v>
      </c>
      <c r="N77" s="312">
        <v>0.14285714285714285</v>
      </c>
      <c r="O77" s="312">
        <v>0.7142857142857143</v>
      </c>
      <c r="P77" s="312"/>
      <c r="Q77" s="312"/>
      <c r="R77" s="312"/>
      <c r="S77" s="312"/>
      <c r="T77" s="312"/>
      <c r="AA77" s="37"/>
    </row>
    <row r="78" spans="2:27" ht="15.75" customHeight="1">
      <c r="B78" s="45"/>
      <c r="C78" s="45"/>
      <c r="D78" s="46"/>
      <c r="E78" s="46"/>
      <c r="F78" s="46"/>
      <c r="G78" s="46"/>
      <c r="H78" s="46"/>
      <c r="I78" s="46"/>
      <c r="J78" s="46"/>
      <c r="K78" s="46"/>
      <c r="M78" s="312">
        <v>0</v>
      </c>
      <c r="N78" s="312">
        <v>7.1428571428571425E-2</v>
      </c>
      <c r="O78" s="312">
        <v>0.2857142857142857</v>
      </c>
      <c r="P78" s="312"/>
      <c r="Q78" s="312"/>
      <c r="R78" s="312"/>
      <c r="S78" s="312"/>
      <c r="T78" s="312"/>
      <c r="AA78" s="37"/>
    </row>
    <row r="79" spans="2:27" ht="17.25" customHeight="1">
      <c r="B79" s="49" t="s">
        <v>126</v>
      </c>
      <c r="C79" s="49"/>
      <c r="D79" s="48"/>
      <c r="E79" s="48"/>
      <c r="F79" s="48"/>
      <c r="G79" s="48"/>
      <c r="H79" s="48"/>
      <c r="I79" s="48"/>
      <c r="J79" s="48"/>
      <c r="K79" s="48"/>
      <c r="M79" s="307"/>
      <c r="N79" s="308"/>
      <c r="P79" s="218"/>
      <c r="AA79" s="37"/>
    </row>
    <row r="80" spans="2:27" ht="30.75" customHeight="1">
      <c r="B80" s="53" t="s">
        <v>72</v>
      </c>
      <c r="C80" s="53" t="s">
        <v>98</v>
      </c>
      <c r="D80" s="53" t="s">
        <v>99</v>
      </c>
      <c r="E80" s="53" t="s">
        <v>100</v>
      </c>
      <c r="F80" s="53" t="s">
        <v>101</v>
      </c>
      <c r="G80" s="53" t="s">
        <v>102</v>
      </c>
      <c r="H80" s="53" t="s">
        <v>6</v>
      </c>
      <c r="I80" s="53" t="s">
        <v>7</v>
      </c>
      <c r="J80" s="53" t="s">
        <v>103</v>
      </c>
      <c r="K80" s="53" t="s">
        <v>105</v>
      </c>
      <c r="M80" s="307"/>
      <c r="N80" s="308"/>
      <c r="P80" s="218"/>
      <c r="AA80" s="37"/>
    </row>
    <row r="81" spans="2:27" ht="19.5" customHeight="1">
      <c r="B81" s="83" t="s">
        <v>116</v>
      </c>
      <c r="C81" s="62">
        <v>1</v>
      </c>
      <c r="D81" s="84">
        <v>7.8515160556204916E-2</v>
      </c>
      <c r="E81" s="84">
        <v>0.39950360469328133</v>
      </c>
      <c r="F81" s="84">
        <v>0.14910403851297138</v>
      </c>
      <c r="G81" s="85">
        <v>14.4925</v>
      </c>
      <c r="H81" s="86">
        <v>0.33431398769724524</v>
      </c>
      <c r="I81" s="86">
        <v>24.449496300258534</v>
      </c>
      <c r="J81" s="87">
        <v>2.299525672860339</v>
      </c>
      <c r="K81" s="70"/>
      <c r="M81" s="307"/>
      <c r="N81" s="308"/>
      <c r="P81" s="218"/>
      <c r="AA81" s="37"/>
    </row>
    <row r="82" spans="2:27" ht="19.5" customHeight="1">
      <c r="B82" s="83" t="s">
        <v>116</v>
      </c>
      <c r="C82" s="62">
        <v>2</v>
      </c>
      <c r="D82" s="84">
        <v>9.181001513491388E-2</v>
      </c>
      <c r="E82" s="84">
        <v>0.30778911508272999</v>
      </c>
      <c r="F82" s="84">
        <v>0.13365877300758394</v>
      </c>
      <c r="G82" s="85">
        <v>12.697666666666665</v>
      </c>
      <c r="H82" s="86">
        <v>0.25863143371310515</v>
      </c>
      <c r="I82" s="86">
        <v>11.379783083376626</v>
      </c>
      <c r="J82" s="87">
        <v>2.6724450040525216</v>
      </c>
      <c r="K82" s="70"/>
      <c r="M82" s="307"/>
      <c r="N82" s="308"/>
      <c r="P82" s="218"/>
      <c r="AA82" s="37"/>
    </row>
    <row r="83" spans="2:27" ht="19.5" customHeight="1">
      <c r="B83" s="83" t="s">
        <v>116</v>
      </c>
      <c r="C83" s="62">
        <v>3</v>
      </c>
      <c r="D83" s="84">
        <v>4.0900340243211132E-2</v>
      </c>
      <c r="E83" s="84">
        <v>0.27968113911407078</v>
      </c>
      <c r="F83" s="84">
        <v>0.13753129309254131</v>
      </c>
      <c r="G83" s="85">
        <v>10.824</v>
      </c>
      <c r="H83" s="86">
        <v>7.8179797115608518E-2</v>
      </c>
      <c r="I83" s="86">
        <v>7.6355601849577646</v>
      </c>
      <c r="J83" s="87">
        <v>2.8886917412604243</v>
      </c>
      <c r="K83" s="70"/>
      <c r="M83" s="307"/>
      <c r="N83" s="308"/>
      <c r="P83" s="218"/>
      <c r="AA83" s="37"/>
    </row>
    <row r="84" spans="2:27" ht="19.5" customHeight="1">
      <c r="B84" s="83" t="s">
        <v>116</v>
      </c>
      <c r="C84" s="62">
        <v>4</v>
      </c>
      <c r="D84" s="84">
        <v>4.0742328274262135E-2</v>
      </c>
      <c r="E84" s="84">
        <v>0.27761936834294249</v>
      </c>
      <c r="F84" s="84">
        <v>0.14278466382269367</v>
      </c>
      <c r="G84" s="85">
        <v>10.582333333333333</v>
      </c>
      <c r="H84" s="86">
        <v>0.51839735878799598</v>
      </c>
      <c r="I84" s="86">
        <v>10.210174066563573</v>
      </c>
      <c r="J84" s="87">
        <v>2.6506034389283002</v>
      </c>
      <c r="K84" s="70"/>
      <c r="M84" s="307"/>
      <c r="N84" s="308"/>
      <c r="P84" s="218"/>
      <c r="AA84" s="37"/>
    </row>
    <row r="85" spans="2:27" ht="19.5" customHeight="1">
      <c r="B85" s="83" t="s">
        <v>116</v>
      </c>
      <c r="C85" s="62">
        <v>5</v>
      </c>
      <c r="D85" s="84">
        <v>4.2806141534408898E-2</v>
      </c>
      <c r="E85" s="84">
        <v>0.27118384261704315</v>
      </c>
      <c r="F85" s="84">
        <v>0.13638115368627959</v>
      </c>
      <c r="G85" s="85">
        <v>11.223666666666668</v>
      </c>
      <c r="H85" s="86">
        <v>0.88856427870626387</v>
      </c>
      <c r="I85" s="86">
        <v>16.573070107385014</v>
      </c>
      <c r="J85" s="87">
        <v>2.5454557760487941</v>
      </c>
      <c r="K85" s="70"/>
      <c r="M85" s="307"/>
      <c r="N85" s="308"/>
      <c r="P85" s="218"/>
      <c r="AA85" s="37"/>
    </row>
    <row r="86" spans="2:27" ht="19.5" customHeight="1">
      <c r="B86" s="83" t="s">
        <v>116</v>
      </c>
      <c r="C86" s="62">
        <v>6</v>
      </c>
      <c r="D86" s="84">
        <v>4.6123308486061228E-2</v>
      </c>
      <c r="E86" s="84">
        <v>0.29472965910068882</v>
      </c>
      <c r="F86" s="84">
        <v>0.11335941717093537</v>
      </c>
      <c r="G86" s="85">
        <v>13.049499999999998</v>
      </c>
      <c r="H86" s="86">
        <v>1.0054487436030788</v>
      </c>
      <c r="I86" s="86">
        <v>8.4497123825152869</v>
      </c>
      <c r="J86" s="87">
        <v>2.3176817817899322</v>
      </c>
      <c r="K86" s="70"/>
      <c r="M86" s="307"/>
      <c r="N86" s="308"/>
      <c r="P86" s="218"/>
      <c r="AA86" s="37"/>
    </row>
    <row r="87" spans="2:27" ht="19.5" customHeight="1">
      <c r="B87" s="83" t="s">
        <v>116</v>
      </c>
      <c r="C87" s="62">
        <v>7</v>
      </c>
      <c r="D87" s="84">
        <v>5.6328766483182711E-2</v>
      </c>
      <c r="E87" s="84">
        <v>0.28649345753020722</v>
      </c>
      <c r="F87" s="84">
        <v>0.11143359193352295</v>
      </c>
      <c r="G87" s="85">
        <v>13.92975</v>
      </c>
      <c r="H87" s="86">
        <v>7.5564831165841193</v>
      </c>
      <c r="I87" s="86">
        <v>11.830312203950852</v>
      </c>
      <c r="J87" s="87">
        <v>2.2248777208963291</v>
      </c>
      <c r="K87" s="70"/>
      <c r="M87" s="307"/>
      <c r="N87" s="308"/>
      <c r="P87" s="218"/>
      <c r="AA87" s="37"/>
    </row>
    <row r="88" spans="2:27" ht="19.5" customHeight="1">
      <c r="B88" s="83" t="s">
        <v>116</v>
      </c>
      <c r="C88" s="62">
        <v>8</v>
      </c>
      <c r="D88" s="84">
        <v>4.9436201961060841E-2</v>
      </c>
      <c r="E88" s="84">
        <v>0.31686836549810204</v>
      </c>
      <c r="F88" s="84">
        <v>0.11097445458789217</v>
      </c>
      <c r="G88" s="85">
        <v>15.928999999999998</v>
      </c>
      <c r="H88" s="86">
        <v>0</v>
      </c>
      <c r="I88" s="86">
        <v>3.6526183166245429</v>
      </c>
      <c r="J88" s="87">
        <v>2.2855153818013214</v>
      </c>
      <c r="K88" s="70"/>
      <c r="M88" s="307"/>
      <c r="N88" s="308"/>
      <c r="P88" s="218"/>
      <c r="AA88" s="37"/>
    </row>
    <row r="89" spans="2:27" ht="19.5" customHeight="1">
      <c r="B89" s="83" t="s">
        <v>116</v>
      </c>
      <c r="C89" s="62">
        <v>9</v>
      </c>
      <c r="D89" s="84">
        <v>5.9487333079440236E-2</v>
      </c>
      <c r="E89" s="84">
        <v>0.27101960344217096</v>
      </c>
      <c r="F89" s="84">
        <v>0.10177172842479552</v>
      </c>
      <c r="G89" s="85">
        <v>13.765000000000001</v>
      </c>
      <c r="H89" s="86">
        <v>0</v>
      </c>
      <c r="I89" s="86">
        <v>3.4888570407868289</v>
      </c>
      <c r="J89" s="87">
        <v>2.5172823817001504</v>
      </c>
      <c r="K89" s="70"/>
      <c r="M89" s="307"/>
      <c r="N89" s="308"/>
      <c r="P89" s="218"/>
      <c r="AA89" s="37"/>
    </row>
    <row r="90" spans="2:27" ht="19.5" customHeight="1">
      <c r="B90" s="83" t="s">
        <v>116</v>
      </c>
      <c r="C90" s="62">
        <v>10</v>
      </c>
      <c r="D90" s="84">
        <v>6.0381276753442258E-2</v>
      </c>
      <c r="E90" s="84">
        <v>0.28721463999563546</v>
      </c>
      <c r="F90" s="84">
        <v>0.14036412760510097</v>
      </c>
      <c r="G90" s="85">
        <v>12.547000000000001</v>
      </c>
      <c r="H90" s="86">
        <v>3.2249081586467769E-2</v>
      </c>
      <c r="I90" s="86">
        <v>9.1103655481771444</v>
      </c>
      <c r="J90" s="87">
        <v>2.5618576226881031</v>
      </c>
      <c r="K90" s="70"/>
      <c r="M90" s="307"/>
      <c r="N90" s="308"/>
      <c r="P90" s="218"/>
      <c r="AA90" s="37"/>
    </row>
    <row r="91" spans="2:27" ht="19.5" customHeight="1">
      <c r="B91" s="83" t="s">
        <v>116</v>
      </c>
      <c r="C91" s="62">
        <v>11</v>
      </c>
      <c r="D91" s="84">
        <v>6.0794663892403164E-2</v>
      </c>
      <c r="E91" s="84">
        <v>0.30929298632141311</v>
      </c>
      <c r="F91" s="84">
        <v>0.12182265172974302</v>
      </c>
      <c r="G91" s="85">
        <v>11.945666666666666</v>
      </c>
      <c r="H91" s="86">
        <v>0.61003755797898629</v>
      </c>
      <c r="I91" s="86">
        <v>13.272938382694308</v>
      </c>
      <c r="J91" s="87">
        <v>2.5015540193400376</v>
      </c>
      <c r="K91" s="70"/>
      <c r="M91" s="307"/>
      <c r="N91" s="308"/>
      <c r="P91" s="218"/>
      <c r="AA91" s="37"/>
    </row>
    <row r="92" spans="2:27" ht="19.5" customHeight="1">
      <c r="B92" s="83" t="s">
        <v>116</v>
      </c>
      <c r="C92" s="62">
        <v>12</v>
      </c>
      <c r="D92" s="84">
        <v>5.7493734952418322E-2</v>
      </c>
      <c r="E92" s="84">
        <v>0.34483138996616869</v>
      </c>
      <c r="F92" s="84">
        <v>0.12641890037166745</v>
      </c>
      <c r="G92" s="85">
        <v>12.195250000000001</v>
      </c>
      <c r="H92" s="86">
        <v>0.55568747416117559</v>
      </c>
      <c r="I92" s="86">
        <v>12.065621545444044</v>
      </c>
      <c r="J92" s="87">
        <v>2.4528140798709295</v>
      </c>
      <c r="K92" s="70" t="s">
        <v>67</v>
      </c>
      <c r="M92" s="307"/>
      <c r="N92" s="308"/>
      <c r="P92" s="218"/>
      <c r="AA92" s="37"/>
    </row>
    <row r="93" spans="2:27" ht="19.5" customHeight="1">
      <c r="B93" s="83" t="s">
        <v>114</v>
      </c>
      <c r="C93" s="62">
        <v>1</v>
      </c>
      <c r="D93" s="84">
        <v>5.0592245553319273E-2</v>
      </c>
      <c r="E93" s="84">
        <v>0.46409047049415675</v>
      </c>
      <c r="F93" s="84">
        <v>0.16619706830221573</v>
      </c>
      <c r="G93" s="85">
        <v>16.152266666666666</v>
      </c>
      <c r="H93" s="86">
        <v>2.2688931866242501</v>
      </c>
      <c r="I93" s="86">
        <v>16.95888452063426</v>
      </c>
      <c r="J93" s="87">
        <v>1.7625644521764845</v>
      </c>
      <c r="K93" s="70"/>
      <c r="M93" s="307"/>
      <c r="N93" s="308"/>
      <c r="P93" s="218"/>
      <c r="AA93" s="37"/>
    </row>
    <row r="94" spans="2:27" ht="19.5" customHeight="1">
      <c r="B94" s="83" t="s">
        <v>114</v>
      </c>
      <c r="C94" s="62">
        <v>2</v>
      </c>
      <c r="D94" s="84">
        <v>6.3073663078404937E-2</v>
      </c>
      <c r="E94" s="84">
        <v>0.35715979204118758</v>
      </c>
      <c r="F94" s="84">
        <v>0.15106787709423794</v>
      </c>
      <c r="G94" s="85">
        <v>13.018312499999999</v>
      </c>
      <c r="H94" s="86">
        <v>1.0823082153463897</v>
      </c>
      <c r="I94" s="86">
        <v>6.0841035432473918</v>
      </c>
      <c r="J94" s="87">
        <v>1.9435459802105015</v>
      </c>
      <c r="K94" s="70"/>
      <c r="M94" s="307"/>
      <c r="N94" s="308"/>
      <c r="P94" s="218"/>
      <c r="AA94" s="37"/>
    </row>
    <row r="95" spans="2:27" ht="19.5" customHeight="1">
      <c r="B95" s="83" t="s">
        <v>114</v>
      </c>
      <c r="C95" s="62">
        <v>3</v>
      </c>
      <c r="D95" s="84">
        <v>2.4783988868476992E-2</v>
      </c>
      <c r="E95" s="84">
        <v>0.34999501850919645</v>
      </c>
      <c r="F95" s="84">
        <v>0.16299790493190888</v>
      </c>
      <c r="G95" s="85">
        <v>12.323705882352945</v>
      </c>
      <c r="H95" s="86">
        <v>1.2153554282803871</v>
      </c>
      <c r="I95" s="86">
        <v>7.2323421418009799</v>
      </c>
      <c r="J95" s="87">
        <v>2.0337205613900693</v>
      </c>
      <c r="K95" s="70"/>
      <c r="M95" s="307"/>
      <c r="N95" s="308"/>
      <c r="P95" s="218"/>
      <c r="AA95" s="37"/>
    </row>
    <row r="96" spans="2:27" ht="19.5" customHeight="1">
      <c r="B96" s="83" t="s">
        <v>114</v>
      </c>
      <c r="C96" s="62">
        <v>4</v>
      </c>
      <c r="D96" s="84">
        <v>2.3368096959383845E-2</v>
      </c>
      <c r="E96" s="84">
        <v>0.34982528122670081</v>
      </c>
      <c r="F96" s="84">
        <v>0.16597795145397615</v>
      </c>
      <c r="G96" s="85">
        <v>12.135250000000003</v>
      </c>
      <c r="H96" s="86">
        <v>2.2010735736355405</v>
      </c>
      <c r="I96" s="86">
        <v>8.2977167392365576</v>
      </c>
      <c r="J96" s="87">
        <v>2.0055427290564216</v>
      </c>
      <c r="K96" s="70"/>
      <c r="M96" s="307"/>
      <c r="N96" s="308"/>
      <c r="P96" s="218"/>
      <c r="AA96" s="37"/>
    </row>
    <row r="97" spans="2:27" ht="19.5" customHeight="1">
      <c r="B97" s="83" t="s">
        <v>114</v>
      </c>
      <c r="C97" s="62">
        <v>5</v>
      </c>
      <c r="D97" s="84">
        <v>2.5426342344101741E-2</v>
      </c>
      <c r="E97" s="84">
        <v>0.34559058866079145</v>
      </c>
      <c r="F97" s="84">
        <v>0.16979898340779231</v>
      </c>
      <c r="G97" s="85">
        <v>12.200071428571428</v>
      </c>
      <c r="H97" s="86">
        <v>3.9347227883405007</v>
      </c>
      <c r="I97" s="86">
        <v>9.833156949711789</v>
      </c>
      <c r="J97" s="87">
        <v>1.9921795915646325</v>
      </c>
      <c r="K97" s="70"/>
      <c r="M97" s="307"/>
      <c r="N97" s="308"/>
      <c r="P97" s="218"/>
      <c r="AA97" s="37"/>
    </row>
    <row r="98" spans="2:27" ht="19.5" customHeight="1">
      <c r="B98" s="83" t="s">
        <v>114</v>
      </c>
      <c r="C98" s="62">
        <v>6</v>
      </c>
      <c r="D98" s="84">
        <v>2.5886779395943232E-2</v>
      </c>
      <c r="E98" s="84">
        <v>0.34193304307030825</v>
      </c>
      <c r="F98" s="84">
        <v>0.16322562782159367</v>
      </c>
      <c r="G98" s="85">
        <v>13.450857142857144</v>
      </c>
      <c r="H98" s="86">
        <v>1.4148878144189609</v>
      </c>
      <c r="I98" s="86">
        <v>7.1986058250394809</v>
      </c>
      <c r="J98" s="87">
        <v>1.8814692757701372</v>
      </c>
      <c r="K98" s="70"/>
      <c r="M98" s="307"/>
      <c r="N98" s="308"/>
      <c r="P98" s="218"/>
      <c r="AA98" s="37"/>
    </row>
    <row r="99" spans="2:27" ht="19.5" customHeight="1">
      <c r="B99" s="83" t="s">
        <v>114</v>
      </c>
      <c r="C99" s="62">
        <v>7</v>
      </c>
      <c r="D99" s="84">
        <v>3.0074486960064643E-2</v>
      </c>
      <c r="E99" s="84">
        <v>0.34634679182884509</v>
      </c>
      <c r="F99" s="84">
        <v>0.1625917492204263</v>
      </c>
      <c r="G99" s="85">
        <v>14.212615384615383</v>
      </c>
      <c r="H99" s="86">
        <v>0.32814392735064646</v>
      </c>
      <c r="I99" s="86">
        <v>6.7697518925165978</v>
      </c>
      <c r="J99" s="87">
        <v>1.7978486525935706</v>
      </c>
      <c r="K99" s="70"/>
    </row>
    <row r="100" spans="2:27" ht="19.5" customHeight="1">
      <c r="B100" s="83" t="s">
        <v>114</v>
      </c>
      <c r="C100" s="62">
        <v>8</v>
      </c>
      <c r="D100" s="84">
        <v>3.395172552743389E-2</v>
      </c>
      <c r="E100" s="84">
        <v>0.37331368280705679</v>
      </c>
      <c r="F100" s="84">
        <v>0.15567690403498002</v>
      </c>
      <c r="G100" s="85">
        <v>15.912636363636363</v>
      </c>
      <c r="H100" s="86">
        <v>1.194187703432398</v>
      </c>
      <c r="I100" s="86">
        <v>12.453671764366437</v>
      </c>
      <c r="J100" s="87">
        <v>1.7492649688555102</v>
      </c>
      <c r="K100" s="70"/>
    </row>
    <row r="101" spans="2:27" ht="19.5" customHeight="1">
      <c r="B101" s="83" t="s">
        <v>114</v>
      </c>
      <c r="C101" s="62">
        <v>9</v>
      </c>
      <c r="D101" s="84">
        <v>3.5582824281671289E-2</v>
      </c>
      <c r="E101" s="84">
        <v>0.38260394681865745</v>
      </c>
      <c r="F101" s="84">
        <v>0.15789560024935204</v>
      </c>
      <c r="G101" s="85">
        <v>15.343</v>
      </c>
      <c r="H101" s="86">
        <v>0.98770191497971294</v>
      </c>
      <c r="I101" s="86">
        <v>17.723952010674019</v>
      </c>
      <c r="J101" s="87">
        <v>1.8023556535296639</v>
      </c>
      <c r="K101" s="70"/>
    </row>
    <row r="102" spans="2:27" ht="19.5" customHeight="1">
      <c r="B102" s="83" t="s">
        <v>114</v>
      </c>
      <c r="C102" s="62">
        <v>10</v>
      </c>
      <c r="D102" s="84">
        <v>3.7452254622636946E-2</v>
      </c>
      <c r="E102" s="84">
        <v>0.38382000099777719</v>
      </c>
      <c r="F102" s="84">
        <v>0.17328379173683861</v>
      </c>
      <c r="G102" s="85">
        <v>13.656285714285714</v>
      </c>
      <c r="H102" s="86">
        <v>1.3447461073033926</v>
      </c>
      <c r="I102" s="86">
        <v>19.372648790487119</v>
      </c>
      <c r="J102" s="87">
        <v>1.9779401753653869</v>
      </c>
      <c r="K102" s="70"/>
    </row>
    <row r="103" spans="2:27" ht="20.25" customHeight="1">
      <c r="B103" s="83" t="s">
        <v>114</v>
      </c>
      <c r="C103" s="62">
        <v>11</v>
      </c>
      <c r="D103" s="84">
        <v>3.733576504680735E-2</v>
      </c>
      <c r="E103" s="84">
        <v>0.38299920820172217</v>
      </c>
      <c r="F103" s="84">
        <v>0.1668019427055982</v>
      </c>
      <c r="G103" s="85">
        <v>13.084666666666665</v>
      </c>
      <c r="H103" s="86">
        <v>2.3822291762301999</v>
      </c>
      <c r="I103" s="86">
        <v>25.203892883776547</v>
      </c>
      <c r="J103" s="87">
        <v>2.0732326961910394</v>
      </c>
      <c r="K103" s="70"/>
    </row>
    <row r="104" spans="2:27" ht="20.25" customHeight="1">
      <c r="B104" s="83" t="s">
        <v>114</v>
      </c>
      <c r="C104" s="62">
        <v>12</v>
      </c>
      <c r="D104" s="84">
        <v>3.8658672227098734E-2</v>
      </c>
      <c r="E104" s="84">
        <v>0.39680273516659115</v>
      </c>
      <c r="F104" s="84">
        <v>0.17122330742100106</v>
      </c>
      <c r="G104" s="85">
        <v>13.594142857142858</v>
      </c>
      <c r="H104" s="86">
        <v>1.4876522905872125</v>
      </c>
      <c r="I104" s="86">
        <v>17.846616796011219</v>
      </c>
      <c r="J104" s="87">
        <v>1.9473701620889599</v>
      </c>
      <c r="K104" s="70" t="s">
        <v>68</v>
      </c>
    </row>
    <row r="105" spans="2:27" ht="20.25" customHeight="1">
      <c r="B105" s="83" t="s">
        <v>115</v>
      </c>
      <c r="C105" s="62">
        <v>1</v>
      </c>
      <c r="D105" s="84">
        <v>5.0178395100197018E-2</v>
      </c>
      <c r="E105" s="84">
        <v>0.4751485339976651</v>
      </c>
      <c r="F105" s="84">
        <v>0.14659432428553248</v>
      </c>
      <c r="G105" s="85">
        <v>15.370142857142858</v>
      </c>
      <c r="H105" s="86">
        <v>0.73172081661293942</v>
      </c>
      <c r="I105" s="86">
        <v>13.058402265707841</v>
      </c>
      <c r="J105" s="87">
        <v>1.6491022179647989</v>
      </c>
      <c r="K105" s="70"/>
    </row>
    <row r="106" spans="2:27" ht="20.25" customHeight="1">
      <c r="B106" s="83" t="s">
        <v>115</v>
      </c>
      <c r="C106" s="62">
        <v>2</v>
      </c>
      <c r="D106" s="84">
        <v>8.4385124531972805E-2</v>
      </c>
      <c r="E106" s="84">
        <v>0.37400374038178391</v>
      </c>
      <c r="F106" s="84">
        <v>0.13173103110041473</v>
      </c>
      <c r="G106" s="85">
        <v>13.007000000000001</v>
      </c>
      <c r="H106" s="86">
        <v>0.82458475430745004</v>
      </c>
      <c r="I106" s="86">
        <v>5.4335795389101449</v>
      </c>
      <c r="J106" s="87">
        <v>1.783999576747979</v>
      </c>
      <c r="K106" s="70"/>
    </row>
    <row r="107" spans="2:27" ht="20.25" customHeight="1">
      <c r="B107" s="83" t="s">
        <v>115</v>
      </c>
      <c r="C107" s="62">
        <v>3</v>
      </c>
      <c r="D107" s="84">
        <v>2.764248975915258E-2</v>
      </c>
      <c r="E107" s="84">
        <v>0.36742180129961599</v>
      </c>
      <c r="F107" s="84">
        <v>0.14459690741787634</v>
      </c>
      <c r="G107" s="85">
        <v>12.215571428571426</v>
      </c>
      <c r="H107" s="86">
        <v>1.2807062253965338</v>
      </c>
      <c r="I107" s="86">
        <v>6.7463464297403277</v>
      </c>
      <c r="J107" s="87">
        <v>1.8686686680637161</v>
      </c>
      <c r="K107" s="70"/>
    </row>
    <row r="108" spans="2:27" ht="20.25" customHeight="1">
      <c r="B108" s="83" t="s">
        <v>115</v>
      </c>
      <c r="C108" s="62">
        <v>4</v>
      </c>
      <c r="D108" s="84">
        <v>2.856021631220718E-2</v>
      </c>
      <c r="E108" s="84">
        <v>0.3645378390463207</v>
      </c>
      <c r="F108" s="84">
        <v>0.16369489001176293</v>
      </c>
      <c r="G108" s="85">
        <v>12.374000000000001</v>
      </c>
      <c r="H108" s="86">
        <v>0.2557732656433796</v>
      </c>
      <c r="I108" s="86">
        <v>8.7403898707789374</v>
      </c>
      <c r="J108" s="87">
        <v>1.8642692847825877</v>
      </c>
      <c r="K108" s="70"/>
    </row>
    <row r="109" spans="2:27" ht="20.25" customHeight="1">
      <c r="B109" s="83" t="s">
        <v>115</v>
      </c>
      <c r="C109" s="62">
        <v>5</v>
      </c>
      <c r="D109" s="84">
        <v>3.0729332115138876E-2</v>
      </c>
      <c r="E109" s="84">
        <v>0.36229089911415208</v>
      </c>
      <c r="F109" s="84">
        <v>0.16469421457375302</v>
      </c>
      <c r="G109" s="85">
        <v>12.835599999999999</v>
      </c>
      <c r="H109" s="86">
        <v>0.45719853702632623</v>
      </c>
      <c r="I109" s="86">
        <v>10.777556524508229</v>
      </c>
      <c r="J109" s="87">
        <v>1.8423908213509119</v>
      </c>
      <c r="K109" s="70"/>
    </row>
    <row r="110" spans="2:27" ht="20.25" customHeight="1">
      <c r="B110" s="83" t="s">
        <v>115</v>
      </c>
      <c r="C110" s="62">
        <v>6</v>
      </c>
      <c r="D110" s="84">
        <v>3.790392652664247E-2</v>
      </c>
      <c r="E110" s="84">
        <v>0.37136167546347626</v>
      </c>
      <c r="F110" s="84">
        <v>0.15042946567802004</v>
      </c>
      <c r="G110" s="85">
        <v>15.054666666666668</v>
      </c>
      <c r="H110" s="86">
        <v>0.35518068285088067</v>
      </c>
      <c r="I110" s="86">
        <v>13.315793443350664</v>
      </c>
      <c r="J110" s="87">
        <v>1.7208903731984388</v>
      </c>
      <c r="K110" s="70"/>
    </row>
    <row r="111" spans="2:27" ht="20.25" customHeight="1">
      <c r="B111" s="83" t="s">
        <v>115</v>
      </c>
      <c r="C111" s="62">
        <v>7</v>
      </c>
      <c r="D111" s="84">
        <v>3.2105155180542334E-2</v>
      </c>
      <c r="E111" s="84">
        <v>0.36228912495090326</v>
      </c>
      <c r="F111" s="84">
        <v>0.1379508225991263</v>
      </c>
      <c r="G111" s="85">
        <v>15.266</v>
      </c>
      <c r="H111" s="86">
        <v>0.26312145999833353</v>
      </c>
      <c r="I111" s="86">
        <v>8.9711888266098487</v>
      </c>
      <c r="J111" s="87">
        <v>1.6951517513611907</v>
      </c>
      <c r="K111" s="70"/>
    </row>
    <row r="112" spans="2:27" ht="20.25" customHeight="1">
      <c r="B112" s="83" t="s">
        <v>115</v>
      </c>
      <c r="C112" s="62">
        <v>8</v>
      </c>
      <c r="D112" s="84">
        <v>3.8528287719623293E-2</v>
      </c>
      <c r="E112" s="84">
        <v>0.37712455066271366</v>
      </c>
      <c r="F112" s="84">
        <v>0.1546646644974887</v>
      </c>
      <c r="G112" s="85">
        <v>19.181000000000001</v>
      </c>
      <c r="H112" s="86">
        <v>0.43567511126053154</v>
      </c>
      <c r="I112" s="86">
        <v>18.007904598768636</v>
      </c>
      <c r="J112" s="87">
        <v>1.5765606218446993</v>
      </c>
      <c r="K112" s="70"/>
    </row>
    <row r="113" spans="2:11" ht="20.25" customHeight="1">
      <c r="B113" s="83" t="s">
        <v>115</v>
      </c>
      <c r="C113" s="62">
        <v>9</v>
      </c>
      <c r="D113" s="84">
        <v>4.413234602284237E-2</v>
      </c>
      <c r="E113" s="84">
        <v>0.3949892107113358</v>
      </c>
      <c r="F113" s="84">
        <v>0.15662754201770335</v>
      </c>
      <c r="G113" s="85">
        <v>16.843</v>
      </c>
      <c r="H113" s="86">
        <v>0.37842896057968595</v>
      </c>
      <c r="I113" s="86">
        <v>13.392180438292218</v>
      </c>
      <c r="J113" s="87">
        <v>1.6678525531448607</v>
      </c>
      <c r="K113" s="70"/>
    </row>
    <row r="114" spans="2:11" ht="20.25" customHeight="1">
      <c r="B114" s="83" t="s">
        <v>115</v>
      </c>
      <c r="C114" s="62">
        <v>10</v>
      </c>
      <c r="D114" s="84">
        <v>3.3122840497616469E-2</v>
      </c>
      <c r="E114" s="84">
        <v>0.40224968482020768</v>
      </c>
      <c r="F114" s="84">
        <v>0.17329482636105004</v>
      </c>
      <c r="G114" s="85">
        <v>14.312999999999999</v>
      </c>
      <c r="H114" s="86">
        <v>0.49320649158384222</v>
      </c>
      <c r="I114" s="86">
        <v>15.139944726497946</v>
      </c>
      <c r="J114" s="87">
        <v>1.7600266782723202</v>
      </c>
      <c r="K114" s="70"/>
    </row>
    <row r="115" spans="2:11" ht="20.25" customHeight="1">
      <c r="B115" s="83" t="s">
        <v>115</v>
      </c>
      <c r="C115" s="62">
        <v>11</v>
      </c>
      <c r="D115" s="84">
        <v>3.588277565265275E-2</v>
      </c>
      <c r="E115" s="84">
        <v>0.4031107584165724</v>
      </c>
      <c r="F115" s="84">
        <v>0.15510649874071653</v>
      </c>
      <c r="G115" s="85">
        <v>14.132166666666663</v>
      </c>
      <c r="H115" s="86">
        <v>0.2900692963462751</v>
      </c>
      <c r="I115" s="86">
        <v>13.605055746685707</v>
      </c>
      <c r="J115" s="87">
        <v>1.7472133207334004</v>
      </c>
      <c r="K115" s="70"/>
    </row>
    <row r="116" spans="2:11" ht="20.25" customHeight="1">
      <c r="B116" s="83" t="s">
        <v>115</v>
      </c>
      <c r="C116" s="62">
        <v>12</v>
      </c>
      <c r="D116" s="84">
        <v>3.6328138349789547E-2</v>
      </c>
      <c r="E116" s="84">
        <v>0.43029791018901759</v>
      </c>
      <c r="F116" s="84">
        <v>0.16204360205835819</v>
      </c>
      <c r="G116" s="85">
        <v>14.473714285714285</v>
      </c>
      <c r="H116" s="86">
        <v>0.51861780852010775</v>
      </c>
      <c r="I116" s="86">
        <v>13.539512724320549</v>
      </c>
      <c r="J116" s="87">
        <v>1.7310482202594379</v>
      </c>
      <c r="K116" s="70" t="s">
        <v>66</v>
      </c>
    </row>
    <row r="117" spans="2:11" ht="20.25" customHeight="1">
      <c r="B117" s="81" t="s">
        <v>120</v>
      </c>
      <c r="C117" s="80"/>
      <c r="D117" s="81"/>
      <c r="E117" s="81"/>
      <c r="F117" s="81"/>
      <c r="G117" s="81"/>
      <c r="H117" s="81"/>
      <c r="I117" s="81"/>
      <c r="J117" s="81"/>
      <c r="K117" s="80"/>
    </row>
    <row r="118" spans="2:11" ht="20.25" customHeight="1">
      <c r="B118" s="39" t="str">
        <f>C70</f>
        <v>29</v>
      </c>
      <c r="C118" s="51"/>
      <c r="D118" s="63">
        <f t="shared" ref="D118:J120" si="0">(SUMIFS(D$81:D$116,$B$81:$B$116,$B118,$C$81:$C$116,MAX($C$81:$C$116))/SUMIFS(D$81:D$116,$B$81:$B$116,$B118,$C$81:$C$116,MAX($C$81:$C$116)-1))-1</f>
        <v>-5.4296359723724374E-2</v>
      </c>
      <c r="E118" s="63">
        <f t="shared" si="0"/>
        <v>0.11490206767192768</v>
      </c>
      <c r="F118" s="63">
        <f t="shared" si="0"/>
        <v>3.772901489717162E-2</v>
      </c>
      <c r="G118" s="63">
        <f>(SUMIFS(G$81:G$116,$B$81:$B$116,$B118,$C$81:$C$116,MAX($C$81:$C$116))/SUMIFS(G$81:G$116,$B$81:$B$116,$B118,$C$81:$C$116,MAX($C$81:$C$116)-1))-1</f>
        <v>2.0893210927254158E-2</v>
      </c>
      <c r="H118" s="63" t="s">
        <v>199</v>
      </c>
      <c r="I118" s="63">
        <f>(SUMIFS(I$81:I$116,$B$81:$B$116,$B118,$C$81:$C$116,MAX($C$81:$C$116))/SUMIFS(I$81:I$116,$B$81:$B$116,$B118,$C$81:$C$116,MAX($C$81:$C$116)-1))-1</f>
        <v>-9.0960780683228659E-2</v>
      </c>
      <c r="J118" s="82">
        <f t="shared" si="0"/>
        <v>-1.9483864466763201E-2</v>
      </c>
      <c r="K118" s="52"/>
    </row>
    <row r="119" spans="2:11" ht="20.25" customHeight="1">
      <c r="B119" s="39" t="str">
        <f>D70</f>
        <v>15</v>
      </c>
      <c r="C119" s="51"/>
      <c r="D119" s="63">
        <f t="shared" si="0"/>
        <v>3.5432705842049161E-2</v>
      </c>
      <c r="E119" s="63">
        <f t="shared" si="0"/>
        <v>3.6040614887116851E-2</v>
      </c>
      <c r="F119" s="63">
        <f t="shared" si="0"/>
        <v>2.650667398524531E-2</v>
      </c>
      <c r="G119" s="63">
        <f t="shared" si="0"/>
        <v>3.8936887232602579E-2</v>
      </c>
      <c r="H119" s="63">
        <f t="shared" si="0"/>
        <v>-0.37552091736976634</v>
      </c>
      <c r="I119" s="63">
        <f t="shared" si="0"/>
        <v>-0.29191030614564784</v>
      </c>
      <c r="J119" s="82">
        <f>(SUMIFS(J$81:J$116,$B$81:$B$116,$B119,$C$81:$C$116,MAX($C$81:$C$116))/SUMIFS(J$81:J$116,$B$81:$B$116,$B119,$C$81:$C$116,MAX($C$81:$C$116)-1))-1</f>
        <v>-6.0708349011336371E-2</v>
      </c>
      <c r="K119" s="52"/>
    </row>
    <row r="120" spans="2:11" ht="20.25" customHeight="1">
      <c r="B120" s="39" t="str">
        <f>E70</f>
        <v>28-1</v>
      </c>
      <c r="C120" s="51"/>
      <c r="D120" s="63">
        <f t="shared" si="0"/>
        <v>1.2411601082589874E-2</v>
      </c>
      <c r="E120" s="63">
        <f t="shared" si="0"/>
        <v>6.7443379281755922E-2</v>
      </c>
      <c r="F120" s="63">
        <f t="shared" si="0"/>
        <v>4.4724775389573201E-2</v>
      </c>
      <c r="G120" s="63">
        <f t="shared" si="0"/>
        <v>2.41681001295595E-2</v>
      </c>
      <c r="H120" s="63">
        <f t="shared" si="0"/>
        <v>0.78791004443641288</v>
      </c>
      <c r="I120" s="63">
        <f t="shared" si="0"/>
        <v>-4.8175489748453204E-3</v>
      </c>
      <c r="J120" s="82">
        <f t="shared" si="0"/>
        <v>-9.2519329392344307E-3</v>
      </c>
      <c r="K120" s="52"/>
    </row>
    <row r="121" spans="2:11" ht="20.25" customHeight="1" thickBot="1"/>
    <row r="122" spans="2:11" ht="17.25" thickTop="1">
      <c r="B122" s="22" t="s">
        <v>50</v>
      </c>
      <c r="C122" s="22"/>
      <c r="D122" s="22"/>
      <c r="E122" s="22"/>
      <c r="F122" s="165" t="s">
        <v>74</v>
      </c>
      <c r="G122" s="40"/>
      <c r="H122" s="22"/>
      <c r="I122" s="22"/>
    </row>
    <row r="123" spans="2:11">
      <c r="B123" s="23" t="s">
        <v>33</v>
      </c>
      <c r="C123" s="23" t="s">
        <v>51</v>
      </c>
      <c r="D123" s="23"/>
      <c r="E123" s="23"/>
      <c r="F123" s="88" t="s">
        <v>75</v>
      </c>
      <c r="G123" s="41"/>
      <c r="H123" s="43" t="s">
        <v>78</v>
      </c>
      <c r="I123" s="43"/>
    </row>
    <row r="124" spans="2:11">
      <c r="B124" s="23" t="s">
        <v>34</v>
      </c>
      <c r="C124" s="23" t="s">
        <v>52</v>
      </c>
      <c r="D124" s="23"/>
      <c r="E124" s="23"/>
      <c r="F124" s="88" t="s">
        <v>76</v>
      </c>
      <c r="G124" s="41"/>
      <c r="H124" s="43" t="s">
        <v>79</v>
      </c>
      <c r="I124" s="43"/>
    </row>
    <row r="125" spans="2:11">
      <c r="B125" s="23" t="s">
        <v>4</v>
      </c>
      <c r="C125" s="23" t="s">
        <v>53</v>
      </c>
      <c r="D125" s="23"/>
      <c r="E125" s="23"/>
      <c r="F125" s="88" t="s">
        <v>77</v>
      </c>
      <c r="G125" s="41"/>
      <c r="H125" s="43" t="s">
        <v>80</v>
      </c>
      <c r="I125" s="43"/>
    </row>
    <row r="126" spans="2:11">
      <c r="B126" s="23" t="s">
        <v>5</v>
      </c>
      <c r="C126" s="23" t="s">
        <v>54</v>
      </c>
      <c r="D126" s="23"/>
      <c r="E126" s="23"/>
      <c r="F126" s="88" t="s">
        <v>84</v>
      </c>
      <c r="G126" s="41"/>
      <c r="H126" s="43" t="s">
        <v>81</v>
      </c>
      <c r="I126" s="43"/>
    </row>
    <row r="127" spans="2:11">
      <c r="B127" s="23" t="s">
        <v>55</v>
      </c>
      <c r="C127" s="23" t="s">
        <v>56</v>
      </c>
      <c r="D127" s="23"/>
      <c r="E127" s="23"/>
      <c r="F127" s="88" t="s">
        <v>85</v>
      </c>
      <c r="G127" s="41"/>
      <c r="H127" s="43" t="s">
        <v>82</v>
      </c>
      <c r="I127" s="43"/>
    </row>
    <row r="128" spans="2:11" ht="17.25" thickBot="1">
      <c r="B128" s="24" t="s">
        <v>57</v>
      </c>
      <c r="C128" s="24" t="s">
        <v>58</v>
      </c>
      <c r="D128" s="24"/>
      <c r="E128" s="24"/>
      <c r="F128" s="89" t="s">
        <v>86</v>
      </c>
      <c r="G128" s="42"/>
      <c r="H128" s="44" t="s">
        <v>83</v>
      </c>
      <c r="I128" s="44"/>
    </row>
    <row r="129" ht="17.25" thickTop="1"/>
    <row r="130" ht="6.75" customHeight="1"/>
  </sheetData>
  <mergeCells count="3">
    <mergeCell ref="O9:P9"/>
    <mergeCell ref="C4:D4"/>
    <mergeCell ref="C5:D5"/>
  </mergeCells>
  <phoneticPr fontId="2" type="noConversion"/>
  <conditionalFormatting sqref="B81:K82 B87:K116">
    <cfRule type="expression" dxfId="92" priority="14">
      <formula>$B81&lt;&gt;$B82</formula>
    </cfRule>
  </conditionalFormatting>
  <conditionalFormatting sqref="B83:K86">
    <cfRule type="expression" dxfId="91" priority="79">
      <formula>$B83&lt;&gt;$B87</formula>
    </cfRule>
  </conditionalFormatting>
  <conditionalFormatting sqref="C71:K71">
    <cfRule type="containsText" dxfId="90" priority="15" operator="containsText" text="F">
      <formula>NOT(ISERROR(SEARCH("F",C71)))</formula>
    </cfRule>
    <cfRule type="containsText" dxfId="89" priority="16" operator="containsText" text="D">
      <formula>NOT(ISERROR(SEARCH("D",C71)))</formula>
    </cfRule>
    <cfRule type="containsText" dxfId="88" priority="17" operator="containsText" text="S">
      <formula>NOT(ISERROR(SEARCH("S",C71)))</formula>
    </cfRule>
    <cfRule type="containsText" dxfId="87" priority="18" operator="containsText" text="A">
      <formula>NOT(ISERROR(SEARCH("A",C71)))</formula>
    </cfRule>
  </conditionalFormatting>
  <conditionalFormatting sqref="D58:K58 D60:K61 D62:D67 D68:K69 D78:K78 D117:K117 K118:K120">
    <cfRule type="containsText" dxfId="86" priority="73" operator="containsText" text="악화">
      <formula>NOT(ISERROR(SEARCH("악화",D58)))</formula>
    </cfRule>
  </conditionalFormatting>
  <conditionalFormatting sqref="D58:K58 D60:K61 D68:K69 D78:K78 D117:K117 K118:K120 D62:D67">
    <cfRule type="containsText" dxfId="85" priority="72" operator="containsText" text="개선">
      <formula>NOT(ISERROR(SEARCH("개선",D58)))</formula>
    </cfRule>
  </conditionalFormatting>
  <conditionalFormatting sqref="G4:G5">
    <cfRule type="containsText" dxfId="84" priority="23" operator="containsText" text="S">
      <formula>NOT(ISERROR(SEARCH("S",G4)))</formula>
    </cfRule>
    <cfRule type="containsText" dxfId="83" priority="24" operator="containsText" text="A">
      <formula>NOT(ISERROR(SEARCH("A",G4)))</formula>
    </cfRule>
  </conditionalFormatting>
  <conditionalFormatting sqref="G5">
    <cfRule type="containsText" dxfId="82" priority="19" operator="containsText" text="F">
      <formula>NOT(ISERROR(SEARCH("F",G5)))</formula>
    </cfRule>
    <cfRule type="containsText" dxfId="81" priority="20" operator="containsText" text="D">
      <formula>NOT(ISERROR(SEARCH("D",G5)))</formula>
    </cfRule>
  </conditionalFormatting>
  <conditionalFormatting sqref="J24">
    <cfRule type="containsText" dxfId="80" priority="5" operator="containsText" text="D">
      <formula>NOT(ISERROR(SEARCH("D",J24)))</formula>
    </cfRule>
    <cfRule type="containsText" dxfId="79" priority="6" operator="containsText" text="F">
      <formula>NOT(ISERROR(SEARCH("F",J24)))</formula>
    </cfRule>
    <cfRule type="containsText" dxfId="78" priority="7" operator="containsText" text="S">
      <formula>NOT(ISERROR(SEARCH("S",J24)))</formula>
    </cfRule>
    <cfRule type="containsText" dxfId="77" priority="8" operator="containsText" text="A">
      <formula>NOT(ISERROR(SEARCH("A",J24)))</formula>
    </cfRule>
  </conditionalFormatting>
  <conditionalFormatting sqref="K1:K23">
    <cfRule type="containsText" dxfId="76" priority="1" operator="containsText" text="D">
      <formula>NOT(ISERROR(SEARCH("D",K1)))</formula>
    </cfRule>
    <cfRule type="containsText" dxfId="75" priority="2" operator="containsText" text="F">
      <formula>NOT(ISERROR(SEARCH("F",K1)))</formula>
    </cfRule>
    <cfRule type="containsText" dxfId="74" priority="3" operator="containsText" text="S">
      <formula>NOT(ISERROR(SEARCH("S",K1)))</formula>
    </cfRule>
    <cfRule type="containsText" dxfId="73" priority="4" operator="containsText" text="A">
      <formula>NOT(ISERROR(SEARCH("A",K1)))</formula>
    </cfRule>
  </conditionalFormatting>
  <conditionalFormatting sqref="K26:K30 K32:K70 K72:K1048576">
    <cfRule type="containsText" dxfId="39" priority="25" operator="containsText" text="D">
      <formula>NOT(ISERROR(SEARCH("D",K26)))</formula>
    </cfRule>
    <cfRule type="containsText" dxfId="38" priority="26" operator="containsText" text="F">
      <formula>NOT(ISERROR(SEARCH("F",K26)))</formula>
    </cfRule>
    <cfRule type="containsText" dxfId="37" priority="27" operator="containsText" text="S">
      <formula>NOT(ISERROR(SEARCH("S",K26)))</formula>
    </cfRule>
    <cfRule type="containsText" dxfId="36" priority="28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D118:J120</xm:sqref>
        </x14:conditionalFormatting>
        <x14:conditionalFormatting xmlns:xm="http://schemas.microsoft.com/office/excel/2006/main">
          <x14:cfRule type="iconSet" priority="9" id="{B11FC74F-366E-4FE7-941E-969AB7A9CEA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13" width="9.28515625" style="164" customWidth="1"/>
    <col min="14" max="16" width="10.42578125" style="164" customWidth="1"/>
    <col min="17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9"/>
      <c r="D1" s="20"/>
      <c r="E1" s="98"/>
      <c r="F1" s="103"/>
      <c r="G1" s="18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4" customFormat="1" ht="21.75" customHeight="1">
      <c r="A3" s="38" t="s">
        <v>148</v>
      </c>
      <c r="B3" s="38"/>
      <c r="C3" s="16"/>
      <c r="D3" s="16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1" t="s">
        <v>38</v>
      </c>
      <c r="B4" s="131" t="s">
        <v>136</v>
      </c>
      <c r="C4" s="131" t="s">
        <v>1</v>
      </c>
      <c r="D4" s="131" t="s">
        <v>10</v>
      </c>
      <c r="E4" s="132" t="s">
        <v>135</v>
      </c>
      <c r="F4" s="119" t="s">
        <v>45</v>
      </c>
      <c r="G4" s="142" t="s">
        <v>138</v>
      </c>
      <c r="H4" s="119" t="s">
        <v>62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118" t="s">
        <v>6</v>
      </c>
      <c r="O4" s="118" t="s">
        <v>7</v>
      </c>
      <c r="P4" s="118" t="s">
        <v>26</v>
      </c>
      <c r="Q4" s="118" t="s">
        <v>14</v>
      </c>
      <c r="R4" s="118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59</v>
      </c>
      <c r="AY4" s="93" t="s">
        <v>87</v>
      </c>
      <c r="AZ4" s="93" t="s">
        <v>64</v>
      </c>
      <c r="BA4" s="93" t="s">
        <v>119</v>
      </c>
      <c r="BB4" t="s">
        <v>127</v>
      </c>
      <c r="BC4" t="s">
        <v>128</v>
      </c>
      <c r="BD4" t="s">
        <v>110</v>
      </c>
      <c r="BE4" t="s">
        <v>129</v>
      </c>
      <c r="BF4" t="s">
        <v>130</v>
      </c>
      <c r="BG4" t="s">
        <v>87</v>
      </c>
      <c r="BH4" t="s">
        <v>129</v>
      </c>
      <c r="BI4" t="s">
        <v>130</v>
      </c>
      <c r="BJ4" t="s">
        <v>87</v>
      </c>
      <c r="BL4" t="s">
        <v>131</v>
      </c>
      <c r="BM4" t="s">
        <v>132</v>
      </c>
      <c r="BN4" t="s">
        <v>133</v>
      </c>
    </row>
    <row r="5" spans="1:66">
      <c r="A5" s="136" t="str">
        <f>W5</f>
        <v>시영운수</v>
      </c>
      <c r="B5" s="136" t="str">
        <f>X5</f>
        <v>15</v>
      </c>
      <c r="C5" s="137" t="str">
        <f>Y5</f>
        <v>70바1506</v>
      </c>
      <c r="D5" s="125" t="str">
        <f>Z5</f>
        <v>대형</v>
      </c>
      <c r="E5" s="121" t="str">
        <f>AZ5</f>
        <v>B</v>
      </c>
      <c r="F5" s="144">
        <f>G5/H5</f>
        <v>0.92000000000000015</v>
      </c>
      <c r="G5" s="145">
        <f>AE5</f>
        <v>2.1160000000000001</v>
      </c>
      <c r="H5" s="146">
        <f>AF5</f>
        <v>2.2999999999999998</v>
      </c>
      <c r="I5" s="147">
        <f>AC5</f>
        <v>5151.0370000000003</v>
      </c>
      <c r="J5" s="148">
        <f>AI5/AH5</f>
        <v>3.0888572894925255E-2</v>
      </c>
      <c r="K5" s="148">
        <f>AJ5/AH5</f>
        <v>0.43196523076649357</v>
      </c>
      <c r="L5" s="148">
        <f>AK5/AC5</f>
        <v>0.1865643752898688</v>
      </c>
      <c r="M5" s="149">
        <f>AG5</f>
        <v>12.69</v>
      </c>
      <c r="N5" s="150">
        <f>IF(AW5=0,AT5,"속도계이상")</f>
        <v>8.3279999999999994</v>
      </c>
      <c r="O5" s="150">
        <f>IF(AW5=0,AU5,"속도계이상")</f>
        <v>54.96</v>
      </c>
      <c r="P5" s="151">
        <f>AQ5/60</f>
        <v>0.36333333333333334</v>
      </c>
      <c r="Q5" s="152">
        <f>AN5</f>
        <v>83</v>
      </c>
      <c r="R5" s="153">
        <f>AC5/(AH5-AI5-AJ5)</f>
        <v>27.228785928272966</v>
      </c>
      <c r="S5" s="138">
        <f>IF(AW5=0,AL5,"속도계이상")</f>
        <v>429</v>
      </c>
      <c r="T5" s="138">
        <f>IF(AW5=0,AM5,"속도계이상")</f>
        <v>2831</v>
      </c>
      <c r="U5" t="s">
        <v>113</v>
      </c>
      <c r="V5" s="5" t="s">
        <v>114</v>
      </c>
      <c r="W5" t="s">
        <v>113</v>
      </c>
      <c r="X5" s="5" t="s">
        <v>114</v>
      </c>
      <c r="Y5" t="s">
        <v>168</v>
      </c>
      <c r="Z5" t="s">
        <v>134</v>
      </c>
      <c r="AA5" t="s">
        <v>169</v>
      </c>
      <c r="AB5">
        <v>522</v>
      </c>
      <c r="AC5" s="1">
        <v>5151.0370000000003</v>
      </c>
      <c r="AD5" s="1">
        <v>2434.34</v>
      </c>
      <c r="AE5" s="25">
        <v>2.1160000000000001</v>
      </c>
      <c r="AF5">
        <v>2.2999999999999998</v>
      </c>
      <c r="AG5">
        <v>12.69</v>
      </c>
      <c r="AH5">
        <v>352.18745899999999</v>
      </c>
      <c r="AI5">
        <v>10.878568</v>
      </c>
      <c r="AJ5">
        <v>152.13273699999999</v>
      </c>
      <c r="AK5">
        <v>961</v>
      </c>
      <c r="AL5">
        <v>429</v>
      </c>
      <c r="AM5">
        <v>2831</v>
      </c>
      <c r="AN5">
        <v>83</v>
      </c>
      <c r="AO5">
        <v>14.625838</v>
      </c>
      <c r="AP5">
        <v>6559</v>
      </c>
      <c r="AQ5">
        <v>21.8</v>
      </c>
      <c r="AR5">
        <v>159</v>
      </c>
      <c r="AS5">
        <v>92029</v>
      </c>
      <c r="AT5">
        <v>8.3279999999999994</v>
      </c>
      <c r="AU5">
        <v>54.96</v>
      </c>
      <c r="AV5">
        <v>0</v>
      </c>
      <c r="AW5">
        <v>0</v>
      </c>
      <c r="AX5" s="26">
        <v>0.51</v>
      </c>
      <c r="AY5">
        <v>0.92000000000000015</v>
      </c>
      <c r="AZ5" t="s">
        <v>67</v>
      </c>
      <c r="BA5" t="s">
        <v>189</v>
      </c>
      <c r="BB5">
        <v>1</v>
      </c>
      <c r="BC5" t="s">
        <v>194</v>
      </c>
      <c r="BD5">
        <v>1</v>
      </c>
      <c r="BE5">
        <v>38382.624999999993</v>
      </c>
      <c r="BF5">
        <v>0.13420231159281057</v>
      </c>
      <c r="BG5">
        <v>0.12346612666538574</v>
      </c>
      <c r="BH5">
        <v>88476.424999999988</v>
      </c>
      <c r="BI5">
        <v>5.8219316614567113E-2</v>
      </c>
      <c r="BJ5">
        <v>5.3561771285401752E-2</v>
      </c>
      <c r="BK5">
        <v>1</v>
      </c>
      <c r="BL5" t="s">
        <v>67</v>
      </c>
      <c r="BM5">
        <v>0</v>
      </c>
      <c r="BN5" t="s">
        <v>184</v>
      </c>
    </row>
    <row r="6" spans="1:66">
      <c r="A6" s="133" t="str">
        <f t="shared" ref="A6:A7" si="0">W6</f>
        <v>시영운수</v>
      </c>
      <c r="B6" s="133" t="str">
        <f t="shared" ref="B6:B16" si="1">X6</f>
        <v>15</v>
      </c>
      <c r="C6" s="134" t="str">
        <f t="shared" ref="C6:C7" si="2">Y6</f>
        <v>70바1508</v>
      </c>
      <c r="D6" s="109" t="str">
        <f t="shared" ref="D6:D7" si="3">Z6</f>
        <v>저상</v>
      </c>
      <c r="E6" s="105" t="str">
        <f>AZ6</f>
        <v>C</v>
      </c>
      <c r="F6" s="154">
        <f>G6/H6</f>
        <v>0.88086956521739124</v>
      </c>
      <c r="G6" s="155">
        <f>AE6</f>
        <v>2.0259999999999998</v>
      </c>
      <c r="H6" s="156">
        <f>AF6</f>
        <v>2.2999999999999998</v>
      </c>
      <c r="I6" s="157">
        <f t="shared" ref="I6:I7" si="4">AC6</f>
        <v>2245.163</v>
      </c>
      <c r="J6" s="158">
        <f t="shared" ref="J6:J7" si="5">AI6/AH6</f>
        <v>1.1628042949874136E-2</v>
      </c>
      <c r="K6" s="158">
        <f t="shared" ref="K6:K7" si="6">AJ6/AH6</f>
        <v>0.34619738245442061</v>
      </c>
      <c r="L6" s="158">
        <f t="shared" ref="L6:L7" si="7">AK6/AC6</f>
        <v>0.14386483297649214</v>
      </c>
      <c r="M6" s="159">
        <f t="shared" ref="M6:M7" si="8">AG6</f>
        <v>11.17</v>
      </c>
      <c r="N6" s="160">
        <f t="shared" ref="N6:N7" si="9">IF(AW6=0,AT6,"속도계이상")</f>
        <v>0.44500000000000001</v>
      </c>
      <c r="O6" s="160">
        <f t="shared" ref="O6:O7" si="10">IF(AW6=0,AU6,"속도계이상")</f>
        <v>9.3529999999999998</v>
      </c>
      <c r="P6" s="161">
        <f t="shared" ref="P6:P7" si="11">AQ6/60</f>
        <v>0</v>
      </c>
      <c r="Q6" s="162">
        <f t="shared" ref="Q6:Q7" si="12">AN6</f>
        <v>71</v>
      </c>
      <c r="R6" s="163">
        <f t="shared" ref="R6:R7" si="13">AC6/(AH6-AI6-AJ6)</f>
        <v>23.150246327031535</v>
      </c>
      <c r="S6" s="135">
        <f t="shared" ref="S6:S7" si="14">IF(AW6=0,AL6,"속도계이상")</f>
        <v>10</v>
      </c>
      <c r="T6" s="135">
        <f t="shared" ref="T6:T7" si="15">IF(AW6=0,AM6,"속도계이상")</f>
        <v>210</v>
      </c>
      <c r="U6" t="s">
        <v>113</v>
      </c>
      <c r="V6" s="5" t="s">
        <v>114</v>
      </c>
      <c r="W6" t="s">
        <v>113</v>
      </c>
      <c r="X6" s="5" t="s">
        <v>114</v>
      </c>
      <c r="Y6" t="s">
        <v>255</v>
      </c>
      <c r="Z6" t="s">
        <v>162</v>
      </c>
      <c r="AA6" t="s">
        <v>169</v>
      </c>
      <c r="AB6">
        <v>522</v>
      </c>
      <c r="AC6" s="1">
        <v>2245.163</v>
      </c>
      <c r="AD6" s="1">
        <v>1108.153</v>
      </c>
      <c r="AE6" s="25">
        <v>2.0259999999999998</v>
      </c>
      <c r="AF6">
        <v>2.2999999999999998</v>
      </c>
      <c r="AG6">
        <v>11.17</v>
      </c>
      <c r="AH6">
        <v>151.02162999999999</v>
      </c>
      <c r="AI6">
        <v>1.756086</v>
      </c>
      <c r="AJ6">
        <v>52.283293</v>
      </c>
      <c r="AK6">
        <v>323</v>
      </c>
      <c r="AL6">
        <v>10</v>
      </c>
      <c r="AM6">
        <v>210</v>
      </c>
      <c r="AN6">
        <v>71</v>
      </c>
      <c r="AO6">
        <v>14.866498999999999</v>
      </c>
      <c r="AP6">
        <v>136.80000000000001</v>
      </c>
      <c r="AQ6">
        <v>0</v>
      </c>
      <c r="AR6">
        <v>18</v>
      </c>
      <c r="AS6">
        <v>4718</v>
      </c>
      <c r="AT6">
        <v>0.44500000000000001</v>
      </c>
      <c r="AU6">
        <v>9.3529999999999998</v>
      </c>
      <c r="AV6">
        <v>20590</v>
      </c>
      <c r="AW6">
        <v>0</v>
      </c>
      <c r="AX6" s="26">
        <v>0.53</v>
      </c>
      <c r="AY6">
        <v>0.88086956521739124</v>
      </c>
      <c r="AZ6" t="s">
        <v>68</v>
      </c>
      <c r="BA6" t="s">
        <v>189</v>
      </c>
      <c r="BB6">
        <v>5</v>
      </c>
      <c r="BC6" t="s">
        <v>256</v>
      </c>
      <c r="BD6">
        <v>2</v>
      </c>
      <c r="BE6">
        <v>38382.624999999993</v>
      </c>
      <c r="BF6">
        <v>5.8494253584792606E-2</v>
      </c>
      <c r="BG6">
        <v>5.1525807722952094E-2</v>
      </c>
      <c r="BH6">
        <v>88476.424999999988</v>
      </c>
      <c r="BI6">
        <v>2.5375833166857729E-2</v>
      </c>
      <c r="BJ6">
        <v>2.2352799128719025E-2</v>
      </c>
      <c r="BK6">
        <v>1</v>
      </c>
      <c r="BL6" t="s">
        <v>192</v>
      </c>
      <c r="BM6" t="s">
        <v>193</v>
      </c>
      <c r="BN6" t="s">
        <v>192</v>
      </c>
    </row>
    <row r="7" spans="1:66">
      <c r="A7" s="136" t="str">
        <f t="shared" si="0"/>
        <v>시영운수</v>
      </c>
      <c r="B7" s="136" t="str">
        <f t="shared" si="1"/>
        <v>15</v>
      </c>
      <c r="C7" s="137" t="str">
        <f t="shared" si="2"/>
        <v>70바1512</v>
      </c>
      <c r="D7" s="125" t="str">
        <f t="shared" si="3"/>
        <v>대형</v>
      </c>
      <c r="E7" s="121" t="str">
        <f t="shared" ref="E7:E16" si="16">AZ7</f>
        <v>F</v>
      </c>
      <c r="F7" s="144">
        <f t="shared" ref="F7:F16" si="17">G7/H7</f>
        <v>0.79652173913043489</v>
      </c>
      <c r="G7" s="145">
        <f t="shared" ref="G7:G16" si="18">AE7</f>
        <v>1.8320000000000001</v>
      </c>
      <c r="H7" s="146">
        <f t="shared" ref="H7:H16" si="19">AF7</f>
        <v>2.2999999999999998</v>
      </c>
      <c r="I7" s="147">
        <f t="shared" si="4"/>
        <v>840.92600000000004</v>
      </c>
      <c r="J7" s="148">
        <f t="shared" si="5"/>
        <v>2.708869363846381E-2</v>
      </c>
      <c r="K7" s="148">
        <f t="shared" si="6"/>
        <v>0.46304309514329817</v>
      </c>
      <c r="L7" s="148">
        <f t="shared" si="7"/>
        <v>0.13794317216972718</v>
      </c>
      <c r="M7" s="149">
        <f t="shared" si="8"/>
        <v>15.278</v>
      </c>
      <c r="N7" s="150">
        <f t="shared" si="9"/>
        <v>2.4969999999999999</v>
      </c>
      <c r="O7" s="150">
        <f t="shared" si="10"/>
        <v>29.253</v>
      </c>
      <c r="P7" s="151">
        <f t="shared" si="11"/>
        <v>0</v>
      </c>
      <c r="Q7" s="152">
        <f t="shared" si="12"/>
        <v>81</v>
      </c>
      <c r="R7" s="153">
        <f t="shared" si="13"/>
        <v>26.668776677069779</v>
      </c>
      <c r="S7" s="138">
        <f t="shared" si="14"/>
        <v>21</v>
      </c>
      <c r="T7" s="138">
        <f t="shared" si="15"/>
        <v>246</v>
      </c>
      <c r="U7" t="s">
        <v>113</v>
      </c>
      <c r="V7" t="s">
        <v>114</v>
      </c>
      <c r="W7" s="4" t="s">
        <v>113</v>
      </c>
      <c r="X7" s="4" t="s">
        <v>114</v>
      </c>
      <c r="Y7" s="4" t="s">
        <v>257</v>
      </c>
      <c r="Z7" s="4" t="s">
        <v>134</v>
      </c>
      <c r="AA7" s="4" t="s">
        <v>169</v>
      </c>
      <c r="AB7" s="4">
        <v>522</v>
      </c>
      <c r="AC7" s="4">
        <v>840.92600000000004</v>
      </c>
      <c r="AD7" s="4">
        <v>459.08699999999999</v>
      </c>
      <c r="AE7" s="4">
        <v>1.8320000000000001</v>
      </c>
      <c r="AF7" s="4">
        <v>2.2999999999999998</v>
      </c>
      <c r="AG7" s="4">
        <v>15.278</v>
      </c>
      <c r="AH7" s="4">
        <v>61.843882999999998</v>
      </c>
      <c r="AI7" s="4">
        <v>1.67527</v>
      </c>
      <c r="AJ7" s="4">
        <v>28.636382999999999</v>
      </c>
      <c r="AK7" s="4">
        <v>116</v>
      </c>
      <c r="AL7" s="4">
        <v>21</v>
      </c>
      <c r="AM7" s="4">
        <v>246</v>
      </c>
      <c r="AN7" s="4">
        <v>81</v>
      </c>
      <c r="AO7" s="4">
        <v>13.597561000000001</v>
      </c>
      <c r="AP7" s="4">
        <v>1904.7</v>
      </c>
      <c r="AQ7" s="4">
        <v>0</v>
      </c>
      <c r="AR7" s="4">
        <v>30</v>
      </c>
      <c r="AS7" s="4">
        <v>34592</v>
      </c>
      <c r="AT7" s="4">
        <v>2.4969999999999999</v>
      </c>
      <c r="AU7" s="4">
        <v>29.253</v>
      </c>
      <c r="AV7" s="4">
        <v>0</v>
      </c>
      <c r="AW7" s="4">
        <v>0</v>
      </c>
      <c r="AX7" s="27">
        <v>0.51</v>
      </c>
      <c r="AY7">
        <v>0.79652173913043489</v>
      </c>
      <c r="AZ7" t="s">
        <v>258</v>
      </c>
      <c r="BA7" t="s">
        <v>189</v>
      </c>
      <c r="BB7">
        <v>1</v>
      </c>
      <c r="BC7" t="s">
        <v>259</v>
      </c>
      <c r="BD7">
        <v>1</v>
      </c>
      <c r="BE7">
        <v>38382.624999999993</v>
      </c>
      <c r="BF7">
        <v>2.1909027847886908E-2</v>
      </c>
      <c r="BG7">
        <v>1.7451016964056008E-2</v>
      </c>
      <c r="BH7">
        <v>88476.424999999988</v>
      </c>
      <c r="BI7">
        <v>9.5045205544866916E-3</v>
      </c>
      <c r="BJ7">
        <v>7.5705572416607048E-3</v>
      </c>
      <c r="BK7">
        <v>1</v>
      </c>
      <c r="BL7" t="s">
        <v>192</v>
      </c>
      <c r="BM7" t="s">
        <v>193</v>
      </c>
      <c r="BN7" t="s">
        <v>192</v>
      </c>
    </row>
    <row r="8" spans="1:66">
      <c r="A8" s="133" t="str">
        <f t="shared" ref="A8:A16" si="20">W8</f>
        <v>시영운수</v>
      </c>
      <c r="B8" s="133" t="str">
        <f t="shared" si="1"/>
        <v>15</v>
      </c>
      <c r="C8" s="134" t="str">
        <f t="shared" ref="C8:C16" si="21">Y8</f>
        <v>70바1516</v>
      </c>
      <c r="D8" s="109" t="str">
        <f t="shared" ref="D8:D16" si="22">Z8</f>
        <v>저상</v>
      </c>
      <c r="E8" s="105" t="str">
        <f t="shared" si="16"/>
        <v>D</v>
      </c>
      <c r="F8" s="154">
        <f t="shared" si="17"/>
        <v>0.84318181818181814</v>
      </c>
      <c r="G8" s="155">
        <f t="shared" si="18"/>
        <v>1.855</v>
      </c>
      <c r="H8" s="156">
        <f t="shared" si="19"/>
        <v>2.2000000000000002</v>
      </c>
      <c r="I8" s="157">
        <f t="shared" ref="I8:I16" si="23">AC8</f>
        <v>2839.087</v>
      </c>
      <c r="J8" s="158">
        <f t="shared" ref="J8:J16" si="24">AI8/AH8</f>
        <v>4.4515996328871883E-2</v>
      </c>
      <c r="K8" s="158">
        <f t="shared" ref="K8:K16" si="25">AJ8/AH8</f>
        <v>0.41299201514511952</v>
      </c>
      <c r="L8" s="158">
        <f t="shared" ref="L8:L16" si="26">AK8/AC8</f>
        <v>0.20393880145272053</v>
      </c>
      <c r="M8" s="159">
        <f t="shared" ref="M8:M16" si="27">AG8</f>
        <v>15.228999999999999</v>
      </c>
      <c r="N8" s="160">
        <f t="shared" ref="N8:N16" si="28">IF(AW8=0,AT8,"속도계이상")</f>
        <v>7.0000000000000007E-2</v>
      </c>
      <c r="O8" s="160">
        <f t="shared" ref="O8:O16" si="29">IF(AW8=0,AU8,"속도계이상")</f>
        <v>5.6</v>
      </c>
      <c r="P8" s="161">
        <f t="shared" ref="P8:P16" si="30">AQ8/60</f>
        <v>0</v>
      </c>
      <c r="Q8" s="162">
        <f t="shared" ref="Q8:Q16" si="31">AN8</f>
        <v>64</v>
      </c>
      <c r="R8" s="163">
        <f t="shared" ref="R8:R16" si="32">AC8/(AH8-AI8-AJ8)</f>
        <v>23.696022746549957</v>
      </c>
      <c r="S8" s="135">
        <f t="shared" ref="S8:S16" si="33">IF(AW8=0,AL8,"속도계이상")</f>
        <v>2</v>
      </c>
      <c r="T8" s="135">
        <f t="shared" ref="T8:T16" si="34">IF(AW8=0,AM8,"속도계이상")</f>
        <v>159</v>
      </c>
      <c r="U8" t="s">
        <v>113</v>
      </c>
      <c r="V8" s="5" t="s">
        <v>114</v>
      </c>
      <c r="W8" t="s">
        <v>113</v>
      </c>
      <c r="X8" s="5" t="s">
        <v>114</v>
      </c>
      <c r="Y8" t="s">
        <v>170</v>
      </c>
      <c r="Z8" t="s">
        <v>162</v>
      </c>
      <c r="AA8" t="s">
        <v>169</v>
      </c>
      <c r="AB8">
        <v>522</v>
      </c>
      <c r="AC8" s="1">
        <v>2839.087</v>
      </c>
      <c r="AD8" s="1">
        <v>1530.595</v>
      </c>
      <c r="AE8" s="25">
        <v>1.855</v>
      </c>
      <c r="AF8">
        <v>2.2000000000000002</v>
      </c>
      <c r="AG8">
        <v>15.228999999999999</v>
      </c>
      <c r="AH8">
        <v>220.85636199999999</v>
      </c>
      <c r="AI8">
        <v>9.8316409999999994</v>
      </c>
      <c r="AJ8">
        <v>91.211913999999993</v>
      </c>
      <c r="AK8">
        <v>579</v>
      </c>
      <c r="AL8">
        <v>2</v>
      </c>
      <c r="AM8">
        <v>159</v>
      </c>
      <c r="AN8">
        <v>64</v>
      </c>
      <c r="AO8">
        <v>12.854901999999999</v>
      </c>
      <c r="AP8">
        <v>117.8</v>
      </c>
      <c r="AQ8">
        <v>0</v>
      </c>
      <c r="AR8">
        <v>93</v>
      </c>
      <c r="AS8">
        <v>74825</v>
      </c>
      <c r="AT8">
        <v>7.0000000000000007E-2</v>
      </c>
      <c r="AU8">
        <v>5.6</v>
      </c>
      <c r="AV8">
        <v>12676</v>
      </c>
      <c r="AW8">
        <v>0</v>
      </c>
      <c r="AX8" s="26">
        <v>0.57999999999999996</v>
      </c>
      <c r="AY8">
        <v>0.84318181818181814</v>
      </c>
      <c r="AZ8" t="s">
        <v>66</v>
      </c>
      <c r="BA8" t="s">
        <v>189</v>
      </c>
      <c r="BB8">
        <v>1</v>
      </c>
      <c r="BC8" t="s">
        <v>190</v>
      </c>
      <c r="BD8">
        <v>4</v>
      </c>
      <c r="BE8">
        <v>38382.624999999993</v>
      </c>
      <c r="BF8">
        <v>7.3968025897134457E-2</v>
      </c>
      <c r="BG8">
        <v>6.2368494563265639E-2</v>
      </c>
      <c r="BH8">
        <v>88476.424999999988</v>
      </c>
      <c r="BI8">
        <v>3.2088626998660948E-2</v>
      </c>
      <c r="BJ8">
        <v>2.7056546855689118E-2</v>
      </c>
      <c r="BK8">
        <v>1</v>
      </c>
      <c r="BL8" t="s">
        <v>66</v>
      </c>
      <c r="BM8">
        <v>0</v>
      </c>
      <c r="BN8" t="s">
        <v>184</v>
      </c>
    </row>
    <row r="9" spans="1:66">
      <c r="A9" s="136" t="str">
        <f t="shared" si="20"/>
        <v>시영운수</v>
      </c>
      <c r="B9" s="136" t="str">
        <f t="shared" si="1"/>
        <v>15</v>
      </c>
      <c r="C9" s="137" t="str">
        <f t="shared" si="21"/>
        <v>70바1520</v>
      </c>
      <c r="D9" s="125" t="str">
        <f t="shared" si="22"/>
        <v>저상</v>
      </c>
      <c r="E9" s="121" t="str">
        <f t="shared" si="16"/>
        <v>B</v>
      </c>
      <c r="F9" s="144">
        <f t="shared" si="17"/>
        <v>0.9031818181818182</v>
      </c>
      <c r="G9" s="145">
        <f t="shared" si="18"/>
        <v>1.9870000000000001</v>
      </c>
      <c r="H9" s="146">
        <f t="shared" si="19"/>
        <v>2.2000000000000002</v>
      </c>
      <c r="I9" s="147">
        <f t="shared" si="23"/>
        <v>1610.82</v>
      </c>
      <c r="J9" s="148">
        <f t="shared" si="24"/>
        <v>3.1026476358945849E-2</v>
      </c>
      <c r="K9" s="148">
        <f t="shared" si="25"/>
        <v>0.37440737773159255</v>
      </c>
      <c r="L9" s="148">
        <f t="shared" si="26"/>
        <v>0.13657640208092772</v>
      </c>
      <c r="M9" s="149">
        <f t="shared" si="27"/>
        <v>14.823</v>
      </c>
      <c r="N9" s="150">
        <f t="shared" si="28"/>
        <v>0.621</v>
      </c>
      <c r="O9" s="150">
        <f t="shared" si="29"/>
        <v>9.4979999999999993</v>
      </c>
      <c r="P9" s="151">
        <f t="shared" si="30"/>
        <v>0</v>
      </c>
      <c r="Q9" s="152">
        <f t="shared" si="31"/>
        <v>71</v>
      </c>
      <c r="R9" s="153">
        <f t="shared" si="32"/>
        <v>24.087518972536216</v>
      </c>
      <c r="S9" s="138">
        <f t="shared" si="33"/>
        <v>10</v>
      </c>
      <c r="T9" s="138">
        <f t="shared" si="34"/>
        <v>153</v>
      </c>
      <c r="U9" t="s">
        <v>113</v>
      </c>
      <c r="V9" s="5" t="s">
        <v>114</v>
      </c>
      <c r="W9" t="s">
        <v>113</v>
      </c>
      <c r="X9" s="5" t="s">
        <v>114</v>
      </c>
      <c r="Y9" t="s">
        <v>260</v>
      </c>
      <c r="Z9" t="s">
        <v>162</v>
      </c>
      <c r="AA9" t="s">
        <v>169</v>
      </c>
      <c r="AB9">
        <v>522</v>
      </c>
      <c r="AC9" s="1">
        <v>1610.82</v>
      </c>
      <c r="AD9" s="1">
        <v>810.69399999999996</v>
      </c>
      <c r="AE9" s="25">
        <v>1.9870000000000001</v>
      </c>
      <c r="AF9">
        <v>2.2000000000000002</v>
      </c>
      <c r="AG9">
        <v>14.823</v>
      </c>
      <c r="AH9">
        <v>112.47468000000001</v>
      </c>
      <c r="AI9">
        <v>3.4896929999999999</v>
      </c>
      <c r="AJ9">
        <v>42.111350000000002</v>
      </c>
      <c r="AK9">
        <v>220</v>
      </c>
      <c r="AL9">
        <v>10</v>
      </c>
      <c r="AM9">
        <v>153</v>
      </c>
      <c r="AN9">
        <v>71</v>
      </c>
      <c r="AO9">
        <v>14.321623000000001</v>
      </c>
      <c r="AP9">
        <v>135.4</v>
      </c>
      <c r="AQ9">
        <v>0</v>
      </c>
      <c r="AR9">
        <v>34</v>
      </c>
      <c r="AS9">
        <v>24727</v>
      </c>
      <c r="AT9">
        <v>0.621</v>
      </c>
      <c r="AU9">
        <v>9.4979999999999993</v>
      </c>
      <c r="AV9">
        <v>10327</v>
      </c>
      <c r="AW9">
        <v>0</v>
      </c>
      <c r="AX9" s="26">
        <v>0.6</v>
      </c>
      <c r="AY9">
        <v>0.9031818181818182</v>
      </c>
      <c r="AZ9" t="s">
        <v>67</v>
      </c>
      <c r="BA9" t="s">
        <v>189</v>
      </c>
      <c r="BB9">
        <v>3</v>
      </c>
      <c r="BC9" t="s">
        <v>261</v>
      </c>
      <c r="BD9">
        <v>6</v>
      </c>
      <c r="BE9">
        <v>38382.624999999993</v>
      </c>
      <c r="BF9">
        <v>4.196742666766539E-2</v>
      </c>
      <c r="BG9">
        <v>3.7904216722114151E-2</v>
      </c>
      <c r="BH9">
        <v>88476.424999999988</v>
      </c>
      <c r="BI9">
        <v>1.8206205777414719E-2</v>
      </c>
      <c r="BJ9">
        <v>1.6443514036237748E-2</v>
      </c>
      <c r="BK9">
        <v>1</v>
      </c>
      <c r="BL9" t="s">
        <v>192</v>
      </c>
      <c r="BM9" t="s">
        <v>193</v>
      </c>
      <c r="BN9" t="s">
        <v>192</v>
      </c>
    </row>
    <row r="10" spans="1:66">
      <c r="A10" s="133" t="str">
        <f t="shared" si="20"/>
        <v>시영운수</v>
      </c>
      <c r="B10" s="133" t="str">
        <f t="shared" si="1"/>
        <v>15</v>
      </c>
      <c r="C10" s="134" t="str">
        <f t="shared" si="21"/>
        <v>70바1524</v>
      </c>
      <c r="D10" s="109" t="str">
        <f t="shared" si="22"/>
        <v>저상</v>
      </c>
      <c r="E10" s="105" t="str">
        <f t="shared" si="16"/>
        <v>C</v>
      </c>
      <c r="F10" s="154">
        <f t="shared" si="17"/>
        <v>0.88600000000000001</v>
      </c>
      <c r="G10" s="155">
        <f t="shared" si="18"/>
        <v>1.772</v>
      </c>
      <c r="H10" s="156">
        <f t="shared" si="19"/>
        <v>2</v>
      </c>
      <c r="I10" s="157">
        <f t="shared" si="23"/>
        <v>3179.1469999999999</v>
      </c>
      <c r="J10" s="158">
        <f t="shared" si="24"/>
        <v>5.4169444544898047E-2</v>
      </c>
      <c r="K10" s="158">
        <f t="shared" si="25"/>
        <v>0.42164282809113962</v>
      </c>
      <c r="L10" s="158">
        <f t="shared" si="26"/>
        <v>0.19942456262639005</v>
      </c>
      <c r="M10" s="159">
        <f t="shared" si="27"/>
        <v>16.422999999999998</v>
      </c>
      <c r="N10" s="160">
        <f t="shared" si="28"/>
        <v>0.126</v>
      </c>
      <c r="O10" s="160">
        <f t="shared" si="29"/>
        <v>13.526</v>
      </c>
      <c r="P10" s="161">
        <f t="shared" si="30"/>
        <v>0</v>
      </c>
      <c r="Q10" s="162">
        <f t="shared" si="31"/>
        <v>69</v>
      </c>
      <c r="R10" s="163">
        <f t="shared" si="32"/>
        <v>23.852838796238682</v>
      </c>
      <c r="S10" s="135">
        <f t="shared" si="33"/>
        <v>4</v>
      </c>
      <c r="T10" s="135">
        <f t="shared" si="34"/>
        <v>430</v>
      </c>
      <c r="U10" t="s">
        <v>113</v>
      </c>
      <c r="V10" t="s">
        <v>114</v>
      </c>
      <c r="W10" s="4" t="s">
        <v>113</v>
      </c>
      <c r="X10" s="4" t="s">
        <v>114</v>
      </c>
      <c r="Y10" s="4" t="s">
        <v>262</v>
      </c>
      <c r="Z10" s="4" t="s">
        <v>162</v>
      </c>
      <c r="AA10" s="4" t="s">
        <v>169</v>
      </c>
      <c r="AB10" s="4">
        <v>522</v>
      </c>
      <c r="AC10" s="4">
        <v>3179.1469999999999</v>
      </c>
      <c r="AD10" s="4">
        <v>1793.885</v>
      </c>
      <c r="AE10" s="4">
        <v>1.772</v>
      </c>
      <c r="AF10" s="4">
        <v>2</v>
      </c>
      <c r="AG10" s="4">
        <v>16.422999999999998</v>
      </c>
      <c r="AH10" s="4">
        <v>254.263305</v>
      </c>
      <c r="AI10" s="4">
        <v>13.773301999999999</v>
      </c>
      <c r="AJ10" s="4">
        <v>107.208299</v>
      </c>
      <c r="AK10" s="4">
        <v>634</v>
      </c>
      <c r="AL10" s="4">
        <v>4</v>
      </c>
      <c r="AM10" s="4">
        <v>430</v>
      </c>
      <c r="AN10" s="4">
        <v>69</v>
      </c>
      <c r="AO10" s="4">
        <v>12.503365000000001</v>
      </c>
      <c r="AP10" s="4">
        <v>258.5</v>
      </c>
      <c r="AQ10" s="4">
        <v>0</v>
      </c>
      <c r="AR10" s="4">
        <v>112</v>
      </c>
      <c r="AS10" s="4">
        <v>102072</v>
      </c>
      <c r="AT10" s="4">
        <v>0.126</v>
      </c>
      <c r="AU10" s="4">
        <v>13.526</v>
      </c>
      <c r="AV10" s="4">
        <v>0</v>
      </c>
      <c r="AW10" s="4">
        <v>0</v>
      </c>
      <c r="AX10" s="27">
        <v>0.57999999999999996</v>
      </c>
      <c r="AY10">
        <v>0.88600000000000001</v>
      </c>
      <c r="AZ10" t="s">
        <v>68</v>
      </c>
      <c r="BA10" t="s">
        <v>189</v>
      </c>
      <c r="BB10">
        <v>3</v>
      </c>
      <c r="BC10" t="s">
        <v>263</v>
      </c>
      <c r="BD10">
        <v>1</v>
      </c>
      <c r="BE10">
        <v>38382.624999999993</v>
      </c>
      <c r="BF10">
        <v>8.2827763864509019E-2</v>
      </c>
      <c r="BG10">
        <v>7.3385398783954989E-2</v>
      </c>
      <c r="BH10">
        <v>88476.424999999988</v>
      </c>
      <c r="BI10">
        <v>3.5932136724556855E-2</v>
      </c>
      <c r="BJ10">
        <v>3.1835873137957375E-2</v>
      </c>
      <c r="BK10">
        <v>1</v>
      </c>
      <c r="BL10" t="s">
        <v>192</v>
      </c>
      <c r="BM10" t="s">
        <v>193</v>
      </c>
      <c r="BN10" t="s">
        <v>192</v>
      </c>
    </row>
    <row r="11" spans="1:66">
      <c r="A11" s="136" t="str">
        <f t="shared" si="20"/>
        <v>시영운수</v>
      </c>
      <c r="B11" s="136" t="str">
        <f t="shared" si="1"/>
        <v>15</v>
      </c>
      <c r="C11" s="137" t="str">
        <f t="shared" si="21"/>
        <v>70바1525</v>
      </c>
      <c r="D11" s="125" t="str">
        <f t="shared" si="22"/>
        <v>저상</v>
      </c>
      <c r="E11" s="121" t="str">
        <f t="shared" si="16"/>
        <v>C</v>
      </c>
      <c r="F11" s="144">
        <f t="shared" si="17"/>
        <v>0.86809523809523803</v>
      </c>
      <c r="G11" s="145">
        <f t="shared" si="18"/>
        <v>1.823</v>
      </c>
      <c r="H11" s="146">
        <f t="shared" si="19"/>
        <v>2.1</v>
      </c>
      <c r="I11" s="147">
        <f t="shared" si="23"/>
        <v>3273.9760000000001</v>
      </c>
      <c r="J11" s="148">
        <f t="shared" si="24"/>
        <v>2.6551026208264952E-2</v>
      </c>
      <c r="K11" s="148">
        <f t="shared" si="25"/>
        <v>0.37118377738343467</v>
      </c>
      <c r="L11" s="148">
        <f t="shared" si="26"/>
        <v>0.20556045615484048</v>
      </c>
      <c r="M11" s="149">
        <f t="shared" si="27"/>
        <v>11.672000000000001</v>
      </c>
      <c r="N11" s="150">
        <f t="shared" si="28"/>
        <v>0.122</v>
      </c>
      <c r="O11" s="150">
        <f t="shared" si="29"/>
        <v>5.9560000000000004</v>
      </c>
      <c r="P11" s="151">
        <f t="shared" si="30"/>
        <v>0</v>
      </c>
      <c r="Q11" s="152">
        <f t="shared" si="31"/>
        <v>68</v>
      </c>
      <c r="R11" s="153">
        <f t="shared" si="32"/>
        <v>23.160503821758738</v>
      </c>
      <c r="S11" s="138">
        <f t="shared" si="33"/>
        <v>4</v>
      </c>
      <c r="T11" s="138">
        <f t="shared" si="34"/>
        <v>195</v>
      </c>
      <c r="U11" t="s">
        <v>113</v>
      </c>
      <c r="V11" s="5" t="s">
        <v>114</v>
      </c>
      <c r="W11" t="s">
        <v>113</v>
      </c>
      <c r="X11" s="5" t="s">
        <v>114</v>
      </c>
      <c r="Y11" t="s">
        <v>264</v>
      </c>
      <c r="Z11" t="s">
        <v>162</v>
      </c>
      <c r="AA11" t="s">
        <v>169</v>
      </c>
      <c r="AB11">
        <v>522</v>
      </c>
      <c r="AC11" s="1">
        <v>3273.9760000000001</v>
      </c>
      <c r="AD11" s="1">
        <v>1795.461</v>
      </c>
      <c r="AE11" s="25">
        <v>1.823</v>
      </c>
      <c r="AF11">
        <v>2.1</v>
      </c>
      <c r="AG11">
        <v>11.672000000000001</v>
      </c>
      <c r="AH11">
        <v>234.714393</v>
      </c>
      <c r="AI11">
        <v>6.2319079999999998</v>
      </c>
      <c r="AJ11">
        <v>87.122174999999999</v>
      </c>
      <c r="AK11">
        <v>673</v>
      </c>
      <c r="AL11">
        <v>4</v>
      </c>
      <c r="AM11">
        <v>195</v>
      </c>
      <c r="AN11">
        <v>68</v>
      </c>
      <c r="AO11">
        <v>13.948765</v>
      </c>
      <c r="AP11">
        <v>160.9</v>
      </c>
      <c r="AQ11">
        <v>0</v>
      </c>
      <c r="AR11">
        <v>74</v>
      </c>
      <c r="AS11">
        <v>47376</v>
      </c>
      <c r="AT11">
        <v>0.122</v>
      </c>
      <c r="AU11">
        <v>5.9560000000000004</v>
      </c>
      <c r="AV11">
        <v>27154</v>
      </c>
      <c r="AW11">
        <v>0</v>
      </c>
      <c r="AX11" s="26">
        <v>0.49</v>
      </c>
      <c r="AY11">
        <v>0.86809523809523803</v>
      </c>
      <c r="AZ11" t="s">
        <v>68</v>
      </c>
      <c r="BA11" t="s">
        <v>189</v>
      </c>
      <c r="BB11">
        <v>7</v>
      </c>
      <c r="BC11" t="s">
        <v>265</v>
      </c>
      <c r="BD11">
        <v>7</v>
      </c>
      <c r="BE11">
        <v>38382.624999999993</v>
      </c>
      <c r="BF11">
        <v>8.5298386965456399E-2</v>
      </c>
      <c r="BG11">
        <v>7.4047123541917614E-2</v>
      </c>
      <c r="BH11">
        <v>88476.424999999988</v>
      </c>
      <c r="BI11">
        <v>3.7003936359318319E-2</v>
      </c>
      <c r="BJ11">
        <v>3.2122940944303471E-2</v>
      </c>
      <c r="BK11">
        <v>1</v>
      </c>
      <c r="BL11" t="s">
        <v>192</v>
      </c>
      <c r="BM11" t="s">
        <v>193</v>
      </c>
      <c r="BN11" t="s">
        <v>192</v>
      </c>
    </row>
    <row r="12" spans="1:66" s="2" customFormat="1">
      <c r="A12" s="133" t="str">
        <f t="shared" si="20"/>
        <v>시영운수</v>
      </c>
      <c r="B12" s="133" t="str">
        <f t="shared" si="1"/>
        <v>15</v>
      </c>
      <c r="C12" s="134" t="str">
        <f t="shared" si="21"/>
        <v>70바1526</v>
      </c>
      <c r="D12" s="109" t="str">
        <f t="shared" si="22"/>
        <v>저상</v>
      </c>
      <c r="E12" s="105" t="str">
        <f t="shared" si="16"/>
        <v>A</v>
      </c>
      <c r="F12" s="154">
        <f t="shared" si="17"/>
        <v>0.96</v>
      </c>
      <c r="G12" s="155">
        <f t="shared" si="18"/>
        <v>2.016</v>
      </c>
      <c r="H12" s="156">
        <f t="shared" si="19"/>
        <v>2.1</v>
      </c>
      <c r="I12" s="157">
        <f t="shared" si="23"/>
        <v>3562.1390000000001</v>
      </c>
      <c r="J12" s="158">
        <f t="shared" si="24"/>
        <v>3.4398283362240399E-2</v>
      </c>
      <c r="K12" s="158">
        <f t="shared" si="25"/>
        <v>0.35909160470130291</v>
      </c>
      <c r="L12" s="158">
        <f t="shared" si="26"/>
        <v>0.14485678408394506</v>
      </c>
      <c r="M12" s="159">
        <f t="shared" si="27"/>
        <v>13.686999999999999</v>
      </c>
      <c r="N12" s="160">
        <f t="shared" si="28"/>
        <v>0.73</v>
      </c>
      <c r="O12" s="160">
        <f t="shared" si="29"/>
        <v>11.678000000000001</v>
      </c>
      <c r="P12" s="161">
        <f t="shared" si="30"/>
        <v>0</v>
      </c>
      <c r="Q12" s="162">
        <f t="shared" si="31"/>
        <v>70</v>
      </c>
      <c r="R12" s="163">
        <f t="shared" si="32"/>
        <v>24.818359446019823</v>
      </c>
      <c r="S12" s="135">
        <f t="shared" si="33"/>
        <v>26</v>
      </c>
      <c r="T12" s="135">
        <f t="shared" si="34"/>
        <v>416</v>
      </c>
      <c r="U12" t="s">
        <v>113</v>
      </c>
      <c r="V12" s="5" t="s">
        <v>114</v>
      </c>
      <c r="W12" t="s">
        <v>113</v>
      </c>
      <c r="X12" s="5" t="s">
        <v>114</v>
      </c>
      <c r="Y12" t="s">
        <v>171</v>
      </c>
      <c r="Z12" t="s">
        <v>162</v>
      </c>
      <c r="AA12" t="s">
        <v>169</v>
      </c>
      <c r="AB12">
        <v>522</v>
      </c>
      <c r="AC12" s="1">
        <v>3562.1390000000001</v>
      </c>
      <c r="AD12" s="1">
        <v>1767.184</v>
      </c>
      <c r="AE12" s="25">
        <v>2.016</v>
      </c>
      <c r="AF12">
        <v>2.1</v>
      </c>
      <c r="AG12">
        <v>13.686999999999999</v>
      </c>
      <c r="AH12">
        <v>236.64631499999999</v>
      </c>
      <c r="AI12">
        <v>8.1402269999999994</v>
      </c>
      <c r="AJ12">
        <v>84.977705</v>
      </c>
      <c r="AK12">
        <v>516</v>
      </c>
      <c r="AL12">
        <v>26</v>
      </c>
      <c r="AM12">
        <v>416</v>
      </c>
      <c r="AN12">
        <v>70</v>
      </c>
      <c r="AO12">
        <v>15.052585000000001</v>
      </c>
      <c r="AP12">
        <v>262.89999999999998</v>
      </c>
      <c r="AQ12">
        <v>0</v>
      </c>
      <c r="AR12">
        <v>46</v>
      </c>
      <c r="AS12">
        <v>32809</v>
      </c>
      <c r="AT12">
        <v>0.73</v>
      </c>
      <c r="AU12">
        <v>11.678000000000001</v>
      </c>
      <c r="AV12">
        <v>26241</v>
      </c>
      <c r="AW12">
        <v>0</v>
      </c>
      <c r="AX12" s="26">
        <v>0.56000000000000005</v>
      </c>
      <c r="AY12" s="2">
        <v>0.96</v>
      </c>
      <c r="AZ12" s="2" t="s">
        <v>65</v>
      </c>
      <c r="BA12" s="2" t="s">
        <v>189</v>
      </c>
      <c r="BB12" s="2">
        <v>1</v>
      </c>
      <c r="BC12" s="2" t="s">
        <v>204</v>
      </c>
      <c r="BD12" s="2">
        <v>7</v>
      </c>
      <c r="BE12" s="2">
        <v>38382.624999999993</v>
      </c>
      <c r="BF12" s="2">
        <v>9.2806028769527898E-2</v>
      </c>
      <c r="BG12" s="2">
        <v>8.9093787618746784E-2</v>
      </c>
      <c r="BH12" s="2">
        <v>88476.424999999988</v>
      </c>
      <c r="BI12" s="2">
        <v>4.0260883054440783E-2</v>
      </c>
      <c r="BJ12" s="2">
        <v>3.865044773226315E-2</v>
      </c>
      <c r="BK12" s="2">
        <v>1</v>
      </c>
      <c r="BL12" s="2" t="s">
        <v>65</v>
      </c>
      <c r="BM12" s="2">
        <v>0</v>
      </c>
      <c r="BN12" s="2" t="s">
        <v>184</v>
      </c>
    </row>
    <row r="13" spans="1:66">
      <c r="A13" s="136" t="str">
        <f t="shared" si="20"/>
        <v>시영운수</v>
      </c>
      <c r="B13" s="136" t="str">
        <f t="shared" si="1"/>
        <v>15</v>
      </c>
      <c r="C13" s="137" t="str">
        <f t="shared" si="21"/>
        <v>70바1531</v>
      </c>
      <c r="D13" s="125" t="str">
        <f t="shared" si="22"/>
        <v>저상</v>
      </c>
      <c r="E13" s="121" t="str">
        <f t="shared" si="16"/>
        <v>D</v>
      </c>
      <c r="F13" s="144">
        <f t="shared" si="17"/>
        <v>0.83954545454545448</v>
      </c>
      <c r="G13" s="145">
        <f t="shared" si="18"/>
        <v>1.847</v>
      </c>
      <c r="H13" s="146">
        <f t="shared" si="19"/>
        <v>2.2000000000000002</v>
      </c>
      <c r="I13" s="147">
        <f t="shared" si="23"/>
        <v>4936.0690000000004</v>
      </c>
      <c r="J13" s="148">
        <f t="shared" si="24"/>
        <v>4.7540459188125543E-2</v>
      </c>
      <c r="K13" s="148">
        <f t="shared" si="25"/>
        <v>0.40568616137392982</v>
      </c>
      <c r="L13" s="148">
        <f t="shared" si="26"/>
        <v>0.16490855374995769</v>
      </c>
      <c r="M13" s="149">
        <f t="shared" si="27"/>
        <v>16.271000000000001</v>
      </c>
      <c r="N13" s="150">
        <f t="shared" si="28"/>
        <v>0.28399999999999997</v>
      </c>
      <c r="O13" s="150">
        <f t="shared" si="29"/>
        <v>16.024999999999999</v>
      </c>
      <c r="P13" s="151">
        <f t="shared" si="30"/>
        <v>0</v>
      </c>
      <c r="Q13" s="152">
        <f t="shared" si="31"/>
        <v>73</v>
      </c>
      <c r="R13" s="153">
        <f t="shared" si="32"/>
        <v>23.49411503253792</v>
      </c>
      <c r="S13" s="138">
        <f t="shared" si="33"/>
        <v>14</v>
      </c>
      <c r="T13" s="138">
        <f t="shared" si="34"/>
        <v>791</v>
      </c>
      <c r="U13" t="s">
        <v>113</v>
      </c>
      <c r="V13" t="s">
        <v>114</v>
      </c>
      <c r="W13" s="4" t="s">
        <v>113</v>
      </c>
      <c r="X13" s="4" t="s">
        <v>114</v>
      </c>
      <c r="Y13" s="4" t="s">
        <v>172</v>
      </c>
      <c r="Z13" s="4" t="s">
        <v>162</v>
      </c>
      <c r="AA13" s="4" t="s">
        <v>169</v>
      </c>
      <c r="AB13" s="4">
        <v>522</v>
      </c>
      <c r="AC13" s="4">
        <v>4936.0690000000004</v>
      </c>
      <c r="AD13" s="4">
        <v>2672.1889999999999</v>
      </c>
      <c r="AE13" s="4">
        <v>1.847</v>
      </c>
      <c r="AF13" s="4">
        <v>2.2000000000000002</v>
      </c>
      <c r="AG13" s="4">
        <v>16.271000000000001</v>
      </c>
      <c r="AH13" s="4">
        <v>384.25078999999999</v>
      </c>
      <c r="AI13" s="4">
        <v>18.267458999999999</v>
      </c>
      <c r="AJ13" s="4">
        <v>155.88522800000001</v>
      </c>
      <c r="AK13" s="4">
        <v>814</v>
      </c>
      <c r="AL13" s="4">
        <v>14</v>
      </c>
      <c r="AM13" s="4">
        <v>791</v>
      </c>
      <c r="AN13" s="4">
        <v>73</v>
      </c>
      <c r="AO13" s="4">
        <v>12.845955999999999</v>
      </c>
      <c r="AP13" s="4">
        <v>2120.1999999999998</v>
      </c>
      <c r="AQ13" s="4">
        <v>0</v>
      </c>
      <c r="AR13" s="4">
        <v>151</v>
      </c>
      <c r="AS13" s="4">
        <v>120621</v>
      </c>
      <c r="AT13" s="4">
        <v>0.28399999999999997</v>
      </c>
      <c r="AU13" s="4">
        <v>16.024999999999999</v>
      </c>
      <c r="AV13" s="4">
        <v>0</v>
      </c>
      <c r="AW13" s="4">
        <v>0</v>
      </c>
      <c r="AX13" s="27">
        <v>0.61</v>
      </c>
      <c r="AY13">
        <v>0.83954545454545448</v>
      </c>
      <c r="AZ13" t="s">
        <v>66</v>
      </c>
      <c r="BA13" t="s">
        <v>189</v>
      </c>
      <c r="BB13">
        <v>2</v>
      </c>
      <c r="BC13" t="s">
        <v>266</v>
      </c>
      <c r="BD13">
        <v>1</v>
      </c>
      <c r="BE13">
        <v>38382.624999999993</v>
      </c>
      <c r="BF13">
        <v>0.12860165244039462</v>
      </c>
      <c r="BG13">
        <v>0.10796693275336766</v>
      </c>
      <c r="BH13">
        <v>88476.424999999988</v>
      </c>
      <c r="BI13">
        <v>5.5789652441314182E-2</v>
      </c>
      <c r="BJ13">
        <v>4.6837949117776036E-2</v>
      </c>
      <c r="BK13">
        <v>1</v>
      </c>
      <c r="BL13" t="s">
        <v>68</v>
      </c>
      <c r="BM13">
        <v>-1</v>
      </c>
      <c r="BN13" t="s">
        <v>215</v>
      </c>
    </row>
    <row r="14" spans="1:66">
      <c r="A14" s="133" t="str">
        <f t="shared" si="20"/>
        <v>시영운수</v>
      </c>
      <c r="B14" s="133" t="str">
        <f t="shared" si="1"/>
        <v>15</v>
      </c>
      <c r="C14" s="134" t="str">
        <f t="shared" si="21"/>
        <v>70바1532</v>
      </c>
      <c r="D14" s="109" t="str">
        <f t="shared" si="22"/>
        <v>저상</v>
      </c>
      <c r="E14" s="105" t="str">
        <f t="shared" si="16"/>
        <v>C</v>
      </c>
      <c r="F14" s="154">
        <f t="shared" si="17"/>
        <v>0.89782608695652177</v>
      </c>
      <c r="G14" s="155">
        <f t="shared" si="18"/>
        <v>2.0649999999999999</v>
      </c>
      <c r="H14" s="156">
        <f t="shared" si="19"/>
        <v>2.2999999999999998</v>
      </c>
      <c r="I14" s="157">
        <f t="shared" si="23"/>
        <v>3257.0859999999998</v>
      </c>
      <c r="J14" s="158">
        <f t="shared" si="24"/>
        <v>5.1003786464226826E-2</v>
      </c>
      <c r="K14" s="158">
        <f t="shared" si="25"/>
        <v>0.38307825066376128</v>
      </c>
      <c r="L14" s="158">
        <f t="shared" si="26"/>
        <v>0.17223984874823695</v>
      </c>
      <c r="M14" s="159">
        <f t="shared" si="27"/>
        <v>12.196999999999999</v>
      </c>
      <c r="N14" s="160">
        <f t="shared" si="28"/>
        <v>3.1E-2</v>
      </c>
      <c r="O14" s="160">
        <f t="shared" si="29"/>
        <v>5.2809999999999997</v>
      </c>
      <c r="P14" s="161">
        <f t="shared" si="30"/>
        <v>0</v>
      </c>
      <c r="Q14" s="162">
        <f t="shared" si="31"/>
        <v>71</v>
      </c>
      <c r="R14" s="163">
        <f t="shared" si="32"/>
        <v>23.59817124145868</v>
      </c>
      <c r="S14" s="135">
        <f t="shared" si="33"/>
        <v>1</v>
      </c>
      <c r="T14" s="135">
        <f t="shared" si="34"/>
        <v>172</v>
      </c>
      <c r="U14" t="s">
        <v>113</v>
      </c>
      <c r="V14" s="5" t="s">
        <v>114</v>
      </c>
      <c r="W14" t="s">
        <v>113</v>
      </c>
      <c r="X14" s="5" t="s">
        <v>114</v>
      </c>
      <c r="Y14" t="s">
        <v>267</v>
      </c>
      <c r="Z14" t="s">
        <v>162</v>
      </c>
      <c r="AA14" t="s">
        <v>169</v>
      </c>
      <c r="AB14">
        <v>522</v>
      </c>
      <c r="AC14" s="1">
        <v>3257.0859999999998</v>
      </c>
      <c r="AD14" s="1">
        <v>1577.03</v>
      </c>
      <c r="AE14" s="25">
        <v>2.0649999999999999</v>
      </c>
      <c r="AF14">
        <v>2.2999999999999998</v>
      </c>
      <c r="AG14">
        <v>12.196999999999999</v>
      </c>
      <c r="AH14">
        <v>243.89191199999999</v>
      </c>
      <c r="AI14">
        <v>12.439411</v>
      </c>
      <c r="AJ14">
        <v>93.429687000000001</v>
      </c>
      <c r="AK14">
        <v>561</v>
      </c>
      <c r="AL14">
        <v>1</v>
      </c>
      <c r="AM14">
        <v>172</v>
      </c>
      <c r="AN14">
        <v>71</v>
      </c>
      <c r="AO14">
        <v>13.354628</v>
      </c>
      <c r="AP14">
        <v>238.3</v>
      </c>
      <c r="AQ14">
        <v>0</v>
      </c>
      <c r="AR14">
        <v>86</v>
      </c>
      <c r="AS14">
        <v>48386</v>
      </c>
      <c r="AT14">
        <v>3.1E-2</v>
      </c>
      <c r="AU14">
        <v>5.2809999999999997</v>
      </c>
      <c r="AV14">
        <v>13229</v>
      </c>
      <c r="AW14">
        <v>0</v>
      </c>
      <c r="AX14" s="26">
        <v>0.56000000000000005</v>
      </c>
      <c r="AY14">
        <v>0.89782608695652177</v>
      </c>
      <c r="AZ14" t="s">
        <v>68</v>
      </c>
      <c r="BA14" t="s">
        <v>189</v>
      </c>
      <c r="BB14">
        <v>2</v>
      </c>
      <c r="BC14" t="s">
        <v>268</v>
      </c>
      <c r="BD14">
        <v>5</v>
      </c>
      <c r="BE14">
        <v>38382.624999999993</v>
      </c>
      <c r="BF14">
        <v>8.4858344107522618E-2</v>
      </c>
      <c r="BG14">
        <v>7.6188035035667054E-2</v>
      </c>
      <c r="BH14">
        <v>88476.424999999988</v>
      </c>
      <c r="BI14">
        <v>3.6813038049401295E-2</v>
      </c>
      <c r="BJ14">
        <v>3.3051705900875514E-2</v>
      </c>
      <c r="BK14">
        <v>1</v>
      </c>
      <c r="BL14" t="s">
        <v>192</v>
      </c>
      <c r="BM14" t="s">
        <v>193</v>
      </c>
      <c r="BN14" t="s">
        <v>192</v>
      </c>
    </row>
    <row r="15" spans="1:66">
      <c r="A15" s="136" t="str">
        <f t="shared" si="20"/>
        <v>시영운수</v>
      </c>
      <c r="B15" s="136" t="str">
        <f t="shared" si="1"/>
        <v>15</v>
      </c>
      <c r="C15" s="137" t="str">
        <f t="shared" si="21"/>
        <v>70바1583</v>
      </c>
      <c r="D15" s="125" t="str">
        <f t="shared" si="22"/>
        <v>저상</v>
      </c>
      <c r="E15" s="121" t="str">
        <f t="shared" si="16"/>
        <v>C</v>
      </c>
      <c r="F15" s="144">
        <f t="shared" si="17"/>
        <v>0.88304347826086971</v>
      </c>
      <c r="G15" s="145">
        <f t="shared" si="18"/>
        <v>2.0310000000000001</v>
      </c>
      <c r="H15" s="146">
        <f t="shared" si="19"/>
        <v>2.2999999999999998</v>
      </c>
      <c r="I15" s="147">
        <f t="shared" si="23"/>
        <v>1077.5360000000001</v>
      </c>
      <c r="J15" s="148">
        <f t="shared" si="24"/>
        <v>9.0870195024457326E-3</v>
      </c>
      <c r="K15" s="148">
        <f t="shared" si="25"/>
        <v>0.37015615380875766</v>
      </c>
      <c r="L15" s="148">
        <f t="shared" si="26"/>
        <v>0.21437798829923083</v>
      </c>
      <c r="M15" s="149">
        <f t="shared" si="27"/>
        <v>12.352</v>
      </c>
      <c r="N15" s="150">
        <f t="shared" si="28"/>
        <v>3.2480000000000002</v>
      </c>
      <c r="O15" s="150">
        <f t="shared" si="29"/>
        <v>5.9390000000000001</v>
      </c>
      <c r="P15" s="151">
        <f t="shared" si="30"/>
        <v>0</v>
      </c>
      <c r="Q15" s="152">
        <f t="shared" si="31"/>
        <v>67</v>
      </c>
      <c r="R15" s="153">
        <f t="shared" si="32"/>
        <v>24.710975523925693</v>
      </c>
      <c r="S15" s="138">
        <f t="shared" si="33"/>
        <v>35</v>
      </c>
      <c r="T15" s="138">
        <f t="shared" si="34"/>
        <v>64</v>
      </c>
      <c r="U15" t="s">
        <v>113</v>
      </c>
      <c r="V15" s="5" t="s">
        <v>114</v>
      </c>
      <c r="W15" t="s">
        <v>113</v>
      </c>
      <c r="X15" s="5" t="s">
        <v>114</v>
      </c>
      <c r="Y15" t="s">
        <v>173</v>
      </c>
      <c r="Z15" t="s">
        <v>162</v>
      </c>
      <c r="AA15" t="s">
        <v>169</v>
      </c>
      <c r="AB15">
        <v>522</v>
      </c>
      <c r="AC15" s="1">
        <v>1077.5360000000001</v>
      </c>
      <c r="AD15" s="1">
        <v>530.625</v>
      </c>
      <c r="AE15" s="25">
        <v>2.0310000000000001</v>
      </c>
      <c r="AF15">
        <v>2.2999999999999998</v>
      </c>
      <c r="AG15">
        <v>12.352</v>
      </c>
      <c r="AH15">
        <v>70.245805000000004</v>
      </c>
      <c r="AI15">
        <v>0.63832500000000003</v>
      </c>
      <c r="AJ15">
        <v>26.001916999999999</v>
      </c>
      <c r="AK15">
        <v>231</v>
      </c>
      <c r="AL15">
        <v>35</v>
      </c>
      <c r="AM15">
        <v>64</v>
      </c>
      <c r="AN15">
        <v>67</v>
      </c>
      <c r="AO15">
        <v>15.339506</v>
      </c>
      <c r="AP15">
        <v>90.5</v>
      </c>
      <c r="AQ15">
        <v>0</v>
      </c>
      <c r="AR15">
        <v>14</v>
      </c>
      <c r="AS15">
        <v>11643</v>
      </c>
      <c r="AT15">
        <v>3.2480000000000002</v>
      </c>
      <c r="AU15">
        <v>5.9390000000000001</v>
      </c>
      <c r="AV15">
        <v>8716</v>
      </c>
      <c r="AW15">
        <v>0</v>
      </c>
      <c r="AX15" s="26">
        <v>0.53</v>
      </c>
      <c r="AY15">
        <v>0.88304347826086971</v>
      </c>
      <c r="AZ15" t="s">
        <v>68</v>
      </c>
      <c r="BA15" t="s">
        <v>189</v>
      </c>
      <c r="BB15">
        <v>4</v>
      </c>
      <c r="BC15" t="s">
        <v>269</v>
      </c>
      <c r="BD15">
        <v>3</v>
      </c>
      <c r="BE15">
        <v>38382.624999999993</v>
      </c>
      <c r="BF15">
        <v>2.8073535877236128E-2</v>
      </c>
      <c r="BG15">
        <v>2.4790152768115907E-2</v>
      </c>
      <c r="BH15">
        <v>88476.424999999988</v>
      </c>
      <c r="BI15">
        <v>1.2178792260198128E-2</v>
      </c>
      <c r="BJ15">
        <v>1.0754403078461913E-2</v>
      </c>
      <c r="BK15">
        <v>1</v>
      </c>
      <c r="BL15" t="s">
        <v>67</v>
      </c>
      <c r="BM15">
        <v>-1</v>
      </c>
      <c r="BN15" t="s">
        <v>215</v>
      </c>
    </row>
    <row r="16" spans="1:66">
      <c r="A16" s="133" t="str">
        <f t="shared" si="20"/>
        <v>시영운수</v>
      </c>
      <c r="B16" s="133" t="str">
        <f t="shared" si="1"/>
        <v>15</v>
      </c>
      <c r="C16" s="134" t="str">
        <f t="shared" si="21"/>
        <v>73아1022</v>
      </c>
      <c r="D16" s="109" t="str">
        <f t="shared" si="22"/>
        <v>대형</v>
      </c>
      <c r="E16" s="105" t="str">
        <f t="shared" si="16"/>
        <v>C</v>
      </c>
      <c r="F16" s="154">
        <f t="shared" si="17"/>
        <v>0.89956521739130435</v>
      </c>
      <c r="G16" s="155">
        <f t="shared" si="18"/>
        <v>2.069</v>
      </c>
      <c r="H16" s="156">
        <f t="shared" si="19"/>
        <v>2.2999999999999998</v>
      </c>
      <c r="I16" s="157">
        <f t="shared" si="23"/>
        <v>2435.8049999999998</v>
      </c>
      <c r="J16" s="158">
        <f t="shared" si="24"/>
        <v>4.2797972215517656E-2</v>
      </c>
      <c r="K16" s="158">
        <f t="shared" si="25"/>
        <v>0.41579812589960308</v>
      </c>
      <c r="L16" s="158">
        <f t="shared" si="26"/>
        <v>0.11659389811581798</v>
      </c>
      <c r="M16" s="159">
        <f t="shared" si="27"/>
        <v>12.32</v>
      </c>
      <c r="N16" s="160">
        <f t="shared" si="28"/>
        <v>0.45200000000000001</v>
      </c>
      <c r="O16" s="160">
        <f t="shared" si="29"/>
        <v>30.626000000000001</v>
      </c>
      <c r="P16" s="161">
        <f t="shared" si="30"/>
        <v>0</v>
      </c>
      <c r="Q16" s="162">
        <f t="shared" si="31"/>
        <v>86</v>
      </c>
      <c r="R16" s="163">
        <f t="shared" si="32"/>
        <v>26.124339308846288</v>
      </c>
      <c r="S16" s="135">
        <f t="shared" si="33"/>
        <v>11</v>
      </c>
      <c r="T16" s="135">
        <f t="shared" si="34"/>
        <v>746</v>
      </c>
      <c r="U16" t="s">
        <v>113</v>
      </c>
      <c r="V16" t="s">
        <v>114</v>
      </c>
      <c r="W16" s="4" t="s">
        <v>113</v>
      </c>
      <c r="X16" s="4" t="s">
        <v>114</v>
      </c>
      <c r="Y16" s="4" t="s">
        <v>185</v>
      </c>
      <c r="Z16" s="4" t="s">
        <v>134</v>
      </c>
      <c r="AA16" s="4" t="s">
        <v>169</v>
      </c>
      <c r="AB16" s="4">
        <v>522</v>
      </c>
      <c r="AC16" s="4">
        <v>2435.8049999999998</v>
      </c>
      <c r="AD16" s="4">
        <v>1177.143</v>
      </c>
      <c r="AE16" s="4">
        <v>2.069</v>
      </c>
      <c r="AF16" s="4">
        <v>2.2999999999999998</v>
      </c>
      <c r="AG16" s="4">
        <v>12.32</v>
      </c>
      <c r="AH16" s="4">
        <v>172.21692100000001</v>
      </c>
      <c r="AI16" s="4">
        <v>7.3705350000000003</v>
      </c>
      <c r="AJ16" s="4">
        <v>71.607472999999999</v>
      </c>
      <c r="AK16" s="4">
        <v>284</v>
      </c>
      <c r="AL16" s="4">
        <v>11</v>
      </c>
      <c r="AM16" s="4">
        <v>746</v>
      </c>
      <c r="AN16" s="4">
        <v>86</v>
      </c>
      <c r="AO16" s="4">
        <v>14.143819000000001</v>
      </c>
      <c r="AP16" s="4">
        <v>2160.6999999999998</v>
      </c>
      <c r="AQ16" s="4">
        <v>0</v>
      </c>
      <c r="AR16" s="4">
        <v>64</v>
      </c>
      <c r="AS16" s="4">
        <v>45289</v>
      </c>
      <c r="AT16" s="4">
        <v>0.45200000000000001</v>
      </c>
      <c r="AU16" s="4">
        <v>30.626000000000001</v>
      </c>
      <c r="AV16" s="4">
        <v>0</v>
      </c>
      <c r="AW16" s="4">
        <v>0</v>
      </c>
      <c r="AX16" s="27">
        <v>0.51</v>
      </c>
      <c r="AY16">
        <v>0.89956521739130435</v>
      </c>
      <c r="AZ16" t="s">
        <v>68</v>
      </c>
      <c r="BA16" t="s">
        <v>189</v>
      </c>
      <c r="BB16">
        <v>1</v>
      </c>
      <c r="BC16" t="s">
        <v>191</v>
      </c>
      <c r="BD16">
        <v>1</v>
      </c>
      <c r="BE16">
        <v>38382.624999999993</v>
      </c>
      <c r="BF16">
        <v>6.3461136386581171E-2</v>
      </c>
      <c r="BG16">
        <v>5.7087430949494103E-2</v>
      </c>
      <c r="BH16">
        <v>88476.424999999988</v>
      </c>
      <c r="BI16">
        <v>2.7530554043068537E-2</v>
      </c>
      <c r="BJ16">
        <v>2.4765528832656002E-2</v>
      </c>
      <c r="BK16">
        <v>1</v>
      </c>
      <c r="BL16" t="s">
        <v>68</v>
      </c>
      <c r="BM16">
        <v>0</v>
      </c>
      <c r="BN16" t="s">
        <v>184</v>
      </c>
    </row>
    <row r="17" spans="1:66">
      <c r="A17" s="136" t="str">
        <f t="shared" ref="A17:A18" si="35">W17</f>
        <v>시영운수</v>
      </c>
      <c r="B17" s="136" t="str">
        <f t="shared" ref="B17:B18" si="36">X17</f>
        <v>15</v>
      </c>
      <c r="C17" s="137" t="str">
        <f t="shared" ref="C17:C18" si="37">Y17</f>
        <v>73아1025</v>
      </c>
      <c r="D17" s="125" t="str">
        <f t="shared" ref="D17:D18" si="38">Z17</f>
        <v>저상</v>
      </c>
      <c r="E17" s="121" t="str">
        <f t="shared" ref="E17:E18" si="39">AZ17</f>
        <v>C</v>
      </c>
      <c r="F17" s="144">
        <f t="shared" ref="F17:F18" si="40">G17/H17</f>
        <v>0.87090909090909085</v>
      </c>
      <c r="G17" s="145">
        <f t="shared" ref="G17:G18" si="41">AE17</f>
        <v>1.9159999999999999</v>
      </c>
      <c r="H17" s="146">
        <f t="shared" ref="H17:H18" si="42">AF17</f>
        <v>2.2000000000000002</v>
      </c>
      <c r="I17" s="147">
        <f t="shared" ref="I17:I18" si="43">AC17</f>
        <v>2890.6190000000001</v>
      </c>
      <c r="J17" s="148">
        <f t="shared" ref="J17:J18" si="44">AI17/AH17</f>
        <v>4.0527200151790788E-2</v>
      </c>
      <c r="K17" s="148">
        <f t="shared" ref="K17:K18" si="45">AJ17/AH17</f>
        <v>0.38930749888993965</v>
      </c>
      <c r="L17" s="148">
        <f t="shared" ref="L17:L18" si="46">AK17/AC17</f>
        <v>0.16847602537726347</v>
      </c>
      <c r="M17" s="149">
        <f t="shared" ref="M17:M18" si="47">AG17</f>
        <v>13.46</v>
      </c>
      <c r="N17" s="150">
        <f t="shared" ref="N17:N18" si="48">IF(AW17=0,AT17,"속도계이상")</f>
        <v>6.9000000000000006E-2</v>
      </c>
      <c r="O17" s="150">
        <f t="shared" ref="O17:O18" si="49">IF(AW17=0,AU17,"속도계이상")</f>
        <v>8.6829999999999998</v>
      </c>
      <c r="P17" s="151">
        <f t="shared" ref="P17:P18" si="50">AQ17/60</f>
        <v>0</v>
      </c>
      <c r="Q17" s="152">
        <f t="shared" ref="Q17:Q18" si="51">AN17</f>
        <v>65</v>
      </c>
      <c r="R17" s="153">
        <f t="shared" ref="R17:R18" si="52">AC17/(AH17-AI17-AJ17)</f>
        <v>23.334332081818097</v>
      </c>
      <c r="S17" s="138">
        <f t="shared" ref="S17:S18" si="53">IF(AW17=0,AL17,"속도계이상")</f>
        <v>2</v>
      </c>
      <c r="T17" s="138">
        <f t="shared" ref="T17:T18" si="54">IF(AW17=0,AM17,"속도계이상")</f>
        <v>251</v>
      </c>
      <c r="U17" t="s">
        <v>113</v>
      </c>
      <c r="V17" t="s">
        <v>114</v>
      </c>
      <c r="W17" t="s">
        <v>113</v>
      </c>
      <c r="X17" s="4" t="s">
        <v>114</v>
      </c>
      <c r="Y17" s="4" t="s">
        <v>270</v>
      </c>
      <c r="Z17" s="4" t="s">
        <v>162</v>
      </c>
      <c r="AA17" s="4" t="s">
        <v>169</v>
      </c>
      <c r="AB17" s="4">
        <v>522</v>
      </c>
      <c r="AC17" s="4">
        <v>2890.6190000000001</v>
      </c>
      <c r="AD17" s="4">
        <v>1508.7449999999999</v>
      </c>
      <c r="AE17" s="4">
        <v>1.9159999999999999</v>
      </c>
      <c r="AF17" s="4">
        <v>2.2000000000000002</v>
      </c>
      <c r="AG17" s="4">
        <v>13.46</v>
      </c>
      <c r="AH17" s="4">
        <v>217.26746399999999</v>
      </c>
      <c r="AI17" s="4">
        <v>8.8052419999999998</v>
      </c>
      <c r="AJ17" s="4">
        <v>84.583853000000005</v>
      </c>
      <c r="AK17" s="4">
        <v>487</v>
      </c>
      <c r="AL17" s="4">
        <v>2</v>
      </c>
      <c r="AM17" s="4">
        <v>251</v>
      </c>
      <c r="AN17" s="4">
        <v>65</v>
      </c>
      <c r="AO17" s="4">
        <v>13.304425999999999</v>
      </c>
      <c r="AP17" s="4">
        <v>131.30000000000001</v>
      </c>
      <c r="AQ17" s="4">
        <v>0</v>
      </c>
      <c r="AR17" s="4">
        <v>62</v>
      </c>
      <c r="AS17" s="4">
        <v>37409</v>
      </c>
      <c r="AT17" s="4">
        <v>6.9000000000000006E-2</v>
      </c>
      <c r="AU17" s="4">
        <v>8.6829999999999998</v>
      </c>
      <c r="AV17" s="4">
        <v>25891</v>
      </c>
      <c r="AW17" s="4">
        <v>0</v>
      </c>
      <c r="AX17" s="4">
        <v>0.56000000000000005</v>
      </c>
      <c r="AY17">
        <v>0.87090909090909085</v>
      </c>
      <c r="AZ17" t="s">
        <v>68</v>
      </c>
      <c r="BA17" t="s">
        <v>189</v>
      </c>
      <c r="BB17">
        <v>6</v>
      </c>
      <c r="BC17" t="s">
        <v>271</v>
      </c>
      <c r="BD17">
        <v>6</v>
      </c>
      <c r="BE17">
        <v>38382.624999999993</v>
      </c>
      <c r="BF17">
        <v>7.5310612549298037E-2</v>
      </c>
      <c r="BG17">
        <v>6.5588697111115923E-2</v>
      </c>
      <c r="BH17">
        <v>88476.424999999988</v>
      </c>
      <c r="BI17">
        <v>3.2671064636709726E-2</v>
      </c>
      <c r="BJ17">
        <v>2.8453527201789015E-2</v>
      </c>
      <c r="BK17">
        <v>1</v>
      </c>
      <c r="BL17" t="s">
        <v>192</v>
      </c>
      <c r="BM17" t="s">
        <v>193</v>
      </c>
      <c r="BN17" t="s">
        <v>192</v>
      </c>
    </row>
    <row r="18" spans="1:66">
      <c r="A18" s="133" t="str">
        <f t="shared" si="35"/>
        <v>시영운수</v>
      </c>
      <c r="B18" s="133" t="str">
        <f t="shared" si="36"/>
        <v>15</v>
      </c>
      <c r="C18" s="134" t="str">
        <f t="shared" si="37"/>
        <v>73아1029</v>
      </c>
      <c r="D18" s="109" t="str">
        <f t="shared" si="38"/>
        <v>저상</v>
      </c>
      <c r="E18" s="105" t="str">
        <f t="shared" si="39"/>
        <v>B</v>
      </c>
      <c r="F18" s="154">
        <f t="shared" si="40"/>
        <v>0.90363636363636357</v>
      </c>
      <c r="G18" s="155">
        <f t="shared" si="41"/>
        <v>1.988</v>
      </c>
      <c r="H18" s="156">
        <f t="shared" si="42"/>
        <v>2.2000000000000002</v>
      </c>
      <c r="I18" s="157">
        <f t="shared" si="43"/>
        <v>1083.2149999999999</v>
      </c>
      <c r="J18" s="158">
        <f t="shared" si="44"/>
        <v>5.8277405464605421E-2</v>
      </c>
      <c r="K18" s="158">
        <f t="shared" si="45"/>
        <v>0.38265924791104344</v>
      </c>
      <c r="L18" s="158">
        <f t="shared" si="46"/>
        <v>0.15970975291147188</v>
      </c>
      <c r="M18" s="159">
        <f t="shared" si="47"/>
        <v>12.746</v>
      </c>
      <c r="N18" s="160">
        <f t="shared" si="48"/>
        <v>0.185</v>
      </c>
      <c r="O18" s="160">
        <f t="shared" si="49"/>
        <v>17.170999999999999</v>
      </c>
      <c r="P18" s="161">
        <f t="shared" si="50"/>
        <v>0</v>
      </c>
      <c r="Q18" s="162">
        <f t="shared" si="51"/>
        <v>71</v>
      </c>
      <c r="R18" s="163">
        <f t="shared" si="52"/>
        <v>24.682559383724762</v>
      </c>
      <c r="S18" s="135">
        <f t="shared" si="53"/>
        <v>2</v>
      </c>
      <c r="T18" s="135">
        <f t="shared" si="54"/>
        <v>186</v>
      </c>
      <c r="U18" t="s">
        <v>113</v>
      </c>
      <c r="V18" t="s">
        <v>114</v>
      </c>
      <c r="W18" t="s">
        <v>113</v>
      </c>
      <c r="X18" s="4" t="s">
        <v>114</v>
      </c>
      <c r="Y18" s="4" t="s">
        <v>272</v>
      </c>
      <c r="Z18" s="4" t="s">
        <v>162</v>
      </c>
      <c r="AA18" s="4" t="s">
        <v>169</v>
      </c>
      <c r="AB18" s="4">
        <v>522</v>
      </c>
      <c r="AC18" s="4">
        <v>1083.2149999999999</v>
      </c>
      <c r="AD18" s="4">
        <v>544.84799999999996</v>
      </c>
      <c r="AE18" s="4">
        <v>1.988</v>
      </c>
      <c r="AF18" s="4">
        <v>2.2000000000000002</v>
      </c>
      <c r="AG18" s="4">
        <v>12.746</v>
      </c>
      <c r="AH18" s="4">
        <v>78.498879000000002</v>
      </c>
      <c r="AI18" s="4">
        <v>4.5747109999999997</v>
      </c>
      <c r="AJ18" s="4">
        <v>30.038322000000001</v>
      </c>
      <c r="AK18" s="4">
        <v>173</v>
      </c>
      <c r="AL18" s="4">
        <v>2</v>
      </c>
      <c r="AM18" s="4">
        <v>186</v>
      </c>
      <c r="AN18" s="4">
        <v>71</v>
      </c>
      <c r="AO18" s="4">
        <v>13.799113999999999</v>
      </c>
      <c r="AP18" s="4">
        <v>149.80000000000001</v>
      </c>
      <c r="AQ18" s="4">
        <v>0</v>
      </c>
      <c r="AR18" s="4">
        <v>29</v>
      </c>
      <c r="AS18" s="4">
        <v>21851</v>
      </c>
      <c r="AT18" s="4">
        <v>0.185</v>
      </c>
      <c r="AU18" s="4">
        <v>17.170999999999999</v>
      </c>
      <c r="AV18" s="4">
        <v>0</v>
      </c>
      <c r="AW18" s="4">
        <v>0</v>
      </c>
      <c r="AX18" s="4">
        <v>0.53</v>
      </c>
      <c r="AY18">
        <v>0.90363636363636357</v>
      </c>
      <c r="AZ18" t="s">
        <v>67</v>
      </c>
      <c r="BA18" t="s">
        <v>189</v>
      </c>
      <c r="BB18">
        <v>2</v>
      </c>
      <c r="BC18" t="s">
        <v>205</v>
      </c>
      <c r="BD18">
        <v>1</v>
      </c>
      <c r="BE18">
        <v>38382.624999999993</v>
      </c>
      <c r="BF18">
        <v>2.8221493449184367E-2</v>
      </c>
      <c r="BG18">
        <v>2.5501967716808419E-2</v>
      </c>
      <c r="BH18">
        <v>88476.424999999988</v>
      </c>
      <c r="BI18">
        <v>1.2242978850015697E-2</v>
      </c>
      <c r="BJ18">
        <v>1.1063200888105092E-2</v>
      </c>
      <c r="BK18">
        <v>1</v>
      </c>
      <c r="BL18" t="s">
        <v>192</v>
      </c>
      <c r="BM18" t="s">
        <v>193</v>
      </c>
      <c r="BN18" t="s">
        <v>192</v>
      </c>
    </row>
    <row r="19" spans="1:66">
      <c r="A19" s="136" t="str">
        <f t="shared" ref="A19:A20" si="55">W19</f>
        <v>시영운수</v>
      </c>
      <c r="B19" s="136" t="str">
        <f t="shared" ref="B19:B20" si="56">X19</f>
        <v>28-1</v>
      </c>
      <c r="C19" s="137" t="str">
        <f t="shared" ref="C19:C20" si="57">Y19</f>
        <v>70바1534</v>
      </c>
      <c r="D19" s="125" t="str">
        <f t="shared" ref="D19:D20" si="58">Z19</f>
        <v>저상</v>
      </c>
      <c r="E19" s="121" t="str">
        <f t="shared" ref="E19:E20" si="59">AZ19</f>
        <v>D</v>
      </c>
      <c r="F19" s="144">
        <f t="shared" ref="F19:F20" si="60">G19/H19</f>
        <v>0.82904761904761903</v>
      </c>
      <c r="G19" s="145">
        <f t="shared" ref="G19:G20" si="61">AE19</f>
        <v>1.7410000000000001</v>
      </c>
      <c r="H19" s="146">
        <f t="shared" ref="H19:H20" si="62">AF19</f>
        <v>2.1</v>
      </c>
      <c r="I19" s="147">
        <f t="shared" ref="I19:I20" si="63">AC19</f>
        <v>3966.922</v>
      </c>
      <c r="J19" s="148">
        <f t="shared" ref="J19:J20" si="64">AI19/AH19</f>
        <v>3.5879497896108364E-2</v>
      </c>
      <c r="K19" s="148">
        <f t="shared" ref="K19:K20" si="65">AJ19/AH19</f>
        <v>0.40936554593322555</v>
      </c>
      <c r="L19" s="148">
        <f t="shared" ref="L19:L20" si="66">AK19/AC19</f>
        <v>0.18049258341857993</v>
      </c>
      <c r="M19" s="149">
        <f t="shared" ref="M19:M20" si="67">AG19</f>
        <v>12.973000000000001</v>
      </c>
      <c r="N19" s="150">
        <f t="shared" ref="N19:N20" si="68">IF(AW19=0,AT19,"속도계이상")</f>
        <v>0.30299999999999999</v>
      </c>
      <c r="O19" s="150">
        <f t="shared" ref="O19:O20" si="69">IF(AW19=0,AU19,"속도계이상")</f>
        <v>4.0590000000000002</v>
      </c>
      <c r="P19" s="151">
        <f t="shared" ref="P19:P20" si="70">AQ19/60</f>
        <v>0</v>
      </c>
      <c r="Q19" s="152">
        <f t="shared" ref="Q19:Q20" si="71">AN19</f>
        <v>65</v>
      </c>
      <c r="R19" s="153">
        <f t="shared" ref="R19:R20" si="72">AC19/(AH19-AI19-AJ19)</f>
        <v>20.701088743690821</v>
      </c>
      <c r="S19" s="138">
        <f t="shared" ref="S19:S20" si="73">IF(AW19=0,AL19,"속도계이상")</f>
        <v>12</v>
      </c>
      <c r="T19" s="138">
        <f t="shared" ref="T19:T20" si="74">IF(AW19=0,AM19,"속도계이상")</f>
        <v>161</v>
      </c>
      <c r="U19" t="s">
        <v>113</v>
      </c>
      <c r="V19" t="s">
        <v>115</v>
      </c>
      <c r="W19" t="s">
        <v>113</v>
      </c>
      <c r="X19" s="4" t="s">
        <v>115</v>
      </c>
      <c r="Y19" s="4" t="s">
        <v>216</v>
      </c>
      <c r="Z19" s="4" t="s">
        <v>162</v>
      </c>
      <c r="AA19" s="4" t="s">
        <v>169</v>
      </c>
      <c r="AB19" s="4">
        <v>522</v>
      </c>
      <c r="AC19" s="4">
        <v>3966.922</v>
      </c>
      <c r="AD19" s="4">
        <v>2278.415</v>
      </c>
      <c r="AE19" s="4">
        <v>1.7410000000000001</v>
      </c>
      <c r="AF19" s="4">
        <v>2.1</v>
      </c>
      <c r="AG19" s="4">
        <v>12.973000000000001</v>
      </c>
      <c r="AH19" s="4">
        <v>345.42938800000002</v>
      </c>
      <c r="AI19" s="4">
        <v>12.393833000000001</v>
      </c>
      <c r="AJ19" s="4">
        <v>141.40689</v>
      </c>
      <c r="AK19" s="4">
        <v>716</v>
      </c>
      <c r="AL19" s="4">
        <v>12</v>
      </c>
      <c r="AM19" s="4">
        <v>161</v>
      </c>
      <c r="AN19" s="4">
        <v>65</v>
      </c>
      <c r="AO19" s="4">
        <v>11.484031</v>
      </c>
      <c r="AP19" s="4">
        <v>7.3</v>
      </c>
      <c r="AQ19" s="4">
        <v>0</v>
      </c>
      <c r="AR19" s="4">
        <v>138</v>
      </c>
      <c r="AS19" s="4">
        <v>77913</v>
      </c>
      <c r="AT19" s="4">
        <v>0.30299999999999999</v>
      </c>
      <c r="AU19" s="4">
        <v>4.0590000000000002</v>
      </c>
      <c r="AV19" s="4">
        <v>15699</v>
      </c>
      <c r="AW19" s="4">
        <v>0</v>
      </c>
      <c r="AX19" s="4">
        <v>0.56000000000000005</v>
      </c>
      <c r="AY19">
        <v>0.82904761904761903</v>
      </c>
      <c r="AZ19" t="s">
        <v>66</v>
      </c>
      <c r="BA19" t="s">
        <v>195</v>
      </c>
      <c r="BB19">
        <v>4</v>
      </c>
      <c r="BC19" t="s">
        <v>273</v>
      </c>
      <c r="BD19">
        <v>3</v>
      </c>
      <c r="BE19">
        <v>30658.415000000001</v>
      </c>
      <c r="BF19">
        <v>0.12939096818932094</v>
      </c>
      <c r="BG19">
        <v>0.10727127410362274</v>
      </c>
      <c r="BH19">
        <v>88476.424999999988</v>
      </c>
      <c r="BI19">
        <v>4.4835920981210538E-2</v>
      </c>
      <c r="BJ19">
        <v>3.7171113537279782E-2</v>
      </c>
      <c r="BK19">
        <v>1</v>
      </c>
      <c r="BL19" t="s">
        <v>66</v>
      </c>
      <c r="BM19">
        <v>0</v>
      </c>
      <c r="BN19" t="s">
        <v>184</v>
      </c>
    </row>
    <row r="20" spans="1:66">
      <c r="A20" s="133" t="str">
        <f t="shared" si="55"/>
        <v>시영운수</v>
      </c>
      <c r="B20" s="133" t="str">
        <f t="shared" si="56"/>
        <v>28-1</v>
      </c>
      <c r="C20" s="134" t="str">
        <f t="shared" si="57"/>
        <v>70바1576</v>
      </c>
      <c r="D20" s="109" t="str">
        <f t="shared" si="58"/>
        <v>저상</v>
      </c>
      <c r="E20" s="105" t="str">
        <f t="shared" si="59"/>
        <v>D</v>
      </c>
      <c r="F20" s="154">
        <f t="shared" si="60"/>
        <v>0.81142857142857139</v>
      </c>
      <c r="G20" s="155">
        <f t="shared" si="61"/>
        <v>1.704</v>
      </c>
      <c r="H20" s="156">
        <f t="shared" si="62"/>
        <v>2.1</v>
      </c>
      <c r="I20" s="157">
        <f t="shared" si="63"/>
        <v>3086.569</v>
      </c>
      <c r="J20" s="158">
        <f t="shared" si="64"/>
        <v>4.7015927115425959E-2</v>
      </c>
      <c r="K20" s="158">
        <f t="shared" si="65"/>
        <v>0.41490468384474721</v>
      </c>
      <c r="L20" s="158">
        <f t="shared" si="66"/>
        <v>0.12862178036518868</v>
      </c>
      <c r="M20" s="159">
        <f t="shared" si="67"/>
        <v>14.731999999999999</v>
      </c>
      <c r="N20" s="160">
        <f t="shared" si="68"/>
        <v>0.51800000000000002</v>
      </c>
      <c r="O20" s="160">
        <f t="shared" si="69"/>
        <v>18.402000000000001</v>
      </c>
      <c r="P20" s="161">
        <f t="shared" si="70"/>
        <v>0</v>
      </c>
      <c r="Q20" s="162">
        <f t="shared" si="71"/>
        <v>78</v>
      </c>
      <c r="R20" s="163">
        <f t="shared" si="72"/>
        <v>22.049060502426748</v>
      </c>
      <c r="S20" s="135">
        <f t="shared" si="73"/>
        <v>16</v>
      </c>
      <c r="T20" s="135">
        <f t="shared" si="74"/>
        <v>568</v>
      </c>
      <c r="U20" t="s">
        <v>113</v>
      </c>
      <c r="V20" t="s">
        <v>115</v>
      </c>
      <c r="W20" t="s">
        <v>113</v>
      </c>
      <c r="X20" s="4" t="s">
        <v>115</v>
      </c>
      <c r="Y20" s="4" t="s">
        <v>206</v>
      </c>
      <c r="Z20" s="4" t="s">
        <v>162</v>
      </c>
      <c r="AA20" s="4" t="s">
        <v>169</v>
      </c>
      <c r="AB20" s="4">
        <v>522</v>
      </c>
      <c r="AC20" s="4">
        <v>3086.569</v>
      </c>
      <c r="AD20" s="4">
        <v>1810.873</v>
      </c>
      <c r="AE20" s="4">
        <v>1.704</v>
      </c>
      <c r="AF20" s="4">
        <v>2.1</v>
      </c>
      <c r="AG20" s="4">
        <v>14.731999999999999</v>
      </c>
      <c r="AH20" s="4">
        <v>260.15941299999997</v>
      </c>
      <c r="AI20" s="4">
        <v>12.231636</v>
      </c>
      <c r="AJ20" s="4">
        <v>107.94135900000001</v>
      </c>
      <c r="AK20" s="4">
        <v>397</v>
      </c>
      <c r="AL20" s="4">
        <v>16</v>
      </c>
      <c r="AM20" s="4">
        <v>568</v>
      </c>
      <c r="AN20" s="4">
        <v>78</v>
      </c>
      <c r="AO20" s="4">
        <v>11.864145000000001</v>
      </c>
      <c r="AP20" s="4">
        <v>171.8</v>
      </c>
      <c r="AQ20" s="4">
        <v>0</v>
      </c>
      <c r="AR20" s="4">
        <v>119</v>
      </c>
      <c r="AS20" s="4">
        <v>78486</v>
      </c>
      <c r="AT20" s="4">
        <v>0.51800000000000002</v>
      </c>
      <c r="AU20" s="4">
        <v>18.402000000000001</v>
      </c>
      <c r="AV20" s="4">
        <v>0</v>
      </c>
      <c r="AW20" s="4">
        <v>0</v>
      </c>
      <c r="AX20" s="4">
        <v>0.56000000000000005</v>
      </c>
      <c r="AY20">
        <v>0.81142857142857139</v>
      </c>
      <c r="AZ20" t="s">
        <v>66</v>
      </c>
      <c r="BA20" t="s">
        <v>195</v>
      </c>
      <c r="BB20">
        <v>5</v>
      </c>
      <c r="BC20" t="s">
        <v>274</v>
      </c>
      <c r="BD20">
        <v>1</v>
      </c>
      <c r="BE20">
        <v>30658.415000000001</v>
      </c>
      <c r="BF20">
        <v>0.10067607865572958</v>
      </c>
      <c r="BG20">
        <v>8.1691446680649149E-2</v>
      </c>
      <c r="BH20">
        <v>88476.424999999988</v>
      </c>
      <c r="BI20">
        <v>3.4885778895338511E-2</v>
      </c>
      <c r="BJ20">
        <v>2.8307317732217532E-2</v>
      </c>
      <c r="BK20">
        <v>1</v>
      </c>
      <c r="BL20" t="s">
        <v>66</v>
      </c>
      <c r="BM20">
        <v>0</v>
      </c>
      <c r="BN20" t="s">
        <v>184</v>
      </c>
    </row>
    <row r="21" spans="1:66">
      <c r="A21" s="136" t="str">
        <f t="shared" ref="A21:A29" si="75">W21</f>
        <v>시영운수</v>
      </c>
      <c r="B21" s="136" t="str">
        <f t="shared" ref="B21:B29" si="76">X21</f>
        <v>28-1</v>
      </c>
      <c r="C21" s="137" t="str">
        <f t="shared" ref="C21:C29" si="77">Y21</f>
        <v>70바1579</v>
      </c>
      <c r="D21" s="125" t="str">
        <f t="shared" ref="D21:D29" si="78">Z21</f>
        <v>저상</v>
      </c>
      <c r="E21" s="121" t="str">
        <f t="shared" ref="E21:E29" si="79">AZ21</f>
        <v>D</v>
      </c>
      <c r="F21" s="144">
        <f t="shared" ref="F21:F29" si="80">G21/H21</f>
        <v>0.84380952380952379</v>
      </c>
      <c r="G21" s="145">
        <f t="shared" ref="G21:G29" si="81">AE21</f>
        <v>1.772</v>
      </c>
      <c r="H21" s="146">
        <f t="shared" ref="H21:H29" si="82">AF21</f>
        <v>2.1</v>
      </c>
      <c r="I21" s="147">
        <f t="shared" ref="I21:I29" si="83">AC21</f>
        <v>5732.7749999999996</v>
      </c>
      <c r="J21" s="148">
        <f t="shared" ref="J21:J29" si="84">AI21/AH21</f>
        <v>3.9492790707877097E-2</v>
      </c>
      <c r="K21" s="148">
        <f t="shared" ref="K21:K29" si="85">AJ21/AH21</f>
        <v>0.4392579473746816</v>
      </c>
      <c r="L21" s="148">
        <f t="shared" ref="L21:L29" si="86">AK21/AC21</f>
        <v>0.16798147494014679</v>
      </c>
      <c r="M21" s="149">
        <f t="shared" ref="M21:M29" si="87">AG21</f>
        <v>13.874000000000001</v>
      </c>
      <c r="N21" s="150">
        <f t="shared" ref="N21:N29" si="88">IF(AW21=0,AT21,"속도계이상")</f>
        <v>0.27900000000000003</v>
      </c>
      <c r="O21" s="150">
        <f t="shared" ref="O21:O29" si="89">IF(AW21=0,AU21,"속도계이상")</f>
        <v>9.3320000000000007</v>
      </c>
      <c r="P21" s="151">
        <f t="shared" ref="P21:P29" si="90">AQ21/60</f>
        <v>0</v>
      </c>
      <c r="Q21" s="152">
        <f t="shared" ref="Q21:Q29" si="91">AN21</f>
        <v>64</v>
      </c>
      <c r="R21" s="153">
        <f t="shared" ref="R21:R29" si="92">AC21/(AH21-AI21-AJ21)</f>
        <v>21.627306235016828</v>
      </c>
      <c r="S21" s="138">
        <f t="shared" ref="S21:S29" si="93">IF(AW21=0,AL21,"속도계이상")</f>
        <v>16</v>
      </c>
      <c r="T21" s="138">
        <f t="shared" ref="T21:T29" si="94">IF(AW21=0,AM21,"속도계이상")</f>
        <v>535</v>
      </c>
      <c r="U21" t="s">
        <v>113</v>
      </c>
      <c r="V21" t="s">
        <v>115</v>
      </c>
      <c r="W21" t="s">
        <v>113</v>
      </c>
      <c r="X21" s="4" t="s">
        <v>115</v>
      </c>
      <c r="Y21" s="4" t="s">
        <v>201</v>
      </c>
      <c r="Z21" s="4" t="s">
        <v>162</v>
      </c>
      <c r="AA21" s="4" t="s">
        <v>169</v>
      </c>
      <c r="AB21" s="4">
        <v>522</v>
      </c>
      <c r="AC21" s="4">
        <v>5732.7749999999996</v>
      </c>
      <c r="AD21" s="4">
        <v>3235.9659999999999</v>
      </c>
      <c r="AE21" s="4">
        <v>1.772</v>
      </c>
      <c r="AF21" s="4">
        <v>2.1</v>
      </c>
      <c r="AG21" s="4">
        <v>13.874000000000001</v>
      </c>
      <c r="AH21" s="4">
        <v>508.53050999999999</v>
      </c>
      <c r="AI21" s="4">
        <v>20.083289000000001</v>
      </c>
      <c r="AJ21" s="4">
        <v>223.376068</v>
      </c>
      <c r="AK21" s="4">
        <v>963</v>
      </c>
      <c r="AL21" s="4">
        <v>16</v>
      </c>
      <c r="AM21" s="4">
        <v>535</v>
      </c>
      <c r="AN21" s="4">
        <v>64</v>
      </c>
      <c r="AO21" s="4">
        <v>11.273217000000001</v>
      </c>
      <c r="AP21" s="4">
        <v>112.4</v>
      </c>
      <c r="AQ21" s="4">
        <v>0</v>
      </c>
      <c r="AR21" s="4">
        <v>268</v>
      </c>
      <c r="AS21" s="4">
        <v>219157</v>
      </c>
      <c r="AT21" s="4">
        <v>0.27900000000000003</v>
      </c>
      <c r="AU21" s="4">
        <v>9.3320000000000007</v>
      </c>
      <c r="AV21" s="4">
        <v>0</v>
      </c>
      <c r="AW21" s="4">
        <v>0</v>
      </c>
      <c r="AX21" s="4">
        <v>0.56999999999999995</v>
      </c>
      <c r="AY21">
        <v>0.84380952380952379</v>
      </c>
      <c r="AZ21" t="s">
        <v>66</v>
      </c>
      <c r="BA21" t="s">
        <v>195</v>
      </c>
      <c r="BB21">
        <v>2</v>
      </c>
      <c r="BC21" t="s">
        <v>208</v>
      </c>
      <c r="BD21">
        <v>1</v>
      </c>
      <c r="BE21">
        <v>30658.415000000001</v>
      </c>
      <c r="BF21">
        <v>0.18698862938609187</v>
      </c>
      <c r="BG21">
        <v>0.1577827863200737</v>
      </c>
      <c r="BH21">
        <v>88476.424999999988</v>
      </c>
      <c r="BI21">
        <v>6.4794378841595376E-2</v>
      </c>
      <c r="BJ21">
        <v>5.4674113955860477E-2</v>
      </c>
      <c r="BK21">
        <v>1</v>
      </c>
      <c r="BL21" t="s">
        <v>68</v>
      </c>
      <c r="BM21">
        <v>-1</v>
      </c>
      <c r="BN21" t="s">
        <v>215</v>
      </c>
    </row>
    <row r="22" spans="1:66">
      <c r="A22" s="133" t="str">
        <f t="shared" si="75"/>
        <v>시영운수</v>
      </c>
      <c r="B22" s="133" t="str">
        <f t="shared" si="76"/>
        <v>28-1</v>
      </c>
      <c r="C22" s="134" t="str">
        <f t="shared" si="77"/>
        <v>70바1580</v>
      </c>
      <c r="D22" s="109" t="str">
        <f t="shared" si="78"/>
        <v>저상</v>
      </c>
      <c r="E22" s="105" t="str">
        <f t="shared" si="79"/>
        <v>F</v>
      </c>
      <c r="F22" s="154">
        <f t="shared" si="80"/>
        <v>0.78952380952380941</v>
      </c>
      <c r="G22" s="155">
        <f t="shared" si="81"/>
        <v>1.6579999999999999</v>
      </c>
      <c r="H22" s="156">
        <f t="shared" si="82"/>
        <v>2.1</v>
      </c>
      <c r="I22" s="157">
        <f t="shared" si="83"/>
        <v>4055.2710000000002</v>
      </c>
      <c r="J22" s="158">
        <f t="shared" si="84"/>
        <v>2.6440982272338202E-2</v>
      </c>
      <c r="K22" s="158">
        <f t="shared" si="85"/>
        <v>0.45385136723592995</v>
      </c>
      <c r="L22" s="158">
        <f t="shared" si="86"/>
        <v>0.1629977380056721</v>
      </c>
      <c r="M22" s="159">
        <f t="shared" si="87"/>
        <v>15.385</v>
      </c>
      <c r="N22" s="160">
        <f t="shared" si="88"/>
        <v>0.37</v>
      </c>
      <c r="O22" s="160">
        <f t="shared" si="89"/>
        <v>13.093999999999999</v>
      </c>
      <c r="P22" s="161">
        <f t="shared" si="90"/>
        <v>0</v>
      </c>
      <c r="Q22" s="162">
        <f t="shared" si="91"/>
        <v>67</v>
      </c>
      <c r="R22" s="163">
        <f t="shared" si="92"/>
        <v>22.090503587770094</v>
      </c>
      <c r="S22" s="135">
        <f t="shared" si="93"/>
        <v>15</v>
      </c>
      <c r="T22" s="135">
        <f t="shared" si="94"/>
        <v>531</v>
      </c>
      <c r="U22" t="s">
        <v>113</v>
      </c>
      <c r="V22" t="s">
        <v>115</v>
      </c>
      <c r="W22" t="s">
        <v>113</v>
      </c>
      <c r="X22" s="4" t="s">
        <v>115</v>
      </c>
      <c r="Y22" s="4" t="s">
        <v>207</v>
      </c>
      <c r="Z22" s="4" t="s">
        <v>162</v>
      </c>
      <c r="AA22" s="4" t="s">
        <v>169</v>
      </c>
      <c r="AB22" s="4">
        <v>522</v>
      </c>
      <c r="AC22" s="4">
        <v>4055.2710000000002</v>
      </c>
      <c r="AD22" s="4">
        <v>2445.9830000000002</v>
      </c>
      <c r="AE22" s="4">
        <v>1.6579999999999999</v>
      </c>
      <c r="AF22" s="4">
        <v>2.1</v>
      </c>
      <c r="AG22" s="4">
        <v>15.385</v>
      </c>
      <c r="AH22" s="4">
        <v>353.228027</v>
      </c>
      <c r="AI22" s="4">
        <v>9.339696</v>
      </c>
      <c r="AJ22" s="4">
        <v>160.31302299999999</v>
      </c>
      <c r="AK22" s="4">
        <v>661</v>
      </c>
      <c r="AL22" s="4">
        <v>15</v>
      </c>
      <c r="AM22" s="4">
        <v>531</v>
      </c>
      <c r="AN22" s="4">
        <v>67</v>
      </c>
      <c r="AO22" s="4">
        <v>11.480603</v>
      </c>
      <c r="AP22" s="4">
        <v>286.3</v>
      </c>
      <c r="AQ22" s="4">
        <v>0</v>
      </c>
      <c r="AR22" s="4">
        <v>206</v>
      </c>
      <c r="AS22" s="4">
        <v>162753</v>
      </c>
      <c r="AT22" s="4">
        <v>0.37</v>
      </c>
      <c r="AU22" s="4">
        <v>13.093999999999999</v>
      </c>
      <c r="AV22" s="4">
        <v>0</v>
      </c>
      <c r="AW22" s="4">
        <v>0</v>
      </c>
      <c r="AX22" s="4">
        <v>0.56000000000000005</v>
      </c>
      <c r="AY22">
        <v>0.78952380952380941</v>
      </c>
      <c r="AZ22" t="s">
        <v>258</v>
      </c>
      <c r="BA22" t="s">
        <v>195</v>
      </c>
      <c r="BB22">
        <v>2</v>
      </c>
      <c r="BC22" t="s">
        <v>275</v>
      </c>
      <c r="BD22">
        <v>1</v>
      </c>
      <c r="BE22">
        <v>30658.415000000001</v>
      </c>
      <c r="BF22">
        <v>0.13227268924371988</v>
      </c>
      <c r="BG22">
        <v>0.10443243750766072</v>
      </c>
      <c r="BH22">
        <v>88476.424999999988</v>
      </c>
      <c r="BI22">
        <v>4.5834480767051794E-2</v>
      </c>
      <c r="BJ22">
        <v>3.6187413862748506E-2</v>
      </c>
      <c r="BK22">
        <v>1</v>
      </c>
      <c r="BL22" t="s">
        <v>258</v>
      </c>
      <c r="BM22">
        <v>0</v>
      </c>
      <c r="BN22" t="s">
        <v>184</v>
      </c>
    </row>
    <row r="23" spans="1:66">
      <c r="A23" s="136" t="str">
        <f t="shared" si="75"/>
        <v>시영운수</v>
      </c>
      <c r="B23" s="136" t="str">
        <f t="shared" si="76"/>
        <v>28-1</v>
      </c>
      <c r="C23" s="137" t="str">
        <f t="shared" si="77"/>
        <v>70바1581</v>
      </c>
      <c r="D23" s="125" t="str">
        <f t="shared" si="78"/>
        <v>저상</v>
      </c>
      <c r="E23" s="121" t="str">
        <f t="shared" si="79"/>
        <v>D</v>
      </c>
      <c r="F23" s="144">
        <f t="shared" si="80"/>
        <v>0.84619047619047616</v>
      </c>
      <c r="G23" s="145">
        <f t="shared" si="81"/>
        <v>1.7769999999999999</v>
      </c>
      <c r="H23" s="146">
        <f t="shared" si="82"/>
        <v>2.1</v>
      </c>
      <c r="I23" s="147">
        <f t="shared" si="83"/>
        <v>5678.6779999999999</v>
      </c>
      <c r="J23" s="148">
        <f t="shared" si="84"/>
        <v>3.8082600311952132E-2</v>
      </c>
      <c r="K23" s="148">
        <f t="shared" si="85"/>
        <v>0.45951036132158529</v>
      </c>
      <c r="L23" s="148">
        <f t="shared" si="86"/>
        <v>0.18366950899487522</v>
      </c>
      <c r="M23" s="149">
        <f t="shared" si="87"/>
        <v>14.518000000000001</v>
      </c>
      <c r="N23" s="150">
        <f t="shared" si="88"/>
        <v>1.109</v>
      </c>
      <c r="O23" s="150">
        <f t="shared" si="89"/>
        <v>17.715</v>
      </c>
      <c r="P23" s="151">
        <f t="shared" si="90"/>
        <v>0</v>
      </c>
      <c r="Q23" s="152">
        <f t="shared" si="91"/>
        <v>67</v>
      </c>
      <c r="R23" s="153">
        <f t="shared" si="92"/>
        <v>22.362791522791973</v>
      </c>
      <c r="S23" s="138">
        <f t="shared" si="93"/>
        <v>63</v>
      </c>
      <c r="T23" s="138">
        <f t="shared" si="94"/>
        <v>1006</v>
      </c>
      <c r="U23" t="s">
        <v>113</v>
      </c>
      <c r="V23" t="s">
        <v>115</v>
      </c>
      <c r="W23" t="s">
        <v>113</v>
      </c>
      <c r="X23" s="4" t="s">
        <v>115</v>
      </c>
      <c r="Y23" s="4" t="s">
        <v>276</v>
      </c>
      <c r="Z23" s="4" t="s">
        <v>162</v>
      </c>
      <c r="AA23" s="4" t="s">
        <v>169</v>
      </c>
      <c r="AB23" s="4">
        <v>522</v>
      </c>
      <c r="AC23" s="4">
        <v>5678.6779999999999</v>
      </c>
      <c r="AD23" s="4">
        <v>3194.8530000000001</v>
      </c>
      <c r="AE23" s="4">
        <v>1.7769999999999999</v>
      </c>
      <c r="AF23" s="4">
        <v>2.1</v>
      </c>
      <c r="AG23" s="4">
        <v>14.518000000000001</v>
      </c>
      <c r="AH23" s="4">
        <v>505.43523399999998</v>
      </c>
      <c r="AI23" s="4">
        <v>19.248287999999999</v>
      </c>
      <c r="AJ23" s="4">
        <v>232.25272699999999</v>
      </c>
      <c r="AK23" s="4">
        <v>1043</v>
      </c>
      <c r="AL23" s="4">
        <v>63</v>
      </c>
      <c r="AM23" s="4">
        <v>1006</v>
      </c>
      <c r="AN23" s="4">
        <v>67</v>
      </c>
      <c r="AO23" s="4">
        <v>11.235223</v>
      </c>
      <c r="AP23" s="4">
        <v>234.6</v>
      </c>
      <c r="AQ23" s="4">
        <v>0</v>
      </c>
      <c r="AR23" s="4">
        <v>311</v>
      </c>
      <c r="AS23" s="4">
        <v>255586</v>
      </c>
      <c r="AT23" s="4">
        <v>1.109</v>
      </c>
      <c r="AU23" s="4">
        <v>17.715</v>
      </c>
      <c r="AV23" s="4">
        <v>0</v>
      </c>
      <c r="AW23" s="4">
        <v>0</v>
      </c>
      <c r="AX23" s="4">
        <v>0.56999999999999995</v>
      </c>
      <c r="AY23">
        <v>0.84619047619047616</v>
      </c>
      <c r="AZ23" t="s">
        <v>66</v>
      </c>
      <c r="BA23" t="s">
        <v>195</v>
      </c>
      <c r="BB23">
        <v>1</v>
      </c>
      <c r="BC23" t="s">
        <v>202</v>
      </c>
      <c r="BD23">
        <v>1</v>
      </c>
      <c r="BE23">
        <v>30658.415000000001</v>
      </c>
      <c r="BF23">
        <v>0.18522412199065086</v>
      </c>
      <c r="BG23">
        <v>0.15673488798923169</v>
      </c>
      <c r="BH23">
        <v>88476.424999999988</v>
      </c>
      <c r="BI23">
        <v>6.4182950430015692E-2</v>
      </c>
      <c r="BJ23">
        <v>5.4311001387684708E-2</v>
      </c>
      <c r="BK23">
        <v>1</v>
      </c>
      <c r="BL23" t="s">
        <v>66</v>
      </c>
      <c r="BM23">
        <v>0</v>
      </c>
      <c r="BN23" t="s">
        <v>184</v>
      </c>
    </row>
    <row r="24" spans="1:66">
      <c r="A24" s="133" t="str">
        <f t="shared" si="75"/>
        <v>시영운수</v>
      </c>
      <c r="B24" s="133" t="str">
        <f t="shared" si="76"/>
        <v>28-1</v>
      </c>
      <c r="C24" s="134" t="str">
        <f t="shared" si="77"/>
        <v>73아1037</v>
      </c>
      <c r="D24" s="109" t="str">
        <f t="shared" si="78"/>
        <v>저상</v>
      </c>
      <c r="E24" s="105" t="str">
        <f t="shared" si="79"/>
        <v>F</v>
      </c>
      <c r="F24" s="154">
        <f t="shared" si="80"/>
        <v>0.79428571428571426</v>
      </c>
      <c r="G24" s="155">
        <f t="shared" si="81"/>
        <v>1.6679999999999999</v>
      </c>
      <c r="H24" s="156">
        <f t="shared" si="82"/>
        <v>2.1</v>
      </c>
      <c r="I24" s="157">
        <f t="shared" si="83"/>
        <v>2875.5639999999999</v>
      </c>
      <c r="J24" s="158">
        <f t="shared" si="84"/>
        <v>3.1825025682320263E-2</v>
      </c>
      <c r="K24" s="158">
        <f t="shared" si="85"/>
        <v>0.39844614335822398</v>
      </c>
      <c r="L24" s="158">
        <f t="shared" si="86"/>
        <v>8.7982740081597913E-2</v>
      </c>
      <c r="M24" s="159">
        <f t="shared" si="87"/>
        <v>13.721</v>
      </c>
      <c r="N24" s="160">
        <f t="shared" si="88"/>
        <v>3.5000000000000003E-2</v>
      </c>
      <c r="O24" s="160">
        <f t="shared" si="89"/>
        <v>5.8419999999999996</v>
      </c>
      <c r="P24" s="161">
        <f t="shared" si="90"/>
        <v>0</v>
      </c>
      <c r="Q24" s="162">
        <f t="shared" si="91"/>
        <v>64</v>
      </c>
      <c r="R24" s="163">
        <f t="shared" si="92"/>
        <v>19.867590071157416</v>
      </c>
      <c r="S24" s="135">
        <f t="shared" si="93"/>
        <v>1</v>
      </c>
      <c r="T24" s="135">
        <f t="shared" si="94"/>
        <v>168</v>
      </c>
      <c r="U24" t="s">
        <v>113</v>
      </c>
      <c r="V24" t="s">
        <v>115</v>
      </c>
      <c r="W24" t="s">
        <v>113</v>
      </c>
      <c r="X24" s="4" t="s">
        <v>115</v>
      </c>
      <c r="Y24" s="4" t="s">
        <v>217</v>
      </c>
      <c r="Z24" s="4" t="s">
        <v>162</v>
      </c>
      <c r="AA24" s="4" t="s">
        <v>169</v>
      </c>
      <c r="AB24" s="4">
        <v>522</v>
      </c>
      <c r="AC24" s="4">
        <v>2875.5639999999999</v>
      </c>
      <c r="AD24" s="4">
        <v>1723.4949999999999</v>
      </c>
      <c r="AE24" s="4">
        <v>1.6679999999999999</v>
      </c>
      <c r="AF24" s="4">
        <v>2.1</v>
      </c>
      <c r="AG24" s="4">
        <v>13.721</v>
      </c>
      <c r="AH24" s="4">
        <v>254.04441399999999</v>
      </c>
      <c r="AI24" s="4">
        <v>8.0849700000000002</v>
      </c>
      <c r="AJ24" s="4">
        <v>101.223017</v>
      </c>
      <c r="AK24" s="4">
        <v>253</v>
      </c>
      <c r="AL24" s="4">
        <v>1</v>
      </c>
      <c r="AM24" s="4">
        <v>168</v>
      </c>
      <c r="AN24" s="4">
        <v>64</v>
      </c>
      <c r="AO24" s="4">
        <v>11.319138000000001</v>
      </c>
      <c r="AP24" s="4">
        <v>34.299999999999997</v>
      </c>
      <c r="AQ24" s="4">
        <v>0</v>
      </c>
      <c r="AR24" s="4">
        <v>125</v>
      </c>
      <c r="AS24" s="4">
        <v>69347</v>
      </c>
      <c r="AT24" s="4">
        <v>3.5000000000000003E-2</v>
      </c>
      <c r="AU24" s="4">
        <v>5.8419999999999996</v>
      </c>
      <c r="AV24" s="4">
        <v>0</v>
      </c>
      <c r="AW24" s="4">
        <v>0</v>
      </c>
      <c r="AX24" s="4">
        <v>0.57999999999999996</v>
      </c>
      <c r="AY24">
        <v>0.79428571428571426</v>
      </c>
      <c r="AZ24" t="s">
        <v>258</v>
      </c>
      <c r="BA24" t="s">
        <v>195</v>
      </c>
      <c r="BB24">
        <v>1</v>
      </c>
      <c r="BC24" t="s">
        <v>277</v>
      </c>
      <c r="BD24">
        <v>1</v>
      </c>
      <c r="BE24">
        <v>30658.415000000001</v>
      </c>
      <c r="BF24">
        <v>9.3793628927000952E-2</v>
      </c>
      <c r="BG24">
        <v>7.4498939547732179E-2</v>
      </c>
      <c r="BH24">
        <v>88476.424999999988</v>
      </c>
      <c r="BI24">
        <v>3.2500906314874276E-2</v>
      </c>
      <c r="BJ24">
        <v>2.5815005587242996E-2</v>
      </c>
      <c r="BK24">
        <v>1</v>
      </c>
      <c r="BL24" t="s">
        <v>258</v>
      </c>
      <c r="BM24">
        <v>0</v>
      </c>
      <c r="BN24" t="s">
        <v>184</v>
      </c>
    </row>
    <row r="25" spans="1:66">
      <c r="A25" s="136" t="str">
        <f t="shared" si="75"/>
        <v>시영운수</v>
      </c>
      <c r="B25" s="136" t="str">
        <f t="shared" si="76"/>
        <v>28-1</v>
      </c>
      <c r="C25" s="137" t="str">
        <f t="shared" si="77"/>
        <v>73아1038</v>
      </c>
      <c r="D25" s="125" t="str">
        <f t="shared" si="78"/>
        <v>저상</v>
      </c>
      <c r="E25" s="121" t="str">
        <f t="shared" si="79"/>
        <v>D</v>
      </c>
      <c r="F25" s="144">
        <f t="shared" si="80"/>
        <v>0.82952380952380944</v>
      </c>
      <c r="G25" s="145">
        <f t="shared" si="81"/>
        <v>1.742</v>
      </c>
      <c r="H25" s="146">
        <f t="shared" si="82"/>
        <v>2.1</v>
      </c>
      <c r="I25" s="147">
        <f t="shared" si="83"/>
        <v>5262.6360000000004</v>
      </c>
      <c r="J25" s="148">
        <f t="shared" si="84"/>
        <v>3.5223643211547133E-2</v>
      </c>
      <c r="K25" s="148">
        <f t="shared" si="85"/>
        <v>0.41137326193468304</v>
      </c>
      <c r="L25" s="148">
        <f t="shared" si="86"/>
        <v>0.17766761752095336</v>
      </c>
      <c r="M25" s="149">
        <f t="shared" si="87"/>
        <v>16.113</v>
      </c>
      <c r="N25" s="150">
        <f t="shared" si="88"/>
        <v>0.68400000000000005</v>
      </c>
      <c r="O25" s="150">
        <f t="shared" si="89"/>
        <v>22.46</v>
      </c>
      <c r="P25" s="151">
        <f t="shared" si="90"/>
        <v>0</v>
      </c>
      <c r="Q25" s="152">
        <f t="shared" si="91"/>
        <v>71</v>
      </c>
      <c r="R25" s="153">
        <f t="shared" si="92"/>
        <v>21.645871441250545</v>
      </c>
      <c r="S25" s="138">
        <f t="shared" si="93"/>
        <v>36</v>
      </c>
      <c r="T25" s="138">
        <f t="shared" si="94"/>
        <v>1182</v>
      </c>
      <c r="U25" t="s">
        <v>113</v>
      </c>
      <c r="V25" t="s">
        <v>115</v>
      </c>
      <c r="W25" t="s">
        <v>113</v>
      </c>
      <c r="X25" s="4" t="s">
        <v>115</v>
      </c>
      <c r="Y25" s="4" t="s">
        <v>174</v>
      </c>
      <c r="Z25" s="4" t="s">
        <v>162</v>
      </c>
      <c r="AA25" s="4" t="s">
        <v>169</v>
      </c>
      <c r="AB25" s="4">
        <v>522</v>
      </c>
      <c r="AC25" s="4">
        <v>5262.6360000000004</v>
      </c>
      <c r="AD25" s="4">
        <v>3021.3110000000001</v>
      </c>
      <c r="AE25" s="4">
        <v>1.742</v>
      </c>
      <c r="AF25" s="4">
        <v>2.1</v>
      </c>
      <c r="AG25" s="4">
        <v>16.113</v>
      </c>
      <c r="AH25" s="4">
        <v>439.32576499999999</v>
      </c>
      <c r="AI25" s="4">
        <v>15.474653999999999</v>
      </c>
      <c r="AJ25" s="4">
        <v>180.72687300000001</v>
      </c>
      <c r="AK25" s="4">
        <v>935</v>
      </c>
      <c r="AL25" s="4">
        <v>36</v>
      </c>
      <c r="AM25" s="4">
        <v>1182</v>
      </c>
      <c r="AN25" s="4">
        <v>71</v>
      </c>
      <c r="AO25" s="4">
        <v>11.978892</v>
      </c>
      <c r="AP25" s="4">
        <v>514.79999999999995</v>
      </c>
      <c r="AQ25" s="4">
        <v>0</v>
      </c>
      <c r="AR25" s="4">
        <v>188</v>
      </c>
      <c r="AS25" s="4">
        <v>116594</v>
      </c>
      <c r="AT25" s="4">
        <v>0.68400000000000005</v>
      </c>
      <c r="AU25" s="4">
        <v>22.46</v>
      </c>
      <c r="AV25" s="4">
        <v>0</v>
      </c>
      <c r="AW25" s="4">
        <v>0</v>
      </c>
      <c r="AX25" s="4">
        <v>0.62</v>
      </c>
      <c r="AY25">
        <v>0.82952380952380944</v>
      </c>
      <c r="AZ25" t="s">
        <v>66</v>
      </c>
      <c r="BA25" t="s">
        <v>195</v>
      </c>
      <c r="BB25">
        <v>3</v>
      </c>
      <c r="BC25" t="s">
        <v>218</v>
      </c>
      <c r="BD25">
        <v>1</v>
      </c>
      <c r="BE25">
        <v>30658.415000000001</v>
      </c>
      <c r="BF25">
        <v>0.1716538836074859</v>
      </c>
      <c r="BG25">
        <v>0.1423909834496383</v>
      </c>
      <c r="BH25">
        <v>88476.424999999988</v>
      </c>
      <c r="BI25">
        <v>5.9480658265747076E-2</v>
      </c>
      <c r="BJ25">
        <v>4.9340622237586382E-2</v>
      </c>
      <c r="BK25">
        <v>1</v>
      </c>
      <c r="BL25" t="s">
        <v>258</v>
      </c>
      <c r="BM25">
        <v>1</v>
      </c>
      <c r="BN25" t="s">
        <v>200</v>
      </c>
    </row>
    <row r="26" spans="1:66">
      <c r="A26" s="133" t="str">
        <f t="shared" si="75"/>
        <v>시영운수</v>
      </c>
      <c r="B26" s="133" t="str">
        <f t="shared" si="76"/>
        <v>29</v>
      </c>
      <c r="C26" s="134" t="str">
        <f t="shared" si="77"/>
        <v>70바1530</v>
      </c>
      <c r="D26" s="109" t="str">
        <f t="shared" si="78"/>
        <v>저상</v>
      </c>
      <c r="E26" s="105" t="str">
        <f t="shared" si="79"/>
        <v>A</v>
      </c>
      <c r="F26" s="154">
        <f t="shared" si="80"/>
        <v>0.95148148148148137</v>
      </c>
      <c r="G26" s="155">
        <f t="shared" si="81"/>
        <v>2.569</v>
      </c>
      <c r="H26" s="156">
        <f t="shared" si="82"/>
        <v>2.7</v>
      </c>
      <c r="I26" s="157">
        <f t="shared" si="83"/>
        <v>7843.3410000000003</v>
      </c>
      <c r="J26" s="158">
        <f t="shared" si="84"/>
        <v>5.613004412088602E-2</v>
      </c>
      <c r="K26" s="158">
        <f t="shared" si="85"/>
        <v>0.35146273091627611</v>
      </c>
      <c r="L26" s="158">
        <f t="shared" si="86"/>
        <v>0.12596672769933118</v>
      </c>
      <c r="M26" s="159">
        <f t="shared" si="87"/>
        <v>14.052</v>
      </c>
      <c r="N26" s="160">
        <f t="shared" si="88"/>
        <v>2.5000000000000001E-2</v>
      </c>
      <c r="O26" s="160">
        <f t="shared" si="89"/>
        <v>13.502000000000001</v>
      </c>
      <c r="P26" s="161">
        <f t="shared" si="90"/>
        <v>0</v>
      </c>
      <c r="Q26" s="162">
        <f t="shared" si="91"/>
        <v>68</v>
      </c>
      <c r="R26" s="163">
        <f t="shared" si="92"/>
        <v>26.12948648146865</v>
      </c>
      <c r="S26" s="135">
        <f t="shared" si="93"/>
        <v>2</v>
      </c>
      <c r="T26" s="135">
        <f t="shared" si="94"/>
        <v>1059</v>
      </c>
      <c r="U26" t="s">
        <v>113</v>
      </c>
      <c r="V26" t="s">
        <v>116</v>
      </c>
      <c r="W26" t="s">
        <v>113</v>
      </c>
      <c r="X26" s="4" t="s">
        <v>116</v>
      </c>
      <c r="Y26" s="4" t="s">
        <v>175</v>
      </c>
      <c r="Z26" s="4" t="s">
        <v>162</v>
      </c>
      <c r="AA26" s="4" t="s">
        <v>169</v>
      </c>
      <c r="AB26" s="4">
        <v>522</v>
      </c>
      <c r="AC26" s="4">
        <v>7843.3410000000003</v>
      </c>
      <c r="AD26" s="4">
        <v>3052.614</v>
      </c>
      <c r="AE26" s="4">
        <v>2.569</v>
      </c>
      <c r="AF26" s="4">
        <v>2.7</v>
      </c>
      <c r="AG26" s="4">
        <v>14.052</v>
      </c>
      <c r="AH26" s="4">
        <v>506.69880000000001</v>
      </c>
      <c r="AI26" s="4">
        <v>28.441026000000001</v>
      </c>
      <c r="AJ26" s="4">
        <v>178.08574400000001</v>
      </c>
      <c r="AK26" s="4">
        <v>988</v>
      </c>
      <c r="AL26" s="4">
        <v>2</v>
      </c>
      <c r="AM26" s="4">
        <v>1059</v>
      </c>
      <c r="AN26" s="4">
        <v>68</v>
      </c>
      <c r="AO26" s="4">
        <v>15.479296</v>
      </c>
      <c r="AP26" s="4">
        <v>207.6</v>
      </c>
      <c r="AQ26" s="4">
        <v>0</v>
      </c>
      <c r="AR26" s="4">
        <v>163</v>
      </c>
      <c r="AS26" s="4">
        <v>219463</v>
      </c>
      <c r="AT26" s="4">
        <v>2.5000000000000001E-2</v>
      </c>
      <c r="AU26" s="4">
        <v>13.502000000000001</v>
      </c>
      <c r="AV26" s="4">
        <v>0</v>
      </c>
      <c r="AW26" s="4">
        <v>0</v>
      </c>
      <c r="AX26" s="4">
        <v>0.69</v>
      </c>
      <c r="AY26">
        <v>0.95148148148148137</v>
      </c>
      <c r="AZ26" t="s">
        <v>65</v>
      </c>
      <c r="BA26" t="s">
        <v>196</v>
      </c>
      <c r="BB26">
        <v>1</v>
      </c>
      <c r="BC26" t="s">
        <v>278</v>
      </c>
      <c r="BD26">
        <v>1</v>
      </c>
      <c r="BE26">
        <v>19435.385000000002</v>
      </c>
      <c r="BF26">
        <v>0.40355984715507304</v>
      </c>
      <c r="BG26">
        <v>0.38397972123754909</v>
      </c>
      <c r="BH26">
        <v>88476.424999999988</v>
      </c>
      <c r="BI26">
        <v>8.8648936708281348E-2</v>
      </c>
      <c r="BJ26">
        <v>8.4347821630953612E-2</v>
      </c>
      <c r="BK26">
        <v>1</v>
      </c>
      <c r="BL26" t="s">
        <v>65</v>
      </c>
      <c r="BM26">
        <v>0</v>
      </c>
      <c r="BN26" t="s">
        <v>184</v>
      </c>
    </row>
    <row r="27" spans="1:66">
      <c r="A27" s="136" t="str">
        <f t="shared" si="75"/>
        <v>시영운수</v>
      </c>
      <c r="B27" s="136" t="str">
        <f t="shared" si="76"/>
        <v>29</v>
      </c>
      <c r="C27" s="137" t="str">
        <f t="shared" si="77"/>
        <v>73아1004</v>
      </c>
      <c r="D27" s="125" t="str">
        <f t="shared" si="78"/>
        <v>저상</v>
      </c>
      <c r="E27" s="121" t="str">
        <f t="shared" si="79"/>
        <v>C</v>
      </c>
      <c r="F27" s="144">
        <f t="shared" si="80"/>
        <v>0.87296296296296294</v>
      </c>
      <c r="G27" s="145">
        <f t="shared" si="81"/>
        <v>2.3570000000000002</v>
      </c>
      <c r="H27" s="146">
        <f t="shared" si="82"/>
        <v>2.7</v>
      </c>
      <c r="I27" s="147">
        <f t="shared" si="83"/>
        <v>7204.1670000000004</v>
      </c>
      <c r="J27" s="148">
        <f t="shared" si="84"/>
        <v>5.1800973517606298E-2</v>
      </c>
      <c r="K27" s="148">
        <f t="shared" si="85"/>
        <v>0.35235453938858713</v>
      </c>
      <c r="L27" s="148">
        <f t="shared" si="86"/>
        <v>0.12034701583125432</v>
      </c>
      <c r="M27" s="149">
        <f t="shared" si="87"/>
        <v>12.602</v>
      </c>
      <c r="N27" s="150">
        <f t="shared" si="88"/>
        <v>2.8000000000000001E-2</v>
      </c>
      <c r="O27" s="150">
        <f t="shared" si="89"/>
        <v>10.98</v>
      </c>
      <c r="P27" s="151">
        <f t="shared" si="90"/>
        <v>0</v>
      </c>
      <c r="Q27" s="152">
        <f t="shared" si="91"/>
        <v>68</v>
      </c>
      <c r="R27" s="153">
        <f t="shared" si="92"/>
        <v>25.669366849955622</v>
      </c>
      <c r="S27" s="138">
        <f t="shared" si="93"/>
        <v>2</v>
      </c>
      <c r="T27" s="138">
        <f t="shared" si="94"/>
        <v>791</v>
      </c>
      <c r="U27" t="s">
        <v>113</v>
      </c>
      <c r="V27" t="s">
        <v>116</v>
      </c>
      <c r="W27" t="s">
        <v>113</v>
      </c>
      <c r="X27" s="4" t="s">
        <v>116</v>
      </c>
      <c r="Y27" s="4" t="s">
        <v>209</v>
      </c>
      <c r="Z27" s="4" t="s">
        <v>162</v>
      </c>
      <c r="AA27" s="4" t="s">
        <v>169</v>
      </c>
      <c r="AB27" s="4">
        <v>522</v>
      </c>
      <c r="AC27" s="4">
        <v>7204.1670000000004</v>
      </c>
      <c r="AD27" s="4">
        <v>3056.18</v>
      </c>
      <c r="AE27" s="4">
        <v>2.3570000000000002</v>
      </c>
      <c r="AF27" s="4">
        <v>2.7</v>
      </c>
      <c r="AG27" s="4">
        <v>12.602</v>
      </c>
      <c r="AH27" s="4">
        <v>471.016032</v>
      </c>
      <c r="AI27" s="4">
        <v>24.399089</v>
      </c>
      <c r="AJ27" s="4">
        <v>165.96463700000001</v>
      </c>
      <c r="AK27" s="4">
        <v>867</v>
      </c>
      <c r="AL27" s="4">
        <v>2</v>
      </c>
      <c r="AM27" s="4">
        <v>791</v>
      </c>
      <c r="AN27" s="4">
        <v>68</v>
      </c>
      <c r="AO27" s="4">
        <v>15.29495</v>
      </c>
      <c r="AP27" s="4">
        <v>158.5</v>
      </c>
      <c r="AQ27" s="4">
        <v>0</v>
      </c>
      <c r="AR27" s="4">
        <v>188</v>
      </c>
      <c r="AS27" s="4">
        <v>215752</v>
      </c>
      <c r="AT27" s="4">
        <v>2.8000000000000001E-2</v>
      </c>
      <c r="AU27" s="4">
        <v>10.98</v>
      </c>
      <c r="AV27" s="4">
        <v>0</v>
      </c>
      <c r="AW27" s="4">
        <v>0</v>
      </c>
      <c r="AX27" s="4">
        <v>0.6</v>
      </c>
      <c r="AY27">
        <v>0.87296296296296294</v>
      </c>
      <c r="AZ27" t="s">
        <v>68</v>
      </c>
      <c r="BA27" t="s">
        <v>196</v>
      </c>
      <c r="BB27">
        <v>2</v>
      </c>
      <c r="BC27" t="s">
        <v>279</v>
      </c>
      <c r="BD27">
        <v>1</v>
      </c>
      <c r="BE27">
        <v>19435.385000000002</v>
      </c>
      <c r="BF27">
        <v>0.3706727188578976</v>
      </c>
      <c r="BG27">
        <v>0.32358355494372765</v>
      </c>
      <c r="BH27">
        <v>88476.424999999988</v>
      </c>
      <c r="BI27">
        <v>8.1424707203076999E-2</v>
      </c>
      <c r="BJ27">
        <v>7.1080753658389811E-2</v>
      </c>
      <c r="BK27">
        <v>1</v>
      </c>
      <c r="BL27" t="s">
        <v>68</v>
      </c>
      <c r="BM27">
        <v>0</v>
      </c>
      <c r="BN27" t="s">
        <v>184</v>
      </c>
    </row>
    <row r="28" spans="1:66">
      <c r="A28" s="133" t="str">
        <f t="shared" si="75"/>
        <v>시영운수</v>
      </c>
      <c r="B28" s="133" t="str">
        <f t="shared" si="76"/>
        <v>29</v>
      </c>
      <c r="C28" s="134" t="str">
        <f t="shared" si="77"/>
        <v>73아1024</v>
      </c>
      <c r="D28" s="109" t="str">
        <f t="shared" si="78"/>
        <v>저상</v>
      </c>
      <c r="E28" s="105" t="str">
        <f t="shared" si="79"/>
        <v>B</v>
      </c>
      <c r="F28" s="154">
        <f t="shared" si="80"/>
        <v>0.91037037037037039</v>
      </c>
      <c r="G28" s="155">
        <f t="shared" si="81"/>
        <v>2.4580000000000002</v>
      </c>
      <c r="H28" s="156">
        <f t="shared" si="82"/>
        <v>2.7</v>
      </c>
      <c r="I28" s="157">
        <f t="shared" si="83"/>
        <v>2669.8249999999998</v>
      </c>
      <c r="J28" s="158">
        <f t="shared" si="84"/>
        <v>8.3995574182925276E-2</v>
      </c>
      <c r="K28" s="158">
        <f t="shared" si="85"/>
        <v>0.30953685564149275</v>
      </c>
      <c r="L28" s="158">
        <f t="shared" si="86"/>
        <v>0.16255747099528997</v>
      </c>
      <c r="M28" s="159">
        <f t="shared" si="87"/>
        <v>11.949</v>
      </c>
      <c r="N28" s="160">
        <f t="shared" si="88"/>
        <v>3.6999999999999998E-2</v>
      </c>
      <c r="O28" s="160">
        <f t="shared" si="89"/>
        <v>0.71199999999999997</v>
      </c>
      <c r="P28" s="161">
        <f t="shared" si="90"/>
        <v>0</v>
      </c>
      <c r="Q28" s="162">
        <f t="shared" si="91"/>
        <v>57</v>
      </c>
      <c r="R28" s="163">
        <f t="shared" si="92"/>
        <v>19.399228281540051</v>
      </c>
      <c r="S28" s="135">
        <f t="shared" si="93"/>
        <v>1</v>
      </c>
      <c r="T28" s="135">
        <f t="shared" si="94"/>
        <v>19</v>
      </c>
      <c r="U28" t="s">
        <v>113</v>
      </c>
      <c r="V28" t="s">
        <v>116</v>
      </c>
      <c r="W28" t="s">
        <v>113</v>
      </c>
      <c r="X28" s="4" t="s">
        <v>116</v>
      </c>
      <c r="Y28" s="4" t="s">
        <v>280</v>
      </c>
      <c r="Z28" s="4" t="s">
        <v>162</v>
      </c>
      <c r="AA28" s="4" t="s">
        <v>169</v>
      </c>
      <c r="AB28" s="4">
        <v>522</v>
      </c>
      <c r="AC28" s="4">
        <v>2669.8249999999998</v>
      </c>
      <c r="AD28" s="4">
        <v>1086.318</v>
      </c>
      <c r="AE28" s="4">
        <v>2.4580000000000002</v>
      </c>
      <c r="AF28" s="4">
        <v>2.7</v>
      </c>
      <c r="AG28" s="4">
        <v>11.949</v>
      </c>
      <c r="AH28" s="4">
        <v>226.92939699999999</v>
      </c>
      <c r="AI28" s="4">
        <v>19.061064999999999</v>
      </c>
      <c r="AJ28" s="4">
        <v>70.243011999999993</v>
      </c>
      <c r="AK28" s="4">
        <v>434</v>
      </c>
      <c r="AL28" s="4">
        <v>1</v>
      </c>
      <c r="AM28" s="4">
        <v>19</v>
      </c>
      <c r="AN28" s="4">
        <v>57</v>
      </c>
      <c r="AO28" s="4">
        <v>11.765002000000001</v>
      </c>
      <c r="AP28" s="4">
        <v>0</v>
      </c>
      <c r="AQ28" s="4">
        <v>0</v>
      </c>
      <c r="AR28" s="4">
        <v>65</v>
      </c>
      <c r="AS28" s="4">
        <v>65058</v>
      </c>
      <c r="AT28" s="4">
        <v>3.6999999999999998E-2</v>
      </c>
      <c r="AU28" s="4">
        <v>0.71199999999999997</v>
      </c>
      <c r="AV28" s="4">
        <v>601</v>
      </c>
      <c r="AW28" s="4">
        <v>0</v>
      </c>
      <c r="AX28" s="4">
        <v>0.8</v>
      </c>
      <c r="AY28">
        <v>0.91037037037037039</v>
      </c>
      <c r="AZ28" t="s">
        <v>67</v>
      </c>
      <c r="BA28" t="s">
        <v>196</v>
      </c>
      <c r="BB28">
        <v>1</v>
      </c>
      <c r="BC28" t="s">
        <v>210</v>
      </c>
      <c r="BD28">
        <v>1</v>
      </c>
      <c r="BE28">
        <v>19435.385000000002</v>
      </c>
      <c r="BF28">
        <v>0.13736928802799633</v>
      </c>
      <c r="BG28">
        <v>0.12505692961956111</v>
      </c>
      <c r="BH28">
        <v>88476.424999999988</v>
      </c>
      <c r="BI28">
        <v>3.0175552414103534E-2</v>
      </c>
      <c r="BJ28">
        <v>2.7470928827357959E-2</v>
      </c>
      <c r="BK28">
        <v>1</v>
      </c>
      <c r="BL28" t="s">
        <v>192</v>
      </c>
      <c r="BM28" t="s">
        <v>193</v>
      </c>
      <c r="BN28" t="s">
        <v>192</v>
      </c>
    </row>
    <row r="29" spans="1:66">
      <c r="A29" s="136" t="str">
        <f t="shared" si="75"/>
        <v>시영운수</v>
      </c>
      <c r="B29" s="136" t="str">
        <f t="shared" si="76"/>
        <v>29</v>
      </c>
      <c r="C29" s="137" t="str">
        <f t="shared" si="77"/>
        <v>73아1028</v>
      </c>
      <c r="D29" s="125" t="str">
        <f t="shared" si="78"/>
        <v>대형</v>
      </c>
      <c r="E29" s="121" t="str">
        <f t="shared" si="79"/>
        <v>C</v>
      </c>
      <c r="F29" s="144">
        <f t="shared" si="80"/>
        <v>0.87333333333333329</v>
      </c>
      <c r="G29" s="145">
        <f t="shared" si="81"/>
        <v>2.3580000000000001</v>
      </c>
      <c r="H29" s="146">
        <f t="shared" si="82"/>
        <v>2.7</v>
      </c>
      <c r="I29" s="147">
        <f t="shared" si="83"/>
        <v>1718.0519999999999</v>
      </c>
      <c r="J29" s="148">
        <f t="shared" si="84"/>
        <v>2.9791008788037136E-2</v>
      </c>
      <c r="K29" s="148">
        <f t="shared" si="85"/>
        <v>0.35642714274130904</v>
      </c>
      <c r="L29" s="148">
        <f t="shared" si="86"/>
        <v>9.7785165990319278E-2</v>
      </c>
      <c r="M29" s="149">
        <f t="shared" si="87"/>
        <v>10.178000000000001</v>
      </c>
      <c r="N29" s="150">
        <f t="shared" si="88"/>
        <v>5.9950000000000001</v>
      </c>
      <c r="O29" s="150">
        <f t="shared" si="89"/>
        <v>27.706</v>
      </c>
      <c r="P29" s="151">
        <f t="shared" si="90"/>
        <v>0</v>
      </c>
      <c r="Q29" s="152">
        <f t="shared" si="91"/>
        <v>77</v>
      </c>
      <c r="R29" s="153">
        <f t="shared" si="92"/>
        <v>29.353771505471784</v>
      </c>
      <c r="S29" s="138">
        <f t="shared" si="93"/>
        <v>103</v>
      </c>
      <c r="T29" s="138">
        <f t="shared" si="94"/>
        <v>476</v>
      </c>
      <c r="U29" t="s">
        <v>113</v>
      </c>
      <c r="V29" t="s">
        <v>116</v>
      </c>
      <c r="W29" t="s">
        <v>113</v>
      </c>
      <c r="X29" s="4" t="s">
        <v>116</v>
      </c>
      <c r="Y29" s="4" t="s">
        <v>219</v>
      </c>
      <c r="Z29" s="4" t="s">
        <v>134</v>
      </c>
      <c r="AA29" s="4" t="s">
        <v>169</v>
      </c>
      <c r="AB29" s="4">
        <v>522</v>
      </c>
      <c r="AC29" s="4">
        <v>1718.0519999999999</v>
      </c>
      <c r="AD29" s="4">
        <v>728.59699999999998</v>
      </c>
      <c r="AE29" s="4">
        <v>2.3580000000000001</v>
      </c>
      <c r="AF29" s="4">
        <v>2.7</v>
      </c>
      <c r="AG29" s="4">
        <v>10.178000000000001</v>
      </c>
      <c r="AH29" s="4">
        <v>95.358267999999995</v>
      </c>
      <c r="AI29" s="4">
        <v>2.8408190000000002</v>
      </c>
      <c r="AJ29" s="4">
        <v>33.988275000000002</v>
      </c>
      <c r="AK29" s="4">
        <v>168</v>
      </c>
      <c r="AL29" s="4">
        <v>103</v>
      </c>
      <c r="AM29" s="4">
        <v>476</v>
      </c>
      <c r="AN29" s="4">
        <v>77</v>
      </c>
      <c r="AO29" s="4">
        <v>18.016812000000002</v>
      </c>
      <c r="AP29" s="4">
        <v>775.6</v>
      </c>
      <c r="AQ29" s="4">
        <v>0</v>
      </c>
      <c r="AR29" s="4">
        <v>34</v>
      </c>
      <c r="AS29" s="4">
        <v>34384</v>
      </c>
      <c r="AT29" s="4">
        <v>5.9950000000000001</v>
      </c>
      <c r="AU29" s="4">
        <v>27.706</v>
      </c>
      <c r="AV29" s="4">
        <v>0</v>
      </c>
      <c r="AW29" s="4">
        <v>0</v>
      </c>
      <c r="AX29" s="4">
        <v>0.46</v>
      </c>
      <c r="AY29">
        <v>0.87333333333333329</v>
      </c>
      <c r="AZ29" t="s">
        <v>68</v>
      </c>
      <c r="BA29" t="s">
        <v>196</v>
      </c>
      <c r="BB29">
        <v>1</v>
      </c>
      <c r="BC29" t="s">
        <v>281</v>
      </c>
      <c r="BD29">
        <v>1</v>
      </c>
      <c r="BE29">
        <v>19435.385000000002</v>
      </c>
      <c r="BF29">
        <v>8.8398145959032962E-2</v>
      </c>
      <c r="BG29">
        <v>7.7201047470888781E-2</v>
      </c>
      <c r="BH29">
        <v>88476.424999999988</v>
      </c>
      <c r="BI29">
        <v>1.9418189647694289E-2</v>
      </c>
      <c r="BJ29">
        <v>1.6958552292319677E-2</v>
      </c>
      <c r="BK29">
        <v>1</v>
      </c>
      <c r="BL29" t="s">
        <v>66</v>
      </c>
      <c r="BM29">
        <v>1</v>
      </c>
      <c r="BN29" t="s">
        <v>200</v>
      </c>
    </row>
  </sheetData>
  <sortState xmlns:xlrd2="http://schemas.microsoft.com/office/spreadsheetml/2017/richdata2" ref="U5:AX16">
    <sortCondition ref="Y5:Y16"/>
    <sortCondition ref="U5:U16"/>
  </sortState>
  <phoneticPr fontId="2" type="noConversion"/>
  <conditionalFormatting sqref="E1 E2:H3 E4 E5:H1048576">
    <cfRule type="containsText" dxfId="72" priority="1" operator="containsText" text="F">
      <formula>NOT(ISERROR(SEARCH("F",E1)))</formula>
    </cfRule>
    <cfRule type="containsText" dxfId="71" priority="2" operator="containsText" text="D">
      <formula>NOT(ISERROR(SEARCH("D",E1)))</formula>
    </cfRule>
    <cfRule type="containsText" dxfId="70" priority="3" operator="containsText" text="C">
      <formula>NOT(ISERROR(SEARCH("C",E1)))</formula>
    </cfRule>
    <cfRule type="containsText" dxfId="69" priority="4" operator="containsText" text="B">
      <formula>NOT(ISERROR(SEARCH("B",E1)))</formula>
    </cfRule>
    <cfRule type="containsText" dxfId="68" priority="5" operator="containsText" text="A">
      <formula>NOT(ISERROR(SEARCH("A",E1)))</formula>
    </cfRule>
    <cfRule type="containsText" dxfId="67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3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8"/>
      <c r="R1" s="208"/>
    </row>
    <row r="2" spans="1:78" ht="45" customHeight="1">
      <c r="A2" s="10" t="s">
        <v>32</v>
      </c>
      <c r="B2" s="31"/>
      <c r="C2" s="95"/>
      <c r="D2" s="102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149</v>
      </c>
      <c r="B3" s="32"/>
      <c r="E3" s="11"/>
      <c r="F3" s="8"/>
      <c r="G3" s="11"/>
      <c r="H3" s="11"/>
      <c r="X3" s="11"/>
      <c r="Y3" s="11"/>
    </row>
    <row r="4" spans="1:78" ht="40.5">
      <c r="A4" s="115" t="s">
        <v>38</v>
      </c>
      <c r="B4" s="116" t="s">
        <v>48</v>
      </c>
      <c r="C4" s="117" t="s">
        <v>135</v>
      </c>
      <c r="D4" s="117" t="s">
        <v>150</v>
      </c>
      <c r="E4" s="118" t="s">
        <v>139</v>
      </c>
      <c r="F4" s="116" t="s">
        <v>143</v>
      </c>
      <c r="G4" s="118" t="s">
        <v>141</v>
      </c>
      <c r="H4" s="118" t="s">
        <v>145</v>
      </c>
      <c r="I4" s="119" t="s">
        <v>147</v>
      </c>
      <c r="J4" s="118" t="s">
        <v>11</v>
      </c>
      <c r="K4" s="118" t="s">
        <v>12</v>
      </c>
      <c r="L4" s="118" t="s">
        <v>13</v>
      </c>
      <c r="M4" s="118" t="s">
        <v>70</v>
      </c>
      <c r="N4" s="118" t="s">
        <v>6</v>
      </c>
      <c r="O4" s="118" t="s">
        <v>7</v>
      </c>
      <c r="P4" s="118" t="s">
        <v>156</v>
      </c>
      <c r="Q4" s="211" t="s">
        <v>43</v>
      </c>
      <c r="R4" s="211" t="s">
        <v>44</v>
      </c>
      <c r="S4" s="13"/>
      <c r="T4" t="s">
        <v>42</v>
      </c>
      <c r="U4" t="s">
        <v>152</v>
      </c>
      <c r="V4" t="s">
        <v>153</v>
      </c>
      <c r="W4" t="s">
        <v>3</v>
      </c>
      <c r="X4" t="s">
        <v>19</v>
      </c>
      <c r="Y4" t="s">
        <v>8</v>
      </c>
      <c r="Z4" t="s">
        <v>15</v>
      </c>
      <c r="AA4" t="s">
        <v>2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17</v>
      </c>
      <c r="AH4" t="s">
        <v>25</v>
      </c>
      <c r="AI4" t="s">
        <v>39</v>
      </c>
      <c r="AJ4" t="s">
        <v>27</v>
      </c>
      <c r="AK4" t="s">
        <v>40</v>
      </c>
      <c r="AL4" t="s">
        <v>41</v>
      </c>
      <c r="AM4" s="265" t="s">
        <v>222</v>
      </c>
      <c r="AN4" s="265"/>
      <c r="AO4" s="266" t="s">
        <v>159</v>
      </c>
      <c r="AP4" s="267" t="s">
        <v>223</v>
      </c>
      <c r="AQ4" s="267" t="s">
        <v>140</v>
      </c>
      <c r="AR4" s="268" t="s">
        <v>31</v>
      </c>
      <c r="AS4" s="268" t="s">
        <v>0</v>
      </c>
      <c r="AT4" s="268" t="s">
        <v>9</v>
      </c>
      <c r="AU4" s="268" t="s">
        <v>29</v>
      </c>
      <c r="AV4" s="268" t="s">
        <v>153</v>
      </c>
      <c r="AW4" s="268" t="s">
        <v>64</v>
      </c>
      <c r="AX4" s="267" t="s">
        <v>224</v>
      </c>
      <c r="AY4" s="267" t="s">
        <v>119</v>
      </c>
      <c r="AZ4" s="267" t="s">
        <v>225</v>
      </c>
      <c r="BA4" s="267" t="s">
        <v>226</v>
      </c>
      <c r="BB4" s="269" t="s">
        <v>227</v>
      </c>
      <c r="BC4" s="270" t="s">
        <v>228</v>
      </c>
      <c r="BD4" s="271">
        <v>10</v>
      </c>
      <c r="BE4" s="272" t="s">
        <v>131</v>
      </c>
      <c r="BF4" s="273" t="s">
        <v>132</v>
      </c>
      <c r="BG4" s="273" t="s">
        <v>133</v>
      </c>
      <c r="BH4" s="273"/>
      <c r="BI4" s="273" t="s">
        <v>0</v>
      </c>
      <c r="BJ4" s="273" t="s">
        <v>71</v>
      </c>
      <c r="BK4" s="273" t="s">
        <v>64</v>
      </c>
      <c r="BL4" s="273" t="s">
        <v>151</v>
      </c>
      <c r="BM4" s="274" t="s">
        <v>137</v>
      </c>
      <c r="BN4" s="275" t="s">
        <v>142</v>
      </c>
      <c r="BO4" s="273" t="s">
        <v>140</v>
      </c>
      <c r="BP4" s="273" t="s">
        <v>144</v>
      </c>
      <c r="BQ4" t="s">
        <v>146</v>
      </c>
      <c r="BR4" t="s">
        <v>11</v>
      </c>
      <c r="BS4" t="s">
        <v>12</v>
      </c>
      <c r="BT4" t="s">
        <v>13</v>
      </c>
      <c r="BU4" t="s">
        <v>102</v>
      </c>
      <c r="BV4" t="s">
        <v>6</v>
      </c>
      <c r="BW4" t="s">
        <v>7</v>
      </c>
      <c r="BX4" t="s">
        <v>155</v>
      </c>
      <c r="BY4" t="s">
        <v>157</v>
      </c>
      <c r="BZ4" t="s">
        <v>158</v>
      </c>
    </row>
    <row r="5" spans="1:78" ht="16.5">
      <c r="A5" s="298" t="str">
        <f>BI5</f>
        <v>시영운수</v>
      </c>
      <c r="B5" s="120" t="str">
        <f>IF(BJ5="NULL", E5, BJ5)</f>
        <v>강준모</v>
      </c>
      <c r="C5" s="121" t="str">
        <f>BK5</f>
        <v>B</v>
      </c>
      <c r="D5" s="122">
        <f>BL5</f>
        <v>0.91795769006147154</v>
      </c>
      <c r="E5" s="123">
        <f>U5</f>
        <v>7042</v>
      </c>
      <c r="F5" s="124" t="str">
        <f t="shared" ref="F5:I6" si="0">BN5</f>
        <v>29</v>
      </c>
      <c r="G5" s="125" t="str">
        <f t="shared" si="0"/>
        <v>73아1024</v>
      </c>
      <c r="H5" s="126">
        <f t="shared" si="0"/>
        <v>2</v>
      </c>
      <c r="I5" s="127">
        <f t="shared" si="0"/>
        <v>2803.3519999999999</v>
      </c>
      <c r="J5" s="128">
        <f>AB5/AA5</f>
        <v>8.1331702797359934E-2</v>
      </c>
      <c r="K5" s="128">
        <f>AC5/AA5</f>
        <v>0.30898965484932328</v>
      </c>
      <c r="L5" s="128">
        <f>AD5/I5</f>
        <v>0.15802510708608838</v>
      </c>
      <c r="M5" s="129">
        <f>Z5</f>
        <v>11.898</v>
      </c>
      <c r="N5" s="130">
        <f>BV5</f>
        <v>3.5671581735008666E-2</v>
      </c>
      <c r="O5" s="130">
        <f>BW5</f>
        <v>1.2128337789902945</v>
      </c>
      <c r="P5" s="212">
        <f>AK5</f>
        <v>65</v>
      </c>
      <c r="Q5" s="213">
        <f>AE5</f>
        <v>1</v>
      </c>
      <c r="R5" s="213">
        <f>AF5</f>
        <v>34</v>
      </c>
      <c r="T5">
        <v>522</v>
      </c>
      <c r="U5">
        <v>7042</v>
      </c>
      <c r="V5" t="s">
        <v>282</v>
      </c>
      <c r="W5">
        <v>2803.3519999999999</v>
      </c>
      <c r="X5">
        <v>1145.99</v>
      </c>
      <c r="Y5">
        <v>2.4460000000000002</v>
      </c>
      <c r="Z5">
        <v>11.898</v>
      </c>
      <c r="AA5">
        <v>235.00411700000001</v>
      </c>
      <c r="AB5">
        <v>19.113285000000001</v>
      </c>
      <c r="AC5">
        <v>72.613840999999994</v>
      </c>
      <c r="AD5">
        <v>443</v>
      </c>
      <c r="AE5">
        <v>1</v>
      </c>
      <c r="AF5">
        <v>34</v>
      </c>
      <c r="AG5">
        <v>65</v>
      </c>
      <c r="AH5">
        <v>11.928948</v>
      </c>
      <c r="AI5">
        <v>4.8</v>
      </c>
      <c r="AJ5">
        <v>0</v>
      </c>
      <c r="AK5">
        <v>65</v>
      </c>
      <c r="AL5">
        <v>65058</v>
      </c>
      <c r="AM5" s="226">
        <v>0.91795769006147154</v>
      </c>
      <c r="AN5" s="226" t="s">
        <v>67</v>
      </c>
      <c r="AO5" s="276">
        <v>2668.0889999999999</v>
      </c>
      <c r="AP5" s="276" t="s">
        <v>283</v>
      </c>
      <c r="AQ5" s="276" t="s">
        <v>113</v>
      </c>
      <c r="AR5" s="226" t="s">
        <v>116</v>
      </c>
      <c r="AS5" s="226" t="s">
        <v>113</v>
      </c>
      <c r="AT5" s="226" t="s">
        <v>116</v>
      </c>
      <c r="AU5" s="226" t="s">
        <v>280</v>
      </c>
      <c r="AV5" s="226" t="s">
        <v>282</v>
      </c>
      <c r="AW5" s="226" t="s">
        <v>67</v>
      </c>
      <c r="AX5" s="226">
        <v>7042</v>
      </c>
      <c r="AY5" s="226" t="s">
        <v>236</v>
      </c>
      <c r="AZ5" s="226">
        <v>1</v>
      </c>
      <c r="BA5" s="226" t="s">
        <v>210</v>
      </c>
      <c r="BB5" s="277">
        <v>2</v>
      </c>
      <c r="BC5" s="278">
        <v>1</v>
      </c>
      <c r="BD5" s="279"/>
      <c r="BE5" s="272" t="s">
        <v>192</v>
      </c>
      <c r="BF5" s="226" t="s">
        <v>193</v>
      </c>
      <c r="BG5" s="226" t="s">
        <v>192</v>
      </c>
      <c r="BH5" s="226"/>
      <c r="BI5" s="226" t="s">
        <v>113</v>
      </c>
      <c r="BJ5" s="226" t="s">
        <v>282</v>
      </c>
      <c r="BK5" s="226" t="s">
        <v>67</v>
      </c>
      <c r="BL5" s="280">
        <v>0.91795769006147154</v>
      </c>
      <c r="BM5" s="281">
        <v>7042</v>
      </c>
      <c r="BN5" s="226" t="s">
        <v>116</v>
      </c>
      <c r="BO5" s="226" t="s">
        <v>280</v>
      </c>
      <c r="BP5" s="226">
        <v>2</v>
      </c>
      <c r="BQ5">
        <v>2803.3519999999999</v>
      </c>
      <c r="BR5">
        <v>8.1331702797359934E-2</v>
      </c>
      <c r="BS5">
        <v>0.30898965484932328</v>
      </c>
      <c r="BT5">
        <v>0.15802510708608838</v>
      </c>
      <c r="BU5">
        <v>11.898</v>
      </c>
      <c r="BV5">
        <v>3.5671581735008666E-2</v>
      </c>
      <c r="BW5">
        <v>1.2128337789902945</v>
      </c>
      <c r="BX5">
        <v>65</v>
      </c>
      <c r="BY5">
        <v>1</v>
      </c>
      <c r="BZ5">
        <v>34</v>
      </c>
    </row>
    <row r="6" spans="1:78" ht="16.5">
      <c r="A6" s="299" t="str">
        <f>BI6</f>
        <v>시영운수</v>
      </c>
      <c r="B6" s="104" t="str">
        <f>IF(BJ6="NULL", E6, BJ6)</f>
        <v>김기호</v>
      </c>
      <c r="C6" s="105" t="str">
        <f>BK6</f>
        <v>B</v>
      </c>
      <c r="D6" s="106">
        <f>BL6</f>
        <v>0.92000000000000015</v>
      </c>
      <c r="E6" s="107">
        <f>U6</f>
        <v>3329</v>
      </c>
      <c r="F6" s="108" t="str">
        <f t="shared" si="0"/>
        <v>15</v>
      </c>
      <c r="G6" s="109" t="str">
        <f t="shared" si="0"/>
        <v>70바1506</v>
      </c>
      <c r="H6" s="110">
        <f t="shared" si="0"/>
        <v>1</v>
      </c>
      <c r="I6" s="111">
        <f t="shared" si="0"/>
        <v>5151.0370000000003</v>
      </c>
      <c r="J6" s="112">
        <f>AB6/AA6</f>
        <v>3.0888572894925255E-2</v>
      </c>
      <c r="K6" s="112">
        <f>AC6/AA6</f>
        <v>0.43196523076649357</v>
      </c>
      <c r="L6" s="112">
        <f>AD6/I6</f>
        <v>0.1865643752898688</v>
      </c>
      <c r="M6" s="113">
        <f>Z6</f>
        <v>12.69</v>
      </c>
      <c r="N6" s="114">
        <f>BV6</f>
        <v>8.3284200831793669</v>
      </c>
      <c r="O6" s="114">
        <f>BW6</f>
        <v>54.95980712233284</v>
      </c>
      <c r="P6" s="214">
        <f>AK6</f>
        <v>159</v>
      </c>
      <c r="Q6" s="215">
        <f>AE6</f>
        <v>429</v>
      </c>
      <c r="R6" s="215">
        <f>AF6</f>
        <v>2831</v>
      </c>
      <c r="T6">
        <v>522</v>
      </c>
      <c r="U6">
        <v>3329</v>
      </c>
      <c r="V6" t="s">
        <v>176</v>
      </c>
      <c r="W6">
        <v>5151.0370000000003</v>
      </c>
      <c r="X6">
        <v>2434.34</v>
      </c>
      <c r="Y6">
        <v>2.1160000000000001</v>
      </c>
      <c r="Z6">
        <v>12.69</v>
      </c>
      <c r="AA6">
        <v>352.18745899999999</v>
      </c>
      <c r="AB6">
        <v>10.878568</v>
      </c>
      <c r="AC6">
        <v>152.13273699999999</v>
      </c>
      <c r="AD6">
        <v>961</v>
      </c>
      <c r="AE6">
        <v>429</v>
      </c>
      <c r="AF6">
        <v>2831</v>
      </c>
      <c r="AG6">
        <v>83</v>
      </c>
      <c r="AH6">
        <v>14.625838</v>
      </c>
      <c r="AI6">
        <v>6559</v>
      </c>
      <c r="AJ6">
        <v>21.8</v>
      </c>
      <c r="AK6">
        <v>159</v>
      </c>
      <c r="AL6">
        <v>92029</v>
      </c>
      <c r="AM6" s="226">
        <v>0.92000000000000015</v>
      </c>
      <c r="AN6" s="226" t="s">
        <v>67</v>
      </c>
      <c r="AO6" s="276">
        <v>5151.0370000000003</v>
      </c>
      <c r="AP6" s="276" t="s">
        <v>284</v>
      </c>
      <c r="AQ6" s="276" t="s">
        <v>113</v>
      </c>
      <c r="AR6" s="226" t="s">
        <v>114</v>
      </c>
      <c r="AS6" s="226" t="s">
        <v>113</v>
      </c>
      <c r="AT6" s="226" t="s">
        <v>114</v>
      </c>
      <c r="AU6" s="226" t="s">
        <v>168</v>
      </c>
      <c r="AV6" s="226" t="s">
        <v>176</v>
      </c>
      <c r="AW6" s="226" t="s">
        <v>67</v>
      </c>
      <c r="AX6" s="226">
        <v>3329</v>
      </c>
      <c r="AY6" s="226" t="s">
        <v>229</v>
      </c>
      <c r="AZ6" s="226">
        <v>3</v>
      </c>
      <c r="BA6" s="226" t="s">
        <v>261</v>
      </c>
      <c r="BB6" s="277">
        <v>1</v>
      </c>
      <c r="BC6" s="278">
        <v>1</v>
      </c>
      <c r="BD6" s="279"/>
      <c r="BE6" s="272" t="s">
        <v>65</v>
      </c>
      <c r="BF6" s="226">
        <v>-1</v>
      </c>
      <c r="BG6" s="226" t="s">
        <v>215</v>
      </c>
      <c r="BH6" s="226"/>
      <c r="BI6" s="226" t="s">
        <v>113</v>
      </c>
      <c r="BJ6" s="226" t="s">
        <v>176</v>
      </c>
      <c r="BK6" s="226" t="s">
        <v>67</v>
      </c>
      <c r="BL6" s="280">
        <v>0.92000000000000015</v>
      </c>
      <c r="BM6" s="281">
        <v>3329</v>
      </c>
      <c r="BN6" s="226" t="s">
        <v>114</v>
      </c>
      <c r="BO6" s="226" t="s">
        <v>168</v>
      </c>
      <c r="BP6" s="226">
        <v>1</v>
      </c>
      <c r="BQ6">
        <v>5151.0370000000003</v>
      </c>
      <c r="BR6">
        <v>3.0888572894925255E-2</v>
      </c>
      <c r="BS6">
        <v>0.43196523076649357</v>
      </c>
      <c r="BT6">
        <v>0.1865643752898688</v>
      </c>
      <c r="BU6">
        <v>12.69</v>
      </c>
      <c r="BV6">
        <v>8.3284200831793669</v>
      </c>
      <c r="BW6">
        <v>54.95980712233284</v>
      </c>
      <c r="BX6">
        <v>159</v>
      </c>
      <c r="BY6">
        <v>429</v>
      </c>
      <c r="BZ6">
        <v>2831</v>
      </c>
    </row>
    <row r="7" spans="1:78" ht="16.5">
      <c r="A7" s="298" t="str">
        <f t="shared" ref="A7:A20" si="1">BI7</f>
        <v>시영운수</v>
      </c>
      <c r="B7" s="120" t="str">
        <f t="shared" ref="B7:B20" si="2">IF(BJ7="NULL", E7, BJ7)</f>
        <v>김대복</v>
      </c>
      <c r="C7" s="121" t="str">
        <f t="shared" ref="C7:C20" si="3">BK7</f>
        <v>B</v>
      </c>
      <c r="D7" s="122">
        <f t="shared" ref="D7:D20" si="4">BL7</f>
        <v>0.9017391304347826</v>
      </c>
      <c r="E7" s="123">
        <f t="shared" ref="E7:E20" si="5">U7</f>
        <v>2915</v>
      </c>
      <c r="F7" s="124" t="str">
        <f t="shared" ref="F7:F20" si="6">BN7</f>
        <v>15</v>
      </c>
      <c r="G7" s="125" t="str">
        <f t="shared" ref="G7:G20" si="7">BO7</f>
        <v>70바1532</v>
      </c>
      <c r="H7" s="126">
        <f t="shared" ref="H7:H20" si="8">BP7</f>
        <v>1</v>
      </c>
      <c r="I7" s="127">
        <f t="shared" ref="I7:I20" si="9">BQ7</f>
        <v>615.95600000000002</v>
      </c>
      <c r="J7" s="128">
        <f t="shared" ref="J7:J20" si="10">AB7/AA7</f>
        <v>2.4007123023157367E-2</v>
      </c>
      <c r="K7" s="128">
        <f t="shared" ref="K7:K20" si="11">AC7/AA7</f>
        <v>0.36755043240376611</v>
      </c>
      <c r="L7" s="128">
        <f t="shared" ref="L7:L20" si="12">AD7/I7</f>
        <v>0.15423179577762047</v>
      </c>
      <c r="M7" s="129">
        <f t="shared" ref="M7:M20" si="13">Z7</f>
        <v>12.039</v>
      </c>
      <c r="N7" s="130">
        <f t="shared" ref="N7:N20" si="14">BV7</f>
        <v>0</v>
      </c>
      <c r="O7" s="130">
        <f t="shared" ref="O7:O20" si="15">BW7</f>
        <v>2.4352388806992709</v>
      </c>
      <c r="P7" s="212">
        <f t="shared" ref="P7:P20" si="16">AK7</f>
        <v>12</v>
      </c>
      <c r="Q7" s="213">
        <f t="shared" ref="Q7:Q20" si="17">AE7</f>
        <v>0</v>
      </c>
      <c r="R7" s="213">
        <f t="shared" ref="R7:R20" si="18">AF7</f>
        <v>15</v>
      </c>
      <c r="T7">
        <v>522</v>
      </c>
      <c r="U7">
        <v>2915</v>
      </c>
      <c r="V7" t="s">
        <v>285</v>
      </c>
      <c r="W7">
        <v>615.95600000000002</v>
      </c>
      <c r="X7">
        <v>296.98</v>
      </c>
      <c r="Y7">
        <v>2.0739999999999998</v>
      </c>
      <c r="Z7">
        <v>12.039</v>
      </c>
      <c r="AA7">
        <v>43.077215000000002</v>
      </c>
      <c r="AB7">
        <v>1.03416</v>
      </c>
      <c r="AC7">
        <v>15.833049000000001</v>
      </c>
      <c r="AD7">
        <v>95</v>
      </c>
      <c r="AE7">
        <v>0</v>
      </c>
      <c r="AF7">
        <v>15</v>
      </c>
      <c r="AG7">
        <v>71</v>
      </c>
      <c r="AH7">
        <v>14.298881</v>
      </c>
      <c r="AI7">
        <v>87.8</v>
      </c>
      <c r="AJ7">
        <v>0</v>
      </c>
      <c r="AK7">
        <v>12</v>
      </c>
      <c r="AL7">
        <v>4920</v>
      </c>
      <c r="AM7" s="226">
        <v>0.9017391304347826</v>
      </c>
      <c r="AN7" s="226" t="s">
        <v>67</v>
      </c>
      <c r="AO7" s="276">
        <v>615.95600000000002</v>
      </c>
      <c r="AP7" s="276" t="s">
        <v>286</v>
      </c>
      <c r="AQ7" s="276" t="s">
        <v>113</v>
      </c>
      <c r="AR7" s="226" t="s">
        <v>114</v>
      </c>
      <c r="AS7" s="226" t="s">
        <v>113</v>
      </c>
      <c r="AT7" s="226" t="s">
        <v>114</v>
      </c>
      <c r="AU7" s="226" t="s">
        <v>267</v>
      </c>
      <c r="AV7" s="226" t="s">
        <v>285</v>
      </c>
      <c r="AW7" s="226" t="s">
        <v>67</v>
      </c>
      <c r="AX7" s="226">
        <v>2915</v>
      </c>
      <c r="AY7" s="226" t="s">
        <v>229</v>
      </c>
      <c r="AZ7" s="226">
        <v>9</v>
      </c>
      <c r="BA7" s="226" t="s">
        <v>287</v>
      </c>
      <c r="BB7" s="277">
        <v>1</v>
      </c>
      <c r="BC7" s="278">
        <v>1</v>
      </c>
      <c r="BD7" s="279"/>
      <c r="BE7" s="272" t="s">
        <v>192</v>
      </c>
      <c r="BF7" s="226" t="s">
        <v>193</v>
      </c>
      <c r="BG7" s="226" t="s">
        <v>192</v>
      </c>
      <c r="BH7" s="226"/>
      <c r="BI7" s="226" t="s">
        <v>113</v>
      </c>
      <c r="BJ7" s="226" t="s">
        <v>285</v>
      </c>
      <c r="BK7" s="226" t="s">
        <v>67</v>
      </c>
      <c r="BL7" s="280">
        <v>0.9017391304347826</v>
      </c>
      <c r="BM7" s="281">
        <v>2915</v>
      </c>
      <c r="BN7" s="226" t="s">
        <v>114</v>
      </c>
      <c r="BO7" s="226" t="s">
        <v>267</v>
      </c>
      <c r="BP7" s="226">
        <v>1</v>
      </c>
      <c r="BQ7">
        <v>615.95600000000002</v>
      </c>
      <c r="BR7">
        <v>2.4007123023157367E-2</v>
      </c>
      <c r="BS7">
        <v>0.36755043240376611</v>
      </c>
      <c r="BT7">
        <v>0.15423179577762047</v>
      </c>
      <c r="BU7">
        <v>12.039</v>
      </c>
      <c r="BV7">
        <v>0</v>
      </c>
      <c r="BW7">
        <v>2.4352388806992709</v>
      </c>
      <c r="BX7">
        <v>12</v>
      </c>
      <c r="BY7">
        <v>0</v>
      </c>
      <c r="BZ7">
        <v>15</v>
      </c>
    </row>
    <row r="8" spans="1:78" ht="16.5">
      <c r="A8" s="299" t="str">
        <f t="shared" si="1"/>
        <v>시영운수</v>
      </c>
      <c r="B8" s="104" t="str">
        <f t="shared" si="2"/>
        <v>김삼교</v>
      </c>
      <c r="C8" s="105" t="str">
        <f t="shared" si="3"/>
        <v>D</v>
      </c>
      <c r="D8" s="106">
        <f t="shared" si="4"/>
        <v>0.84318181818181814</v>
      </c>
      <c r="E8" s="107">
        <f t="shared" si="5"/>
        <v>1761</v>
      </c>
      <c r="F8" s="108" t="str">
        <f t="shared" si="6"/>
        <v>15</v>
      </c>
      <c r="G8" s="109" t="str">
        <f t="shared" si="7"/>
        <v>70바1516</v>
      </c>
      <c r="H8" s="110">
        <f t="shared" si="8"/>
        <v>1</v>
      </c>
      <c r="I8" s="111">
        <f t="shared" si="9"/>
        <v>1852.1849999999999</v>
      </c>
      <c r="J8" s="112">
        <f t="shared" si="10"/>
        <v>4.2162144237783056E-2</v>
      </c>
      <c r="K8" s="112">
        <f t="shared" si="11"/>
        <v>0.4093312819367359</v>
      </c>
      <c r="L8" s="112">
        <f t="shared" si="12"/>
        <v>0.2046231882884269</v>
      </c>
      <c r="M8" s="113">
        <f t="shared" si="13"/>
        <v>15.194000000000001</v>
      </c>
      <c r="N8" s="114">
        <f t="shared" si="14"/>
        <v>0.10798057429468438</v>
      </c>
      <c r="O8" s="114">
        <f t="shared" si="15"/>
        <v>3.7253298131666113</v>
      </c>
      <c r="P8" s="214">
        <f t="shared" si="16"/>
        <v>55</v>
      </c>
      <c r="Q8" s="215">
        <f t="shared" si="17"/>
        <v>2</v>
      </c>
      <c r="R8" s="215">
        <f t="shared" si="18"/>
        <v>69</v>
      </c>
      <c r="T8">
        <v>522</v>
      </c>
      <c r="U8">
        <v>1761</v>
      </c>
      <c r="V8" t="s">
        <v>177</v>
      </c>
      <c r="W8">
        <v>1852.1849999999999</v>
      </c>
      <c r="X8">
        <v>998.62699999999995</v>
      </c>
      <c r="Y8">
        <v>1.855</v>
      </c>
      <c r="Z8">
        <v>15.194000000000001</v>
      </c>
      <c r="AA8">
        <v>142.76192800000001</v>
      </c>
      <c r="AB8">
        <v>6.0191489999999996</v>
      </c>
      <c r="AC8">
        <v>58.436923</v>
      </c>
      <c r="AD8">
        <v>379</v>
      </c>
      <c r="AE8">
        <v>2</v>
      </c>
      <c r="AF8">
        <v>69</v>
      </c>
      <c r="AG8">
        <v>63</v>
      </c>
      <c r="AH8">
        <v>12.973941999999999</v>
      </c>
      <c r="AI8">
        <v>27.9</v>
      </c>
      <c r="AJ8">
        <v>0</v>
      </c>
      <c r="AK8">
        <v>55</v>
      </c>
      <c r="AL8">
        <v>46764</v>
      </c>
      <c r="AM8" s="226">
        <v>0.84318181818181814</v>
      </c>
      <c r="AN8" s="226" t="s">
        <v>66</v>
      </c>
      <c r="AO8" s="276">
        <v>1852.1849999999999</v>
      </c>
      <c r="AP8" s="276" t="s">
        <v>288</v>
      </c>
      <c r="AQ8" s="276" t="s">
        <v>113</v>
      </c>
      <c r="AR8" s="226" t="s">
        <v>114</v>
      </c>
      <c r="AS8" s="226" t="s">
        <v>113</v>
      </c>
      <c r="AT8" s="226" t="s">
        <v>114</v>
      </c>
      <c r="AU8" s="226" t="s">
        <v>170</v>
      </c>
      <c r="AV8" s="226" t="s">
        <v>177</v>
      </c>
      <c r="AW8" s="226" t="s">
        <v>66</v>
      </c>
      <c r="AX8" s="226">
        <v>1761</v>
      </c>
      <c r="AY8" s="226" t="s">
        <v>231</v>
      </c>
      <c r="AZ8" s="226">
        <v>1</v>
      </c>
      <c r="BA8" s="226" t="s">
        <v>190</v>
      </c>
      <c r="BB8" s="277">
        <v>1</v>
      </c>
      <c r="BC8" s="278">
        <v>1</v>
      </c>
      <c r="BD8" s="279"/>
      <c r="BE8" s="272" t="s">
        <v>66</v>
      </c>
      <c r="BF8" s="226">
        <v>0</v>
      </c>
      <c r="BG8" s="226" t="s">
        <v>184</v>
      </c>
      <c r="BH8" s="226"/>
      <c r="BI8" s="226" t="s">
        <v>113</v>
      </c>
      <c r="BJ8" s="226" t="s">
        <v>177</v>
      </c>
      <c r="BK8" s="226" t="s">
        <v>66</v>
      </c>
      <c r="BL8" s="280">
        <v>0.84318181818181814</v>
      </c>
      <c r="BM8" s="281">
        <v>1761</v>
      </c>
      <c r="BN8" s="226" t="s">
        <v>114</v>
      </c>
      <c r="BO8" s="226" t="s">
        <v>170</v>
      </c>
      <c r="BP8" s="226">
        <v>1</v>
      </c>
      <c r="BQ8">
        <v>1852.1849999999999</v>
      </c>
      <c r="BR8">
        <v>4.2162144237783056E-2</v>
      </c>
      <c r="BS8">
        <v>0.4093312819367359</v>
      </c>
      <c r="BT8">
        <v>0.2046231882884269</v>
      </c>
      <c r="BU8">
        <v>15.194000000000001</v>
      </c>
      <c r="BV8">
        <v>0.10798057429468438</v>
      </c>
      <c r="BW8">
        <v>3.7253298131666113</v>
      </c>
      <c r="BX8">
        <v>55</v>
      </c>
      <c r="BY8">
        <v>2</v>
      </c>
      <c r="BZ8">
        <v>69</v>
      </c>
    </row>
    <row r="9" spans="1:78" ht="16.5">
      <c r="A9" s="298" t="str">
        <f t="shared" si="1"/>
        <v>시영운수</v>
      </c>
      <c r="B9" s="120" t="str">
        <f t="shared" si="2"/>
        <v>김성중</v>
      </c>
      <c r="C9" s="121" t="str">
        <f t="shared" si="3"/>
        <v>B</v>
      </c>
      <c r="D9" s="122">
        <f t="shared" si="4"/>
        <v>0.91190476190476188</v>
      </c>
      <c r="E9" s="123">
        <f t="shared" si="5"/>
        <v>3684</v>
      </c>
      <c r="F9" s="124" t="str">
        <f t="shared" si="6"/>
        <v>15</v>
      </c>
      <c r="G9" s="125" t="str">
        <f t="shared" si="7"/>
        <v>70바1525</v>
      </c>
      <c r="H9" s="126">
        <f t="shared" si="8"/>
        <v>1</v>
      </c>
      <c r="I9" s="127">
        <f t="shared" si="9"/>
        <v>1320.308</v>
      </c>
      <c r="J9" s="128">
        <f t="shared" si="10"/>
        <v>4.7972676862012547E-3</v>
      </c>
      <c r="K9" s="128">
        <f t="shared" si="11"/>
        <v>0.33978721809835261</v>
      </c>
      <c r="L9" s="128">
        <f t="shared" si="12"/>
        <v>0.19919594518854691</v>
      </c>
      <c r="M9" s="129">
        <f t="shared" si="13"/>
        <v>10.449</v>
      </c>
      <c r="N9" s="130">
        <f t="shared" si="14"/>
        <v>0.30295961245406378</v>
      </c>
      <c r="O9" s="130">
        <f t="shared" si="15"/>
        <v>6.7408513771029188</v>
      </c>
      <c r="P9" s="212">
        <f t="shared" si="16"/>
        <v>23</v>
      </c>
      <c r="Q9" s="213">
        <f t="shared" si="17"/>
        <v>4</v>
      </c>
      <c r="R9" s="213">
        <f t="shared" si="18"/>
        <v>89</v>
      </c>
      <c r="T9">
        <v>522</v>
      </c>
      <c r="U9">
        <v>3684</v>
      </c>
      <c r="V9" t="s">
        <v>289</v>
      </c>
      <c r="W9">
        <v>1320.308</v>
      </c>
      <c r="X9">
        <v>689.63300000000004</v>
      </c>
      <c r="Y9">
        <v>1.915</v>
      </c>
      <c r="Z9">
        <v>10.449</v>
      </c>
      <c r="AA9">
        <v>88.646918999999997</v>
      </c>
      <c r="AB9">
        <v>0.425263</v>
      </c>
      <c r="AC9">
        <v>30.121089999999999</v>
      </c>
      <c r="AD9">
        <v>263</v>
      </c>
      <c r="AE9">
        <v>4</v>
      </c>
      <c r="AF9">
        <v>89</v>
      </c>
      <c r="AG9">
        <v>66</v>
      </c>
      <c r="AH9">
        <v>14.894007999999999</v>
      </c>
      <c r="AI9">
        <v>17.3</v>
      </c>
      <c r="AJ9">
        <v>0</v>
      </c>
      <c r="AK9">
        <v>23</v>
      </c>
      <c r="AL9">
        <v>9364</v>
      </c>
      <c r="AM9" s="226">
        <v>0.91190476190476188</v>
      </c>
      <c r="AN9" s="226" t="s">
        <v>67</v>
      </c>
      <c r="AO9" s="276">
        <v>1320.308</v>
      </c>
      <c r="AP9" s="276" t="s">
        <v>290</v>
      </c>
      <c r="AQ9" s="276" t="s">
        <v>113</v>
      </c>
      <c r="AR9" s="226" t="s">
        <v>114</v>
      </c>
      <c r="AS9" s="226" t="s">
        <v>113</v>
      </c>
      <c r="AT9" s="226" t="s">
        <v>114</v>
      </c>
      <c r="AU9" s="226" t="s">
        <v>264</v>
      </c>
      <c r="AV9" s="226" t="s">
        <v>289</v>
      </c>
      <c r="AW9" s="226" t="s">
        <v>67</v>
      </c>
      <c r="AX9" s="226">
        <v>3684</v>
      </c>
      <c r="AY9" s="226" t="s">
        <v>229</v>
      </c>
      <c r="AZ9" s="226">
        <v>6</v>
      </c>
      <c r="BA9" s="226" t="s">
        <v>291</v>
      </c>
      <c r="BB9" s="277">
        <v>1</v>
      </c>
      <c r="BC9" s="278">
        <v>1</v>
      </c>
      <c r="BD9" s="279"/>
      <c r="BE9" s="272" t="s">
        <v>192</v>
      </c>
      <c r="BF9" s="226" t="s">
        <v>193</v>
      </c>
      <c r="BG9" s="226" t="s">
        <v>192</v>
      </c>
      <c r="BH9" s="226"/>
      <c r="BI9" s="226" t="s">
        <v>113</v>
      </c>
      <c r="BJ9" s="226" t="s">
        <v>289</v>
      </c>
      <c r="BK9" s="226" t="s">
        <v>67</v>
      </c>
      <c r="BL9" s="280">
        <v>0.91190476190476188</v>
      </c>
      <c r="BM9" s="281">
        <v>3684</v>
      </c>
      <c r="BN9" s="226" t="s">
        <v>114</v>
      </c>
      <c r="BO9" s="226" t="s">
        <v>264</v>
      </c>
      <c r="BP9" s="226">
        <v>1</v>
      </c>
      <c r="BQ9">
        <v>1320.308</v>
      </c>
      <c r="BR9">
        <v>4.7972676862012547E-3</v>
      </c>
      <c r="BS9">
        <v>0.33978721809835261</v>
      </c>
      <c r="BT9">
        <v>0.19919594518854691</v>
      </c>
      <c r="BU9">
        <v>10.449</v>
      </c>
      <c r="BV9">
        <v>0.30295961245406378</v>
      </c>
      <c r="BW9">
        <v>6.7408513771029188</v>
      </c>
      <c r="BX9">
        <v>23</v>
      </c>
      <c r="BY9">
        <v>4</v>
      </c>
      <c r="BZ9">
        <v>89</v>
      </c>
    </row>
    <row r="10" spans="1:78" ht="16.5">
      <c r="A10" s="299" t="str">
        <f t="shared" si="1"/>
        <v>시영운수</v>
      </c>
      <c r="B10" s="104" t="str">
        <f t="shared" si="2"/>
        <v>김재호</v>
      </c>
      <c r="C10" s="105" t="str">
        <f t="shared" si="3"/>
        <v>D</v>
      </c>
      <c r="D10" s="106">
        <f t="shared" si="4"/>
        <v>0.84380952380952379</v>
      </c>
      <c r="E10" s="107">
        <f t="shared" si="5"/>
        <v>3222</v>
      </c>
      <c r="F10" s="108" t="str">
        <f t="shared" si="6"/>
        <v>28-1</v>
      </c>
      <c r="G10" s="109" t="str">
        <f t="shared" si="7"/>
        <v>70바1534</v>
      </c>
      <c r="H10" s="110">
        <f t="shared" si="8"/>
        <v>1</v>
      </c>
      <c r="I10" s="111">
        <f t="shared" si="9"/>
        <v>2070.4259999999999</v>
      </c>
      <c r="J10" s="112">
        <f t="shared" si="10"/>
        <v>1.8428754561586377E-2</v>
      </c>
      <c r="K10" s="112">
        <f t="shared" si="11"/>
        <v>0.39579525223384526</v>
      </c>
      <c r="L10" s="112">
        <f t="shared" si="12"/>
        <v>0.168564343763071</v>
      </c>
      <c r="M10" s="113">
        <f t="shared" si="13"/>
        <v>12.193</v>
      </c>
      <c r="N10" s="114">
        <f t="shared" si="14"/>
        <v>0.24149619450296703</v>
      </c>
      <c r="O10" s="114">
        <f t="shared" si="15"/>
        <v>3.9605375898486592</v>
      </c>
      <c r="P10" s="214">
        <f t="shared" si="16"/>
        <v>58</v>
      </c>
      <c r="Q10" s="215">
        <f t="shared" si="17"/>
        <v>5</v>
      </c>
      <c r="R10" s="215">
        <f t="shared" si="18"/>
        <v>82</v>
      </c>
      <c r="T10">
        <v>522</v>
      </c>
      <c r="U10">
        <v>3222</v>
      </c>
      <c r="V10" t="s">
        <v>220</v>
      </c>
      <c r="W10">
        <v>2070.4259999999999</v>
      </c>
      <c r="X10">
        <v>1168.721</v>
      </c>
      <c r="Y10">
        <v>1.772</v>
      </c>
      <c r="Z10">
        <v>12.193</v>
      </c>
      <c r="AA10">
        <v>174.63497000000001</v>
      </c>
      <c r="AB10">
        <v>3.218305</v>
      </c>
      <c r="AC10">
        <v>69.119692000000001</v>
      </c>
      <c r="AD10">
        <v>349</v>
      </c>
      <c r="AE10">
        <v>5</v>
      </c>
      <c r="AF10">
        <v>82</v>
      </c>
      <c r="AG10">
        <v>64</v>
      </c>
      <c r="AH10">
        <v>11.855734999999999</v>
      </c>
      <c r="AI10">
        <v>7.3</v>
      </c>
      <c r="AJ10">
        <v>0</v>
      </c>
      <c r="AK10">
        <v>58</v>
      </c>
      <c r="AL10">
        <v>27433</v>
      </c>
      <c r="AM10" s="226">
        <v>0.84380952380952379</v>
      </c>
      <c r="AN10" s="226" t="s">
        <v>66</v>
      </c>
      <c r="AO10" s="276">
        <v>2070.4259999999999</v>
      </c>
      <c r="AP10" s="276" t="s">
        <v>292</v>
      </c>
      <c r="AQ10" s="276" t="s">
        <v>113</v>
      </c>
      <c r="AR10" s="226" t="s">
        <v>115</v>
      </c>
      <c r="AS10" s="226" t="s">
        <v>113</v>
      </c>
      <c r="AT10" s="226" t="s">
        <v>115</v>
      </c>
      <c r="AU10" s="226" t="s">
        <v>216</v>
      </c>
      <c r="AV10" s="226" t="s">
        <v>220</v>
      </c>
      <c r="AW10" s="226" t="s">
        <v>66</v>
      </c>
      <c r="AX10" s="226">
        <v>3222</v>
      </c>
      <c r="AY10" s="226" t="s">
        <v>232</v>
      </c>
      <c r="AZ10" s="226">
        <v>3</v>
      </c>
      <c r="BA10" s="226" t="s">
        <v>218</v>
      </c>
      <c r="BB10" s="277">
        <v>1</v>
      </c>
      <c r="BC10" s="278">
        <v>1</v>
      </c>
      <c r="BD10" s="279"/>
      <c r="BE10" s="272" t="s">
        <v>66</v>
      </c>
      <c r="BF10" s="226">
        <v>0</v>
      </c>
      <c r="BG10" s="226" t="s">
        <v>184</v>
      </c>
      <c r="BH10" s="226"/>
      <c r="BI10" s="226" t="s">
        <v>113</v>
      </c>
      <c r="BJ10" s="226" t="s">
        <v>220</v>
      </c>
      <c r="BK10" s="226" t="s">
        <v>66</v>
      </c>
      <c r="BL10" s="280">
        <v>0.84380952380952379</v>
      </c>
      <c r="BM10" s="281">
        <v>3222</v>
      </c>
      <c r="BN10" s="226" t="s">
        <v>115</v>
      </c>
      <c r="BO10" s="226" t="s">
        <v>216</v>
      </c>
      <c r="BP10" s="226">
        <v>1</v>
      </c>
      <c r="BQ10">
        <v>2070.4259999999999</v>
      </c>
      <c r="BR10">
        <v>1.8428754561586377E-2</v>
      </c>
      <c r="BS10">
        <v>0.39579525223384526</v>
      </c>
      <c r="BT10">
        <v>0.168564343763071</v>
      </c>
      <c r="BU10">
        <v>12.193</v>
      </c>
      <c r="BV10">
        <v>0.24149619450296703</v>
      </c>
      <c r="BW10">
        <v>3.9605375898486592</v>
      </c>
      <c r="BX10">
        <v>58</v>
      </c>
      <c r="BY10">
        <v>5</v>
      </c>
      <c r="BZ10">
        <v>82</v>
      </c>
    </row>
    <row r="11" spans="1:78" ht="16.5">
      <c r="A11" s="298" t="str">
        <f t="shared" si="1"/>
        <v>시영운수</v>
      </c>
      <c r="B11" s="120" t="str">
        <f t="shared" si="2"/>
        <v>김종민</v>
      </c>
      <c r="C11" s="121" t="str">
        <f t="shared" si="3"/>
        <v>D</v>
      </c>
      <c r="D11" s="122">
        <f t="shared" si="4"/>
        <v>0.81142857142857139</v>
      </c>
      <c r="E11" s="123">
        <f t="shared" si="5"/>
        <v>2850</v>
      </c>
      <c r="F11" s="124" t="str">
        <f t="shared" si="6"/>
        <v>28-1</v>
      </c>
      <c r="G11" s="125" t="str">
        <f t="shared" si="7"/>
        <v>70바1576</v>
      </c>
      <c r="H11" s="126">
        <f t="shared" si="8"/>
        <v>1</v>
      </c>
      <c r="I11" s="127">
        <f t="shared" si="9"/>
        <v>3086.569</v>
      </c>
      <c r="J11" s="128">
        <f t="shared" si="10"/>
        <v>4.7015927115425959E-2</v>
      </c>
      <c r="K11" s="128">
        <f t="shared" si="11"/>
        <v>0.41490468384474721</v>
      </c>
      <c r="L11" s="128">
        <f t="shared" si="12"/>
        <v>0.12862178036518868</v>
      </c>
      <c r="M11" s="129">
        <f t="shared" si="13"/>
        <v>14.731999999999999</v>
      </c>
      <c r="N11" s="130">
        <f t="shared" si="14"/>
        <v>0.51837493346171748</v>
      </c>
      <c r="O11" s="130">
        <f t="shared" si="15"/>
        <v>18.402310137890971</v>
      </c>
      <c r="P11" s="212">
        <f t="shared" si="16"/>
        <v>119</v>
      </c>
      <c r="Q11" s="213">
        <f t="shared" si="17"/>
        <v>16</v>
      </c>
      <c r="R11" s="213">
        <f t="shared" si="18"/>
        <v>568</v>
      </c>
      <c r="T11">
        <v>522</v>
      </c>
      <c r="U11">
        <v>2850</v>
      </c>
      <c r="V11" t="s">
        <v>211</v>
      </c>
      <c r="W11">
        <v>3086.569</v>
      </c>
      <c r="X11">
        <v>1810.873</v>
      </c>
      <c r="Y11">
        <v>1.704</v>
      </c>
      <c r="Z11">
        <v>14.731999999999999</v>
      </c>
      <c r="AA11">
        <v>260.15941299999997</v>
      </c>
      <c r="AB11">
        <v>12.231636</v>
      </c>
      <c r="AC11">
        <v>107.94135900000001</v>
      </c>
      <c r="AD11">
        <v>397</v>
      </c>
      <c r="AE11">
        <v>16</v>
      </c>
      <c r="AF11">
        <v>568</v>
      </c>
      <c r="AG11">
        <v>78</v>
      </c>
      <c r="AH11">
        <v>11.864145000000001</v>
      </c>
      <c r="AI11">
        <v>171.8</v>
      </c>
      <c r="AJ11">
        <v>0</v>
      </c>
      <c r="AK11">
        <v>119</v>
      </c>
      <c r="AL11">
        <v>78486</v>
      </c>
      <c r="AM11" s="226">
        <v>0.81142857142857139</v>
      </c>
      <c r="AN11" s="226" t="s">
        <v>66</v>
      </c>
      <c r="AO11" s="276">
        <v>3086.569</v>
      </c>
      <c r="AP11" s="276" t="s">
        <v>293</v>
      </c>
      <c r="AQ11" s="276" t="s">
        <v>113</v>
      </c>
      <c r="AR11" s="226" t="s">
        <v>115</v>
      </c>
      <c r="AS11" s="226" t="s">
        <v>113</v>
      </c>
      <c r="AT11" s="226" t="s">
        <v>115</v>
      </c>
      <c r="AU11" s="226" t="s">
        <v>206</v>
      </c>
      <c r="AV11" s="226" t="s">
        <v>211</v>
      </c>
      <c r="AW11" s="226" t="s">
        <v>66</v>
      </c>
      <c r="AX11" s="226">
        <v>2850</v>
      </c>
      <c r="AY11" s="226" t="s">
        <v>232</v>
      </c>
      <c r="AZ11" s="226">
        <v>5</v>
      </c>
      <c r="BA11" s="226" t="s">
        <v>274</v>
      </c>
      <c r="BB11" s="277">
        <v>1</v>
      </c>
      <c r="BC11" s="278">
        <v>1</v>
      </c>
      <c r="BD11" s="279"/>
      <c r="BE11" s="272" t="s">
        <v>66</v>
      </c>
      <c r="BF11" s="226">
        <v>0</v>
      </c>
      <c r="BG11" s="226" t="s">
        <v>184</v>
      </c>
      <c r="BH11" s="226"/>
      <c r="BI11" s="226" t="s">
        <v>113</v>
      </c>
      <c r="BJ11" s="226" t="s">
        <v>211</v>
      </c>
      <c r="BK11" s="226" t="s">
        <v>66</v>
      </c>
      <c r="BL11" s="280">
        <v>0.81142857142857139</v>
      </c>
      <c r="BM11" s="281">
        <v>2850</v>
      </c>
      <c r="BN11" s="226" t="s">
        <v>115</v>
      </c>
      <c r="BO11" s="226" t="s">
        <v>206</v>
      </c>
      <c r="BP11" s="226">
        <v>1</v>
      </c>
      <c r="BQ11">
        <v>3086.569</v>
      </c>
      <c r="BR11">
        <v>4.7015927115425959E-2</v>
      </c>
      <c r="BS11">
        <v>0.41490468384474721</v>
      </c>
      <c r="BT11">
        <v>0.12862178036518868</v>
      </c>
      <c r="BU11">
        <v>14.731999999999999</v>
      </c>
      <c r="BV11">
        <v>0.51837493346171748</v>
      </c>
      <c r="BW11">
        <v>18.402310137890971</v>
      </c>
      <c r="BX11">
        <v>119</v>
      </c>
      <c r="BY11">
        <v>16</v>
      </c>
      <c r="BZ11">
        <v>568</v>
      </c>
    </row>
    <row r="12" spans="1:78" ht="16.5">
      <c r="A12" s="299" t="str">
        <f t="shared" si="1"/>
        <v>시영운수</v>
      </c>
      <c r="B12" s="104" t="str">
        <f t="shared" si="2"/>
        <v>김춘옥</v>
      </c>
      <c r="C12" s="105" t="str">
        <f t="shared" si="3"/>
        <v>F</v>
      </c>
      <c r="D12" s="106">
        <f t="shared" si="4"/>
        <v>0.79428571428571426</v>
      </c>
      <c r="E12" s="107">
        <f t="shared" si="5"/>
        <v>6194</v>
      </c>
      <c r="F12" s="108" t="str">
        <f t="shared" si="6"/>
        <v>28-1</v>
      </c>
      <c r="G12" s="109" t="str">
        <f t="shared" si="7"/>
        <v>73아1037</v>
      </c>
      <c r="H12" s="110">
        <f t="shared" si="8"/>
        <v>1</v>
      </c>
      <c r="I12" s="111">
        <f t="shared" si="9"/>
        <v>2875.5639999999999</v>
      </c>
      <c r="J12" s="112">
        <f t="shared" si="10"/>
        <v>3.1825025682320263E-2</v>
      </c>
      <c r="K12" s="112">
        <f t="shared" si="11"/>
        <v>0.39844614335822398</v>
      </c>
      <c r="L12" s="112">
        <f t="shared" si="12"/>
        <v>8.7982740081597913E-2</v>
      </c>
      <c r="M12" s="113">
        <f t="shared" si="13"/>
        <v>13.721</v>
      </c>
      <c r="N12" s="114">
        <f t="shared" si="14"/>
        <v>3.4775786593516961E-2</v>
      </c>
      <c r="O12" s="114">
        <f t="shared" si="15"/>
        <v>5.8423321477108496</v>
      </c>
      <c r="P12" s="214">
        <f t="shared" si="16"/>
        <v>125</v>
      </c>
      <c r="Q12" s="215">
        <f t="shared" si="17"/>
        <v>1</v>
      </c>
      <c r="R12" s="215">
        <f t="shared" si="18"/>
        <v>168</v>
      </c>
      <c r="T12">
        <v>522</v>
      </c>
      <c r="U12">
        <v>6194</v>
      </c>
      <c r="V12" t="s">
        <v>221</v>
      </c>
      <c r="W12">
        <v>2875.5639999999999</v>
      </c>
      <c r="X12">
        <v>1723.4949999999999</v>
      </c>
      <c r="Y12">
        <v>1.6679999999999999</v>
      </c>
      <c r="Z12">
        <v>13.721</v>
      </c>
      <c r="AA12">
        <v>254.04441399999999</v>
      </c>
      <c r="AB12">
        <v>8.0849700000000002</v>
      </c>
      <c r="AC12">
        <v>101.223017</v>
      </c>
      <c r="AD12">
        <v>253</v>
      </c>
      <c r="AE12">
        <v>1</v>
      </c>
      <c r="AF12">
        <v>168</v>
      </c>
      <c r="AG12">
        <v>64</v>
      </c>
      <c r="AH12">
        <v>11.319138000000001</v>
      </c>
      <c r="AI12">
        <v>34.299999999999997</v>
      </c>
      <c r="AJ12">
        <v>0</v>
      </c>
      <c r="AK12">
        <v>125</v>
      </c>
      <c r="AL12">
        <v>69347</v>
      </c>
      <c r="AM12" s="226">
        <v>0.79428571428571426</v>
      </c>
      <c r="AN12" s="226" t="s">
        <v>258</v>
      </c>
      <c r="AO12" s="276">
        <v>2875.5639999999999</v>
      </c>
      <c r="AP12" s="276" t="s">
        <v>294</v>
      </c>
      <c r="AQ12" s="276" t="s">
        <v>113</v>
      </c>
      <c r="AR12" s="226" t="s">
        <v>115</v>
      </c>
      <c r="AS12" s="226" t="s">
        <v>113</v>
      </c>
      <c r="AT12" s="226" t="s">
        <v>115</v>
      </c>
      <c r="AU12" s="226" t="s">
        <v>217</v>
      </c>
      <c r="AV12" s="226" t="s">
        <v>221</v>
      </c>
      <c r="AW12" s="226" t="s">
        <v>258</v>
      </c>
      <c r="AX12" s="226">
        <v>6194</v>
      </c>
      <c r="AY12" s="226" t="s">
        <v>295</v>
      </c>
      <c r="AZ12" s="226">
        <v>1</v>
      </c>
      <c r="BA12" s="226" t="s">
        <v>277</v>
      </c>
      <c r="BB12" s="277">
        <v>1</v>
      </c>
      <c r="BC12" s="278">
        <v>1</v>
      </c>
      <c r="BD12" s="279"/>
      <c r="BE12" s="272" t="s">
        <v>66</v>
      </c>
      <c r="BF12" s="226">
        <v>-1</v>
      </c>
      <c r="BG12" s="226" t="s">
        <v>215</v>
      </c>
      <c r="BH12" s="226"/>
      <c r="BI12" s="226" t="s">
        <v>113</v>
      </c>
      <c r="BJ12" s="226" t="s">
        <v>221</v>
      </c>
      <c r="BK12" s="226" t="s">
        <v>258</v>
      </c>
      <c r="BL12" s="280">
        <v>0.79428571428571426</v>
      </c>
      <c r="BM12" s="281">
        <v>6194</v>
      </c>
      <c r="BN12" s="226" t="s">
        <v>115</v>
      </c>
      <c r="BO12" s="226" t="s">
        <v>217</v>
      </c>
      <c r="BP12" s="226">
        <v>1</v>
      </c>
      <c r="BQ12">
        <v>2875.5639999999999</v>
      </c>
      <c r="BR12">
        <v>3.1825025682320263E-2</v>
      </c>
      <c r="BS12">
        <v>0.39844614335822398</v>
      </c>
      <c r="BT12">
        <v>8.7982740081597913E-2</v>
      </c>
      <c r="BU12">
        <v>13.721</v>
      </c>
      <c r="BV12">
        <v>3.4775786593516961E-2</v>
      </c>
      <c r="BW12">
        <v>5.8423321477108496</v>
      </c>
      <c r="BX12">
        <v>125</v>
      </c>
      <c r="BY12">
        <v>1</v>
      </c>
      <c r="BZ12">
        <v>168</v>
      </c>
    </row>
    <row r="13" spans="1:78" ht="16.5">
      <c r="A13" s="298" t="str">
        <f t="shared" si="1"/>
        <v>시영운수</v>
      </c>
      <c r="B13" s="120" t="str">
        <f t="shared" si="2"/>
        <v>류동하</v>
      </c>
      <c r="C13" s="121" t="str">
        <f t="shared" si="3"/>
        <v>A</v>
      </c>
      <c r="D13" s="122">
        <f t="shared" si="4"/>
        <v>0.96571428571428564</v>
      </c>
      <c r="E13" s="123">
        <f t="shared" si="5"/>
        <v>4004</v>
      </c>
      <c r="F13" s="124" t="str">
        <f t="shared" si="6"/>
        <v>15</v>
      </c>
      <c r="G13" s="125" t="str">
        <f t="shared" si="7"/>
        <v>70바1526</v>
      </c>
      <c r="H13" s="126">
        <f t="shared" si="8"/>
        <v>1</v>
      </c>
      <c r="I13" s="127">
        <f t="shared" si="9"/>
        <v>1962.798</v>
      </c>
      <c r="J13" s="128">
        <f t="shared" si="10"/>
        <v>2.4186076542936096E-2</v>
      </c>
      <c r="K13" s="128">
        <f t="shared" si="11"/>
        <v>0.3522680216685572</v>
      </c>
      <c r="L13" s="128">
        <f t="shared" si="12"/>
        <v>0.10444273939549562</v>
      </c>
      <c r="M13" s="129">
        <f t="shared" si="13"/>
        <v>13.644</v>
      </c>
      <c r="N13" s="130">
        <f t="shared" si="14"/>
        <v>1.2736919438475074</v>
      </c>
      <c r="O13" s="130">
        <f t="shared" si="15"/>
        <v>5.400453841913432</v>
      </c>
      <c r="P13" s="212">
        <f t="shared" si="16"/>
        <v>24</v>
      </c>
      <c r="Q13" s="213">
        <f t="shared" si="17"/>
        <v>25</v>
      </c>
      <c r="R13" s="213">
        <f t="shared" si="18"/>
        <v>106</v>
      </c>
      <c r="T13">
        <v>522</v>
      </c>
      <c r="U13">
        <v>4004</v>
      </c>
      <c r="V13" t="s">
        <v>178</v>
      </c>
      <c r="W13">
        <v>1974.751</v>
      </c>
      <c r="X13">
        <v>973.94299999999998</v>
      </c>
      <c r="Y13">
        <v>2.028</v>
      </c>
      <c r="Z13">
        <v>13.644</v>
      </c>
      <c r="AA13">
        <v>127.09217200000001</v>
      </c>
      <c r="AB13">
        <v>3.073861</v>
      </c>
      <c r="AC13">
        <v>44.770508</v>
      </c>
      <c r="AD13">
        <v>205</v>
      </c>
      <c r="AE13">
        <v>25</v>
      </c>
      <c r="AF13">
        <v>106</v>
      </c>
      <c r="AG13">
        <v>68</v>
      </c>
      <c r="AH13">
        <v>15.537943</v>
      </c>
      <c r="AI13">
        <v>51.4</v>
      </c>
      <c r="AJ13">
        <v>0</v>
      </c>
      <c r="AK13">
        <v>24</v>
      </c>
      <c r="AL13">
        <v>12460</v>
      </c>
      <c r="AM13" s="226">
        <v>0.96571428571428564</v>
      </c>
      <c r="AN13" s="226" t="s">
        <v>65</v>
      </c>
      <c r="AO13" s="276">
        <v>1962.798</v>
      </c>
      <c r="AP13" s="276" t="s">
        <v>296</v>
      </c>
      <c r="AQ13" s="276" t="s">
        <v>113</v>
      </c>
      <c r="AR13" s="226" t="s">
        <v>114</v>
      </c>
      <c r="AS13" s="226" t="s">
        <v>113</v>
      </c>
      <c r="AT13" s="226" t="s">
        <v>114</v>
      </c>
      <c r="AU13" s="226" t="s">
        <v>171</v>
      </c>
      <c r="AV13" s="226" t="s">
        <v>178</v>
      </c>
      <c r="AW13" s="226" t="s">
        <v>65</v>
      </c>
      <c r="AX13" s="226">
        <v>4004</v>
      </c>
      <c r="AY13" s="226" t="s">
        <v>230</v>
      </c>
      <c r="AZ13" s="226">
        <v>1</v>
      </c>
      <c r="BA13" s="226" t="s">
        <v>204</v>
      </c>
      <c r="BB13" s="277">
        <v>1</v>
      </c>
      <c r="BC13" s="278">
        <v>1</v>
      </c>
      <c r="BD13" s="279"/>
      <c r="BE13" s="272" t="s">
        <v>203</v>
      </c>
      <c r="BF13" s="226">
        <v>-1</v>
      </c>
      <c r="BG13" s="226" t="s">
        <v>215</v>
      </c>
      <c r="BH13" s="226"/>
      <c r="BI13" s="226" t="s">
        <v>113</v>
      </c>
      <c r="BJ13" s="226" t="s">
        <v>178</v>
      </c>
      <c r="BK13" s="226" t="s">
        <v>65</v>
      </c>
      <c r="BL13" s="280">
        <v>0.96571428571428564</v>
      </c>
      <c r="BM13" s="281">
        <v>4004</v>
      </c>
      <c r="BN13" s="226" t="s">
        <v>114</v>
      </c>
      <c r="BO13" s="226" t="s">
        <v>171</v>
      </c>
      <c r="BP13" s="226">
        <v>1</v>
      </c>
      <c r="BQ13">
        <v>1962.798</v>
      </c>
      <c r="BR13">
        <v>2.4186076542936096E-2</v>
      </c>
      <c r="BS13">
        <v>0.3522680216685572</v>
      </c>
      <c r="BT13">
        <v>0.10381055636887891</v>
      </c>
      <c r="BU13">
        <v>13.644</v>
      </c>
      <c r="BV13">
        <v>1.2736919438475074</v>
      </c>
      <c r="BW13">
        <v>5.400453841913432</v>
      </c>
      <c r="BX13">
        <v>24</v>
      </c>
      <c r="BY13">
        <v>25</v>
      </c>
      <c r="BZ13">
        <v>106</v>
      </c>
    </row>
    <row r="14" spans="1:78" ht="16.5">
      <c r="A14" s="299" t="str">
        <f t="shared" si="1"/>
        <v>시영운수</v>
      </c>
      <c r="B14" s="104" t="str">
        <f t="shared" si="2"/>
        <v>민순성</v>
      </c>
      <c r="C14" s="105" t="str">
        <f t="shared" si="3"/>
        <v>B</v>
      </c>
      <c r="D14" s="106">
        <f t="shared" si="4"/>
        <v>0.9191304347826087</v>
      </c>
      <c r="E14" s="107">
        <f t="shared" si="5"/>
        <v>2060</v>
      </c>
      <c r="F14" s="108" t="str">
        <f t="shared" si="6"/>
        <v>15</v>
      </c>
      <c r="G14" s="109" t="str">
        <f t="shared" si="7"/>
        <v>70바1583</v>
      </c>
      <c r="H14" s="110">
        <f t="shared" si="8"/>
        <v>1</v>
      </c>
      <c r="I14" s="111">
        <f t="shared" si="9"/>
        <v>843.64499999999998</v>
      </c>
      <c r="J14" s="112">
        <f t="shared" si="10"/>
        <v>5.9511092152994298E-3</v>
      </c>
      <c r="K14" s="112">
        <f t="shared" si="11"/>
        <v>0.34583595376757281</v>
      </c>
      <c r="L14" s="112">
        <f t="shared" si="12"/>
        <v>0.21573055017216958</v>
      </c>
      <c r="M14" s="113">
        <f t="shared" si="13"/>
        <v>11.731</v>
      </c>
      <c r="N14" s="114">
        <f t="shared" si="14"/>
        <v>4.1486644263878762</v>
      </c>
      <c r="O14" s="114">
        <f t="shared" si="15"/>
        <v>6.5193298128952346</v>
      </c>
      <c r="P14" s="214">
        <f t="shared" si="16"/>
        <v>6</v>
      </c>
      <c r="Q14" s="215">
        <f t="shared" si="17"/>
        <v>35</v>
      </c>
      <c r="R14" s="215">
        <f t="shared" si="18"/>
        <v>55</v>
      </c>
      <c r="T14">
        <v>522</v>
      </c>
      <c r="U14">
        <v>2060</v>
      </c>
      <c r="V14" t="s">
        <v>179</v>
      </c>
      <c r="W14">
        <v>843.64499999999998</v>
      </c>
      <c r="X14">
        <v>399.15199999999999</v>
      </c>
      <c r="Y14">
        <v>2.1139999999999999</v>
      </c>
      <c r="Z14">
        <v>11.731</v>
      </c>
      <c r="AA14">
        <v>52.276640999999998</v>
      </c>
      <c r="AB14">
        <v>0.31110399999999999</v>
      </c>
      <c r="AC14">
        <v>18.079142000000001</v>
      </c>
      <c r="AD14">
        <v>182</v>
      </c>
      <c r="AE14">
        <v>35</v>
      </c>
      <c r="AF14">
        <v>55</v>
      </c>
      <c r="AG14">
        <v>67</v>
      </c>
      <c r="AH14">
        <v>16.138086999999999</v>
      </c>
      <c r="AI14">
        <v>90.5</v>
      </c>
      <c r="AJ14">
        <v>0</v>
      </c>
      <c r="AK14">
        <v>6</v>
      </c>
      <c r="AL14">
        <v>6442</v>
      </c>
      <c r="AM14" s="226">
        <v>0.9191304347826087</v>
      </c>
      <c r="AN14" s="226" t="s">
        <v>67</v>
      </c>
      <c r="AO14" s="276">
        <v>843.64499999999998</v>
      </c>
      <c r="AP14" s="276" t="s">
        <v>297</v>
      </c>
      <c r="AQ14" s="276" t="s">
        <v>113</v>
      </c>
      <c r="AR14" s="226" t="s">
        <v>114</v>
      </c>
      <c r="AS14" s="226" t="s">
        <v>113</v>
      </c>
      <c r="AT14" s="226" t="s">
        <v>114</v>
      </c>
      <c r="AU14" s="226" t="s">
        <v>173</v>
      </c>
      <c r="AV14" s="226" t="s">
        <v>179</v>
      </c>
      <c r="AW14" s="226" t="s">
        <v>67</v>
      </c>
      <c r="AX14" s="226">
        <v>2060</v>
      </c>
      <c r="AY14" s="226" t="s">
        <v>229</v>
      </c>
      <c r="AZ14" s="226">
        <v>5</v>
      </c>
      <c r="BA14" s="226" t="s">
        <v>298</v>
      </c>
      <c r="BB14" s="277">
        <v>1</v>
      </c>
      <c r="BC14" s="278">
        <v>1</v>
      </c>
      <c r="BD14" s="279"/>
      <c r="BE14" s="272" t="s">
        <v>67</v>
      </c>
      <c r="BF14" s="226">
        <v>0</v>
      </c>
      <c r="BG14" s="226" t="s">
        <v>184</v>
      </c>
      <c r="BH14" s="226"/>
      <c r="BI14" s="226" t="s">
        <v>113</v>
      </c>
      <c r="BJ14" s="226" t="s">
        <v>179</v>
      </c>
      <c r="BK14" s="226" t="s">
        <v>67</v>
      </c>
      <c r="BL14" s="280">
        <v>0.9191304347826087</v>
      </c>
      <c r="BM14" s="281">
        <v>2060</v>
      </c>
      <c r="BN14" s="226" t="s">
        <v>114</v>
      </c>
      <c r="BO14" s="226" t="s">
        <v>173</v>
      </c>
      <c r="BP14" s="226">
        <v>1</v>
      </c>
      <c r="BQ14">
        <v>843.64499999999998</v>
      </c>
      <c r="BR14">
        <v>5.9511092152994298E-3</v>
      </c>
      <c r="BS14">
        <v>0.34583595376757281</v>
      </c>
      <c r="BT14">
        <v>0.21573055017216958</v>
      </c>
      <c r="BU14">
        <v>11.731</v>
      </c>
      <c r="BV14">
        <v>4.1486644263878762</v>
      </c>
      <c r="BW14">
        <v>6.5193298128952346</v>
      </c>
      <c r="BX14">
        <v>6</v>
      </c>
      <c r="BY14">
        <v>35</v>
      </c>
      <c r="BZ14">
        <v>55</v>
      </c>
    </row>
    <row r="15" spans="1:78" ht="16.5">
      <c r="A15" s="298" t="str">
        <f t="shared" si="1"/>
        <v>시영운수</v>
      </c>
      <c r="B15" s="120" t="str">
        <f t="shared" si="2"/>
        <v>박용대</v>
      </c>
      <c r="C15" s="121" t="str">
        <f t="shared" si="3"/>
        <v>C</v>
      </c>
      <c r="D15" s="122">
        <f t="shared" si="4"/>
        <v>0.85521739130434793</v>
      </c>
      <c r="E15" s="123">
        <f t="shared" si="5"/>
        <v>6467</v>
      </c>
      <c r="F15" s="124" t="str">
        <f t="shared" si="6"/>
        <v>15</v>
      </c>
      <c r="G15" s="125" t="str">
        <f t="shared" si="7"/>
        <v>70바1508</v>
      </c>
      <c r="H15" s="126">
        <f t="shared" si="8"/>
        <v>1</v>
      </c>
      <c r="I15" s="127">
        <f t="shared" si="9"/>
        <v>1234.8679999999999</v>
      </c>
      <c r="J15" s="128">
        <f t="shared" si="10"/>
        <v>9.4762123561612666E-3</v>
      </c>
      <c r="K15" s="128">
        <f t="shared" si="11"/>
        <v>0.37109824743018582</v>
      </c>
      <c r="L15" s="128">
        <f t="shared" si="12"/>
        <v>0.12309007926353263</v>
      </c>
      <c r="M15" s="129">
        <f t="shared" si="13"/>
        <v>12.868</v>
      </c>
      <c r="N15" s="130">
        <f t="shared" si="14"/>
        <v>0.64784252243964535</v>
      </c>
      <c r="O15" s="130">
        <f t="shared" si="15"/>
        <v>16.11508274568618</v>
      </c>
      <c r="P15" s="212">
        <f t="shared" si="16"/>
        <v>11</v>
      </c>
      <c r="Q15" s="213">
        <f t="shared" si="17"/>
        <v>8</v>
      </c>
      <c r="R15" s="213">
        <f t="shared" si="18"/>
        <v>199</v>
      </c>
      <c r="T15">
        <v>522</v>
      </c>
      <c r="U15">
        <v>6467</v>
      </c>
      <c r="V15" t="s">
        <v>299</v>
      </c>
      <c r="W15">
        <v>1234.8679999999999</v>
      </c>
      <c r="X15">
        <v>627.88900000000001</v>
      </c>
      <c r="Y15">
        <v>1.9670000000000001</v>
      </c>
      <c r="Z15">
        <v>12.868</v>
      </c>
      <c r="AA15">
        <v>81.137480999999994</v>
      </c>
      <c r="AB15">
        <v>0.768876</v>
      </c>
      <c r="AC15">
        <v>30.109977000000001</v>
      </c>
      <c r="AD15">
        <v>152</v>
      </c>
      <c r="AE15">
        <v>8</v>
      </c>
      <c r="AF15">
        <v>199</v>
      </c>
      <c r="AG15">
        <v>71</v>
      </c>
      <c r="AH15">
        <v>15.219452</v>
      </c>
      <c r="AI15">
        <v>136.80000000000001</v>
      </c>
      <c r="AJ15">
        <v>0</v>
      </c>
      <c r="AK15">
        <v>11</v>
      </c>
      <c r="AL15">
        <v>3700</v>
      </c>
      <c r="AM15" s="226">
        <v>0.85521739130434793</v>
      </c>
      <c r="AN15" s="226" t="s">
        <v>68</v>
      </c>
      <c r="AO15" s="276">
        <v>1234.8679999999999</v>
      </c>
      <c r="AP15" s="276" t="s">
        <v>300</v>
      </c>
      <c r="AQ15" s="276" t="s">
        <v>113</v>
      </c>
      <c r="AR15" s="226" t="s">
        <v>114</v>
      </c>
      <c r="AS15" s="226" t="s">
        <v>113</v>
      </c>
      <c r="AT15" s="226" t="s">
        <v>114</v>
      </c>
      <c r="AU15" s="226" t="s">
        <v>255</v>
      </c>
      <c r="AV15" s="226" t="s">
        <v>299</v>
      </c>
      <c r="AW15" s="226" t="s">
        <v>68</v>
      </c>
      <c r="AX15" s="226">
        <v>6467</v>
      </c>
      <c r="AY15" s="226" t="s">
        <v>235</v>
      </c>
      <c r="AZ15" s="226">
        <v>5</v>
      </c>
      <c r="BA15" s="226" t="s">
        <v>256</v>
      </c>
      <c r="BB15" s="277">
        <v>1</v>
      </c>
      <c r="BC15" s="278">
        <v>1</v>
      </c>
      <c r="BD15" s="279"/>
      <c r="BE15" s="272" t="s">
        <v>192</v>
      </c>
      <c r="BF15" s="226" t="s">
        <v>193</v>
      </c>
      <c r="BG15" s="226" t="s">
        <v>192</v>
      </c>
      <c r="BH15" s="226"/>
      <c r="BI15" s="226" t="s">
        <v>113</v>
      </c>
      <c r="BJ15" s="226" t="s">
        <v>299</v>
      </c>
      <c r="BK15" s="226" t="s">
        <v>68</v>
      </c>
      <c r="BL15" s="280">
        <v>0.85521739130434793</v>
      </c>
      <c r="BM15" s="281">
        <v>6467</v>
      </c>
      <c r="BN15" s="226" t="s">
        <v>114</v>
      </c>
      <c r="BO15" s="226" t="s">
        <v>255</v>
      </c>
      <c r="BP15" s="226">
        <v>1</v>
      </c>
      <c r="BQ15">
        <v>1234.8679999999999</v>
      </c>
      <c r="BR15">
        <v>9.4762123561612666E-3</v>
      </c>
      <c r="BS15">
        <v>0.37109824743018582</v>
      </c>
      <c r="BT15">
        <v>0.12309007926353263</v>
      </c>
      <c r="BU15">
        <v>12.868</v>
      </c>
      <c r="BV15">
        <v>0.64784252243964535</v>
      </c>
      <c r="BW15">
        <v>16.11508274568618</v>
      </c>
      <c r="BX15">
        <v>11</v>
      </c>
      <c r="BY15">
        <v>8</v>
      </c>
      <c r="BZ15">
        <v>199</v>
      </c>
    </row>
    <row r="16" spans="1:78" ht="16.5">
      <c r="A16" s="299" t="str">
        <f t="shared" si="1"/>
        <v>시영운수</v>
      </c>
      <c r="B16" s="104" t="str">
        <f t="shared" si="2"/>
        <v>박호영</v>
      </c>
      <c r="C16" s="105" t="str">
        <f t="shared" si="3"/>
        <v>C</v>
      </c>
      <c r="D16" s="106">
        <f t="shared" si="4"/>
        <v>0.85181818181818181</v>
      </c>
      <c r="E16" s="107">
        <f t="shared" si="5"/>
        <v>6427</v>
      </c>
      <c r="F16" s="108" t="str">
        <f t="shared" si="6"/>
        <v>15</v>
      </c>
      <c r="G16" s="109" t="str">
        <f t="shared" si="7"/>
        <v>73아1025</v>
      </c>
      <c r="H16" s="110">
        <f t="shared" si="8"/>
        <v>1</v>
      </c>
      <c r="I16" s="111">
        <f t="shared" si="9"/>
        <v>1387.338</v>
      </c>
      <c r="J16" s="112">
        <f t="shared" si="10"/>
        <v>3.6614515632605669E-2</v>
      </c>
      <c r="K16" s="112">
        <f t="shared" si="11"/>
        <v>0.40298447648114155</v>
      </c>
      <c r="L16" s="112">
        <f t="shared" si="12"/>
        <v>0.19605892724051385</v>
      </c>
      <c r="M16" s="113">
        <f t="shared" si="13"/>
        <v>13.788</v>
      </c>
      <c r="N16" s="114">
        <f t="shared" si="14"/>
        <v>0</v>
      </c>
      <c r="O16" s="114">
        <f t="shared" si="15"/>
        <v>6.8476463558267708</v>
      </c>
      <c r="P16" s="214">
        <f t="shared" si="16"/>
        <v>34</v>
      </c>
      <c r="Q16" s="215">
        <f t="shared" si="17"/>
        <v>0</v>
      </c>
      <c r="R16" s="215">
        <f t="shared" si="18"/>
        <v>95</v>
      </c>
      <c r="T16">
        <v>522</v>
      </c>
      <c r="U16">
        <v>6427</v>
      </c>
      <c r="V16" t="s">
        <v>301</v>
      </c>
      <c r="W16">
        <v>1387.338</v>
      </c>
      <c r="X16">
        <v>740.24900000000002</v>
      </c>
      <c r="Y16">
        <v>1.8740000000000001</v>
      </c>
      <c r="Z16">
        <v>13.788</v>
      </c>
      <c r="AA16">
        <v>106.772763</v>
      </c>
      <c r="AB16">
        <v>3.9094329999999999</v>
      </c>
      <c r="AC16">
        <v>43.027766</v>
      </c>
      <c r="AD16">
        <v>272</v>
      </c>
      <c r="AE16">
        <v>0</v>
      </c>
      <c r="AF16">
        <v>95</v>
      </c>
      <c r="AG16">
        <v>63</v>
      </c>
      <c r="AH16">
        <v>12.993369</v>
      </c>
      <c r="AI16">
        <v>12.1</v>
      </c>
      <c r="AJ16">
        <v>0</v>
      </c>
      <c r="AK16">
        <v>34</v>
      </c>
      <c r="AL16">
        <v>19678</v>
      </c>
      <c r="AM16" s="226">
        <v>0.85181818181818181</v>
      </c>
      <c r="AN16" s="226" t="s">
        <v>68</v>
      </c>
      <c r="AO16" s="276">
        <v>1387.338</v>
      </c>
      <c r="AP16" s="276" t="s">
        <v>302</v>
      </c>
      <c r="AQ16" s="276" t="s">
        <v>113</v>
      </c>
      <c r="AR16" s="226" t="s">
        <v>114</v>
      </c>
      <c r="AS16" s="226" t="s">
        <v>113</v>
      </c>
      <c r="AT16" s="226" t="s">
        <v>114</v>
      </c>
      <c r="AU16" s="226" t="s">
        <v>270</v>
      </c>
      <c r="AV16" s="226" t="s">
        <v>301</v>
      </c>
      <c r="AW16" s="226" t="s">
        <v>68</v>
      </c>
      <c r="AX16" s="226">
        <v>6427</v>
      </c>
      <c r="AY16" s="226" t="s">
        <v>235</v>
      </c>
      <c r="AZ16" s="226">
        <v>6</v>
      </c>
      <c r="BA16" s="226" t="s">
        <v>271</v>
      </c>
      <c r="BB16" s="277">
        <v>1</v>
      </c>
      <c r="BC16" s="278">
        <v>1</v>
      </c>
      <c r="BD16" s="279"/>
      <c r="BE16" s="272" t="s">
        <v>192</v>
      </c>
      <c r="BF16" s="226" t="s">
        <v>193</v>
      </c>
      <c r="BG16" s="226" t="s">
        <v>192</v>
      </c>
      <c r="BH16" s="226"/>
      <c r="BI16" s="226" t="s">
        <v>113</v>
      </c>
      <c r="BJ16" s="226" t="s">
        <v>301</v>
      </c>
      <c r="BK16" s="226" t="s">
        <v>68</v>
      </c>
      <c r="BL16" s="280">
        <v>0.85181818181818181</v>
      </c>
      <c r="BM16" s="281">
        <v>6427</v>
      </c>
      <c r="BN16" s="226" t="s">
        <v>114</v>
      </c>
      <c r="BO16" s="226" t="s">
        <v>270</v>
      </c>
      <c r="BP16" s="226">
        <v>1</v>
      </c>
      <c r="BQ16">
        <v>1387.338</v>
      </c>
      <c r="BR16">
        <v>3.6614515632605669E-2</v>
      </c>
      <c r="BS16">
        <v>0.40298447648114155</v>
      </c>
      <c r="BT16">
        <v>0.19605892724051385</v>
      </c>
      <c r="BU16">
        <v>13.788</v>
      </c>
      <c r="BV16">
        <v>0</v>
      </c>
      <c r="BW16">
        <v>6.8476463558267708</v>
      </c>
      <c r="BX16">
        <v>34</v>
      </c>
      <c r="BY16">
        <v>0</v>
      </c>
      <c r="BZ16">
        <v>95</v>
      </c>
    </row>
    <row r="17" spans="1:78" ht="16.5">
      <c r="A17" s="298" t="str">
        <f t="shared" si="1"/>
        <v>시영운수</v>
      </c>
      <c r="B17" s="120" t="str">
        <f t="shared" si="2"/>
        <v>방극철</v>
      </c>
      <c r="C17" s="121" t="str">
        <f t="shared" si="3"/>
        <v>A</v>
      </c>
      <c r="D17" s="122">
        <f t="shared" si="4"/>
        <v>0.95148148148148137</v>
      </c>
      <c r="E17" s="123">
        <f t="shared" si="5"/>
        <v>1236</v>
      </c>
      <c r="F17" s="124" t="str">
        <f t="shared" si="6"/>
        <v>29</v>
      </c>
      <c r="G17" s="125" t="str">
        <f t="shared" si="7"/>
        <v>70바1530</v>
      </c>
      <c r="H17" s="126">
        <f t="shared" si="8"/>
        <v>1</v>
      </c>
      <c r="I17" s="127">
        <f t="shared" si="9"/>
        <v>7843.3410000000003</v>
      </c>
      <c r="J17" s="128">
        <f t="shared" si="10"/>
        <v>5.613004412088602E-2</v>
      </c>
      <c r="K17" s="128">
        <f t="shared" si="11"/>
        <v>0.35146273091627611</v>
      </c>
      <c r="L17" s="128">
        <f t="shared" si="12"/>
        <v>0.12596672769933118</v>
      </c>
      <c r="M17" s="129">
        <f t="shared" si="13"/>
        <v>14.052</v>
      </c>
      <c r="N17" s="130">
        <f t="shared" si="14"/>
        <v>2.5499337590957731E-2</v>
      </c>
      <c r="O17" s="130">
        <f t="shared" si="15"/>
        <v>13.501899254412118</v>
      </c>
      <c r="P17" s="212">
        <f t="shared" si="16"/>
        <v>163</v>
      </c>
      <c r="Q17" s="213">
        <f t="shared" si="17"/>
        <v>2</v>
      </c>
      <c r="R17" s="213">
        <f t="shared" si="18"/>
        <v>1059</v>
      </c>
      <c r="T17">
        <v>522</v>
      </c>
      <c r="U17">
        <v>1236</v>
      </c>
      <c r="V17" t="s">
        <v>180</v>
      </c>
      <c r="W17">
        <v>7843.3410000000003</v>
      </c>
      <c r="X17">
        <v>3052.614</v>
      </c>
      <c r="Y17">
        <v>2.569</v>
      </c>
      <c r="Z17">
        <v>14.052</v>
      </c>
      <c r="AA17">
        <v>506.69880000000001</v>
      </c>
      <c r="AB17">
        <v>28.441026000000001</v>
      </c>
      <c r="AC17">
        <v>178.08574400000001</v>
      </c>
      <c r="AD17">
        <v>988</v>
      </c>
      <c r="AE17">
        <v>2</v>
      </c>
      <c r="AF17">
        <v>1059</v>
      </c>
      <c r="AG17">
        <v>68</v>
      </c>
      <c r="AH17">
        <v>15.479296</v>
      </c>
      <c r="AI17">
        <v>207.6</v>
      </c>
      <c r="AJ17">
        <v>0</v>
      </c>
      <c r="AK17">
        <v>163</v>
      </c>
      <c r="AL17">
        <v>219463</v>
      </c>
      <c r="AM17" s="226">
        <v>0.95148148148148137</v>
      </c>
      <c r="AN17" s="226" t="s">
        <v>65</v>
      </c>
      <c r="AO17" s="276">
        <v>7843.3410000000003</v>
      </c>
      <c r="AP17" s="276" t="s">
        <v>303</v>
      </c>
      <c r="AQ17" s="276" t="s">
        <v>113</v>
      </c>
      <c r="AR17" s="226" t="s">
        <v>116</v>
      </c>
      <c r="AS17" s="226" t="s">
        <v>113</v>
      </c>
      <c r="AT17" s="226" t="s">
        <v>116</v>
      </c>
      <c r="AU17" s="226" t="s">
        <v>175</v>
      </c>
      <c r="AV17" s="226" t="s">
        <v>180</v>
      </c>
      <c r="AW17" s="226" t="s">
        <v>65</v>
      </c>
      <c r="AX17" s="226">
        <v>1236</v>
      </c>
      <c r="AY17" s="226" t="s">
        <v>304</v>
      </c>
      <c r="AZ17" s="226">
        <v>1</v>
      </c>
      <c r="BA17" s="226" t="s">
        <v>278</v>
      </c>
      <c r="BB17" s="277">
        <v>1</v>
      </c>
      <c r="BC17" s="278">
        <v>1</v>
      </c>
      <c r="BD17" s="279"/>
      <c r="BE17" s="272" t="s">
        <v>65</v>
      </c>
      <c r="BF17" s="226">
        <v>0</v>
      </c>
      <c r="BG17" s="226" t="s">
        <v>184</v>
      </c>
      <c r="BH17" s="226"/>
      <c r="BI17" s="226" t="s">
        <v>113</v>
      </c>
      <c r="BJ17" s="226" t="s">
        <v>180</v>
      </c>
      <c r="BK17" s="226" t="s">
        <v>65</v>
      </c>
      <c r="BL17" s="280">
        <v>0.95148148148148137</v>
      </c>
      <c r="BM17" s="281">
        <v>1236</v>
      </c>
      <c r="BN17" s="226" t="s">
        <v>116</v>
      </c>
      <c r="BO17" s="226" t="s">
        <v>175</v>
      </c>
      <c r="BP17" s="226">
        <v>1</v>
      </c>
      <c r="BQ17">
        <v>7843.3410000000003</v>
      </c>
      <c r="BR17">
        <v>5.613004412088602E-2</v>
      </c>
      <c r="BS17">
        <v>0.35146273091627611</v>
      </c>
      <c r="BT17">
        <v>0.12596672769933118</v>
      </c>
      <c r="BU17">
        <v>14.052</v>
      </c>
      <c r="BV17">
        <v>2.5499337590957731E-2</v>
      </c>
      <c r="BW17">
        <v>13.501899254412118</v>
      </c>
      <c r="BX17">
        <v>163</v>
      </c>
      <c r="BY17">
        <v>2</v>
      </c>
      <c r="BZ17">
        <v>1059</v>
      </c>
    </row>
    <row r="18" spans="1:78" ht="16.5">
      <c r="A18" s="299" t="str">
        <f t="shared" si="1"/>
        <v>시영운수</v>
      </c>
      <c r="B18" s="104" t="str">
        <f t="shared" si="2"/>
        <v>이강세</v>
      </c>
      <c r="C18" s="105" t="str">
        <f t="shared" si="3"/>
        <v>B</v>
      </c>
      <c r="D18" s="106">
        <f t="shared" si="4"/>
        <v>0.93739130434782625</v>
      </c>
      <c r="E18" s="107">
        <f t="shared" si="5"/>
        <v>9779</v>
      </c>
      <c r="F18" s="108" t="str">
        <f t="shared" si="6"/>
        <v>15</v>
      </c>
      <c r="G18" s="109" t="str">
        <f t="shared" si="7"/>
        <v>70바1532</v>
      </c>
      <c r="H18" s="110">
        <f t="shared" si="8"/>
        <v>1</v>
      </c>
      <c r="I18" s="111">
        <f t="shared" si="9"/>
        <v>495.99299999999999</v>
      </c>
      <c r="J18" s="112">
        <f t="shared" si="10"/>
        <v>3.4640284924931507E-2</v>
      </c>
      <c r="K18" s="112">
        <f t="shared" si="11"/>
        <v>0.37959457910082167</v>
      </c>
      <c r="L18" s="112">
        <f t="shared" si="12"/>
        <v>0.17137338631795207</v>
      </c>
      <c r="M18" s="113">
        <f t="shared" si="13"/>
        <v>11.214</v>
      </c>
      <c r="N18" s="114">
        <f t="shared" si="14"/>
        <v>0</v>
      </c>
      <c r="O18" s="114">
        <f t="shared" si="15"/>
        <v>2.2177732347029093</v>
      </c>
      <c r="P18" s="214">
        <f t="shared" si="16"/>
        <v>13</v>
      </c>
      <c r="Q18" s="215">
        <f t="shared" si="17"/>
        <v>0</v>
      </c>
      <c r="R18" s="215">
        <f t="shared" si="18"/>
        <v>11</v>
      </c>
      <c r="T18">
        <v>522</v>
      </c>
      <c r="U18">
        <v>9779</v>
      </c>
      <c r="V18" t="s">
        <v>305</v>
      </c>
      <c r="W18">
        <v>495.99299999999999</v>
      </c>
      <c r="X18">
        <v>230.09800000000001</v>
      </c>
      <c r="Y18">
        <v>2.1560000000000001</v>
      </c>
      <c r="Z18">
        <v>11.214</v>
      </c>
      <c r="AA18">
        <v>36.213327999999997</v>
      </c>
      <c r="AB18">
        <v>1.25444</v>
      </c>
      <c r="AC18">
        <v>13.746383</v>
      </c>
      <c r="AD18">
        <v>85</v>
      </c>
      <c r="AE18">
        <v>0</v>
      </c>
      <c r="AF18">
        <v>11</v>
      </c>
      <c r="AG18">
        <v>62</v>
      </c>
      <c r="AH18">
        <v>13.696421000000001</v>
      </c>
      <c r="AI18">
        <v>0</v>
      </c>
      <c r="AJ18">
        <v>0</v>
      </c>
      <c r="AK18">
        <v>13</v>
      </c>
      <c r="AL18">
        <v>6513</v>
      </c>
      <c r="AM18" s="226">
        <v>0.93739130434782625</v>
      </c>
      <c r="AN18" s="226" t="s">
        <v>67</v>
      </c>
      <c r="AO18" s="276">
        <v>495.99299999999999</v>
      </c>
      <c r="AP18" s="276" t="s">
        <v>306</v>
      </c>
      <c r="AQ18" s="276" t="s">
        <v>113</v>
      </c>
      <c r="AR18" s="226" t="s">
        <v>114</v>
      </c>
      <c r="AS18" s="226" t="s">
        <v>113</v>
      </c>
      <c r="AT18" s="226" t="s">
        <v>114</v>
      </c>
      <c r="AU18" s="226" t="s">
        <v>267</v>
      </c>
      <c r="AV18" s="226" t="s">
        <v>305</v>
      </c>
      <c r="AW18" s="226" t="s">
        <v>67</v>
      </c>
      <c r="AX18" s="226">
        <v>9779</v>
      </c>
      <c r="AY18" s="226" t="s">
        <v>229</v>
      </c>
      <c r="AZ18" s="226">
        <v>1</v>
      </c>
      <c r="BA18" s="226" t="s">
        <v>194</v>
      </c>
      <c r="BB18" s="277">
        <v>1</v>
      </c>
      <c r="BC18" s="278">
        <v>1</v>
      </c>
      <c r="BD18" s="279"/>
      <c r="BE18" s="272" t="s">
        <v>192</v>
      </c>
      <c r="BF18" s="226" t="s">
        <v>193</v>
      </c>
      <c r="BG18" s="226" t="s">
        <v>192</v>
      </c>
      <c r="BH18" s="226"/>
      <c r="BI18" s="226" t="s">
        <v>113</v>
      </c>
      <c r="BJ18" s="226" t="s">
        <v>305</v>
      </c>
      <c r="BK18" s="226" t="s">
        <v>67</v>
      </c>
      <c r="BL18" s="280">
        <v>0.93739130434782625</v>
      </c>
      <c r="BM18" s="281">
        <v>9779</v>
      </c>
      <c r="BN18" s="226" t="s">
        <v>114</v>
      </c>
      <c r="BO18" s="226" t="s">
        <v>267</v>
      </c>
      <c r="BP18" s="226">
        <v>1</v>
      </c>
      <c r="BQ18">
        <v>495.99299999999999</v>
      </c>
      <c r="BR18">
        <v>3.4640284924931507E-2</v>
      </c>
      <c r="BS18">
        <v>0.37959457910082167</v>
      </c>
      <c r="BT18">
        <v>0.17137338631795207</v>
      </c>
      <c r="BU18">
        <v>11.214</v>
      </c>
      <c r="BV18">
        <v>0</v>
      </c>
      <c r="BW18">
        <v>2.2177732347029093</v>
      </c>
      <c r="BX18">
        <v>13</v>
      </c>
      <c r="BY18">
        <v>0</v>
      </c>
      <c r="BZ18">
        <v>11</v>
      </c>
    </row>
    <row r="19" spans="1:78" ht="16.5">
      <c r="A19" s="298" t="str">
        <f t="shared" si="1"/>
        <v>시영운수</v>
      </c>
      <c r="B19" s="120" t="str">
        <f t="shared" si="2"/>
        <v>이기영</v>
      </c>
      <c r="C19" s="121" t="str">
        <f t="shared" si="3"/>
        <v>D</v>
      </c>
      <c r="D19" s="122">
        <f t="shared" si="4"/>
        <v>0.84619047619047616</v>
      </c>
      <c r="E19" s="123">
        <f t="shared" si="5"/>
        <v>6556</v>
      </c>
      <c r="F19" s="124" t="str">
        <f t="shared" si="6"/>
        <v>28-1</v>
      </c>
      <c r="G19" s="125" t="str">
        <f t="shared" si="7"/>
        <v>70바1581</v>
      </c>
      <c r="H19" s="126">
        <f t="shared" si="8"/>
        <v>1</v>
      </c>
      <c r="I19" s="127">
        <f t="shared" si="9"/>
        <v>5678.6779999999999</v>
      </c>
      <c r="J19" s="128">
        <f t="shared" si="10"/>
        <v>3.8082600311952132E-2</v>
      </c>
      <c r="K19" s="128">
        <f t="shared" si="11"/>
        <v>0.45951036132158529</v>
      </c>
      <c r="L19" s="128">
        <f t="shared" si="12"/>
        <v>0.18366950899487522</v>
      </c>
      <c r="M19" s="129">
        <f t="shared" si="13"/>
        <v>14.518000000000001</v>
      </c>
      <c r="N19" s="130">
        <f t="shared" si="14"/>
        <v>1.1094131415797832</v>
      </c>
      <c r="O19" s="130">
        <f t="shared" si="15"/>
        <v>17.715390800464476</v>
      </c>
      <c r="P19" s="212">
        <f t="shared" si="16"/>
        <v>311</v>
      </c>
      <c r="Q19" s="213">
        <f t="shared" si="17"/>
        <v>63</v>
      </c>
      <c r="R19" s="213">
        <f t="shared" si="18"/>
        <v>1006</v>
      </c>
      <c r="T19">
        <v>522</v>
      </c>
      <c r="U19">
        <v>6556</v>
      </c>
      <c r="V19" t="s">
        <v>307</v>
      </c>
      <c r="W19">
        <v>5678.6779999999999</v>
      </c>
      <c r="X19">
        <v>3194.8530000000001</v>
      </c>
      <c r="Y19">
        <v>1.7769999999999999</v>
      </c>
      <c r="Z19">
        <v>14.518000000000001</v>
      </c>
      <c r="AA19">
        <v>505.43523399999998</v>
      </c>
      <c r="AB19">
        <v>19.248287999999999</v>
      </c>
      <c r="AC19">
        <v>232.25272699999999</v>
      </c>
      <c r="AD19">
        <v>1043</v>
      </c>
      <c r="AE19">
        <v>63</v>
      </c>
      <c r="AF19">
        <v>1006</v>
      </c>
      <c r="AG19">
        <v>67</v>
      </c>
      <c r="AH19">
        <v>11.235223</v>
      </c>
      <c r="AI19">
        <v>234.6</v>
      </c>
      <c r="AJ19">
        <v>0</v>
      </c>
      <c r="AK19">
        <v>311</v>
      </c>
      <c r="AL19">
        <v>255586</v>
      </c>
      <c r="AM19" s="226">
        <v>0.84619047619047616</v>
      </c>
      <c r="AN19" s="226" t="s">
        <v>66</v>
      </c>
      <c r="AO19" s="276">
        <v>5678.6779999999999</v>
      </c>
      <c r="AP19" s="276" t="s">
        <v>308</v>
      </c>
      <c r="AQ19" s="276" t="s">
        <v>113</v>
      </c>
      <c r="AR19" s="226" t="s">
        <v>115</v>
      </c>
      <c r="AS19" s="226" t="s">
        <v>113</v>
      </c>
      <c r="AT19" s="226" t="s">
        <v>115</v>
      </c>
      <c r="AU19" s="226" t="s">
        <v>276</v>
      </c>
      <c r="AV19" s="226" t="s">
        <v>307</v>
      </c>
      <c r="AW19" s="226" t="s">
        <v>66</v>
      </c>
      <c r="AX19" s="226">
        <v>6556</v>
      </c>
      <c r="AY19" s="226" t="s">
        <v>232</v>
      </c>
      <c r="AZ19" s="226">
        <v>1</v>
      </c>
      <c r="BA19" s="226" t="s">
        <v>202</v>
      </c>
      <c r="BB19" s="277">
        <v>1</v>
      </c>
      <c r="BC19" s="278">
        <v>1</v>
      </c>
      <c r="BD19" s="279"/>
      <c r="BE19" s="272" t="s">
        <v>68</v>
      </c>
      <c r="BF19" s="226">
        <v>-1</v>
      </c>
      <c r="BG19" s="226" t="s">
        <v>215</v>
      </c>
      <c r="BH19" s="226"/>
      <c r="BI19" s="226" t="s">
        <v>113</v>
      </c>
      <c r="BJ19" s="226" t="s">
        <v>307</v>
      </c>
      <c r="BK19" s="226" t="s">
        <v>66</v>
      </c>
      <c r="BL19" s="280">
        <v>0.84619047619047616</v>
      </c>
      <c r="BM19" s="281">
        <v>6556</v>
      </c>
      <c r="BN19" s="226" t="s">
        <v>115</v>
      </c>
      <c r="BO19" s="226" t="s">
        <v>276</v>
      </c>
      <c r="BP19" s="226">
        <v>1</v>
      </c>
      <c r="BQ19">
        <v>5678.6779999999999</v>
      </c>
      <c r="BR19">
        <v>3.8082600311952132E-2</v>
      </c>
      <c r="BS19">
        <v>0.45951036132158529</v>
      </c>
      <c r="BT19">
        <v>0.18366950899487522</v>
      </c>
      <c r="BU19">
        <v>14.518000000000001</v>
      </c>
      <c r="BV19">
        <v>1.1094131415797832</v>
      </c>
      <c r="BW19">
        <v>17.715390800464476</v>
      </c>
      <c r="BX19">
        <v>311</v>
      </c>
      <c r="BY19">
        <v>63</v>
      </c>
      <c r="BZ19">
        <v>1006</v>
      </c>
    </row>
    <row r="20" spans="1:78" ht="16.5">
      <c r="A20" s="299" t="str">
        <f t="shared" si="1"/>
        <v>시영운수</v>
      </c>
      <c r="B20" s="104" t="str">
        <f t="shared" si="2"/>
        <v>이길행</v>
      </c>
      <c r="C20" s="105" t="str">
        <f t="shared" si="3"/>
        <v>C</v>
      </c>
      <c r="D20" s="106">
        <f t="shared" si="4"/>
        <v>0.87296296296296294</v>
      </c>
      <c r="E20" s="107">
        <f t="shared" si="5"/>
        <v>5310</v>
      </c>
      <c r="F20" s="108" t="str">
        <f t="shared" si="6"/>
        <v>29</v>
      </c>
      <c r="G20" s="109" t="str">
        <f t="shared" si="7"/>
        <v>73아1004</v>
      </c>
      <c r="H20" s="110">
        <f t="shared" si="8"/>
        <v>1</v>
      </c>
      <c r="I20" s="111">
        <f t="shared" si="9"/>
        <v>7204.1670000000004</v>
      </c>
      <c r="J20" s="112">
        <f t="shared" si="10"/>
        <v>5.1800973517606298E-2</v>
      </c>
      <c r="K20" s="112">
        <f t="shared" si="11"/>
        <v>0.35235453938858713</v>
      </c>
      <c r="L20" s="112">
        <f t="shared" si="12"/>
        <v>0.12034701583125432</v>
      </c>
      <c r="M20" s="113">
        <f t="shared" si="13"/>
        <v>12.602</v>
      </c>
      <c r="N20" s="114">
        <f t="shared" si="14"/>
        <v>2.776171068771726E-2</v>
      </c>
      <c r="O20" s="114">
        <f t="shared" si="15"/>
        <v>10.979756576992177</v>
      </c>
      <c r="P20" s="214">
        <f t="shared" si="16"/>
        <v>188</v>
      </c>
      <c r="Q20" s="215">
        <f t="shared" si="17"/>
        <v>2</v>
      </c>
      <c r="R20" s="215">
        <f t="shared" si="18"/>
        <v>791</v>
      </c>
      <c r="T20">
        <v>522</v>
      </c>
      <c r="U20">
        <v>5310</v>
      </c>
      <c r="V20" t="s">
        <v>212</v>
      </c>
      <c r="W20">
        <v>7204.1670000000004</v>
      </c>
      <c r="X20">
        <v>3056.18</v>
      </c>
      <c r="Y20">
        <v>2.3570000000000002</v>
      </c>
      <c r="Z20">
        <v>12.602</v>
      </c>
      <c r="AA20">
        <v>471.016032</v>
      </c>
      <c r="AB20">
        <v>24.399089</v>
      </c>
      <c r="AC20">
        <v>165.96463700000001</v>
      </c>
      <c r="AD20" s="1">
        <v>867</v>
      </c>
      <c r="AE20">
        <v>2</v>
      </c>
      <c r="AF20">
        <v>791</v>
      </c>
      <c r="AG20">
        <v>68</v>
      </c>
      <c r="AH20">
        <v>15.29495</v>
      </c>
      <c r="AI20">
        <v>158.5</v>
      </c>
      <c r="AJ20">
        <v>0</v>
      </c>
      <c r="AK20">
        <v>188</v>
      </c>
      <c r="AL20">
        <v>215752</v>
      </c>
      <c r="AM20">
        <v>0.87296296296296294</v>
      </c>
      <c r="AN20" t="s">
        <v>68</v>
      </c>
      <c r="AO20">
        <v>7204.1670000000004</v>
      </c>
      <c r="AP20" t="s">
        <v>309</v>
      </c>
      <c r="AQ20" t="s">
        <v>113</v>
      </c>
      <c r="AR20" t="s">
        <v>116</v>
      </c>
      <c r="AS20" t="s">
        <v>113</v>
      </c>
      <c r="AT20" t="s">
        <v>116</v>
      </c>
      <c r="AU20" t="s">
        <v>209</v>
      </c>
      <c r="AV20" t="s">
        <v>212</v>
      </c>
      <c r="AW20" t="s">
        <v>68</v>
      </c>
      <c r="AX20">
        <v>5310</v>
      </c>
      <c r="AY20" t="s">
        <v>310</v>
      </c>
      <c r="AZ20">
        <v>2</v>
      </c>
      <c r="BA20" t="s">
        <v>279</v>
      </c>
      <c r="BB20">
        <v>1</v>
      </c>
      <c r="BC20">
        <v>1</v>
      </c>
      <c r="BE20" t="s">
        <v>68</v>
      </c>
      <c r="BF20">
        <v>0</v>
      </c>
      <c r="BG20" t="s">
        <v>184</v>
      </c>
      <c r="BI20" t="s">
        <v>113</v>
      </c>
      <c r="BJ20" t="s">
        <v>212</v>
      </c>
      <c r="BK20" t="s">
        <v>68</v>
      </c>
      <c r="BL20">
        <v>0.87296296296296294</v>
      </c>
      <c r="BM20">
        <v>5310</v>
      </c>
      <c r="BN20" t="s">
        <v>116</v>
      </c>
      <c r="BO20" t="s">
        <v>209</v>
      </c>
      <c r="BP20">
        <v>1</v>
      </c>
      <c r="BQ20">
        <v>7204.1670000000004</v>
      </c>
      <c r="BR20">
        <v>5.1800973517606298E-2</v>
      </c>
      <c r="BS20">
        <v>0.35235453938858713</v>
      </c>
      <c r="BT20">
        <v>0.12034701583125432</v>
      </c>
      <c r="BU20">
        <v>12.602</v>
      </c>
      <c r="BV20">
        <v>2.776171068771726E-2</v>
      </c>
      <c r="BW20">
        <v>10.979756576992177</v>
      </c>
      <c r="BX20">
        <v>188</v>
      </c>
      <c r="BY20">
        <v>2</v>
      </c>
      <c r="BZ20">
        <v>791</v>
      </c>
    </row>
    <row r="21" spans="1:78" ht="16.5">
      <c r="A21" s="298" t="str">
        <f t="shared" ref="A21:A33" si="19">BI21</f>
        <v>시영운수</v>
      </c>
      <c r="B21" s="120" t="str">
        <f t="shared" ref="B21:B33" si="20">IF(BJ21="NULL", E21, BJ21)</f>
        <v>이문철</v>
      </c>
      <c r="C21" s="121" t="str">
        <f t="shared" ref="C21:C33" si="21">BK21</f>
        <v>D</v>
      </c>
      <c r="D21" s="122">
        <f t="shared" ref="D21:D33" si="22">BL21</f>
        <v>0.82902333548216578</v>
      </c>
      <c r="E21" s="123">
        <f t="shared" ref="E21:E33" si="23">U21</f>
        <v>1288</v>
      </c>
      <c r="F21" s="124" t="str">
        <f t="shared" ref="F21:F33" si="24">BN21</f>
        <v>28-1</v>
      </c>
      <c r="G21" s="125" t="str">
        <f t="shared" ref="G21:G33" si="25">BO21</f>
        <v>73아1038</v>
      </c>
      <c r="H21" s="126">
        <f t="shared" ref="H21:H33" si="26">BP21</f>
        <v>2</v>
      </c>
      <c r="I21" s="127">
        <f t="shared" ref="I21:I33" si="27">BQ21</f>
        <v>5361.4940000000006</v>
      </c>
      <c r="J21" s="128">
        <f t="shared" ref="J21:J33" si="28">AB21/AA21</f>
        <v>3.4937183728475506E-2</v>
      </c>
      <c r="K21" s="128">
        <f t="shared" ref="K21:K33" si="29">AC21/AA21</f>
        <v>0.41150888983445638</v>
      </c>
      <c r="L21" s="128">
        <f t="shared" ref="L21:L33" si="30">AD21/I21</f>
        <v>0.17830850878505131</v>
      </c>
      <c r="M21" s="129">
        <f t="shared" ref="M21:M33" si="31">Z21</f>
        <v>16.05</v>
      </c>
      <c r="N21" s="130">
        <f t="shared" ref="N21:N33" si="32">BV21</f>
        <v>0.67145463559224339</v>
      </c>
      <c r="O21" s="130">
        <f t="shared" ref="O21:O33" si="33">BW21</f>
        <v>22.064745386267333</v>
      </c>
      <c r="P21" s="212">
        <f t="shared" ref="P21:P33" si="34">AK21</f>
        <v>191</v>
      </c>
      <c r="Q21" s="213">
        <f t="shared" ref="Q21:Q33" si="35">AE21</f>
        <v>36</v>
      </c>
      <c r="R21" s="213">
        <f t="shared" ref="R21:R33" si="36">AF21</f>
        <v>1183</v>
      </c>
      <c r="T21">
        <v>522</v>
      </c>
      <c r="U21">
        <v>1288</v>
      </c>
      <c r="V21" t="s">
        <v>181</v>
      </c>
      <c r="W21">
        <v>5361.4939999999997</v>
      </c>
      <c r="X21">
        <v>3079.9679999999998</v>
      </c>
      <c r="Y21">
        <v>1.7410000000000001</v>
      </c>
      <c r="Z21">
        <v>16.05</v>
      </c>
      <c r="AA21">
        <v>447.15770800000001</v>
      </c>
      <c r="AB21">
        <v>15.622431000000001</v>
      </c>
      <c r="AC21">
        <v>184.00937200000001</v>
      </c>
      <c r="AD21" s="1">
        <v>956</v>
      </c>
      <c r="AE21">
        <v>36</v>
      </c>
      <c r="AF21">
        <v>1183</v>
      </c>
      <c r="AG21">
        <v>71</v>
      </c>
      <c r="AH21">
        <v>11.990163000000001</v>
      </c>
      <c r="AI21">
        <v>514.79999999999995</v>
      </c>
      <c r="AJ21">
        <v>0</v>
      </c>
      <c r="AK21">
        <v>191</v>
      </c>
      <c r="AL21">
        <v>117237</v>
      </c>
      <c r="AM21">
        <v>0.82902333548216578</v>
      </c>
      <c r="AN21" t="s">
        <v>66</v>
      </c>
      <c r="AO21">
        <v>5262.6360000000004</v>
      </c>
      <c r="AP21" t="s">
        <v>311</v>
      </c>
      <c r="AQ21" t="s">
        <v>113</v>
      </c>
      <c r="AR21" t="s">
        <v>115</v>
      </c>
      <c r="AS21" t="s">
        <v>113</v>
      </c>
      <c r="AT21" t="s">
        <v>115</v>
      </c>
      <c r="AU21" t="s">
        <v>174</v>
      </c>
      <c r="AV21" t="s">
        <v>181</v>
      </c>
      <c r="AW21" t="s">
        <v>66</v>
      </c>
      <c r="AX21">
        <v>1288</v>
      </c>
      <c r="AY21" t="s">
        <v>232</v>
      </c>
      <c r="AZ21">
        <v>4</v>
      </c>
      <c r="BA21" t="s">
        <v>273</v>
      </c>
      <c r="BB21">
        <v>2</v>
      </c>
      <c r="BC21">
        <v>1</v>
      </c>
      <c r="BE21" t="s">
        <v>66</v>
      </c>
      <c r="BF21">
        <v>0</v>
      </c>
      <c r="BG21" t="s">
        <v>184</v>
      </c>
      <c r="BI21" t="s">
        <v>113</v>
      </c>
      <c r="BJ21" t="s">
        <v>181</v>
      </c>
      <c r="BK21" t="s">
        <v>66</v>
      </c>
      <c r="BL21">
        <v>0.82902333548216578</v>
      </c>
      <c r="BM21">
        <v>1288</v>
      </c>
      <c r="BN21" t="s">
        <v>115</v>
      </c>
      <c r="BO21" t="s">
        <v>174</v>
      </c>
      <c r="BP21">
        <v>2</v>
      </c>
      <c r="BQ21">
        <v>5361.4940000000006</v>
      </c>
      <c r="BR21">
        <v>3.4937183728475506E-2</v>
      </c>
      <c r="BS21">
        <v>0.41150888983445638</v>
      </c>
      <c r="BT21">
        <v>0.17830850878505133</v>
      </c>
      <c r="BU21">
        <v>16.05</v>
      </c>
      <c r="BV21">
        <v>0.67145463559224339</v>
      </c>
      <c r="BW21">
        <v>22.064745386267333</v>
      </c>
      <c r="BX21">
        <v>191</v>
      </c>
      <c r="BY21">
        <v>36</v>
      </c>
      <c r="BZ21">
        <v>1183</v>
      </c>
    </row>
    <row r="22" spans="1:78" ht="16.5">
      <c r="A22" s="299" t="str">
        <f t="shared" si="19"/>
        <v>시영운수</v>
      </c>
      <c r="B22" s="104" t="str">
        <f t="shared" si="20"/>
        <v>이우균</v>
      </c>
      <c r="C22" s="105" t="str">
        <f t="shared" si="21"/>
        <v>D</v>
      </c>
      <c r="D22" s="106">
        <f t="shared" si="22"/>
        <v>0.83954545454545448</v>
      </c>
      <c r="E22" s="107">
        <f t="shared" si="23"/>
        <v>7828</v>
      </c>
      <c r="F22" s="108" t="str">
        <f t="shared" si="24"/>
        <v>15</v>
      </c>
      <c r="G22" s="109" t="str">
        <f t="shared" si="25"/>
        <v>70바1531</v>
      </c>
      <c r="H22" s="110">
        <f t="shared" si="26"/>
        <v>1</v>
      </c>
      <c r="I22" s="111">
        <f t="shared" si="27"/>
        <v>4936.0690000000004</v>
      </c>
      <c r="J22" s="112">
        <f t="shared" si="28"/>
        <v>4.7540459188125543E-2</v>
      </c>
      <c r="K22" s="112">
        <f t="shared" si="29"/>
        <v>0.40568616137392982</v>
      </c>
      <c r="L22" s="112">
        <f t="shared" si="30"/>
        <v>0.16490855374995769</v>
      </c>
      <c r="M22" s="113">
        <f t="shared" si="31"/>
        <v>16.271000000000001</v>
      </c>
      <c r="N22" s="114">
        <f t="shared" si="32"/>
        <v>0.28362650522105748</v>
      </c>
      <c r="O22" s="114">
        <f t="shared" si="33"/>
        <v>16.024897544989745</v>
      </c>
      <c r="P22" s="214">
        <f t="shared" si="34"/>
        <v>151</v>
      </c>
      <c r="Q22" s="215">
        <f t="shared" si="35"/>
        <v>14</v>
      </c>
      <c r="R22" s="215">
        <f t="shared" si="36"/>
        <v>791</v>
      </c>
      <c r="T22">
        <v>522</v>
      </c>
      <c r="U22">
        <v>7828</v>
      </c>
      <c r="V22" t="s">
        <v>182</v>
      </c>
      <c r="W22">
        <v>4936.0690000000004</v>
      </c>
      <c r="X22">
        <v>2672.1889999999999</v>
      </c>
      <c r="Y22">
        <v>1.847</v>
      </c>
      <c r="Z22">
        <v>16.271000000000001</v>
      </c>
      <c r="AA22">
        <v>384.25078999999999</v>
      </c>
      <c r="AB22">
        <v>18.267458999999999</v>
      </c>
      <c r="AC22">
        <v>155.88522800000001</v>
      </c>
      <c r="AD22" s="1">
        <v>814</v>
      </c>
      <c r="AE22">
        <v>14</v>
      </c>
      <c r="AF22">
        <v>791</v>
      </c>
      <c r="AG22">
        <v>73</v>
      </c>
      <c r="AH22">
        <v>12.845955999999999</v>
      </c>
      <c r="AI22">
        <v>2120.1999999999998</v>
      </c>
      <c r="AJ22">
        <v>0</v>
      </c>
      <c r="AK22">
        <v>151</v>
      </c>
      <c r="AL22">
        <v>120621</v>
      </c>
      <c r="AM22">
        <v>0.83954545454545448</v>
      </c>
      <c r="AN22" t="s">
        <v>66</v>
      </c>
      <c r="AO22">
        <v>4936.0690000000004</v>
      </c>
      <c r="AP22" t="s">
        <v>312</v>
      </c>
      <c r="AQ22" t="s">
        <v>113</v>
      </c>
      <c r="AR22" t="s">
        <v>114</v>
      </c>
      <c r="AS22" t="s">
        <v>113</v>
      </c>
      <c r="AT22" t="s">
        <v>114</v>
      </c>
      <c r="AU22" t="s">
        <v>172</v>
      </c>
      <c r="AV22" t="s">
        <v>182</v>
      </c>
      <c r="AW22" t="s">
        <v>66</v>
      </c>
      <c r="AX22">
        <v>7828</v>
      </c>
      <c r="AY22" t="s">
        <v>231</v>
      </c>
      <c r="AZ22">
        <v>2</v>
      </c>
      <c r="BA22" t="s">
        <v>266</v>
      </c>
      <c r="BB22">
        <v>1</v>
      </c>
      <c r="BC22">
        <v>1</v>
      </c>
      <c r="BE22" t="s">
        <v>68</v>
      </c>
      <c r="BF22">
        <v>-1</v>
      </c>
      <c r="BG22" t="s">
        <v>215</v>
      </c>
      <c r="BI22" t="s">
        <v>113</v>
      </c>
      <c r="BJ22" t="s">
        <v>182</v>
      </c>
      <c r="BK22" t="s">
        <v>66</v>
      </c>
      <c r="BL22">
        <v>0.83954545454545448</v>
      </c>
      <c r="BM22">
        <v>7828</v>
      </c>
      <c r="BN22" t="s">
        <v>114</v>
      </c>
      <c r="BO22" t="s">
        <v>172</v>
      </c>
      <c r="BP22">
        <v>1</v>
      </c>
      <c r="BQ22">
        <v>4936.0690000000004</v>
      </c>
      <c r="BR22">
        <v>4.7540459188125543E-2</v>
      </c>
      <c r="BS22">
        <v>0.40568616137392982</v>
      </c>
      <c r="BT22">
        <v>0.16490855374995769</v>
      </c>
      <c r="BU22">
        <v>16.271000000000001</v>
      </c>
      <c r="BV22">
        <v>0.28362650522105748</v>
      </c>
      <c r="BW22">
        <v>16.024897544989745</v>
      </c>
      <c r="BX22">
        <v>151</v>
      </c>
      <c r="BY22">
        <v>14</v>
      </c>
      <c r="BZ22">
        <v>791</v>
      </c>
    </row>
    <row r="23" spans="1:78" ht="16.5">
      <c r="A23" s="298" t="str">
        <f t="shared" si="19"/>
        <v>시영운수</v>
      </c>
      <c r="B23" s="120" t="str">
        <f t="shared" si="20"/>
        <v>이재태</v>
      </c>
      <c r="C23" s="121" t="str">
        <f t="shared" si="21"/>
        <v>B</v>
      </c>
      <c r="D23" s="122">
        <f t="shared" si="22"/>
        <v>0.90363636363636357</v>
      </c>
      <c r="E23" s="123">
        <f t="shared" si="23"/>
        <v>7790</v>
      </c>
      <c r="F23" s="124" t="str">
        <f t="shared" si="24"/>
        <v>15</v>
      </c>
      <c r="G23" s="125" t="str">
        <f t="shared" si="25"/>
        <v>73아1029</v>
      </c>
      <c r="H23" s="126">
        <f t="shared" si="26"/>
        <v>1</v>
      </c>
      <c r="I23" s="127">
        <f t="shared" si="27"/>
        <v>1083.2149999999999</v>
      </c>
      <c r="J23" s="128">
        <f t="shared" si="28"/>
        <v>5.8277405464605421E-2</v>
      </c>
      <c r="K23" s="128">
        <f t="shared" si="29"/>
        <v>0.38265924791104344</v>
      </c>
      <c r="L23" s="128">
        <f t="shared" si="30"/>
        <v>0.15970975291147188</v>
      </c>
      <c r="M23" s="129">
        <f t="shared" si="31"/>
        <v>12.746</v>
      </c>
      <c r="N23" s="130">
        <f t="shared" si="32"/>
        <v>0.18463555249881142</v>
      </c>
      <c r="O23" s="130">
        <f t="shared" si="33"/>
        <v>17.171106382389464</v>
      </c>
      <c r="P23" s="212">
        <f t="shared" si="34"/>
        <v>29</v>
      </c>
      <c r="Q23" s="213">
        <f t="shared" si="35"/>
        <v>2</v>
      </c>
      <c r="R23" s="213">
        <f t="shared" si="36"/>
        <v>186</v>
      </c>
      <c r="T23">
        <v>522</v>
      </c>
      <c r="U23">
        <v>7790</v>
      </c>
      <c r="V23" t="s">
        <v>313</v>
      </c>
      <c r="W23">
        <v>1083.2149999999999</v>
      </c>
      <c r="X23">
        <v>544.84799999999996</v>
      </c>
      <c r="Y23">
        <v>1.988</v>
      </c>
      <c r="Z23">
        <v>12.746</v>
      </c>
      <c r="AA23">
        <v>78.498879000000002</v>
      </c>
      <c r="AB23">
        <v>4.5747109999999997</v>
      </c>
      <c r="AC23">
        <v>30.038322000000001</v>
      </c>
      <c r="AD23" s="1">
        <v>173</v>
      </c>
      <c r="AE23">
        <v>2</v>
      </c>
      <c r="AF23">
        <v>186</v>
      </c>
      <c r="AG23">
        <v>71</v>
      </c>
      <c r="AH23">
        <v>13.799113999999999</v>
      </c>
      <c r="AI23">
        <v>149.80000000000001</v>
      </c>
      <c r="AJ23">
        <v>0</v>
      </c>
      <c r="AK23">
        <v>29</v>
      </c>
      <c r="AL23">
        <v>21851</v>
      </c>
      <c r="AM23">
        <v>0.90363636363636357</v>
      </c>
      <c r="AN23" t="s">
        <v>67</v>
      </c>
      <c r="AO23">
        <v>1083.2149999999999</v>
      </c>
      <c r="AP23" t="s">
        <v>314</v>
      </c>
      <c r="AQ23" t="s">
        <v>113</v>
      </c>
      <c r="AR23" t="s">
        <v>114</v>
      </c>
      <c r="AS23" t="s">
        <v>113</v>
      </c>
      <c r="AT23" t="s">
        <v>114</v>
      </c>
      <c r="AU23" t="s">
        <v>272</v>
      </c>
      <c r="AV23" t="s">
        <v>313</v>
      </c>
      <c r="AW23" t="s">
        <v>67</v>
      </c>
      <c r="AX23">
        <v>7790</v>
      </c>
      <c r="AY23" t="s">
        <v>229</v>
      </c>
      <c r="AZ23">
        <v>8</v>
      </c>
      <c r="BA23" t="s">
        <v>315</v>
      </c>
      <c r="BB23">
        <v>1</v>
      </c>
      <c r="BC23">
        <v>1</v>
      </c>
      <c r="BE23" t="s">
        <v>192</v>
      </c>
      <c r="BF23" t="s">
        <v>193</v>
      </c>
      <c r="BG23" t="s">
        <v>192</v>
      </c>
      <c r="BI23" t="s">
        <v>113</v>
      </c>
      <c r="BJ23" t="s">
        <v>313</v>
      </c>
      <c r="BK23" t="s">
        <v>67</v>
      </c>
      <c r="BL23">
        <v>0.90363636363636357</v>
      </c>
      <c r="BM23">
        <v>7790</v>
      </c>
      <c r="BN23" t="s">
        <v>114</v>
      </c>
      <c r="BO23" t="s">
        <v>272</v>
      </c>
      <c r="BP23">
        <v>1</v>
      </c>
      <c r="BQ23">
        <v>1083.2149999999999</v>
      </c>
      <c r="BR23">
        <v>5.8277405464605421E-2</v>
      </c>
      <c r="BS23">
        <v>0.38265924791104344</v>
      </c>
      <c r="BT23">
        <v>0.15970975291147188</v>
      </c>
      <c r="BU23">
        <v>12.746</v>
      </c>
      <c r="BV23">
        <v>0.18463555249881142</v>
      </c>
      <c r="BW23">
        <v>17.171106382389464</v>
      </c>
      <c r="BX23">
        <v>29</v>
      </c>
      <c r="BY23">
        <v>2</v>
      </c>
      <c r="BZ23">
        <v>186</v>
      </c>
    </row>
    <row r="24" spans="1:78" ht="16.5">
      <c r="A24" s="299" t="str">
        <f t="shared" si="19"/>
        <v>시영운수</v>
      </c>
      <c r="B24" s="104" t="str">
        <f t="shared" si="20"/>
        <v>이준호</v>
      </c>
      <c r="C24" s="105" t="str">
        <f t="shared" si="21"/>
        <v>B</v>
      </c>
      <c r="D24" s="106">
        <f t="shared" si="22"/>
        <v>0.91956521739130448</v>
      </c>
      <c r="E24" s="107">
        <f t="shared" si="23"/>
        <v>3603</v>
      </c>
      <c r="F24" s="108" t="str">
        <f t="shared" si="24"/>
        <v>15</v>
      </c>
      <c r="G24" s="109" t="str">
        <f t="shared" si="25"/>
        <v>70바1508</v>
      </c>
      <c r="H24" s="110">
        <f t="shared" si="26"/>
        <v>1</v>
      </c>
      <c r="I24" s="111">
        <f t="shared" si="27"/>
        <v>948.85</v>
      </c>
      <c r="J24" s="112">
        <f t="shared" si="28"/>
        <v>1.2632855345740809E-2</v>
      </c>
      <c r="K24" s="112">
        <f t="shared" si="29"/>
        <v>0.31580442206197318</v>
      </c>
      <c r="L24" s="112">
        <f t="shared" si="30"/>
        <v>0.16757127048532433</v>
      </c>
      <c r="M24" s="113">
        <f t="shared" si="31"/>
        <v>9.1300000000000008</v>
      </c>
      <c r="N24" s="114">
        <f t="shared" si="32"/>
        <v>0.21078147230858407</v>
      </c>
      <c r="O24" s="114">
        <f t="shared" si="33"/>
        <v>0.73773515308004423</v>
      </c>
      <c r="P24" s="214">
        <f t="shared" si="34"/>
        <v>5</v>
      </c>
      <c r="Q24" s="215">
        <f t="shared" si="35"/>
        <v>2</v>
      </c>
      <c r="R24" s="215">
        <f t="shared" si="36"/>
        <v>7</v>
      </c>
      <c r="T24">
        <v>522</v>
      </c>
      <c r="U24">
        <v>3603</v>
      </c>
      <c r="V24" t="s">
        <v>316</v>
      </c>
      <c r="W24">
        <v>948.85</v>
      </c>
      <c r="X24">
        <v>448.61700000000002</v>
      </c>
      <c r="Y24">
        <v>2.1150000000000002</v>
      </c>
      <c r="Z24">
        <v>9.1300000000000008</v>
      </c>
      <c r="AA24">
        <v>65.854708000000002</v>
      </c>
      <c r="AB24">
        <v>0.83193300000000003</v>
      </c>
      <c r="AC24">
        <v>20.797208000000001</v>
      </c>
      <c r="AD24" s="1">
        <v>159</v>
      </c>
      <c r="AE24">
        <v>2</v>
      </c>
      <c r="AF24">
        <v>7</v>
      </c>
      <c r="AG24">
        <v>62</v>
      </c>
      <c r="AH24">
        <v>14.408232999999999</v>
      </c>
      <c r="AI24">
        <v>0</v>
      </c>
      <c r="AJ24">
        <v>0</v>
      </c>
      <c r="AK24">
        <v>5</v>
      </c>
      <c r="AL24">
        <v>964</v>
      </c>
      <c r="AM24">
        <v>0.91956521739130448</v>
      </c>
      <c r="AN24" t="s">
        <v>67</v>
      </c>
      <c r="AO24">
        <v>948.85</v>
      </c>
      <c r="AP24" t="s">
        <v>317</v>
      </c>
      <c r="AQ24" t="s">
        <v>113</v>
      </c>
      <c r="AR24" t="s">
        <v>114</v>
      </c>
      <c r="AS24" t="s">
        <v>113</v>
      </c>
      <c r="AT24" t="s">
        <v>114</v>
      </c>
      <c r="AU24" t="s">
        <v>255</v>
      </c>
      <c r="AV24" t="s">
        <v>316</v>
      </c>
      <c r="AW24" t="s">
        <v>67</v>
      </c>
      <c r="AX24">
        <v>3603</v>
      </c>
      <c r="AY24" t="s">
        <v>229</v>
      </c>
      <c r="AZ24">
        <v>4</v>
      </c>
      <c r="BA24" t="s">
        <v>318</v>
      </c>
      <c r="BB24">
        <v>1</v>
      </c>
      <c r="BC24">
        <v>1</v>
      </c>
      <c r="BE24" t="s">
        <v>192</v>
      </c>
      <c r="BF24" t="s">
        <v>193</v>
      </c>
      <c r="BG24" t="s">
        <v>192</v>
      </c>
      <c r="BI24" t="s">
        <v>113</v>
      </c>
      <c r="BJ24" t="s">
        <v>316</v>
      </c>
      <c r="BK24" t="s">
        <v>67</v>
      </c>
      <c r="BL24">
        <v>0.91956521739130448</v>
      </c>
      <c r="BM24">
        <v>3603</v>
      </c>
      <c r="BN24" t="s">
        <v>114</v>
      </c>
      <c r="BO24" t="s">
        <v>255</v>
      </c>
      <c r="BP24">
        <v>1</v>
      </c>
      <c r="BQ24">
        <v>948.85</v>
      </c>
      <c r="BR24">
        <v>1.2632855345740809E-2</v>
      </c>
      <c r="BS24">
        <v>0.31580442206197318</v>
      </c>
      <c r="BT24">
        <v>0.16757127048532433</v>
      </c>
      <c r="BU24">
        <v>9.1300000000000008</v>
      </c>
      <c r="BV24">
        <v>0.21078147230858407</v>
      </c>
      <c r="BW24">
        <v>0.73773515308004423</v>
      </c>
      <c r="BX24">
        <v>5</v>
      </c>
      <c r="BY24">
        <v>2</v>
      </c>
      <c r="BZ24">
        <v>7</v>
      </c>
    </row>
    <row r="25" spans="1:78" ht="16.5">
      <c r="A25" s="298" t="str">
        <f t="shared" si="19"/>
        <v>시영운수</v>
      </c>
      <c r="B25" s="120" t="str">
        <f t="shared" si="20"/>
        <v>임광호</v>
      </c>
      <c r="C25" s="121" t="str">
        <f t="shared" si="21"/>
        <v>F</v>
      </c>
      <c r="D25" s="122">
        <f t="shared" si="22"/>
        <v>0.79652173913043489</v>
      </c>
      <c r="E25" s="123">
        <f t="shared" si="23"/>
        <v>1306</v>
      </c>
      <c r="F25" s="124" t="str">
        <f t="shared" si="24"/>
        <v>15</v>
      </c>
      <c r="G25" s="125" t="str">
        <f t="shared" si="25"/>
        <v>70바1512</v>
      </c>
      <c r="H25" s="126">
        <f t="shared" si="26"/>
        <v>1</v>
      </c>
      <c r="I25" s="127">
        <f t="shared" si="27"/>
        <v>840.92600000000004</v>
      </c>
      <c r="J25" s="128">
        <f t="shared" si="28"/>
        <v>2.708869363846381E-2</v>
      </c>
      <c r="K25" s="128">
        <f t="shared" si="29"/>
        <v>0.46304309514329817</v>
      </c>
      <c r="L25" s="128">
        <f t="shared" si="30"/>
        <v>0.13794317216972718</v>
      </c>
      <c r="M25" s="129">
        <f t="shared" si="31"/>
        <v>15.278</v>
      </c>
      <c r="N25" s="130">
        <f t="shared" si="32"/>
        <v>2.4972470823829918</v>
      </c>
      <c r="O25" s="130">
        <f t="shared" si="33"/>
        <v>29.253465822200763</v>
      </c>
      <c r="P25" s="212">
        <f t="shared" si="34"/>
        <v>30</v>
      </c>
      <c r="Q25" s="213">
        <f t="shared" si="35"/>
        <v>21</v>
      </c>
      <c r="R25" s="213">
        <f t="shared" si="36"/>
        <v>246</v>
      </c>
      <c r="T25">
        <v>522</v>
      </c>
      <c r="U25">
        <v>1306</v>
      </c>
      <c r="V25" t="s">
        <v>319</v>
      </c>
      <c r="W25">
        <v>840.92600000000004</v>
      </c>
      <c r="X25">
        <v>459.08699999999999</v>
      </c>
      <c r="Y25">
        <v>1.8320000000000001</v>
      </c>
      <c r="Z25">
        <v>15.278</v>
      </c>
      <c r="AA25">
        <v>61.843882999999998</v>
      </c>
      <c r="AB25">
        <v>1.67527</v>
      </c>
      <c r="AC25">
        <v>28.636382999999999</v>
      </c>
      <c r="AD25" s="1">
        <v>116</v>
      </c>
      <c r="AE25">
        <v>21</v>
      </c>
      <c r="AF25">
        <v>246</v>
      </c>
      <c r="AG25">
        <v>81</v>
      </c>
      <c r="AH25">
        <v>13.597561000000001</v>
      </c>
      <c r="AI25">
        <v>1904.7</v>
      </c>
      <c r="AJ25">
        <v>0</v>
      </c>
      <c r="AK25">
        <v>30</v>
      </c>
      <c r="AL25">
        <v>34592</v>
      </c>
      <c r="AM25">
        <v>0.79652173913043489</v>
      </c>
      <c r="AN25" t="s">
        <v>258</v>
      </c>
      <c r="AO25">
        <v>840.92600000000004</v>
      </c>
      <c r="AP25" t="s">
        <v>320</v>
      </c>
      <c r="AQ25" t="s">
        <v>113</v>
      </c>
      <c r="AR25" t="s">
        <v>114</v>
      </c>
      <c r="AS25" t="s">
        <v>113</v>
      </c>
      <c r="AT25" t="s">
        <v>114</v>
      </c>
      <c r="AU25" t="s">
        <v>257</v>
      </c>
      <c r="AV25" t="s">
        <v>319</v>
      </c>
      <c r="AW25" t="s">
        <v>258</v>
      </c>
      <c r="AX25">
        <v>1306</v>
      </c>
      <c r="AY25" t="s">
        <v>321</v>
      </c>
      <c r="AZ25">
        <v>1</v>
      </c>
      <c r="BA25" t="s">
        <v>259</v>
      </c>
      <c r="BB25">
        <v>1</v>
      </c>
      <c r="BC25">
        <v>1</v>
      </c>
      <c r="BE25" t="s">
        <v>192</v>
      </c>
      <c r="BF25" t="s">
        <v>193</v>
      </c>
      <c r="BG25" t="s">
        <v>192</v>
      </c>
      <c r="BI25" t="s">
        <v>113</v>
      </c>
      <c r="BJ25" t="s">
        <v>319</v>
      </c>
      <c r="BK25" t="s">
        <v>258</v>
      </c>
      <c r="BL25">
        <v>0.79652173913043489</v>
      </c>
      <c r="BM25">
        <v>1306</v>
      </c>
      <c r="BN25" t="s">
        <v>114</v>
      </c>
      <c r="BO25" t="s">
        <v>257</v>
      </c>
      <c r="BP25">
        <v>1</v>
      </c>
      <c r="BQ25">
        <v>840.92600000000004</v>
      </c>
      <c r="BR25">
        <v>2.708869363846381E-2</v>
      </c>
      <c r="BS25">
        <v>0.46304309514329817</v>
      </c>
      <c r="BT25">
        <v>0.13794317216972718</v>
      </c>
      <c r="BU25">
        <v>15.278</v>
      </c>
      <c r="BV25">
        <v>2.4972470823829918</v>
      </c>
      <c r="BW25">
        <v>29.253465822200763</v>
      </c>
      <c r="BX25">
        <v>30</v>
      </c>
      <c r="BY25">
        <v>21</v>
      </c>
      <c r="BZ25">
        <v>246</v>
      </c>
    </row>
    <row r="26" spans="1:78" ht="16.5">
      <c r="A26" s="299" t="str">
        <f t="shared" si="19"/>
        <v>시영운수</v>
      </c>
      <c r="B26" s="104" t="str">
        <f t="shared" si="20"/>
        <v>임정호</v>
      </c>
      <c r="C26" s="105" t="str">
        <f t="shared" si="21"/>
        <v>B</v>
      </c>
      <c r="D26" s="106">
        <f t="shared" si="22"/>
        <v>0.89999999999999991</v>
      </c>
      <c r="E26" s="107">
        <f t="shared" si="23"/>
        <v>5945</v>
      </c>
      <c r="F26" s="108" t="str">
        <f t="shared" si="24"/>
        <v>15</v>
      </c>
      <c r="G26" s="109" t="str">
        <f t="shared" si="25"/>
        <v>73아1025</v>
      </c>
      <c r="H26" s="110">
        <f t="shared" si="26"/>
        <v>1</v>
      </c>
      <c r="I26" s="111">
        <f t="shared" si="27"/>
        <v>1062.1410000000001</v>
      </c>
      <c r="J26" s="112">
        <f t="shared" si="28"/>
        <v>5.2287710447296867E-2</v>
      </c>
      <c r="K26" s="112">
        <f t="shared" si="29"/>
        <v>0.36796070580860157</v>
      </c>
      <c r="L26" s="112">
        <f t="shared" si="30"/>
        <v>0.12145280146421238</v>
      </c>
      <c r="M26" s="113">
        <f t="shared" si="31"/>
        <v>12.788</v>
      </c>
      <c r="N26" s="114">
        <f t="shared" si="32"/>
        <v>0</v>
      </c>
      <c r="O26" s="114">
        <f t="shared" si="33"/>
        <v>7.3436577629523763</v>
      </c>
      <c r="P26" s="214">
        <f t="shared" si="34"/>
        <v>19</v>
      </c>
      <c r="Q26" s="215">
        <f t="shared" si="35"/>
        <v>0</v>
      </c>
      <c r="R26" s="215">
        <f t="shared" si="36"/>
        <v>78</v>
      </c>
      <c r="T26">
        <v>522</v>
      </c>
      <c r="U26">
        <v>5945</v>
      </c>
      <c r="V26" t="s">
        <v>322</v>
      </c>
      <c r="W26">
        <v>1062.1410000000001</v>
      </c>
      <c r="X26">
        <v>536.42399999999998</v>
      </c>
      <c r="Y26">
        <v>1.98</v>
      </c>
      <c r="Z26">
        <v>12.788</v>
      </c>
      <c r="AA26">
        <v>78.534152000000006</v>
      </c>
      <c r="AB26">
        <v>4.1063710000000002</v>
      </c>
      <c r="AC26">
        <v>28.897482</v>
      </c>
      <c r="AD26" s="1">
        <v>129</v>
      </c>
      <c r="AE26">
        <v>0</v>
      </c>
      <c r="AF26">
        <v>78</v>
      </c>
      <c r="AG26">
        <v>64</v>
      </c>
      <c r="AH26">
        <v>13.524573999999999</v>
      </c>
      <c r="AI26">
        <v>13.8</v>
      </c>
      <c r="AJ26">
        <v>0</v>
      </c>
      <c r="AK26">
        <v>19</v>
      </c>
      <c r="AL26">
        <v>11445</v>
      </c>
      <c r="AM26">
        <v>0.89999999999999991</v>
      </c>
      <c r="AN26" t="s">
        <v>67</v>
      </c>
      <c r="AO26">
        <v>1062.1410000000001</v>
      </c>
      <c r="AP26" t="s">
        <v>323</v>
      </c>
      <c r="AQ26" t="s">
        <v>113</v>
      </c>
      <c r="AR26" t="s">
        <v>114</v>
      </c>
      <c r="AS26" t="s">
        <v>113</v>
      </c>
      <c r="AT26" t="s">
        <v>114</v>
      </c>
      <c r="AU26" t="s">
        <v>270</v>
      </c>
      <c r="AV26" t="s">
        <v>322</v>
      </c>
      <c r="AW26" t="s">
        <v>67</v>
      </c>
      <c r="AX26">
        <v>5945</v>
      </c>
      <c r="AY26" t="s">
        <v>229</v>
      </c>
      <c r="AZ26">
        <v>10</v>
      </c>
      <c r="BA26" t="s">
        <v>324</v>
      </c>
      <c r="BB26">
        <v>1</v>
      </c>
      <c r="BC26">
        <v>1</v>
      </c>
      <c r="BE26" t="s">
        <v>192</v>
      </c>
      <c r="BF26" t="s">
        <v>193</v>
      </c>
      <c r="BG26" t="s">
        <v>192</v>
      </c>
      <c r="BI26" t="s">
        <v>113</v>
      </c>
      <c r="BJ26" t="s">
        <v>322</v>
      </c>
      <c r="BK26" t="s">
        <v>67</v>
      </c>
      <c r="BL26">
        <v>0.89999999999999991</v>
      </c>
      <c r="BM26">
        <v>5945</v>
      </c>
      <c r="BN26" t="s">
        <v>114</v>
      </c>
      <c r="BO26" t="s">
        <v>270</v>
      </c>
      <c r="BP26">
        <v>1</v>
      </c>
      <c r="BQ26">
        <v>1062.1410000000001</v>
      </c>
      <c r="BR26">
        <v>5.2287710447296867E-2</v>
      </c>
      <c r="BS26">
        <v>0.36796070580860157</v>
      </c>
      <c r="BT26">
        <v>0.12145280146421238</v>
      </c>
      <c r="BU26">
        <v>12.788</v>
      </c>
      <c r="BV26">
        <v>0</v>
      </c>
      <c r="BW26">
        <v>7.3436577629523763</v>
      </c>
      <c r="BX26">
        <v>19</v>
      </c>
      <c r="BY26">
        <v>0</v>
      </c>
      <c r="BZ26">
        <v>78</v>
      </c>
    </row>
    <row r="27" spans="1:78" ht="16.5">
      <c r="A27" s="298" t="str">
        <f t="shared" si="19"/>
        <v>시영운수</v>
      </c>
      <c r="B27" s="120" t="str">
        <f t="shared" si="20"/>
        <v>장해진</v>
      </c>
      <c r="C27" s="121" t="str">
        <f t="shared" si="21"/>
        <v>S</v>
      </c>
      <c r="D27" s="122">
        <f t="shared" si="22"/>
        <v>1.0057142857142858</v>
      </c>
      <c r="E27" s="123">
        <f t="shared" si="23"/>
        <v>9105</v>
      </c>
      <c r="F27" s="124" t="str">
        <f t="shared" si="24"/>
        <v>15</v>
      </c>
      <c r="G27" s="125" t="str">
        <f t="shared" si="25"/>
        <v>70바1526</v>
      </c>
      <c r="H27" s="126">
        <f t="shared" si="26"/>
        <v>1</v>
      </c>
      <c r="I27" s="127">
        <f t="shared" si="27"/>
        <v>757.96500000000003</v>
      </c>
      <c r="J27" s="128">
        <f t="shared" si="28"/>
        <v>4.7241288649114671E-2</v>
      </c>
      <c r="K27" s="128">
        <f t="shared" si="29"/>
        <v>0.36886366655734992</v>
      </c>
      <c r="L27" s="128">
        <f t="shared" si="30"/>
        <v>0.22956205101818686</v>
      </c>
      <c r="M27" s="129">
        <f t="shared" si="31"/>
        <v>13.48</v>
      </c>
      <c r="N27" s="130">
        <f t="shared" si="32"/>
        <v>0.13193221322884302</v>
      </c>
      <c r="O27" s="130">
        <f t="shared" si="33"/>
        <v>8.9713904995613252</v>
      </c>
      <c r="P27" s="212">
        <f t="shared" si="34"/>
        <v>8</v>
      </c>
      <c r="Q27" s="213">
        <f t="shared" si="35"/>
        <v>1</v>
      </c>
      <c r="R27" s="213">
        <f t="shared" si="36"/>
        <v>72</v>
      </c>
      <c r="T27">
        <v>522</v>
      </c>
      <c r="U27">
        <v>9105</v>
      </c>
      <c r="V27" t="s">
        <v>183</v>
      </c>
      <c r="W27">
        <v>807.45699999999999</v>
      </c>
      <c r="X27">
        <v>384.55700000000002</v>
      </c>
      <c r="Y27">
        <v>2.1</v>
      </c>
      <c r="Z27">
        <v>13.48</v>
      </c>
      <c r="AA27">
        <v>53.81915</v>
      </c>
      <c r="AB27">
        <v>2.5424859999999998</v>
      </c>
      <c r="AC27">
        <v>19.851928999999998</v>
      </c>
      <c r="AD27" s="1">
        <v>174</v>
      </c>
      <c r="AE27">
        <v>1</v>
      </c>
      <c r="AF27">
        <v>72</v>
      </c>
      <c r="AG27">
        <v>68</v>
      </c>
      <c r="AH27">
        <v>15.003154</v>
      </c>
      <c r="AI27">
        <v>54.4</v>
      </c>
      <c r="AJ27">
        <v>0</v>
      </c>
      <c r="AK27">
        <v>8</v>
      </c>
      <c r="AL27">
        <v>8127</v>
      </c>
      <c r="AM27">
        <v>1.0057142857142858</v>
      </c>
      <c r="AN27" t="s">
        <v>203</v>
      </c>
      <c r="AO27">
        <v>757.96500000000003</v>
      </c>
      <c r="AP27" t="s">
        <v>325</v>
      </c>
      <c r="AQ27" t="s">
        <v>113</v>
      </c>
      <c r="AR27" t="s">
        <v>114</v>
      </c>
      <c r="AS27" t="s">
        <v>113</v>
      </c>
      <c r="AT27" t="s">
        <v>114</v>
      </c>
      <c r="AU27" t="s">
        <v>171</v>
      </c>
      <c r="AV27" t="s">
        <v>183</v>
      </c>
      <c r="AW27" t="s">
        <v>203</v>
      </c>
      <c r="AX27">
        <v>9105</v>
      </c>
      <c r="AY27" t="s">
        <v>233</v>
      </c>
      <c r="AZ27">
        <v>1</v>
      </c>
      <c r="BA27" t="s">
        <v>234</v>
      </c>
      <c r="BB27">
        <v>1</v>
      </c>
      <c r="BC27">
        <v>1</v>
      </c>
      <c r="BE27" t="s">
        <v>65</v>
      </c>
      <c r="BF27">
        <v>1</v>
      </c>
      <c r="BG27" t="s">
        <v>200</v>
      </c>
      <c r="BI27" t="s">
        <v>113</v>
      </c>
      <c r="BJ27" t="s">
        <v>183</v>
      </c>
      <c r="BK27" t="s">
        <v>203</v>
      </c>
      <c r="BL27">
        <v>1.0057142857142858</v>
      </c>
      <c r="BM27">
        <v>9105</v>
      </c>
      <c r="BN27" t="s">
        <v>114</v>
      </c>
      <c r="BO27" t="s">
        <v>171</v>
      </c>
      <c r="BP27">
        <v>1</v>
      </c>
      <c r="BQ27">
        <v>757.96500000000003</v>
      </c>
      <c r="BR27">
        <v>4.7241288649114671E-2</v>
      </c>
      <c r="BS27">
        <v>0.36886366655734992</v>
      </c>
      <c r="BT27">
        <v>0.21549135124223334</v>
      </c>
      <c r="BU27">
        <v>13.48</v>
      </c>
      <c r="BV27">
        <v>0.13193221322884302</v>
      </c>
      <c r="BW27">
        <v>8.9713904995613252</v>
      </c>
      <c r="BX27">
        <v>8</v>
      </c>
      <c r="BY27">
        <v>1</v>
      </c>
      <c r="BZ27">
        <v>72</v>
      </c>
    </row>
    <row r="28" spans="1:78" ht="16.5">
      <c r="A28" s="299" t="str">
        <f t="shared" si="19"/>
        <v>시영운수</v>
      </c>
      <c r="B28" s="104" t="str">
        <f t="shared" si="20"/>
        <v>전유제</v>
      </c>
      <c r="C28" s="105" t="str">
        <f t="shared" si="21"/>
        <v>C</v>
      </c>
      <c r="D28" s="106">
        <f t="shared" si="22"/>
        <v>0.86523809523809514</v>
      </c>
      <c r="E28" s="107">
        <f t="shared" si="23"/>
        <v>5283</v>
      </c>
      <c r="F28" s="108" t="str">
        <f t="shared" si="24"/>
        <v>15</v>
      </c>
      <c r="G28" s="109" t="str">
        <f t="shared" si="25"/>
        <v>70바1525</v>
      </c>
      <c r="H28" s="110">
        <f t="shared" si="26"/>
        <v>1</v>
      </c>
      <c r="I28" s="111">
        <f t="shared" si="27"/>
        <v>1144.039</v>
      </c>
      <c r="J28" s="112">
        <f t="shared" si="28"/>
        <v>3.0959829625339958E-2</v>
      </c>
      <c r="K28" s="112">
        <f t="shared" si="29"/>
        <v>0.36666473501971369</v>
      </c>
      <c r="L28" s="112">
        <f t="shared" si="30"/>
        <v>0.21939811492440381</v>
      </c>
      <c r="M28" s="113">
        <f t="shared" si="31"/>
        <v>11.65</v>
      </c>
      <c r="N28" s="114">
        <f t="shared" si="32"/>
        <v>0</v>
      </c>
      <c r="O28" s="114">
        <f t="shared" si="33"/>
        <v>2.8845170488069027</v>
      </c>
      <c r="P28" s="214">
        <f t="shared" si="34"/>
        <v>23</v>
      </c>
      <c r="Q28" s="215">
        <f t="shared" si="35"/>
        <v>0</v>
      </c>
      <c r="R28" s="215">
        <f t="shared" si="36"/>
        <v>33</v>
      </c>
      <c r="T28">
        <v>522</v>
      </c>
      <c r="U28">
        <v>5283</v>
      </c>
      <c r="V28" t="s">
        <v>326</v>
      </c>
      <c r="W28">
        <v>1144.039</v>
      </c>
      <c r="X28">
        <v>629.548</v>
      </c>
      <c r="Y28">
        <v>1.8169999999999999</v>
      </c>
      <c r="Z28">
        <v>11.65</v>
      </c>
      <c r="AA28">
        <v>82.382204000000002</v>
      </c>
      <c r="AB28">
        <v>2.5505390000000001</v>
      </c>
      <c r="AC28">
        <v>30.206648999999999</v>
      </c>
      <c r="AD28" s="1">
        <v>251</v>
      </c>
      <c r="AE28">
        <v>0</v>
      </c>
      <c r="AF28">
        <v>33</v>
      </c>
      <c r="AG28">
        <v>68</v>
      </c>
      <c r="AH28">
        <v>13.886967</v>
      </c>
      <c r="AI28">
        <v>62.3</v>
      </c>
      <c r="AJ28">
        <v>0</v>
      </c>
      <c r="AK28">
        <v>23</v>
      </c>
      <c r="AL28">
        <v>13515</v>
      </c>
      <c r="AM28">
        <v>0.86523809523809514</v>
      </c>
      <c r="AN28" t="s">
        <v>68</v>
      </c>
      <c r="AO28">
        <v>1144.039</v>
      </c>
      <c r="AP28" t="s">
        <v>327</v>
      </c>
      <c r="AQ28" t="s">
        <v>113</v>
      </c>
      <c r="AR28" t="s">
        <v>114</v>
      </c>
      <c r="AS28" t="s">
        <v>113</v>
      </c>
      <c r="AT28" t="s">
        <v>114</v>
      </c>
      <c r="AU28" t="s">
        <v>264</v>
      </c>
      <c r="AV28" t="s">
        <v>326</v>
      </c>
      <c r="AW28" t="s">
        <v>68</v>
      </c>
      <c r="AX28">
        <v>5283</v>
      </c>
      <c r="AY28" t="s">
        <v>235</v>
      </c>
      <c r="AZ28">
        <v>3</v>
      </c>
      <c r="BA28" t="s">
        <v>263</v>
      </c>
      <c r="BB28">
        <v>1</v>
      </c>
      <c r="BC28">
        <v>1</v>
      </c>
      <c r="BE28" t="s">
        <v>192</v>
      </c>
      <c r="BF28" t="s">
        <v>193</v>
      </c>
      <c r="BG28" t="s">
        <v>192</v>
      </c>
      <c r="BI28" t="s">
        <v>113</v>
      </c>
      <c r="BJ28" t="s">
        <v>326</v>
      </c>
      <c r="BK28" t="s">
        <v>68</v>
      </c>
      <c r="BL28">
        <v>0.86523809523809514</v>
      </c>
      <c r="BM28">
        <v>5283</v>
      </c>
      <c r="BN28" t="s">
        <v>114</v>
      </c>
      <c r="BO28" t="s">
        <v>264</v>
      </c>
      <c r="BP28">
        <v>1</v>
      </c>
      <c r="BQ28">
        <v>1144.039</v>
      </c>
      <c r="BR28">
        <v>3.0959829625339958E-2</v>
      </c>
      <c r="BS28">
        <v>0.36666473501971369</v>
      </c>
      <c r="BT28">
        <v>0.21939811492440381</v>
      </c>
      <c r="BU28">
        <v>11.65</v>
      </c>
      <c r="BV28">
        <v>0</v>
      </c>
      <c r="BW28">
        <v>2.8845170488069027</v>
      </c>
      <c r="BX28">
        <v>23</v>
      </c>
      <c r="BY28">
        <v>0</v>
      </c>
      <c r="BZ28">
        <v>33</v>
      </c>
    </row>
    <row r="29" spans="1:78" ht="16.5">
      <c r="A29" s="298" t="str">
        <f t="shared" si="19"/>
        <v>시영운수</v>
      </c>
      <c r="B29" s="120" t="str">
        <f t="shared" si="20"/>
        <v>정창근</v>
      </c>
      <c r="C29" s="121" t="str">
        <f t="shared" si="21"/>
        <v>C</v>
      </c>
      <c r="D29" s="122">
        <f t="shared" si="22"/>
        <v>0.86824971840034537</v>
      </c>
      <c r="E29" s="123">
        <f t="shared" si="23"/>
        <v>2097</v>
      </c>
      <c r="F29" s="124" t="str">
        <f t="shared" si="24"/>
        <v>15</v>
      </c>
      <c r="G29" s="125" t="str">
        <f t="shared" si="25"/>
        <v>70바1516</v>
      </c>
      <c r="H29" s="126">
        <f t="shared" si="26"/>
        <v>3</v>
      </c>
      <c r="I29" s="127">
        <f t="shared" si="27"/>
        <v>1115.5039999999999</v>
      </c>
      <c r="J29" s="128">
        <f t="shared" si="28"/>
        <v>4.9902519527869997E-2</v>
      </c>
      <c r="K29" s="128">
        <f t="shared" si="29"/>
        <v>0.40604681302912199</v>
      </c>
      <c r="L29" s="128">
        <f t="shared" si="30"/>
        <v>0.21066710652763238</v>
      </c>
      <c r="M29" s="129">
        <f t="shared" si="31"/>
        <v>14.705</v>
      </c>
      <c r="N29" s="130">
        <f t="shared" si="32"/>
        <v>0</v>
      </c>
      <c r="O29" s="130">
        <f t="shared" si="33"/>
        <v>19.094507953355613</v>
      </c>
      <c r="P29" s="212">
        <f t="shared" si="34"/>
        <v>39</v>
      </c>
      <c r="Q29" s="213">
        <f t="shared" si="35"/>
        <v>0</v>
      </c>
      <c r="R29" s="213">
        <f t="shared" si="36"/>
        <v>213</v>
      </c>
      <c r="T29">
        <v>522</v>
      </c>
      <c r="U29">
        <v>2097</v>
      </c>
      <c r="V29" t="s">
        <v>328</v>
      </c>
      <c r="W29">
        <v>1115.5039999999999</v>
      </c>
      <c r="X29">
        <v>594.17399999999998</v>
      </c>
      <c r="Y29">
        <v>1.877</v>
      </c>
      <c r="Z29">
        <v>14.705</v>
      </c>
      <c r="AA29">
        <v>86.151100999999997</v>
      </c>
      <c r="AB29">
        <v>4.2991570000000001</v>
      </c>
      <c r="AC29">
        <v>34.981380000000001</v>
      </c>
      <c r="AD29" s="1">
        <v>235</v>
      </c>
      <c r="AE29">
        <v>0</v>
      </c>
      <c r="AF29">
        <v>213</v>
      </c>
      <c r="AG29">
        <v>70</v>
      </c>
      <c r="AH29">
        <v>12.948226</v>
      </c>
      <c r="AI29">
        <v>217.6</v>
      </c>
      <c r="AJ29">
        <v>0</v>
      </c>
      <c r="AK29">
        <v>39</v>
      </c>
      <c r="AL29">
        <v>26680</v>
      </c>
      <c r="AM29">
        <v>0.86824971840034537</v>
      </c>
      <c r="AN29" t="s">
        <v>68</v>
      </c>
      <c r="AO29">
        <v>603.14</v>
      </c>
      <c r="AP29" t="s">
        <v>329</v>
      </c>
      <c r="AQ29" t="s">
        <v>113</v>
      </c>
      <c r="AR29" t="s">
        <v>114</v>
      </c>
      <c r="AS29" t="s">
        <v>113</v>
      </c>
      <c r="AT29" t="s">
        <v>114</v>
      </c>
      <c r="AU29" t="s">
        <v>170</v>
      </c>
      <c r="AV29" t="s">
        <v>328</v>
      </c>
      <c r="AW29" t="s">
        <v>68</v>
      </c>
      <c r="AX29">
        <v>2097</v>
      </c>
      <c r="AY29" t="s">
        <v>235</v>
      </c>
      <c r="AZ29">
        <v>2</v>
      </c>
      <c r="BA29" t="s">
        <v>268</v>
      </c>
      <c r="BB29">
        <v>3</v>
      </c>
      <c r="BC29">
        <v>1</v>
      </c>
      <c r="BE29" t="s">
        <v>192</v>
      </c>
      <c r="BF29" t="s">
        <v>193</v>
      </c>
      <c r="BG29" t="s">
        <v>192</v>
      </c>
      <c r="BI29" t="s">
        <v>113</v>
      </c>
      <c r="BJ29" t="s">
        <v>328</v>
      </c>
      <c r="BK29" t="s">
        <v>68</v>
      </c>
      <c r="BL29">
        <v>0.86824971840034537</v>
      </c>
      <c r="BM29">
        <v>2097</v>
      </c>
      <c r="BN29" t="s">
        <v>114</v>
      </c>
      <c r="BO29" t="s">
        <v>170</v>
      </c>
      <c r="BP29">
        <v>3</v>
      </c>
      <c r="BQ29">
        <v>1115.5039999999999</v>
      </c>
      <c r="BR29">
        <v>4.9902519527869997E-2</v>
      </c>
      <c r="BS29">
        <v>0.40604681302912199</v>
      </c>
      <c r="BT29">
        <v>0.21066710652763238</v>
      </c>
      <c r="BU29">
        <v>14.705</v>
      </c>
      <c r="BV29">
        <v>0</v>
      </c>
      <c r="BW29">
        <v>19.094507953355613</v>
      </c>
      <c r="BX29">
        <v>39</v>
      </c>
      <c r="BY29">
        <v>0</v>
      </c>
      <c r="BZ29">
        <v>213</v>
      </c>
    </row>
    <row r="30" spans="1:78" ht="16.5">
      <c r="A30" s="299" t="str">
        <f t="shared" si="19"/>
        <v>시영운수</v>
      </c>
      <c r="B30" s="104" t="str">
        <f t="shared" si="20"/>
        <v>최광호</v>
      </c>
      <c r="C30" s="105" t="str">
        <f t="shared" si="21"/>
        <v>C</v>
      </c>
      <c r="D30" s="106">
        <f t="shared" si="22"/>
        <v>0.87370370370370365</v>
      </c>
      <c r="E30" s="107">
        <f t="shared" si="23"/>
        <v>1770</v>
      </c>
      <c r="F30" s="108" t="str">
        <f t="shared" si="24"/>
        <v>29</v>
      </c>
      <c r="G30" s="109" t="str">
        <f t="shared" si="25"/>
        <v>73아1028</v>
      </c>
      <c r="H30" s="110">
        <f t="shared" si="26"/>
        <v>1</v>
      </c>
      <c r="I30" s="111">
        <f t="shared" si="27"/>
        <v>1719.2460000000001</v>
      </c>
      <c r="J30" s="112">
        <f t="shared" si="28"/>
        <v>2.9785463346976831E-2</v>
      </c>
      <c r="K30" s="112">
        <f t="shared" si="29"/>
        <v>0.35632029907755319</v>
      </c>
      <c r="L30" s="112">
        <f t="shared" si="30"/>
        <v>9.7717255122303615E-2</v>
      </c>
      <c r="M30" s="113">
        <f t="shared" si="31"/>
        <v>10.175000000000001</v>
      </c>
      <c r="N30" s="114">
        <f t="shared" si="32"/>
        <v>6.2236585107657652</v>
      </c>
      <c r="O30" s="114">
        <f t="shared" si="33"/>
        <v>27.744720650796918</v>
      </c>
      <c r="P30" s="214">
        <f t="shared" si="34"/>
        <v>34</v>
      </c>
      <c r="Q30" s="215">
        <f t="shared" si="35"/>
        <v>107</v>
      </c>
      <c r="R30" s="215">
        <f t="shared" si="36"/>
        <v>477</v>
      </c>
      <c r="T30">
        <v>522</v>
      </c>
      <c r="U30">
        <v>1770</v>
      </c>
      <c r="V30" t="s">
        <v>213</v>
      </c>
      <c r="W30">
        <v>1719.2460000000001</v>
      </c>
      <c r="X30">
        <v>728.88499999999999</v>
      </c>
      <c r="Y30">
        <v>2.359</v>
      </c>
      <c r="Z30">
        <v>10.175000000000001</v>
      </c>
      <c r="AA30">
        <v>95.394655</v>
      </c>
      <c r="AB30">
        <v>2.8413740000000001</v>
      </c>
      <c r="AC30">
        <v>33.991052000000003</v>
      </c>
      <c r="AD30" s="1">
        <v>168</v>
      </c>
      <c r="AE30">
        <v>107</v>
      </c>
      <c r="AF30">
        <v>477</v>
      </c>
      <c r="AG30">
        <v>77</v>
      </c>
      <c r="AH30">
        <v>18.022455999999998</v>
      </c>
      <c r="AI30">
        <v>775.6</v>
      </c>
      <c r="AJ30">
        <v>0</v>
      </c>
      <c r="AK30">
        <v>34</v>
      </c>
      <c r="AL30">
        <v>34384</v>
      </c>
      <c r="AM30">
        <v>0.87370370370370365</v>
      </c>
      <c r="AN30" t="s">
        <v>68</v>
      </c>
      <c r="AO30">
        <v>1719.2460000000001</v>
      </c>
      <c r="AP30" t="s">
        <v>330</v>
      </c>
      <c r="AQ30" t="s">
        <v>113</v>
      </c>
      <c r="AR30" t="s">
        <v>116</v>
      </c>
      <c r="AS30" t="s">
        <v>113</v>
      </c>
      <c r="AT30" t="s">
        <v>116</v>
      </c>
      <c r="AU30" t="s">
        <v>219</v>
      </c>
      <c r="AV30" t="s">
        <v>213</v>
      </c>
      <c r="AW30" t="s">
        <v>68</v>
      </c>
      <c r="AX30">
        <v>1770</v>
      </c>
      <c r="AY30" t="s">
        <v>310</v>
      </c>
      <c r="AZ30">
        <v>1</v>
      </c>
      <c r="BA30" t="s">
        <v>281</v>
      </c>
      <c r="BB30">
        <v>1</v>
      </c>
      <c r="BC30">
        <v>1</v>
      </c>
      <c r="BE30" t="s">
        <v>66</v>
      </c>
      <c r="BF30">
        <v>1</v>
      </c>
      <c r="BG30" t="s">
        <v>200</v>
      </c>
      <c r="BI30" t="s">
        <v>113</v>
      </c>
      <c r="BJ30" t="s">
        <v>213</v>
      </c>
      <c r="BK30" t="s">
        <v>68</v>
      </c>
      <c r="BL30">
        <v>0.87370370370370365</v>
      </c>
      <c r="BM30">
        <v>1770</v>
      </c>
      <c r="BN30" t="s">
        <v>116</v>
      </c>
      <c r="BO30" t="s">
        <v>219</v>
      </c>
      <c r="BP30">
        <v>1</v>
      </c>
      <c r="BQ30">
        <v>1719.2460000000001</v>
      </c>
      <c r="BR30">
        <v>2.9785463346976831E-2</v>
      </c>
      <c r="BS30">
        <v>0.35632029907755319</v>
      </c>
      <c r="BT30">
        <v>9.7717255122303615E-2</v>
      </c>
      <c r="BU30">
        <v>10.175000000000001</v>
      </c>
      <c r="BV30">
        <v>6.2236585107657652</v>
      </c>
      <c r="BW30">
        <v>27.744720650796918</v>
      </c>
      <c r="BX30">
        <v>34</v>
      </c>
      <c r="BY30">
        <v>107</v>
      </c>
      <c r="BZ30">
        <v>477</v>
      </c>
    </row>
    <row r="31" spans="1:78" ht="16.5">
      <c r="A31" s="298" t="str">
        <f t="shared" si="19"/>
        <v>시영운수</v>
      </c>
      <c r="B31" s="120" t="str">
        <f t="shared" si="20"/>
        <v>한민기</v>
      </c>
      <c r="C31" s="121" t="str">
        <f t="shared" si="21"/>
        <v>B</v>
      </c>
      <c r="D31" s="122">
        <f t="shared" si="22"/>
        <v>0.90409090909090906</v>
      </c>
      <c r="E31" s="123">
        <f t="shared" si="23"/>
        <v>6763</v>
      </c>
      <c r="F31" s="124" t="str">
        <f t="shared" si="24"/>
        <v>15</v>
      </c>
      <c r="G31" s="125" t="str">
        <f t="shared" si="25"/>
        <v>70바1520</v>
      </c>
      <c r="H31" s="126">
        <f t="shared" si="26"/>
        <v>1</v>
      </c>
      <c r="I31" s="127">
        <f t="shared" si="27"/>
        <v>717.97500000000002</v>
      </c>
      <c r="J31" s="128">
        <f t="shared" si="28"/>
        <v>3.4496485412510276E-2</v>
      </c>
      <c r="K31" s="128">
        <f t="shared" si="29"/>
        <v>0.3515686496391569</v>
      </c>
      <c r="L31" s="128">
        <f t="shared" si="30"/>
        <v>0.11699571712106967</v>
      </c>
      <c r="M31" s="129">
        <f t="shared" si="31"/>
        <v>15.843999999999999</v>
      </c>
      <c r="N31" s="130">
        <f t="shared" si="32"/>
        <v>1.1142449249625683</v>
      </c>
      <c r="O31" s="130">
        <f t="shared" si="33"/>
        <v>12.117413558967931</v>
      </c>
      <c r="P31" s="212">
        <f t="shared" si="34"/>
        <v>8</v>
      </c>
      <c r="Q31" s="213">
        <f t="shared" si="35"/>
        <v>8</v>
      </c>
      <c r="R31" s="213">
        <f t="shared" si="36"/>
        <v>87</v>
      </c>
      <c r="T31">
        <v>522</v>
      </c>
      <c r="U31">
        <v>6763</v>
      </c>
      <c r="V31" t="s">
        <v>331</v>
      </c>
      <c r="W31">
        <v>717.97500000000002</v>
      </c>
      <c r="X31">
        <v>360.99400000000003</v>
      </c>
      <c r="Y31">
        <v>1.9890000000000001</v>
      </c>
      <c r="Z31">
        <v>15.843999999999999</v>
      </c>
      <c r="AA31">
        <v>46.332749</v>
      </c>
      <c r="AB31">
        <v>1.598317</v>
      </c>
      <c r="AC31">
        <v>16.289141999999998</v>
      </c>
      <c r="AD31" s="1">
        <v>84</v>
      </c>
      <c r="AE31">
        <v>8</v>
      </c>
      <c r="AF31">
        <v>87</v>
      </c>
      <c r="AG31">
        <v>71</v>
      </c>
      <c r="AH31">
        <v>15.496058</v>
      </c>
      <c r="AI31">
        <v>47.6</v>
      </c>
      <c r="AJ31">
        <v>0</v>
      </c>
      <c r="AK31">
        <v>8</v>
      </c>
      <c r="AL31">
        <v>7024</v>
      </c>
      <c r="AM31">
        <v>0.90409090909090906</v>
      </c>
      <c r="AN31" t="s">
        <v>67</v>
      </c>
      <c r="AO31">
        <v>717.97500000000002</v>
      </c>
      <c r="AP31" t="s">
        <v>332</v>
      </c>
      <c r="AQ31" t="s">
        <v>113</v>
      </c>
      <c r="AR31" t="s">
        <v>114</v>
      </c>
      <c r="AS31" t="s">
        <v>113</v>
      </c>
      <c r="AT31" t="s">
        <v>114</v>
      </c>
      <c r="AU31" t="s">
        <v>260</v>
      </c>
      <c r="AV31" t="s">
        <v>331</v>
      </c>
      <c r="AW31" t="s">
        <v>67</v>
      </c>
      <c r="AX31">
        <v>6763</v>
      </c>
      <c r="AY31" t="s">
        <v>229</v>
      </c>
      <c r="AZ31">
        <v>7</v>
      </c>
      <c r="BA31" t="s">
        <v>333</v>
      </c>
      <c r="BB31">
        <v>1</v>
      </c>
      <c r="BC31">
        <v>1</v>
      </c>
      <c r="BE31" t="s">
        <v>192</v>
      </c>
      <c r="BF31" t="s">
        <v>193</v>
      </c>
      <c r="BG31" t="s">
        <v>192</v>
      </c>
      <c r="BI31" t="s">
        <v>113</v>
      </c>
      <c r="BJ31" t="s">
        <v>331</v>
      </c>
      <c r="BK31" t="s">
        <v>67</v>
      </c>
      <c r="BL31">
        <v>0.90409090909090906</v>
      </c>
      <c r="BM31">
        <v>6763</v>
      </c>
      <c r="BN31" t="s">
        <v>114</v>
      </c>
      <c r="BO31" t="s">
        <v>260</v>
      </c>
      <c r="BP31">
        <v>1</v>
      </c>
      <c r="BQ31">
        <v>717.97500000000002</v>
      </c>
      <c r="BR31">
        <v>3.4496485412510276E-2</v>
      </c>
      <c r="BS31">
        <v>0.3515686496391569</v>
      </c>
      <c r="BT31">
        <v>0.11699571712106967</v>
      </c>
      <c r="BU31">
        <v>15.843999999999999</v>
      </c>
      <c r="BV31">
        <v>1.1142449249625683</v>
      </c>
      <c r="BW31">
        <v>12.117413558967931</v>
      </c>
      <c r="BX31">
        <v>8</v>
      </c>
      <c r="BY31">
        <v>8</v>
      </c>
      <c r="BZ31">
        <v>87</v>
      </c>
    </row>
    <row r="32" spans="1:78" ht="16.5">
      <c r="A32" s="299" t="str">
        <f t="shared" si="19"/>
        <v>시영운수</v>
      </c>
      <c r="B32" s="104" t="str">
        <f t="shared" si="20"/>
        <v>허유기</v>
      </c>
      <c r="C32" s="105" t="str">
        <f t="shared" si="21"/>
        <v>F</v>
      </c>
      <c r="D32" s="106">
        <f t="shared" si="22"/>
        <v>0.78952380952380941</v>
      </c>
      <c r="E32" s="107">
        <f t="shared" si="23"/>
        <v>1510</v>
      </c>
      <c r="F32" s="108" t="str">
        <f t="shared" si="24"/>
        <v>28-1</v>
      </c>
      <c r="G32" s="109" t="str">
        <f t="shared" si="25"/>
        <v>70바1580</v>
      </c>
      <c r="H32" s="110">
        <f t="shared" si="26"/>
        <v>1</v>
      </c>
      <c r="I32" s="111">
        <f t="shared" si="27"/>
        <v>4055.2710000000002</v>
      </c>
      <c r="J32" s="112">
        <f t="shared" si="28"/>
        <v>2.6440982272338202E-2</v>
      </c>
      <c r="K32" s="112">
        <f t="shared" si="29"/>
        <v>0.45385136723592995</v>
      </c>
      <c r="L32" s="112">
        <f t="shared" si="30"/>
        <v>0.1629977380056721</v>
      </c>
      <c r="M32" s="113">
        <f t="shared" si="31"/>
        <v>15.385</v>
      </c>
      <c r="N32" s="114">
        <f t="shared" si="32"/>
        <v>0.36988896672996696</v>
      </c>
      <c r="O32" s="114">
        <f t="shared" si="33"/>
        <v>13.094069422240832</v>
      </c>
      <c r="P32" s="214">
        <f t="shared" si="34"/>
        <v>206</v>
      </c>
      <c r="Q32" s="215">
        <f t="shared" si="35"/>
        <v>15</v>
      </c>
      <c r="R32" s="215">
        <f t="shared" si="36"/>
        <v>531</v>
      </c>
      <c r="T32">
        <v>522</v>
      </c>
      <c r="U32">
        <v>1510</v>
      </c>
      <c r="V32" t="s">
        <v>214</v>
      </c>
      <c r="W32">
        <v>4055.2710000000002</v>
      </c>
      <c r="X32">
        <v>2445.9830000000002</v>
      </c>
      <c r="Y32">
        <v>1.6579999999999999</v>
      </c>
      <c r="Z32">
        <v>15.385</v>
      </c>
      <c r="AA32">
        <v>353.228027</v>
      </c>
      <c r="AB32">
        <v>9.339696</v>
      </c>
      <c r="AC32">
        <v>160.31302299999999</v>
      </c>
      <c r="AD32" s="1">
        <v>661</v>
      </c>
      <c r="AE32">
        <v>15</v>
      </c>
      <c r="AF32">
        <v>531</v>
      </c>
      <c r="AG32">
        <v>67</v>
      </c>
      <c r="AH32">
        <v>11.480603</v>
      </c>
      <c r="AI32">
        <v>286.3</v>
      </c>
      <c r="AJ32">
        <v>0</v>
      </c>
      <c r="AK32">
        <v>206</v>
      </c>
      <c r="AL32">
        <v>162753</v>
      </c>
      <c r="AM32">
        <v>0.78952380952380941</v>
      </c>
      <c r="AN32" t="s">
        <v>258</v>
      </c>
      <c r="AO32">
        <v>4055.2710000000002</v>
      </c>
      <c r="AP32" t="s">
        <v>334</v>
      </c>
      <c r="AQ32" t="s">
        <v>113</v>
      </c>
      <c r="AR32" t="s">
        <v>115</v>
      </c>
      <c r="AS32" t="s">
        <v>113</v>
      </c>
      <c r="AT32" t="s">
        <v>115</v>
      </c>
      <c r="AU32" t="s">
        <v>207</v>
      </c>
      <c r="AV32" t="s">
        <v>214</v>
      </c>
      <c r="AW32" t="s">
        <v>258</v>
      </c>
      <c r="AX32">
        <v>1510</v>
      </c>
      <c r="AY32" t="s">
        <v>295</v>
      </c>
      <c r="AZ32">
        <v>2</v>
      </c>
      <c r="BA32" t="s">
        <v>275</v>
      </c>
      <c r="BB32">
        <v>1</v>
      </c>
      <c r="BC32">
        <v>1</v>
      </c>
      <c r="BE32" t="s">
        <v>66</v>
      </c>
      <c r="BF32">
        <v>-1</v>
      </c>
      <c r="BG32" t="s">
        <v>215</v>
      </c>
      <c r="BI32" t="s">
        <v>113</v>
      </c>
      <c r="BJ32" t="s">
        <v>214</v>
      </c>
      <c r="BK32" t="s">
        <v>258</v>
      </c>
      <c r="BL32">
        <v>0.78952380952380941</v>
      </c>
      <c r="BM32">
        <v>1510</v>
      </c>
      <c r="BN32" t="s">
        <v>115</v>
      </c>
      <c r="BO32" t="s">
        <v>207</v>
      </c>
      <c r="BP32">
        <v>1</v>
      </c>
      <c r="BQ32">
        <v>4055.2710000000002</v>
      </c>
      <c r="BR32">
        <v>2.6440982272338202E-2</v>
      </c>
      <c r="BS32">
        <v>0.45385136723592995</v>
      </c>
      <c r="BT32">
        <v>0.1629977380056721</v>
      </c>
      <c r="BU32">
        <v>15.385</v>
      </c>
      <c r="BV32">
        <v>0.36988896672996696</v>
      </c>
      <c r="BW32">
        <v>13.094069422240832</v>
      </c>
      <c r="BX32">
        <v>206</v>
      </c>
      <c r="BY32">
        <v>15</v>
      </c>
      <c r="BZ32">
        <v>531</v>
      </c>
    </row>
    <row r="33" spans="1:78" ht="16.5">
      <c r="A33" s="298" t="str">
        <f t="shared" si="19"/>
        <v>시영운수</v>
      </c>
      <c r="B33" s="120" t="str">
        <f t="shared" si="20"/>
        <v>황운화</v>
      </c>
      <c r="C33" s="121" t="str">
        <f t="shared" si="21"/>
        <v>B</v>
      </c>
      <c r="D33" s="122">
        <f t="shared" si="22"/>
        <v>0.93272727272727263</v>
      </c>
      <c r="E33" s="123">
        <f t="shared" si="23"/>
        <v>164</v>
      </c>
      <c r="F33" s="124" t="str">
        <f t="shared" si="24"/>
        <v>15</v>
      </c>
      <c r="G33" s="125" t="str">
        <f t="shared" si="25"/>
        <v>70바1520</v>
      </c>
      <c r="H33" s="126">
        <f t="shared" si="26"/>
        <v>1</v>
      </c>
      <c r="I33" s="127">
        <f t="shared" si="27"/>
        <v>400.58</v>
      </c>
      <c r="J33" s="128">
        <f t="shared" si="28"/>
        <v>4.4777884387267562E-2</v>
      </c>
      <c r="K33" s="128">
        <f t="shared" si="29"/>
        <v>0.34910039812511584</v>
      </c>
      <c r="L33" s="128">
        <f t="shared" si="30"/>
        <v>0.10734435069149734</v>
      </c>
      <c r="M33" s="129">
        <f t="shared" si="31"/>
        <v>13.257999999999999</v>
      </c>
      <c r="N33" s="130">
        <f t="shared" si="32"/>
        <v>0.49927604972789458</v>
      </c>
      <c r="O33" s="130">
        <f t="shared" si="33"/>
        <v>7.7387787707823659</v>
      </c>
      <c r="P33" s="212">
        <f t="shared" si="34"/>
        <v>9</v>
      </c>
      <c r="Q33" s="213">
        <f t="shared" si="35"/>
        <v>2</v>
      </c>
      <c r="R33" s="213">
        <f t="shared" si="36"/>
        <v>31</v>
      </c>
      <c r="T33">
        <v>522</v>
      </c>
      <c r="U33">
        <v>164</v>
      </c>
      <c r="V33" t="s">
        <v>335</v>
      </c>
      <c r="W33">
        <v>400.58</v>
      </c>
      <c r="X33">
        <v>195.226</v>
      </c>
      <c r="Y33">
        <v>2.052</v>
      </c>
      <c r="Z33">
        <v>13.257999999999999</v>
      </c>
      <c r="AA33">
        <v>28.616381000000001</v>
      </c>
      <c r="AB33">
        <v>1.2813810000000001</v>
      </c>
      <c r="AC33">
        <v>9.9899900000000006</v>
      </c>
      <c r="AD33" s="1">
        <v>43</v>
      </c>
      <c r="AE33">
        <v>2</v>
      </c>
      <c r="AF33">
        <v>31</v>
      </c>
      <c r="AG33">
        <v>66</v>
      </c>
      <c r="AH33">
        <v>13.998276000000001</v>
      </c>
      <c r="AI33">
        <v>6.6</v>
      </c>
      <c r="AJ33">
        <v>0</v>
      </c>
      <c r="AK33">
        <v>9</v>
      </c>
      <c r="AL33">
        <v>5424</v>
      </c>
      <c r="AM33">
        <v>0.93272727272727263</v>
      </c>
      <c r="AN33" t="s">
        <v>67</v>
      </c>
      <c r="AO33">
        <v>400.58</v>
      </c>
      <c r="AP33" t="s">
        <v>336</v>
      </c>
      <c r="AQ33" t="s">
        <v>113</v>
      </c>
      <c r="AR33" t="s">
        <v>114</v>
      </c>
      <c r="AS33" t="s">
        <v>113</v>
      </c>
      <c r="AT33" t="s">
        <v>114</v>
      </c>
      <c r="AU33" t="s">
        <v>260</v>
      </c>
      <c r="AV33" t="s">
        <v>335</v>
      </c>
      <c r="AW33" t="s">
        <v>67</v>
      </c>
      <c r="AX33">
        <v>164</v>
      </c>
      <c r="AY33" t="s">
        <v>229</v>
      </c>
      <c r="AZ33">
        <v>2</v>
      </c>
      <c r="BA33" t="s">
        <v>205</v>
      </c>
      <c r="BB33">
        <v>1</v>
      </c>
      <c r="BC33">
        <v>1</v>
      </c>
      <c r="BE33" t="s">
        <v>192</v>
      </c>
      <c r="BF33" t="s">
        <v>193</v>
      </c>
      <c r="BG33" t="s">
        <v>192</v>
      </c>
      <c r="BI33" t="s">
        <v>113</v>
      </c>
      <c r="BJ33" t="s">
        <v>335</v>
      </c>
      <c r="BK33" t="s">
        <v>67</v>
      </c>
      <c r="BL33">
        <v>0.93272727272727263</v>
      </c>
      <c r="BM33">
        <v>164</v>
      </c>
      <c r="BN33" t="s">
        <v>114</v>
      </c>
      <c r="BO33" t="s">
        <v>260</v>
      </c>
      <c r="BP33">
        <v>1</v>
      </c>
      <c r="BQ33">
        <v>400.58</v>
      </c>
      <c r="BR33">
        <v>4.4777884387267562E-2</v>
      </c>
      <c r="BS33">
        <v>0.34910039812511584</v>
      </c>
      <c r="BT33">
        <v>0.10734435069149734</v>
      </c>
      <c r="BU33">
        <v>13.257999999999999</v>
      </c>
      <c r="BV33">
        <v>0.49927604972789458</v>
      </c>
      <c r="BW33">
        <v>7.7387787707823659</v>
      </c>
      <c r="BX33">
        <v>9</v>
      </c>
      <c r="BY33">
        <v>2</v>
      </c>
      <c r="BZ33">
        <v>31</v>
      </c>
    </row>
  </sheetData>
  <sortState xmlns:xlrd2="http://schemas.microsoft.com/office/spreadsheetml/2017/richdata2" ref="T4:AN19">
    <sortCondition ref="AB4:AB19"/>
    <sortCondition descending="1" ref="AD4:AD19"/>
  </sortState>
  <phoneticPr fontId="2" type="noConversion"/>
  <conditionalFormatting sqref="C5:D33">
    <cfRule type="containsText" dxfId="66" priority="1" operator="containsText" text="F">
      <formula>NOT(ISERROR(SEARCH("F",C5)))</formula>
    </cfRule>
    <cfRule type="containsText" dxfId="65" priority="2" operator="containsText" text="D">
      <formula>NOT(ISERROR(SEARCH("D",C5)))</formula>
    </cfRule>
    <cfRule type="containsText" dxfId="64" priority="3" operator="containsText" text="C">
      <formula>NOT(ISERROR(SEARCH("C",C5)))</formula>
    </cfRule>
    <cfRule type="containsText" dxfId="63" priority="4" operator="containsText" text="B">
      <formula>NOT(ISERROR(SEARCH("B",C5)))</formula>
    </cfRule>
    <cfRule type="containsText" dxfId="62" priority="5" operator="containsText" text="A">
      <formula>NOT(ISERROR(SEARCH("A",C5)))</formula>
    </cfRule>
    <cfRule type="containsText" dxfId="61" priority="6" operator="containsText" text="S">
      <formula>NOT(ISERROR(SEARCH("S",C5)))</formula>
    </cfRule>
  </conditionalFormatting>
  <conditionalFormatting sqref="AR4:AW4">
    <cfRule type="containsText" dxfId="60" priority="7" operator="containsText" text="미수집">
      <formula>NOT(ISERROR(SEARCH("미수집",AR4)))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2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282" t="s">
        <v>337</v>
      </c>
      <c r="B2" s="283"/>
      <c r="C2" s="284"/>
      <c r="D2" s="284"/>
      <c r="E2" s="282"/>
      <c r="F2" s="285"/>
      <c r="G2" s="282"/>
      <c r="H2" s="282"/>
      <c r="I2" s="282"/>
      <c r="J2" s="282"/>
      <c r="K2" s="286"/>
      <c r="L2" s="286"/>
      <c r="M2" s="286"/>
      <c r="N2" s="286"/>
      <c r="O2" s="286"/>
      <c r="P2" s="286"/>
      <c r="Q2" s="286"/>
      <c r="R2" s="286"/>
    </row>
    <row r="3" spans="1:18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</row>
    <row r="4" spans="1:18" ht="26.25">
      <c r="A4" s="287" t="s">
        <v>338</v>
      </c>
      <c r="B4" s="288"/>
      <c r="C4" s="289"/>
      <c r="D4" s="290"/>
      <c r="E4" s="291"/>
      <c r="F4" s="292"/>
      <c r="G4" s="286"/>
      <c r="H4" s="291"/>
      <c r="I4" s="286"/>
      <c r="J4" s="286"/>
      <c r="K4" s="286"/>
      <c r="L4" s="286"/>
      <c r="M4" s="286"/>
      <c r="N4" s="286"/>
      <c r="O4" s="286"/>
      <c r="P4" s="286"/>
      <c r="Q4" s="286"/>
      <c r="R4" s="286"/>
    </row>
    <row r="5" spans="1:18" ht="26.25">
      <c r="A5" s="293"/>
      <c r="B5" s="286"/>
      <c r="C5" s="286"/>
      <c r="D5" s="286"/>
      <c r="E5" s="286"/>
      <c r="F5" s="286"/>
      <c r="G5" s="286"/>
      <c r="H5" s="286"/>
      <c r="I5" s="286"/>
      <c r="J5" s="286"/>
      <c r="K5" s="293"/>
      <c r="L5" s="286"/>
      <c r="M5" s="286"/>
      <c r="N5" s="286"/>
      <c r="O5" s="286"/>
      <c r="P5" s="286"/>
      <c r="Q5" s="286"/>
      <c r="R5" s="286"/>
    </row>
    <row r="6" spans="1:18" ht="17.25">
      <c r="A6" s="294" t="s">
        <v>339</v>
      </c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</row>
    <row r="7" spans="1:18" ht="17.25">
      <c r="A7" s="294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</row>
    <row r="8" spans="1:18" ht="17.25">
      <c r="A8" s="295" t="s">
        <v>160</v>
      </c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</row>
    <row r="9" spans="1:18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</row>
    <row r="10" spans="1:18">
      <c r="A10" s="296" t="s">
        <v>340</v>
      </c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</row>
    <row r="11" spans="1:18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</row>
    <row r="12" spans="1:18">
      <c r="A12" s="286"/>
      <c r="B12" s="286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6"/>
      <c r="R12" s="286"/>
    </row>
    <row r="13" spans="1:18" ht="37.5" customHeight="1">
      <c r="A13" s="238" t="s">
        <v>0</v>
      </c>
      <c r="B13" s="239" t="s">
        <v>71</v>
      </c>
      <c r="C13" s="231" t="s">
        <v>64</v>
      </c>
      <c r="D13" s="231" t="s">
        <v>151</v>
      </c>
      <c r="E13" s="240" t="s">
        <v>137</v>
      </c>
      <c r="F13" s="239" t="s">
        <v>142</v>
      </c>
      <c r="G13" s="240" t="s">
        <v>140</v>
      </c>
      <c r="H13" s="240" t="s">
        <v>144</v>
      </c>
      <c r="I13" s="232" t="s">
        <v>146</v>
      </c>
      <c r="J13" s="240" t="s">
        <v>11</v>
      </c>
      <c r="K13" s="240" t="s">
        <v>12</v>
      </c>
      <c r="L13" s="240" t="s">
        <v>13</v>
      </c>
      <c r="M13" s="240" t="s">
        <v>102</v>
      </c>
      <c r="N13" s="240" t="s">
        <v>6</v>
      </c>
      <c r="O13" s="240" t="s">
        <v>7</v>
      </c>
      <c r="P13" s="240" t="s">
        <v>155</v>
      </c>
      <c r="Q13" s="313" t="s">
        <v>157</v>
      </c>
      <c r="R13" s="313" t="s">
        <v>158</v>
      </c>
    </row>
    <row r="14" spans="1:18" ht="16.5">
      <c r="A14" s="241" t="s">
        <v>113</v>
      </c>
      <c r="B14" s="242" t="s">
        <v>177</v>
      </c>
      <c r="C14" s="233" t="s">
        <v>66</v>
      </c>
      <c r="D14" s="234">
        <v>0.84318181818181814</v>
      </c>
      <c r="E14" s="243">
        <v>1761</v>
      </c>
      <c r="F14" s="235" t="s">
        <v>114</v>
      </c>
      <c r="G14" s="244" t="s">
        <v>170</v>
      </c>
      <c r="H14" s="245">
        <v>1</v>
      </c>
      <c r="I14" s="236">
        <v>1852.1849999999999</v>
      </c>
      <c r="J14" s="237">
        <v>4.2162144237783056E-2</v>
      </c>
      <c r="K14" s="237">
        <v>0.4093312819367359</v>
      </c>
      <c r="L14" s="237">
        <v>0.2046231882884269</v>
      </c>
      <c r="M14" s="314">
        <v>15.194000000000001</v>
      </c>
      <c r="N14" s="315">
        <v>0.10798057429468438</v>
      </c>
      <c r="O14" s="315">
        <v>3.7253298131666113</v>
      </c>
      <c r="P14" s="316">
        <v>55</v>
      </c>
      <c r="Q14" s="317">
        <v>2</v>
      </c>
      <c r="R14" s="317">
        <v>69</v>
      </c>
    </row>
    <row r="15" spans="1:18" ht="16.5">
      <c r="A15" s="241" t="s">
        <v>113</v>
      </c>
      <c r="B15" s="242" t="s">
        <v>220</v>
      </c>
      <c r="C15" s="233" t="s">
        <v>66</v>
      </c>
      <c r="D15" s="234">
        <v>0.84380952380952379</v>
      </c>
      <c r="E15" s="243">
        <v>3222</v>
      </c>
      <c r="F15" s="235" t="s">
        <v>115</v>
      </c>
      <c r="G15" s="244" t="s">
        <v>216</v>
      </c>
      <c r="H15" s="245">
        <v>1</v>
      </c>
      <c r="I15" s="236">
        <v>2070.4259999999999</v>
      </c>
      <c r="J15" s="237">
        <v>1.8428754561586377E-2</v>
      </c>
      <c r="K15" s="237">
        <v>0.39579525223384526</v>
      </c>
      <c r="L15" s="237">
        <v>0.168564343763071</v>
      </c>
      <c r="M15" s="314">
        <v>12.193</v>
      </c>
      <c r="N15" s="315">
        <v>0.24149619450296703</v>
      </c>
      <c r="O15" s="315">
        <v>3.9605375898486592</v>
      </c>
      <c r="P15" s="316">
        <v>58</v>
      </c>
      <c r="Q15" s="317">
        <v>5</v>
      </c>
      <c r="R15" s="317">
        <v>82</v>
      </c>
    </row>
    <row r="16" spans="1:18" ht="16.5">
      <c r="A16" s="241" t="s">
        <v>113</v>
      </c>
      <c r="B16" s="242" t="s">
        <v>211</v>
      </c>
      <c r="C16" s="233" t="s">
        <v>66</v>
      </c>
      <c r="D16" s="234">
        <v>0.81142857142857139</v>
      </c>
      <c r="E16" s="243">
        <v>2850</v>
      </c>
      <c r="F16" s="235" t="s">
        <v>115</v>
      </c>
      <c r="G16" s="244" t="s">
        <v>206</v>
      </c>
      <c r="H16" s="245">
        <v>1</v>
      </c>
      <c r="I16" s="236">
        <v>3086.569</v>
      </c>
      <c r="J16" s="237">
        <v>4.7015927115425959E-2</v>
      </c>
      <c r="K16" s="237">
        <v>0.41490468384474721</v>
      </c>
      <c r="L16" s="237">
        <v>0.12862178036518868</v>
      </c>
      <c r="M16" s="314">
        <v>14.731999999999999</v>
      </c>
      <c r="N16" s="315">
        <v>0.51837493346171748</v>
      </c>
      <c r="O16" s="315">
        <v>18.402310137890971</v>
      </c>
      <c r="P16" s="316">
        <v>119</v>
      </c>
      <c r="Q16" s="317">
        <v>16</v>
      </c>
      <c r="R16" s="317">
        <v>568</v>
      </c>
    </row>
    <row r="17" spans="1:18" ht="16.5">
      <c r="A17" s="241" t="s">
        <v>113</v>
      </c>
      <c r="B17" s="242" t="s">
        <v>221</v>
      </c>
      <c r="C17" s="233" t="s">
        <v>258</v>
      </c>
      <c r="D17" s="234">
        <v>0.79428571428571426</v>
      </c>
      <c r="E17" s="243">
        <v>6194</v>
      </c>
      <c r="F17" s="235" t="s">
        <v>115</v>
      </c>
      <c r="G17" s="244" t="s">
        <v>217</v>
      </c>
      <c r="H17" s="245">
        <v>1</v>
      </c>
      <c r="I17" s="236">
        <v>2875.5639999999999</v>
      </c>
      <c r="J17" s="237">
        <v>3.1825025682320263E-2</v>
      </c>
      <c r="K17" s="237">
        <v>0.39844614335822398</v>
      </c>
      <c r="L17" s="237">
        <v>8.7982740081597913E-2</v>
      </c>
      <c r="M17" s="314">
        <v>13.721</v>
      </c>
      <c r="N17" s="315">
        <v>3.4775786593516961E-2</v>
      </c>
      <c r="O17" s="315">
        <v>5.8423321477108496</v>
      </c>
      <c r="P17" s="316">
        <v>125</v>
      </c>
      <c r="Q17" s="317">
        <v>1</v>
      </c>
      <c r="R17" s="317">
        <v>168</v>
      </c>
    </row>
    <row r="18" spans="1:18" ht="16.5">
      <c r="A18" s="241" t="s">
        <v>113</v>
      </c>
      <c r="B18" s="242" t="s">
        <v>307</v>
      </c>
      <c r="C18" s="233" t="s">
        <v>66</v>
      </c>
      <c r="D18" s="234">
        <v>0.84619047619047616</v>
      </c>
      <c r="E18" s="243">
        <v>6556</v>
      </c>
      <c r="F18" s="235" t="s">
        <v>115</v>
      </c>
      <c r="G18" s="244" t="s">
        <v>276</v>
      </c>
      <c r="H18" s="245">
        <v>1</v>
      </c>
      <c r="I18" s="236">
        <v>5678.6779999999999</v>
      </c>
      <c r="J18" s="237">
        <v>3.8082600311952132E-2</v>
      </c>
      <c r="K18" s="237">
        <v>0.45951036132158529</v>
      </c>
      <c r="L18" s="237">
        <v>0.18366950899487522</v>
      </c>
      <c r="M18" s="314">
        <v>14.518000000000001</v>
      </c>
      <c r="N18" s="315">
        <v>1.1094131415797832</v>
      </c>
      <c r="O18" s="315">
        <v>17.715390800464476</v>
      </c>
      <c r="P18" s="316">
        <v>311</v>
      </c>
      <c r="Q18" s="317">
        <v>63</v>
      </c>
      <c r="R18" s="317">
        <v>1006</v>
      </c>
    </row>
    <row r="19" spans="1:18" ht="16.5">
      <c r="A19" s="241" t="s">
        <v>113</v>
      </c>
      <c r="B19" s="242" t="s">
        <v>181</v>
      </c>
      <c r="C19" s="233" t="s">
        <v>66</v>
      </c>
      <c r="D19" s="234">
        <v>0.82902333548216578</v>
      </c>
      <c r="E19" s="243">
        <v>1288</v>
      </c>
      <c r="F19" s="235" t="s">
        <v>115</v>
      </c>
      <c r="G19" s="244" t="s">
        <v>174</v>
      </c>
      <c r="H19" s="245">
        <v>2</v>
      </c>
      <c r="I19" s="236">
        <v>5361.4940000000006</v>
      </c>
      <c r="J19" s="237">
        <v>3.4937183728475506E-2</v>
      </c>
      <c r="K19" s="237">
        <v>0.41150888983445638</v>
      </c>
      <c r="L19" s="237">
        <v>0.17830850878505133</v>
      </c>
      <c r="M19" s="314">
        <v>16.05</v>
      </c>
      <c r="N19" s="315">
        <v>0.67145463559224339</v>
      </c>
      <c r="O19" s="315">
        <v>22.064745386267333</v>
      </c>
      <c r="P19" s="316">
        <v>191</v>
      </c>
      <c r="Q19" s="317">
        <v>36</v>
      </c>
      <c r="R19" s="317">
        <v>1183</v>
      </c>
    </row>
    <row r="20" spans="1:18" ht="16.5">
      <c r="A20" s="241" t="s">
        <v>113</v>
      </c>
      <c r="B20" s="242" t="s">
        <v>182</v>
      </c>
      <c r="C20" s="233" t="s">
        <v>66</v>
      </c>
      <c r="D20" s="234">
        <v>0.83954545454545448</v>
      </c>
      <c r="E20" s="243">
        <v>7828</v>
      </c>
      <c r="F20" s="235" t="s">
        <v>114</v>
      </c>
      <c r="G20" s="244" t="s">
        <v>172</v>
      </c>
      <c r="H20" s="245">
        <v>1</v>
      </c>
      <c r="I20" s="236">
        <v>4936.0690000000004</v>
      </c>
      <c r="J20" s="237">
        <v>4.7540459188125543E-2</v>
      </c>
      <c r="K20" s="237">
        <v>0.40568616137392982</v>
      </c>
      <c r="L20" s="237">
        <v>0.16490855374995769</v>
      </c>
      <c r="M20" s="314">
        <v>16.271000000000001</v>
      </c>
      <c r="N20" s="315">
        <v>0.28362650522105748</v>
      </c>
      <c r="O20" s="315">
        <v>16.024897544989745</v>
      </c>
      <c r="P20" s="316">
        <v>151</v>
      </c>
      <c r="Q20" s="317">
        <v>14</v>
      </c>
      <c r="R20" s="317">
        <v>791</v>
      </c>
    </row>
    <row r="21" spans="1:18" ht="16.5">
      <c r="A21" s="241" t="s">
        <v>113</v>
      </c>
      <c r="B21" s="242" t="s">
        <v>319</v>
      </c>
      <c r="C21" s="233" t="s">
        <v>258</v>
      </c>
      <c r="D21" s="234">
        <v>0.79652173913043489</v>
      </c>
      <c r="E21" s="243">
        <v>1306</v>
      </c>
      <c r="F21" s="235" t="s">
        <v>114</v>
      </c>
      <c r="G21" s="244" t="s">
        <v>257</v>
      </c>
      <c r="H21" s="245">
        <v>1</v>
      </c>
      <c r="I21" s="236">
        <v>840.92600000000004</v>
      </c>
      <c r="J21" s="237">
        <v>2.708869363846381E-2</v>
      </c>
      <c r="K21" s="237">
        <v>0.46304309514329817</v>
      </c>
      <c r="L21" s="237">
        <v>0.13794317216972718</v>
      </c>
      <c r="M21" s="314">
        <v>15.278</v>
      </c>
      <c r="N21" s="315">
        <v>2.4972470823829918</v>
      </c>
      <c r="O21" s="315">
        <v>29.253465822200763</v>
      </c>
      <c r="P21" s="316">
        <v>30</v>
      </c>
      <c r="Q21" s="317">
        <v>21</v>
      </c>
      <c r="R21" s="317">
        <v>246</v>
      </c>
    </row>
    <row r="22" spans="1:18" ht="16.5">
      <c r="A22" s="241" t="s">
        <v>113</v>
      </c>
      <c r="B22" s="242" t="s">
        <v>214</v>
      </c>
      <c r="C22" s="233" t="s">
        <v>258</v>
      </c>
      <c r="D22" s="234">
        <v>0.78952380952380941</v>
      </c>
      <c r="E22" s="243">
        <v>1510</v>
      </c>
      <c r="F22" s="235" t="s">
        <v>115</v>
      </c>
      <c r="G22" s="244" t="s">
        <v>207</v>
      </c>
      <c r="H22" s="245">
        <v>1</v>
      </c>
      <c r="I22" s="236">
        <v>4055.2710000000002</v>
      </c>
      <c r="J22" s="237">
        <v>2.6440982272338202E-2</v>
      </c>
      <c r="K22" s="237">
        <v>0.45385136723592995</v>
      </c>
      <c r="L22" s="237">
        <v>0.1629977380056721</v>
      </c>
      <c r="M22" s="314">
        <v>15.385</v>
      </c>
      <c r="N22" s="315">
        <v>0.36988896672996696</v>
      </c>
      <c r="O22" s="315">
        <v>13.094069422240832</v>
      </c>
      <c r="P22" s="316">
        <v>206</v>
      </c>
      <c r="Q22" s="317">
        <v>15</v>
      </c>
      <c r="R22" s="317">
        <v>531</v>
      </c>
    </row>
  </sheetData>
  <phoneticPr fontId="2" type="noConversion"/>
  <conditionalFormatting sqref="C14:D22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M22"/>
  <sheetViews>
    <sheetView showGridLines="0" workbookViewId="0"/>
  </sheetViews>
  <sheetFormatPr defaultRowHeight="13.5"/>
  <cols>
    <col min="1" max="11" width="9.140625" style="226"/>
    <col min="12" max="12" width="0" style="226" hidden="1" customWidth="1"/>
    <col min="13" max="16384" width="9.140625" style="226"/>
  </cols>
  <sheetData>
    <row r="1" spans="1:13">
      <c r="A1" s="221"/>
      <c r="B1" s="222"/>
      <c r="C1" s="223"/>
      <c r="D1" s="224"/>
      <c r="E1" s="224"/>
      <c r="F1" s="225"/>
      <c r="G1" s="224"/>
      <c r="H1" s="224"/>
      <c r="I1" s="224"/>
      <c r="J1" s="224"/>
      <c r="K1" s="224"/>
      <c r="L1" s="224"/>
      <c r="M1" s="224"/>
    </row>
    <row r="2" spans="1:13" ht="41.25">
      <c r="A2" s="302" t="s">
        <v>341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</row>
    <row r="4" spans="1:13" ht="17.25">
      <c r="A4" s="227" t="s">
        <v>163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</row>
    <row r="5" spans="1:13" ht="26.25">
      <c r="A5" s="229" t="s">
        <v>164</v>
      </c>
    </row>
    <row r="6" spans="1:13" ht="26.25">
      <c r="A6" s="229" t="s">
        <v>165</v>
      </c>
    </row>
    <row r="7" spans="1:13" ht="26.25">
      <c r="A7" s="229"/>
    </row>
    <row r="8" spans="1:13" ht="17.25">
      <c r="A8" s="230" t="s">
        <v>166</v>
      </c>
    </row>
    <row r="9" spans="1:13" ht="40.5">
      <c r="A9" s="238" t="s">
        <v>0</v>
      </c>
      <c r="B9" s="239" t="s">
        <v>71</v>
      </c>
      <c r="C9" s="231" t="s">
        <v>64</v>
      </c>
      <c r="D9" s="231" t="s">
        <v>151</v>
      </c>
      <c r="E9" s="240" t="s">
        <v>137</v>
      </c>
      <c r="F9" s="239" t="s">
        <v>142</v>
      </c>
      <c r="G9" s="240" t="s">
        <v>140</v>
      </c>
      <c r="H9" s="240" t="s">
        <v>144</v>
      </c>
      <c r="I9" s="232" t="s">
        <v>146</v>
      </c>
      <c r="J9" s="240" t="s">
        <v>11</v>
      </c>
      <c r="K9" s="240" t="s">
        <v>12</v>
      </c>
      <c r="L9" s="240" t="s">
        <v>13</v>
      </c>
      <c r="M9" s="240" t="s">
        <v>155</v>
      </c>
    </row>
    <row r="10" spans="1:13" ht="16.5">
      <c r="A10" s="241" t="s">
        <v>113</v>
      </c>
      <c r="B10" s="242" t="s">
        <v>177</v>
      </c>
      <c r="C10" s="233" t="s">
        <v>66</v>
      </c>
      <c r="D10" s="234">
        <v>0.84318181818181814</v>
      </c>
      <c r="E10" s="243">
        <v>1761</v>
      </c>
      <c r="F10" s="235" t="s">
        <v>114</v>
      </c>
      <c r="G10" s="244" t="s">
        <v>170</v>
      </c>
      <c r="H10" s="245">
        <v>1</v>
      </c>
      <c r="I10" s="236">
        <v>1852.1849999999999</v>
      </c>
      <c r="J10" s="237">
        <v>4.2162144237783056E-2</v>
      </c>
      <c r="K10" s="237">
        <v>0.4093312819367359</v>
      </c>
      <c r="L10" s="237">
        <v>0.2046231882884269</v>
      </c>
      <c r="M10" s="246">
        <v>55</v>
      </c>
    </row>
    <row r="11" spans="1:13" ht="16.5">
      <c r="A11" s="241" t="s">
        <v>113</v>
      </c>
      <c r="B11" s="242" t="s">
        <v>220</v>
      </c>
      <c r="C11" s="233" t="s">
        <v>66</v>
      </c>
      <c r="D11" s="234">
        <v>0.84380952380952379</v>
      </c>
      <c r="E11" s="243">
        <v>3222</v>
      </c>
      <c r="F11" s="235" t="s">
        <v>115</v>
      </c>
      <c r="G11" s="244" t="s">
        <v>216</v>
      </c>
      <c r="H11" s="245">
        <v>1</v>
      </c>
      <c r="I11" s="236">
        <v>2070.4259999999999</v>
      </c>
      <c r="J11" s="237">
        <v>1.8428754561586377E-2</v>
      </c>
      <c r="K11" s="237">
        <v>0.39579525223384526</v>
      </c>
      <c r="L11" s="237">
        <v>0.168564343763071</v>
      </c>
      <c r="M11" s="246">
        <v>58</v>
      </c>
    </row>
    <row r="12" spans="1:13" ht="16.5">
      <c r="A12" s="241" t="s">
        <v>113</v>
      </c>
      <c r="B12" s="242" t="s">
        <v>211</v>
      </c>
      <c r="C12" s="233" t="s">
        <v>66</v>
      </c>
      <c r="D12" s="234">
        <v>0.81142857142857139</v>
      </c>
      <c r="E12" s="243">
        <v>2850</v>
      </c>
      <c r="F12" s="235" t="s">
        <v>115</v>
      </c>
      <c r="G12" s="244" t="s">
        <v>206</v>
      </c>
      <c r="H12" s="245">
        <v>1</v>
      </c>
      <c r="I12" s="236">
        <v>3086.569</v>
      </c>
      <c r="J12" s="237">
        <v>4.7015927115425959E-2</v>
      </c>
      <c r="K12" s="237">
        <v>0.41490468384474721</v>
      </c>
      <c r="L12" s="237">
        <v>0.12862178036518868</v>
      </c>
      <c r="M12" s="246">
        <v>119</v>
      </c>
    </row>
    <row r="13" spans="1:13" ht="16.5">
      <c r="A13" s="241" t="s">
        <v>113</v>
      </c>
      <c r="B13" s="242" t="s">
        <v>221</v>
      </c>
      <c r="C13" s="233" t="s">
        <v>258</v>
      </c>
      <c r="D13" s="234">
        <v>0.79428571428571426</v>
      </c>
      <c r="E13" s="243">
        <v>6194</v>
      </c>
      <c r="F13" s="235" t="s">
        <v>115</v>
      </c>
      <c r="G13" s="244" t="s">
        <v>217</v>
      </c>
      <c r="H13" s="245">
        <v>1</v>
      </c>
      <c r="I13" s="236">
        <v>2875.5639999999999</v>
      </c>
      <c r="J13" s="237">
        <v>3.1825025682320263E-2</v>
      </c>
      <c r="K13" s="237">
        <v>0.39844614335822398</v>
      </c>
      <c r="L13" s="237">
        <v>8.7982740081597913E-2</v>
      </c>
      <c r="M13" s="246">
        <v>125</v>
      </c>
    </row>
    <row r="14" spans="1:13" ht="16.5">
      <c r="A14" s="241" t="s">
        <v>113</v>
      </c>
      <c r="B14" s="242" t="s">
        <v>301</v>
      </c>
      <c r="C14" s="233" t="s">
        <v>68</v>
      </c>
      <c r="D14" s="234">
        <v>0.85181818181818181</v>
      </c>
      <c r="E14" s="243">
        <v>6427</v>
      </c>
      <c r="F14" s="235" t="s">
        <v>114</v>
      </c>
      <c r="G14" s="244" t="s">
        <v>270</v>
      </c>
      <c r="H14" s="245">
        <v>1</v>
      </c>
      <c r="I14" s="236">
        <v>1387.338</v>
      </c>
      <c r="J14" s="237">
        <v>3.6614515632605669E-2</v>
      </c>
      <c r="K14" s="237">
        <v>0.40298447648114155</v>
      </c>
      <c r="L14" s="237">
        <v>0.19605892724051385</v>
      </c>
      <c r="M14" s="246">
        <v>34</v>
      </c>
    </row>
    <row r="15" spans="1:13" ht="16.5">
      <c r="A15" s="241" t="s">
        <v>113</v>
      </c>
      <c r="B15" s="242" t="s">
        <v>307</v>
      </c>
      <c r="C15" s="233" t="s">
        <v>66</v>
      </c>
      <c r="D15" s="234">
        <v>0.84619047619047616</v>
      </c>
      <c r="E15" s="243">
        <v>6556</v>
      </c>
      <c r="F15" s="235" t="s">
        <v>115</v>
      </c>
      <c r="G15" s="244" t="s">
        <v>276</v>
      </c>
      <c r="H15" s="245">
        <v>1</v>
      </c>
      <c r="I15" s="236">
        <v>5678.6779999999999</v>
      </c>
      <c r="J15" s="237">
        <v>3.8082600311952132E-2</v>
      </c>
      <c r="K15" s="237">
        <v>0.45951036132158529</v>
      </c>
      <c r="L15" s="237">
        <v>0.18366950899487522</v>
      </c>
      <c r="M15" s="246">
        <v>311</v>
      </c>
    </row>
    <row r="16" spans="1:13" ht="16.5">
      <c r="A16" s="241" t="s">
        <v>113</v>
      </c>
      <c r="B16" s="242" t="s">
        <v>212</v>
      </c>
      <c r="C16" s="233" t="s">
        <v>68</v>
      </c>
      <c r="D16" s="234">
        <v>0.87296296296296294</v>
      </c>
      <c r="E16" s="243">
        <v>5310</v>
      </c>
      <c r="F16" s="235" t="s">
        <v>116</v>
      </c>
      <c r="G16" s="244" t="s">
        <v>209</v>
      </c>
      <c r="H16" s="245">
        <v>1</v>
      </c>
      <c r="I16" s="236">
        <v>7204.1670000000004</v>
      </c>
      <c r="J16" s="237">
        <v>5.1800973517606298E-2</v>
      </c>
      <c r="K16" s="237">
        <v>0.35235453938858713</v>
      </c>
      <c r="L16" s="237">
        <v>0.12034701583125432</v>
      </c>
      <c r="M16" s="246">
        <v>188</v>
      </c>
    </row>
    <row r="17" spans="1:13" ht="16.5">
      <c r="A17" s="241" t="s">
        <v>113</v>
      </c>
      <c r="B17" s="242" t="s">
        <v>181</v>
      </c>
      <c r="C17" s="233" t="s">
        <v>66</v>
      </c>
      <c r="D17" s="234">
        <v>0.82902333548216578</v>
      </c>
      <c r="E17" s="243">
        <v>1288</v>
      </c>
      <c r="F17" s="235" t="s">
        <v>115</v>
      </c>
      <c r="G17" s="244" t="s">
        <v>174</v>
      </c>
      <c r="H17" s="245">
        <v>2</v>
      </c>
      <c r="I17" s="236">
        <v>5361.4940000000006</v>
      </c>
      <c r="J17" s="237">
        <v>3.4937183728475506E-2</v>
      </c>
      <c r="K17" s="237">
        <v>0.41150888983445638</v>
      </c>
      <c r="L17" s="237">
        <v>0.17830850878505133</v>
      </c>
      <c r="M17" s="246">
        <v>191</v>
      </c>
    </row>
    <row r="18" spans="1:13" ht="16.5">
      <c r="A18" s="241" t="s">
        <v>113</v>
      </c>
      <c r="B18" s="242" t="s">
        <v>182</v>
      </c>
      <c r="C18" s="233" t="s">
        <v>66</v>
      </c>
      <c r="D18" s="234">
        <v>0.83954545454545448</v>
      </c>
      <c r="E18" s="243">
        <v>7828</v>
      </c>
      <c r="F18" s="235" t="s">
        <v>114</v>
      </c>
      <c r="G18" s="244" t="s">
        <v>172</v>
      </c>
      <c r="H18" s="245">
        <v>1</v>
      </c>
      <c r="I18" s="236">
        <v>4936.0690000000004</v>
      </c>
      <c r="J18" s="237">
        <v>4.7540459188125543E-2</v>
      </c>
      <c r="K18" s="237">
        <v>0.40568616137392982</v>
      </c>
      <c r="L18" s="237">
        <v>0.16490855374995769</v>
      </c>
      <c r="M18" s="246">
        <v>151</v>
      </c>
    </row>
    <row r="19" spans="1:13" ht="16.5">
      <c r="A19" s="241" t="s">
        <v>113</v>
      </c>
      <c r="B19" s="242" t="s">
        <v>319</v>
      </c>
      <c r="C19" s="233" t="s">
        <v>258</v>
      </c>
      <c r="D19" s="234">
        <v>0.79652173913043489</v>
      </c>
      <c r="E19" s="243">
        <v>1306</v>
      </c>
      <c r="F19" s="235" t="s">
        <v>114</v>
      </c>
      <c r="G19" s="244" t="s">
        <v>257</v>
      </c>
      <c r="H19" s="245">
        <v>1</v>
      </c>
      <c r="I19" s="236">
        <v>840.92600000000004</v>
      </c>
      <c r="J19" s="237">
        <v>2.708869363846381E-2</v>
      </c>
      <c r="K19" s="237">
        <v>0.46304309514329817</v>
      </c>
      <c r="L19" s="237">
        <v>0.13794317216972718</v>
      </c>
      <c r="M19" s="246">
        <v>30</v>
      </c>
    </row>
    <row r="20" spans="1:13" ht="16.5">
      <c r="A20" s="241" t="s">
        <v>113</v>
      </c>
      <c r="B20" s="242" t="s">
        <v>328</v>
      </c>
      <c r="C20" s="233" t="s">
        <v>68</v>
      </c>
      <c r="D20" s="234">
        <v>0.86824971840034537</v>
      </c>
      <c r="E20" s="243">
        <v>2097</v>
      </c>
      <c r="F20" s="235" t="s">
        <v>114</v>
      </c>
      <c r="G20" s="244" t="s">
        <v>170</v>
      </c>
      <c r="H20" s="245">
        <v>3</v>
      </c>
      <c r="I20" s="236">
        <v>1115.5039999999999</v>
      </c>
      <c r="J20" s="237">
        <v>4.9902519527869997E-2</v>
      </c>
      <c r="K20" s="237">
        <v>0.40604681302912199</v>
      </c>
      <c r="L20" s="237">
        <v>0.21066710652763238</v>
      </c>
      <c r="M20" s="246">
        <v>39</v>
      </c>
    </row>
    <row r="21" spans="1:13" ht="16.5">
      <c r="A21" s="241" t="s">
        <v>113</v>
      </c>
      <c r="B21" s="242" t="s">
        <v>213</v>
      </c>
      <c r="C21" s="233" t="s">
        <v>68</v>
      </c>
      <c r="D21" s="234">
        <v>0.87370370370370365</v>
      </c>
      <c r="E21" s="243">
        <v>1770</v>
      </c>
      <c r="F21" s="235" t="s">
        <v>116</v>
      </c>
      <c r="G21" s="244" t="s">
        <v>219</v>
      </c>
      <c r="H21" s="245">
        <v>1</v>
      </c>
      <c r="I21" s="236">
        <v>1719.2460000000001</v>
      </c>
      <c r="J21" s="237">
        <v>2.9785463346976831E-2</v>
      </c>
      <c r="K21" s="237">
        <v>0.35632029907755319</v>
      </c>
      <c r="L21" s="237">
        <v>9.7717255122303615E-2</v>
      </c>
      <c r="M21" s="246">
        <v>34</v>
      </c>
    </row>
    <row r="22" spans="1:13" ht="16.5">
      <c r="A22" s="241" t="s">
        <v>113</v>
      </c>
      <c r="B22" s="242" t="s">
        <v>214</v>
      </c>
      <c r="C22" s="233" t="s">
        <v>258</v>
      </c>
      <c r="D22" s="234">
        <v>0.78952380952380941</v>
      </c>
      <c r="E22" s="243">
        <v>1510</v>
      </c>
      <c r="F22" s="235" t="s">
        <v>115</v>
      </c>
      <c r="G22" s="244" t="s">
        <v>207</v>
      </c>
      <c r="H22" s="245">
        <v>1</v>
      </c>
      <c r="I22" s="236">
        <v>4055.2710000000002</v>
      </c>
      <c r="J22" s="237">
        <v>2.6440982272338202E-2</v>
      </c>
      <c r="K22" s="237">
        <v>0.45385136723592995</v>
      </c>
      <c r="L22" s="237">
        <v>0.1629977380056721</v>
      </c>
      <c r="M22" s="246">
        <v>206</v>
      </c>
    </row>
  </sheetData>
  <mergeCells count="1">
    <mergeCell ref="A2:M2"/>
  </mergeCells>
  <phoneticPr fontId="2" type="noConversion"/>
  <conditionalFormatting sqref="C10:D22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2025-01-02T08:38:26Z</dcterms:modified>
</cp:coreProperties>
</file>