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6F4D4464-7BB0-4035-ABB5-B63AE5A5DFA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명단'!$A$13:$R$30</definedName>
    <definedName name="_xlnm._FilterDatabase" localSheetId="4" hidden="1">운전자별!$A$4:$BR$59</definedName>
    <definedName name="_xlnm._FilterDatabase" localSheetId="3" hidden="1">차량별!$A$4:$AY$4</definedName>
    <definedName name="_xlnm.Print_Area" localSheetId="4">운전자별!$A$1:$R$59</definedName>
    <definedName name="_xlnm.Print_Area" localSheetId="1">종합!$A$1:$L$167</definedName>
    <definedName name="_xlnm.Print_Area" localSheetId="3">차량별!$A$1:$T$33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B159" i="12"/>
  <c r="H159" i="12" l="1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5" i="60"/>
  <c r="J57" i="12" a="1"/>
  <c r="J57" i="12" l="1"/>
  <c r="B158" i="12" l="1"/>
  <c r="H158" i="12" s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F24" i="60" l="1"/>
  <c r="F16" i="60"/>
  <c r="F21" i="60"/>
  <c r="F26" i="60"/>
  <c r="F14" i="60"/>
  <c r="F19" i="60"/>
  <c r="F11" i="60"/>
  <c r="F13" i="60"/>
  <c r="F12" i="60"/>
  <c r="F28" i="60"/>
  <c r="F22" i="60"/>
  <c r="F18" i="60"/>
  <c r="F10" i="60"/>
  <c r="F32" i="60"/>
  <c r="F33" i="60"/>
  <c r="F30" i="60"/>
  <c r="F8" i="60"/>
  <c r="F23" i="60"/>
  <c r="F27" i="60"/>
  <c r="F29" i="60"/>
  <c r="F17" i="60"/>
  <c r="F9" i="60"/>
  <c r="F25" i="60"/>
  <c r="F15" i="60"/>
  <c r="F20" i="60"/>
  <c r="F31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4" i="12" l="1"/>
  <c r="H154" i="12" s="1"/>
  <c r="B155" i="12" l="1"/>
  <c r="H155" i="12" s="1"/>
  <c r="B156" i="12"/>
  <c r="H156" i="12" s="1"/>
  <c r="B157" i="12"/>
  <c r="H157" i="12" s="1"/>
  <c r="U71" i="12"/>
  <c r="E156" i="12" l="1"/>
  <c r="I156" i="12"/>
  <c r="J156" i="12"/>
  <c r="D156" i="12"/>
  <c r="F155" i="12"/>
  <c r="I155" i="12"/>
  <c r="F156" i="12"/>
  <c r="F159" i="12"/>
  <c r="D159" i="12"/>
  <c r="E159" i="12"/>
  <c r="G159" i="12"/>
  <c r="F157" i="12"/>
  <c r="I157" i="12"/>
  <c r="G156" i="12"/>
  <c r="J10" i="12"/>
  <c r="J34" i="12" s="1"/>
  <c r="D157" i="12" l="1"/>
  <c r="D155" i="12"/>
  <c r="J155" i="12"/>
  <c r="F158" i="12"/>
  <c r="G155" i="12"/>
  <c r="E157" i="12"/>
  <c r="F154" i="12"/>
  <c r="D158" i="12"/>
  <c r="G154" i="12"/>
  <c r="D154" i="12"/>
  <c r="J157" i="12"/>
  <c r="E155" i="12"/>
  <c r="E158" i="12"/>
  <c r="E154" i="12"/>
  <c r="J154" i="12"/>
  <c r="J159" i="12"/>
  <c r="G158" i="12"/>
  <c r="I158" i="12"/>
  <c r="G157" i="12"/>
  <c r="J158" i="12"/>
  <c r="I159" i="12"/>
  <c r="I154" i="12"/>
  <c r="I57" i="12" a="1"/>
  <c r="D57" i="12" a="1"/>
  <c r="F57" i="12" a="1"/>
  <c r="E57" i="12" a="1"/>
  <c r="H57" i="12" a="1"/>
  <c r="N57" i="12" a="1"/>
  <c r="G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<sst xmlns="http://schemas.openxmlformats.org/spreadsheetml/2006/main" count="1913" uniqueCount="435">
  <si>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</si>
  <si>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</si>
  <si>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</si>
  <si>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</si>
  <si>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</si>
  <si>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</si>
  <si>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</si>
  <si>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</si>
  <si>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</si>
  <si>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</si>
  <si>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</si>
  <si>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</si>
  <si>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</si>
  <si>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</si>
  <si>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</si>
  <si>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</si>
  <si>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</si>
  <si>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</si>
  <si>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</si>
  <si>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</si>
  <si>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</si>
  <si>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</si>
  <si>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</si>
  <si>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</si>
  <si>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</si>
  <si>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</si>
  <si>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</si>
  <si>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</si>
  <si>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</si>
  <si>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</si>
  <si>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</si>
  <si>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</si>
  <si>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</si>
  <si>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</si>
  <si>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</si>
  <si>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</si>
  <si>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</si>
  <si>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</si>
  <si>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</si>
  <si>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</si>
  <si>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</si>
  <si>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</si>
  <si>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</si>
  <si>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</si>
  <si>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</si>
  <si>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</si>
  <si>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</si>
  <si>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</si>
  <si>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</si>
  <si>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</si>
  <si>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</si>
  <si>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</si>
  <si>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</si>
  <si>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</si>
  <si>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</si>
  <si>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</si>
  <si>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</si>
  <si>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</si>
  <si>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</si>
  <si>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</si>
  <si>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</si>
  <si>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</si>
  <si>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</si>
  <si>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</si>
  <si>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</si>
  <si>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</si>
  <si>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</si>
  <si>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</si>
  <si>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</si>
  <si>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</si>
  <si>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</si>
  <si>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</si>
  <si>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</si>
  <si>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</si>
  <si>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</si>
  <si>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</si>
  <si>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</si>
  <si>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</si>
  <si>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</si>
  <si>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</si>
  <si>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</si>
  <si>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</si>
  <si>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</si>
  <si>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</si>
  <si>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</si>
  <si>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</si>
  <si>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</si>
  <si>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</si>
  <si>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</si>
  <si>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</si>
  <si>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</si>
  <si>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</si>
  <si>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</si>
  <si>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</si>
  <si>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</si>
  <si>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</si>
  <si>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</si>
  <si>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</si>
  <si>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</si>
  <si>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</si>
  <si>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</si>
  <si>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</si>
  <si>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</si>
  <si>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</si>
  <si>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</si>
  <si>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</si>
  <si>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</si>
  <si>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</si>
  <si>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</si>
  <si>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</si>
  <si>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</si>
  <si>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</si>
  <si>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</si>
  <si>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</si>
  <si>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</si>
  <si>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</si>
  <si>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신흥교통</t>
  </si>
  <si>
    <t>13</t>
  </si>
  <si>
    <t>330</t>
  </si>
  <si>
    <t>46</t>
  </si>
  <si>
    <t>82</t>
  </si>
  <si>
    <t>93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</si>
  <si>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</si>
  <si>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</si>
  <si>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</si>
  <si>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</si>
  <si>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</si>
  <si>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</si>
  <si>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</si>
  <si>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</si>
  <si>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</si>
  <si>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</si>
  <si>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</si>
  <si>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</si>
  <si>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</si>
  <si>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</si>
  <si>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</si>
  <si>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</si>
  <si>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</si>
  <si>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</si>
  <si>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</si>
  <si>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</si>
  <si>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</si>
  <si>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</si>
  <si>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</si>
  <si>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</si>
  <si>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</si>
  <si>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</si>
  <si>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</si>
  <si>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</si>
  <si>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</si>
  <si>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</si>
  <si>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</si>
  <si>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</si>
  <si>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</si>
  <si>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</si>
  <si>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</si>
  <si>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</si>
  <si>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</si>
  <si>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</si>
  <si>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</si>
  <si>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</si>
  <si>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</si>
  <si>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D</t>
    <phoneticPr fontId="2" type="noConversion"/>
  </si>
  <si>
    <t>최대주행거리</t>
  </si>
  <si>
    <t>[TIP!!] 특별관리 운행사원 관리하려면?</t>
  </si>
  <si>
    <t>저상</t>
  </si>
  <si>
    <t>EC</t>
  </si>
  <si>
    <t>신흥교통</t>
    <phoneticPr fontId="2" type="noConversion"/>
  </si>
  <si>
    <t>대형</t>
  </si>
  <si>
    <t>1313</t>
  </si>
  <si>
    <t>70바4007</t>
  </si>
  <si>
    <t>71바6251</t>
  </si>
  <si>
    <t>71바6261</t>
  </si>
  <si>
    <t>신흥교통13C1</t>
  </si>
  <si>
    <t>71바6262</t>
  </si>
  <si>
    <t>71바6275</t>
  </si>
  <si>
    <t>71바6277</t>
  </si>
  <si>
    <t>70바4003</t>
  </si>
  <si>
    <t>330330</t>
  </si>
  <si>
    <t>70바4013</t>
  </si>
  <si>
    <t>70바4014</t>
  </si>
  <si>
    <t>71바6253</t>
  </si>
  <si>
    <t>71바6255</t>
  </si>
  <si>
    <t>신흥교통330C1</t>
  </si>
  <si>
    <t>71바6295</t>
  </si>
  <si>
    <t>71바6297</t>
  </si>
  <si>
    <t>71바6298</t>
  </si>
  <si>
    <t>4646</t>
  </si>
  <si>
    <t>신흥교통46B1</t>
  </si>
  <si>
    <t>71바6284</t>
  </si>
  <si>
    <t>71바6287</t>
  </si>
  <si>
    <t>71바6289</t>
  </si>
  <si>
    <t>71바6292</t>
  </si>
  <si>
    <t>70바4005</t>
  </si>
  <si>
    <t>70바4017</t>
  </si>
  <si>
    <t>71바6296</t>
  </si>
  <si>
    <t>권영준</t>
  </si>
  <si>
    <t>김락규</t>
  </si>
  <si>
    <t>김범수</t>
  </si>
  <si>
    <t>김용진</t>
  </si>
  <si>
    <t>김정열</t>
  </si>
  <si>
    <t>김정훈</t>
  </si>
  <si>
    <t>김철민</t>
  </si>
  <si>
    <t>김태산</t>
  </si>
  <si>
    <t>박경배</t>
  </si>
  <si>
    <t>박명대</t>
  </si>
  <si>
    <t>배정현</t>
  </si>
  <si>
    <t>변성만</t>
  </si>
  <si>
    <t>손영준</t>
  </si>
  <si>
    <t>양계호</t>
  </si>
  <si>
    <t>양정목</t>
  </si>
  <si>
    <t>오성균</t>
  </si>
  <si>
    <t>용석국</t>
  </si>
  <si>
    <t>윤철희</t>
  </si>
  <si>
    <t>은병철</t>
  </si>
  <si>
    <t>이광호</t>
  </si>
  <si>
    <t>이기하</t>
  </si>
  <si>
    <t>이상은</t>
  </si>
  <si>
    <t>이상호B</t>
  </si>
  <si>
    <t>이성희</t>
  </si>
  <si>
    <t>이영재</t>
  </si>
  <si>
    <t>이준영</t>
  </si>
  <si>
    <t>이충열</t>
  </si>
  <si>
    <t>이한길</t>
  </si>
  <si>
    <t>이호종</t>
  </si>
  <si>
    <t>장철수</t>
  </si>
  <si>
    <t>정승용</t>
  </si>
  <si>
    <t>정해원</t>
  </si>
  <si>
    <t>조태현</t>
  </si>
  <si>
    <t>주영인</t>
  </si>
  <si>
    <t>최상락</t>
  </si>
  <si>
    <t>최우성</t>
  </si>
  <si>
    <t>하현자</t>
  </si>
  <si>
    <t>홍찬기</t>
  </si>
  <si>
    <t>황인석</t>
  </si>
  <si>
    <t>신흥교통330C2</t>
  </si>
  <si>
    <t>▽</t>
  </si>
  <si>
    <t>70바4010</t>
  </si>
  <si>
    <t>70바4015</t>
  </si>
  <si>
    <t>=</t>
  </si>
  <si>
    <t>71바6256</t>
  </si>
  <si>
    <t>▲</t>
  </si>
  <si>
    <t>김화윤</t>
  </si>
  <si>
    <t>조남희</t>
  </si>
  <si>
    <t>인천전체</t>
  </si>
  <si>
    <t>11%(1명)</t>
  </si>
  <si>
    <t>0%(0명)</t>
  </si>
  <si>
    <t>신흥교통13D1</t>
  </si>
  <si>
    <t>신흥교통330D2</t>
  </si>
  <si>
    <t>신흥교통330D3</t>
  </si>
  <si>
    <t>신흥교통330D1</t>
  </si>
  <si>
    <t>신흥교통46B2</t>
  </si>
  <si>
    <t>8282</t>
  </si>
  <si>
    <t>신흥교통82F1</t>
  </si>
  <si>
    <t>9393</t>
  </si>
  <si>
    <t>신흥교통93A2</t>
  </si>
  <si>
    <t>신흥교통93S1</t>
  </si>
  <si>
    <t>신흥교통93A1</t>
  </si>
  <si>
    <t>예비</t>
  </si>
  <si>
    <t>예비예비</t>
  </si>
  <si>
    <t>개선율(유카전)</t>
  </si>
  <si>
    <t>순위</t>
  </si>
  <si>
    <t>신흥교통13B1</t>
  </si>
  <si>
    <t>14%(1명)</t>
  </si>
  <si>
    <t>신흥교통13F1</t>
  </si>
  <si>
    <t>신흥교통13B2</t>
  </si>
  <si>
    <t>신흥교통330B2</t>
  </si>
  <si>
    <t>신흥교통330B1</t>
  </si>
  <si>
    <t>신흥교통46C2</t>
  </si>
  <si>
    <t>신흥교통46C1</t>
  </si>
  <si>
    <t>신흥교통46F1</t>
  </si>
  <si>
    <t>71바6293</t>
  </si>
  <si>
    <t>NEW</t>
  </si>
  <si>
    <t>new</t>
  </si>
  <si>
    <t>김정근</t>
  </si>
  <si>
    <t>김효영</t>
  </si>
  <si>
    <t>나정훈</t>
  </si>
  <si>
    <t>방선혁</t>
  </si>
  <si>
    <t>이충식</t>
  </si>
  <si>
    <t>신흥교통13F2</t>
  </si>
  <si>
    <t>신흥교통330C3</t>
  </si>
  <si>
    <t>신흥교통330A1</t>
  </si>
  <si>
    <t>71바6291</t>
  </si>
  <si>
    <t>71바6288</t>
  </si>
  <si>
    <t>신흥교통46D1</t>
  </si>
  <si>
    <t>신흥교통82C1</t>
  </si>
  <si>
    <t>신흥교통93B1</t>
  </si>
  <si>
    <t>71바6300</t>
  </si>
  <si>
    <t>권병헌</t>
  </si>
  <si>
    <t>김우겸</t>
  </si>
  <si>
    <t>양동민</t>
  </si>
  <si>
    <t>오태호</t>
  </si>
  <si>
    <t>이영현</t>
  </si>
  <si>
    <t>정종훈</t>
  </si>
  <si>
    <t>조경화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</si>
  <si>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</si>
  <si>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</si>
  <si>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</si>
  <si>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</si>
  <si>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</si>
  <si>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</si>
  <si>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</si>
  <si>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9393B</t>
  </si>
  <si>
    <t>신흥교통93B2</t>
  </si>
  <si>
    <t>330330B</t>
  </si>
  <si>
    <t>330330D</t>
  </si>
  <si>
    <t>신흥교통330D5</t>
  </si>
  <si>
    <t>신흥교통330D4</t>
  </si>
  <si>
    <t>1313C</t>
  </si>
  <si>
    <t>330330F</t>
  </si>
  <si>
    <t>신흥교통330F2</t>
  </si>
  <si>
    <t>4646C</t>
  </si>
  <si>
    <t>8282F</t>
  </si>
  <si>
    <t>330330C</t>
  </si>
  <si>
    <t>330330A</t>
  </si>
  <si>
    <t>1313F</t>
  </si>
  <si>
    <t>신흥교통13F3</t>
  </si>
  <si>
    <t>-</t>
  </si>
  <si>
    <t>1313B</t>
  </si>
  <si>
    <t>1313D</t>
  </si>
  <si>
    <t>신흥교통13D2</t>
  </si>
  <si>
    <t>9393S</t>
  </si>
  <si>
    <t>신흥교통93S2</t>
  </si>
  <si>
    <t>1313A</t>
  </si>
  <si>
    <t>신흥교통13A1</t>
  </si>
  <si>
    <t>4646B</t>
  </si>
  <si>
    <t>신흥교통330B3</t>
  </si>
  <si>
    <t>신흥교통13A2</t>
  </si>
  <si>
    <t>1313S</t>
  </si>
  <si>
    <t>신흥교통330B4</t>
  </si>
  <si>
    <t>8282C</t>
  </si>
  <si>
    <t>신흥교통330A2</t>
  </si>
  <si>
    <t>신흥교통82F2</t>
  </si>
  <si>
    <t>신흥교통330C6</t>
  </si>
  <si>
    <t>9393A</t>
  </si>
  <si>
    <t>신흥교통93A3</t>
  </si>
  <si>
    <t>신흥교통330F1</t>
  </si>
  <si>
    <t>330330S</t>
  </si>
  <si>
    <t>신흥교통330S1</t>
  </si>
  <si>
    <t>신흥교통13S1</t>
  </si>
  <si>
    <t>4646D</t>
  </si>
  <si>
    <t>신흥교통330A3</t>
  </si>
  <si>
    <t>신흥교통330C4</t>
  </si>
  <si>
    <t>8282B</t>
  </si>
  <si>
    <t>신흥교통82B1</t>
  </si>
  <si>
    <t>신흥교통93A4</t>
  </si>
  <si>
    <t>4646F</t>
  </si>
  <si>
    <t>신흥교통330S2</t>
  </si>
  <si>
    <t>신흥교통330C5</t>
  </si>
  <si>
    <t>50%(2명)</t>
  </si>
  <si>
    <t>33%(2명)</t>
  </si>
  <si>
    <t>33%(3명)</t>
  </si>
  <si>
    <t>17%(1명)</t>
  </si>
  <si>
    <t>분석기간: 24.12.01~24.12.31</t>
    <phoneticPr fontId="2" type="noConversion"/>
  </si>
  <si>
    <t>24'12</t>
    <phoneticPr fontId="2" type="noConversion"/>
  </si>
  <si>
    <t>50%(1명)</t>
  </si>
  <si>
    <t>57%(4명)</t>
  </si>
  <si>
    <t>11%(6명)</t>
  </si>
  <si>
    <t>16%(9명)</t>
  </si>
  <si>
    <t>20%(11명)</t>
  </si>
  <si>
    <t>21%(12명)</t>
  </si>
  <si>
    <t>16%(8명)</t>
  </si>
  <si>
    <t>대비</t>
  </si>
  <si>
    <t>3위/(32개사)</t>
  </si>
  <si>
    <t>71바6276</t>
  </si>
  <si>
    <t>신흥교통46C3</t>
  </si>
  <si>
    <t>신흥교통46C4</t>
  </si>
  <si>
    <t>신흥교통예비F9</t>
  </si>
  <si>
    <t>52511001110.69</t>
  </si>
  <si>
    <t>5258368490.679</t>
  </si>
  <si>
    <t>52550852685.358</t>
  </si>
  <si>
    <t>52566512698.274</t>
  </si>
  <si>
    <t>김영찬</t>
  </si>
  <si>
    <t>5255885250.369</t>
  </si>
  <si>
    <t>5254554493.48</t>
  </si>
  <si>
    <t>52519525375.702</t>
  </si>
  <si>
    <t>525852815.359</t>
  </si>
  <si>
    <t>5255000733.677</t>
  </si>
  <si>
    <t>52546271970.277</t>
  </si>
  <si>
    <t>52517341271.417</t>
  </si>
  <si>
    <t>52578071262.181</t>
  </si>
  <si>
    <t>52556581364.175</t>
  </si>
  <si>
    <t>52571711334.076</t>
  </si>
  <si>
    <t>52557842972.2</t>
  </si>
  <si>
    <t>52565392877.878</t>
  </si>
  <si>
    <t>52520861266.967</t>
  </si>
  <si>
    <t>박성남</t>
  </si>
  <si>
    <t>5258874639.779</t>
  </si>
  <si>
    <t>52542552668.669</t>
  </si>
  <si>
    <t>신흥교통330F3</t>
  </si>
  <si>
    <t>5259972495.552</t>
  </si>
  <si>
    <t>5253202584.78</t>
  </si>
  <si>
    <t>52596421209.53</t>
  </si>
  <si>
    <t>5257357693.023</t>
  </si>
  <si>
    <t>52536731317.693</t>
  </si>
  <si>
    <t>52526062516.251</t>
  </si>
  <si>
    <t>52527842073.665</t>
  </si>
  <si>
    <t>5258898662.291</t>
  </si>
  <si>
    <t>52544871910.989</t>
  </si>
  <si>
    <t>52551462319.843</t>
  </si>
  <si>
    <t>52571781166.511</t>
  </si>
  <si>
    <t>52591822564.274</t>
  </si>
  <si>
    <t>5257552624.976</t>
  </si>
  <si>
    <t>52526992305.439</t>
  </si>
  <si>
    <t>52575081053.438</t>
  </si>
  <si>
    <t>5255003410.767</t>
  </si>
  <si>
    <t>52566842466.987</t>
  </si>
  <si>
    <t>525785992.143</t>
  </si>
  <si>
    <t>52581251196.354</t>
  </si>
  <si>
    <t>52510132929.265</t>
  </si>
  <si>
    <t>5252761017.834</t>
  </si>
  <si>
    <t>예비예비D</t>
  </si>
  <si>
    <t>신흥교통예비D4</t>
  </si>
  <si>
    <t>5257870339.765</t>
  </si>
  <si>
    <t>52555672819.635</t>
  </si>
  <si>
    <t>52510952575.793</t>
  </si>
  <si>
    <t>52564841137.87</t>
  </si>
  <si>
    <t>52523611028.011</t>
  </si>
  <si>
    <t>52566352799.312</t>
  </si>
  <si>
    <t>신흥교통330B5</t>
  </si>
  <si>
    <t>5255432330.427</t>
  </si>
  <si>
    <t>신흥교통93S3</t>
  </si>
  <si>
    <t>52574701323.855</t>
  </si>
  <si>
    <t>52513881111.811</t>
  </si>
  <si>
    <t>52579351804.259</t>
  </si>
  <si>
    <t>5251154154.908</t>
  </si>
  <si>
    <t>52540502823.085</t>
  </si>
  <si>
    <t>5253881446.128</t>
  </si>
  <si>
    <t>5257573251.89</t>
  </si>
  <si>
    <t>52567492692.966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</si>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</sst>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9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9C000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FFFFFF"/>
      <name val="맑은 고딕"/>
      <family val="2"/>
      <charset val="129"/>
    </font>
    <font>
      <b/>
      <sz val="20"/>
      <color rgb="FFFFFF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6" borderId="0" xfId="0" applyFont="1" applyFill="1">
      <alignment vertical="center"/>
    </xf>
    <xf numFmtId="0" fontId="33" fillId="6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4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0" borderId="0" xfId="0" applyFont="1" applyFill="1">
      <alignment vertical="center"/>
    </xf>
    <xf numFmtId="0" fontId="17" fillId="10" borderId="0" xfId="0" applyFont="1" applyFill="1">
      <alignment vertical="center"/>
    </xf>
    <xf numFmtId="0" fontId="10" fillId="4" borderId="0" xfId="0" applyFont="1" applyFill="1">
      <alignment vertical="center"/>
    </xf>
    <xf numFmtId="0" fontId="22" fillId="4" borderId="0" xfId="0" applyFont="1" applyFill="1" applyAlignment="1">
      <alignment horizontal="center" vertical="center"/>
    </xf>
    <xf numFmtId="178" fontId="22" fillId="4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4" borderId="0" xfId="2" applyFont="1" applyFill="1" applyAlignment="1">
      <alignment horizontal="center" vertical="center"/>
    </xf>
    <xf numFmtId="187" fontId="13" fillId="4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4" borderId="0" xfId="0" applyNumberFormat="1" applyFont="1" applyFill="1" applyAlignment="1">
      <alignment horizontal="center" vertical="center"/>
    </xf>
    <xf numFmtId="0" fontId="11" fillId="4" borderId="0" xfId="0" applyFont="1" applyFill="1">
      <alignment vertical="center"/>
    </xf>
    <xf numFmtId="189" fontId="11" fillId="4" borderId="0" xfId="0" applyNumberFormat="1" applyFont="1" applyFill="1" applyAlignment="1">
      <alignment horizontal="left" vertical="center"/>
    </xf>
    <xf numFmtId="10" fontId="11" fillId="4" borderId="0" xfId="2" applyNumberFormat="1" applyFont="1" applyFill="1">
      <alignment vertical="center"/>
    </xf>
    <xf numFmtId="179" fontId="11" fillId="4" borderId="0" xfId="1" applyNumberFormat="1" applyFont="1" applyFill="1">
      <alignment vertical="center"/>
    </xf>
    <xf numFmtId="181" fontId="11" fillId="4" borderId="0" xfId="1" applyNumberFormat="1" applyFont="1" applyFill="1">
      <alignment vertical="center"/>
    </xf>
    <xf numFmtId="177" fontId="46" fillId="4" borderId="0" xfId="1" applyNumberFormat="1" applyFont="1" applyFill="1">
      <alignment vertical="center"/>
    </xf>
    <xf numFmtId="177" fontId="16" fillId="4" borderId="0" xfId="0" applyNumberFormat="1" applyFont="1" applyFill="1" applyAlignment="1">
      <alignment horizontal="center" vertical="center"/>
    </xf>
    <xf numFmtId="187" fontId="16" fillId="4" borderId="0" xfId="0" applyNumberFormat="1" applyFont="1" applyFill="1" applyAlignment="1">
      <alignment horizontal="center" vertical="center"/>
    </xf>
    <xf numFmtId="0" fontId="10" fillId="4" borderId="6" xfId="0" applyFont="1" applyFill="1" applyBorder="1">
      <alignment vertical="center"/>
    </xf>
    <xf numFmtId="0" fontId="10" fillId="4" borderId="6" xfId="0" applyFont="1" applyFill="1" applyBorder="1" applyAlignment="1">
      <alignment horizontal="center" vertical="center"/>
    </xf>
    <xf numFmtId="178" fontId="54" fillId="4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6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6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6" borderId="0" xfId="0" applyFont="1" applyFill="1">
      <alignment vertical="center"/>
    </xf>
    <xf numFmtId="180" fontId="59" fillId="4" borderId="0" xfId="0" applyNumberFormat="1" applyFont="1" applyFill="1" applyAlignment="1">
      <alignment horizontal="center" vertical="center"/>
    </xf>
    <xf numFmtId="183" fontId="32" fillId="4" borderId="0" xfId="0" applyNumberFormat="1" applyFont="1" applyFill="1" applyAlignment="1">
      <alignment horizontal="center" vertical="center"/>
    </xf>
    <xf numFmtId="9" fontId="31" fillId="4" borderId="0" xfId="2" applyFont="1" applyFill="1" applyBorder="1" applyAlignment="1">
      <alignment horizontal="center" vertical="center"/>
    </xf>
    <xf numFmtId="9" fontId="6" fillId="4" borderId="0" xfId="2" applyFont="1" applyFill="1" applyBorder="1" applyAlignment="1">
      <alignment horizontal="center" vertical="center"/>
    </xf>
    <xf numFmtId="190" fontId="6" fillId="4" borderId="0" xfId="0" applyNumberFormat="1" applyFont="1" applyFill="1" applyAlignment="1">
      <alignment horizontal="center" vertical="center"/>
    </xf>
    <xf numFmtId="185" fontId="38" fillId="4" borderId="0" xfId="1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85" fontId="6" fillId="4" borderId="0" xfId="0" applyNumberFormat="1" applyFont="1" applyFill="1" applyAlignment="1">
      <alignment horizontal="center" vertical="center"/>
    </xf>
    <xf numFmtId="41" fontId="6" fillId="4" borderId="0" xfId="1" applyFont="1" applyFill="1" applyBorder="1" applyAlignment="1">
      <alignment horizontal="right" vertical="center"/>
    </xf>
    <xf numFmtId="10" fontId="6" fillId="4" borderId="0" xfId="2" applyNumberFormat="1" applyFont="1" applyFill="1" applyBorder="1" applyAlignment="1">
      <alignment horizontal="right" vertical="center"/>
    </xf>
    <xf numFmtId="179" fontId="6" fillId="4" borderId="0" xfId="0" applyNumberFormat="1" applyFont="1" applyFill="1" applyAlignment="1">
      <alignment horizontal="right" vertical="center"/>
    </xf>
    <xf numFmtId="191" fontId="6" fillId="4" borderId="0" xfId="0" applyNumberFormat="1" applyFont="1" applyFill="1" applyAlignment="1">
      <alignment horizontal="right" vertical="center"/>
    </xf>
    <xf numFmtId="49" fontId="59" fillId="12" borderId="0" xfId="0" applyNumberFormat="1" applyFont="1" applyFill="1" applyAlignment="1">
      <alignment horizontal="center" vertical="center" wrapText="1"/>
    </xf>
    <xf numFmtId="49" fontId="38" fillId="12" borderId="0" xfId="0" applyNumberFormat="1" applyFont="1" applyFill="1" applyAlignment="1">
      <alignment horizontal="center" vertical="center" wrapText="1"/>
    </xf>
    <xf numFmtId="9" fontId="64" fillId="12" borderId="0" xfId="2" applyFont="1" applyFill="1" applyBorder="1" applyAlignment="1">
      <alignment horizontal="center" vertical="center" wrapText="1"/>
    </xf>
    <xf numFmtId="49" fontId="64" fillId="12" borderId="0" xfId="0" applyNumberFormat="1" applyFont="1" applyFill="1" applyAlignment="1">
      <alignment horizontal="center" vertical="center" wrapText="1"/>
    </xf>
    <xf numFmtId="41" fontId="64" fillId="12" borderId="0" xfId="1" applyFont="1" applyFill="1" applyBorder="1" applyAlignment="1">
      <alignment horizontal="center" vertical="center" wrapText="1"/>
    </xf>
    <xf numFmtId="180" fontId="59" fillId="11" borderId="0" xfId="0" applyNumberFormat="1" applyFont="1" applyFill="1" applyAlignment="1">
      <alignment horizontal="center" vertical="center"/>
    </xf>
    <xf numFmtId="183" fontId="32" fillId="11" borderId="0" xfId="0" applyNumberFormat="1" applyFont="1" applyFill="1" applyAlignment="1">
      <alignment horizontal="center" vertical="center"/>
    </xf>
    <xf numFmtId="9" fontId="31" fillId="11" borderId="0" xfId="2" applyFont="1" applyFill="1" applyBorder="1" applyAlignment="1">
      <alignment horizontal="center" vertical="center"/>
    </xf>
    <xf numFmtId="9" fontId="6" fillId="11" borderId="0" xfId="2" applyFont="1" applyFill="1" applyBorder="1" applyAlignment="1">
      <alignment horizontal="center" vertical="center"/>
    </xf>
    <xf numFmtId="190" fontId="6" fillId="11" borderId="0" xfId="0" applyNumberFormat="1" applyFont="1" applyFill="1" applyAlignment="1">
      <alignment horizontal="center" vertical="center"/>
    </xf>
    <xf numFmtId="185" fontId="38" fillId="11" borderId="0" xfId="1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185" fontId="6" fillId="11" borderId="0" xfId="0" applyNumberFormat="1" applyFont="1" applyFill="1" applyAlignment="1">
      <alignment horizontal="center" vertical="center"/>
    </xf>
    <xf numFmtId="41" fontId="6" fillId="11" borderId="0" xfId="1" applyFont="1" applyFill="1" applyBorder="1" applyAlignment="1">
      <alignment horizontal="right" vertical="center"/>
    </xf>
    <xf numFmtId="10" fontId="6" fillId="11" borderId="0" xfId="2" applyNumberFormat="1" applyFont="1" applyFill="1" applyBorder="1" applyAlignment="1">
      <alignment horizontal="right" vertical="center"/>
    </xf>
    <xf numFmtId="179" fontId="6" fillId="11" borderId="0" xfId="0" applyNumberFormat="1" applyFont="1" applyFill="1" applyAlignment="1">
      <alignment horizontal="right" vertical="center"/>
    </xf>
    <xf numFmtId="191" fontId="6" fillId="11" borderId="0" xfId="0" applyNumberFormat="1" applyFont="1" applyFill="1" applyAlignment="1">
      <alignment horizontal="right" vertical="center"/>
    </xf>
    <xf numFmtId="49" fontId="63" fillId="12" borderId="0" xfId="0" applyNumberFormat="1" applyFont="1" applyFill="1" applyAlignment="1">
      <alignment horizontal="center" vertical="center" wrapText="1"/>
    </xf>
    <xf numFmtId="176" fontId="62" fillId="12" borderId="0" xfId="1" applyNumberFormat="1" applyFont="1" applyFill="1" applyBorder="1" applyAlignment="1">
      <alignment horizontal="center" vertical="center" wrapText="1"/>
    </xf>
    <xf numFmtId="180" fontId="6" fillId="4" borderId="0" xfId="0" applyNumberFormat="1" applyFont="1" applyFill="1" applyAlignment="1">
      <alignment horizontal="center" vertical="center"/>
    </xf>
    <xf numFmtId="180" fontId="4" fillId="4" borderId="0" xfId="0" applyNumberFormat="1" applyFont="1" applyFill="1" applyAlignment="1">
      <alignment horizontal="center" vertical="center"/>
    </xf>
    <xf numFmtId="180" fontId="24" fillId="4" borderId="0" xfId="0" applyNumberFormat="1" applyFont="1" applyFill="1" applyAlignment="1">
      <alignment horizontal="center" vertical="center"/>
    </xf>
    <xf numFmtId="180" fontId="6" fillId="11" borderId="0" xfId="0" applyNumberFormat="1" applyFont="1" applyFill="1" applyAlignment="1">
      <alignment horizontal="center" vertical="center"/>
    </xf>
    <xf numFmtId="180" fontId="4" fillId="11" borderId="0" xfId="0" applyNumberFormat="1" applyFont="1" applyFill="1" applyAlignment="1">
      <alignment horizontal="center" vertical="center"/>
    </xf>
    <xf numFmtId="180" fontId="24" fillId="11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2" borderId="0" xfId="1" applyFont="1" applyFill="1" applyBorder="1" applyAlignment="1">
      <alignment horizontal="center" vertical="center" wrapText="1"/>
    </xf>
    <xf numFmtId="0" fontId="24" fillId="12" borderId="0" xfId="0" applyFont="1" applyFill="1" applyAlignment="1">
      <alignment horizontal="center" vertical="center" wrapText="1"/>
    </xf>
    <xf numFmtId="9" fontId="38" fillId="11" borderId="0" xfId="2" applyFont="1" applyFill="1" applyBorder="1" applyAlignment="1">
      <alignment horizontal="center" vertical="center"/>
    </xf>
    <xf numFmtId="177" fontId="38" fillId="11" borderId="0" xfId="1" applyNumberFormat="1" applyFont="1" applyFill="1" applyBorder="1" applyAlignment="1">
      <alignment horizontal="right" vertical="center"/>
    </xf>
    <xf numFmtId="176" fontId="38" fillId="11" borderId="0" xfId="1" applyNumberFormat="1" applyFont="1" applyFill="1" applyBorder="1" applyAlignment="1">
      <alignment horizontal="center" vertical="center"/>
    </xf>
    <xf numFmtId="41" fontId="64" fillId="11" borderId="0" xfId="1" applyFont="1" applyFill="1" applyBorder="1" applyAlignment="1">
      <alignment horizontal="right" vertical="center"/>
    </xf>
    <xf numFmtId="10" fontId="64" fillId="11" borderId="0" xfId="2" applyNumberFormat="1" applyFont="1" applyFill="1" applyBorder="1" applyAlignment="1">
      <alignment horizontal="right" vertical="center"/>
    </xf>
    <xf numFmtId="179" fontId="64" fillId="11" borderId="0" xfId="0" applyNumberFormat="1" applyFont="1" applyFill="1" applyAlignment="1">
      <alignment horizontal="right" vertical="center"/>
    </xf>
    <xf numFmtId="181" fontId="64" fillId="11" borderId="0" xfId="0" applyNumberFormat="1" applyFont="1" applyFill="1" applyAlignment="1">
      <alignment horizontal="right" vertical="center"/>
    </xf>
    <xf numFmtId="182" fontId="64" fillId="11" borderId="0" xfId="0" applyNumberFormat="1" applyFont="1" applyFill="1" applyAlignment="1">
      <alignment horizontal="right" vertical="center"/>
    </xf>
    <xf numFmtId="0" fontId="64" fillId="11" borderId="0" xfId="0" applyFont="1" applyFill="1" applyAlignment="1">
      <alignment horizontal="right" vertical="center"/>
    </xf>
    <xf numFmtId="177" fontId="64" fillId="11" borderId="0" xfId="1" applyNumberFormat="1" applyFont="1" applyFill="1" applyBorder="1" applyAlignment="1">
      <alignment horizontal="right" vertical="center"/>
    </xf>
    <xf numFmtId="9" fontId="38" fillId="4" borderId="0" xfId="2" applyFont="1" applyFill="1" applyBorder="1" applyAlignment="1">
      <alignment horizontal="center" vertical="center"/>
    </xf>
    <xf numFmtId="177" fontId="38" fillId="4" borderId="0" xfId="1" applyNumberFormat="1" applyFont="1" applyFill="1" applyBorder="1" applyAlignment="1">
      <alignment horizontal="right" vertical="center"/>
    </xf>
    <xf numFmtId="176" fontId="38" fillId="4" borderId="0" xfId="1" applyNumberFormat="1" applyFont="1" applyFill="1" applyBorder="1" applyAlignment="1">
      <alignment horizontal="center" vertical="center"/>
    </xf>
    <xf numFmtId="41" fontId="64" fillId="4" borderId="0" xfId="1" applyFont="1" applyFill="1" applyBorder="1" applyAlignment="1">
      <alignment horizontal="right" vertical="center"/>
    </xf>
    <xf numFmtId="10" fontId="64" fillId="4" borderId="0" xfId="2" applyNumberFormat="1" applyFont="1" applyFill="1" applyBorder="1" applyAlignment="1">
      <alignment horizontal="right" vertical="center"/>
    </xf>
    <xf numFmtId="179" fontId="64" fillId="4" borderId="0" xfId="0" applyNumberFormat="1" applyFont="1" applyFill="1" applyAlignment="1">
      <alignment horizontal="right" vertical="center"/>
    </xf>
    <xf numFmtId="181" fontId="64" fillId="4" borderId="0" xfId="0" applyNumberFormat="1" applyFont="1" applyFill="1" applyAlignment="1">
      <alignment horizontal="right" vertical="center"/>
    </xf>
    <xf numFmtId="182" fontId="64" fillId="4" borderId="0" xfId="0" applyNumberFormat="1" applyFont="1" applyFill="1" applyAlignment="1">
      <alignment horizontal="right" vertical="center"/>
    </xf>
    <xf numFmtId="0" fontId="64" fillId="4" borderId="0" xfId="0" applyFont="1" applyFill="1" applyAlignment="1">
      <alignment horizontal="right" vertical="center"/>
    </xf>
    <xf numFmtId="177" fontId="64" fillId="4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7" borderId="11" xfId="0" applyFont="1" applyFill="1" applyBorder="1" applyAlignment="1">
      <alignment horizontal="center" vertical="center"/>
    </xf>
    <xf numFmtId="0" fontId="56" fillId="7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7" borderId="11" xfId="0" applyFont="1" applyFill="1" applyBorder="1" applyAlignment="1">
      <alignment horizontal="center" vertical="center"/>
    </xf>
    <xf numFmtId="0" fontId="55" fillId="7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7" borderId="17" xfId="0" applyFont="1" applyFill="1" applyBorder="1" applyAlignment="1">
      <alignment horizontal="center" vertical="center"/>
    </xf>
    <xf numFmtId="0" fontId="56" fillId="7" borderId="17" xfId="0" applyFont="1" applyFill="1" applyBorder="1" applyAlignment="1">
      <alignment horizontal="center" vertical="center"/>
    </xf>
    <xf numFmtId="9" fontId="43" fillId="8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7" borderId="17" xfId="0" applyFont="1" applyFill="1" applyBorder="1" applyAlignment="1">
      <alignment horizontal="center" vertical="center"/>
    </xf>
    <xf numFmtId="0" fontId="57" fillId="7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8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7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8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7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8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7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8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7" borderId="31" xfId="0" applyFont="1" applyFill="1" applyBorder="1" applyAlignment="1">
      <alignment horizontal="center" vertical="center"/>
    </xf>
    <xf numFmtId="177" fontId="45" fillId="4" borderId="32" xfId="1" applyNumberFormat="1" applyFont="1" applyFill="1" applyBorder="1" applyAlignment="1">
      <alignment horizontal="center" vertical="center" wrapText="1"/>
    </xf>
    <xf numFmtId="177" fontId="45" fillId="8" borderId="32" xfId="1" applyNumberFormat="1" applyFont="1" applyFill="1" applyBorder="1" applyAlignment="1">
      <alignment horizontal="center" vertical="center" wrapText="1"/>
    </xf>
    <xf numFmtId="0" fontId="41" fillId="4" borderId="33" xfId="0" applyFont="1" applyFill="1" applyBorder="1" applyAlignment="1">
      <alignment horizontal="center" vertical="center"/>
    </xf>
    <xf numFmtId="0" fontId="41" fillId="7" borderId="36" xfId="0" applyFont="1" applyFill="1" applyBorder="1" applyAlignment="1">
      <alignment horizontal="center" vertical="center"/>
    </xf>
    <xf numFmtId="0" fontId="41" fillId="8" borderId="37" xfId="0" applyFont="1" applyFill="1" applyBorder="1" applyAlignment="1">
      <alignment horizontal="center" vertical="center" wrapText="1"/>
    </xf>
    <xf numFmtId="0" fontId="41" fillId="8" borderId="38" xfId="0" applyFont="1" applyFill="1" applyBorder="1" applyAlignment="1">
      <alignment horizontal="center" vertical="center" wrapText="1"/>
    </xf>
    <xf numFmtId="0" fontId="56" fillId="7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7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0" fontId="68" fillId="6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2" borderId="0" xfId="0" applyNumberFormat="1" applyFont="1" applyFill="1" applyAlignment="1">
      <alignment horizontal="center" vertical="center" wrapText="1"/>
    </xf>
    <xf numFmtId="192" fontId="6" fillId="11" borderId="0" xfId="0" applyNumberFormat="1" applyFont="1" applyFill="1" applyAlignment="1">
      <alignment horizontal="right" vertical="center"/>
    </xf>
    <xf numFmtId="192" fontId="24" fillId="11" borderId="0" xfId="0" applyNumberFormat="1" applyFont="1" applyFill="1" applyAlignment="1">
      <alignment horizontal="right" vertical="center"/>
    </xf>
    <xf numFmtId="192" fontId="6" fillId="4" borderId="0" xfId="0" applyNumberFormat="1" applyFont="1" applyFill="1" applyAlignment="1">
      <alignment horizontal="right" vertical="center"/>
    </xf>
    <xf numFmtId="192" fontId="24" fillId="4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4" borderId="0" xfId="0" applyNumberFormat="1" applyFont="1" applyFill="1" applyAlignment="1">
      <alignment horizontal="center" vertical="center"/>
    </xf>
    <xf numFmtId="185" fontId="11" fillId="4" borderId="0" xfId="0" applyNumberFormat="1" applyFont="1" applyFill="1">
      <alignment vertical="center"/>
    </xf>
    <xf numFmtId="49" fontId="72" fillId="12" borderId="0" xfId="0" applyNumberFormat="1" applyFont="1" applyFill="1" applyAlignment="1">
      <alignment horizontal="center" vertical="center" wrapText="1"/>
    </xf>
    <xf numFmtId="0" fontId="29" fillId="0" borderId="0" xfId="0" quotePrefix="1" applyFont="1">
      <alignment vertical="center"/>
    </xf>
    <xf numFmtId="41" fontId="64" fillId="13" borderId="0" xfId="4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185" fontId="38" fillId="14" borderId="0" xfId="4" applyNumberFormat="1" applyFont="1" applyFill="1" applyBorder="1" applyAlignment="1">
      <alignment horizontal="center" vertical="center"/>
    </xf>
    <xf numFmtId="41" fontId="6" fillId="14" borderId="0" xfId="4" applyFont="1" applyFill="1" applyBorder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0" fontId="50" fillId="11" borderId="0" xfId="0" applyFont="1" applyFill="1" applyAlignment="1">
      <alignment horizontal="center" vertical="center"/>
    </xf>
    <xf numFmtId="193" fontId="74" fillId="15" borderId="41" xfId="562" applyNumberFormat="1" applyFont="1" applyFill="1" applyBorder="1" applyAlignment="1">
      <alignment horizontal="center" vertical="center"/>
    </xf>
    <xf numFmtId="177" fontId="75" fillId="0" borderId="42" xfId="4" applyNumberFormat="1" applyFont="1" applyFill="1" applyBorder="1" applyAlignment="1">
      <alignment horizontal="center" vertical="center" wrapText="1"/>
    </xf>
    <xf numFmtId="177" fontId="73" fillId="16" borderId="42" xfId="4" applyNumberFormat="1" applyFont="1" applyFill="1" applyBorder="1" applyAlignment="1">
      <alignment horizontal="center" vertical="center" wrapText="1"/>
    </xf>
    <xf numFmtId="9" fontId="73" fillId="0" borderId="43" xfId="563" applyFont="1" applyFill="1" applyBorder="1" applyAlignment="1">
      <alignment horizontal="center" vertical="center"/>
    </xf>
    <xf numFmtId="194" fontId="74" fillId="15" borderId="44" xfId="562" applyNumberFormat="1" applyFont="1" applyFill="1" applyBorder="1" applyAlignment="1">
      <alignment horizontal="center" vertical="center"/>
    </xf>
    <xf numFmtId="9" fontId="76" fillId="0" borderId="45" xfId="563" applyFont="1" applyFill="1" applyBorder="1" applyAlignment="1">
      <alignment horizontal="center" vertical="center"/>
    </xf>
    <xf numFmtId="178" fontId="76" fillId="0" borderId="45" xfId="563" applyNumberFormat="1" applyFont="1" applyFill="1" applyBorder="1" applyAlignment="1">
      <alignment horizontal="center" vertical="center"/>
    </xf>
    <xf numFmtId="0" fontId="77" fillId="15" borderId="44" xfId="562" applyNumberFormat="1" applyFont="1" applyFill="1" applyBorder="1" applyAlignment="1">
      <alignment horizontal="center" vertical="center"/>
    </xf>
    <xf numFmtId="178" fontId="75" fillId="0" borderId="46" xfId="563" applyNumberFormat="1" applyFont="1" applyFill="1" applyBorder="1" applyAlignment="1">
      <alignment horizontal="right" vertical="center" wrapText="1"/>
    </xf>
    <xf numFmtId="10" fontId="73" fillId="16" borderId="46" xfId="563" applyNumberFormat="1" applyFont="1" applyFill="1" applyBorder="1" applyAlignment="1">
      <alignment horizontal="center" vertical="center" wrapText="1"/>
    </xf>
    <xf numFmtId="178" fontId="73" fillId="0" borderId="45" xfId="563" applyNumberFormat="1" applyFont="1" applyFill="1" applyBorder="1" applyAlignment="1">
      <alignment horizontal="right" vertical="center"/>
    </xf>
    <xf numFmtId="0" fontId="74" fillId="15" borderId="47" xfId="562" applyNumberFormat="1" applyFont="1" applyFill="1" applyBorder="1" applyAlignment="1">
      <alignment horizontal="center" vertical="center"/>
    </xf>
    <xf numFmtId="10" fontId="75" fillId="0" borderId="48" xfId="563" applyNumberFormat="1" applyFont="1" applyFill="1" applyBorder="1" applyAlignment="1">
      <alignment horizontal="center" vertical="center" wrapText="1"/>
    </xf>
    <xf numFmtId="187" fontId="78" fillId="16" borderId="48" xfId="563" applyNumberFormat="1" applyFont="1" applyFill="1" applyBorder="1" applyAlignment="1">
      <alignment horizontal="centerContinuous" vertical="center"/>
    </xf>
    <xf numFmtId="187" fontId="78" fillId="16" borderId="49" xfId="563" applyNumberFormat="1" applyFont="1" applyFill="1" applyBorder="1" applyAlignment="1">
      <alignment horizontal="centerContinuous" vertical="center"/>
    </xf>
    <xf numFmtId="0" fontId="74" fillId="16" borderId="50" xfId="562" applyNumberFormat="1" applyFont="1" applyFill="1" applyBorder="1" applyAlignment="1">
      <alignment horizontal="center" vertical="center" wrapText="1"/>
    </xf>
    <xf numFmtId="185" fontId="79" fillId="0" borderId="51" xfId="562" applyNumberFormat="1" applyFont="1" applyBorder="1" applyAlignment="1">
      <alignment horizontal="center" vertical="center"/>
    </xf>
    <xf numFmtId="177" fontId="75" fillId="0" borderId="46" xfId="4" applyNumberFormat="1" applyFont="1" applyFill="1" applyBorder="1" applyAlignment="1">
      <alignment horizontal="center" vertical="center" wrapText="1"/>
    </xf>
    <xf numFmtId="177" fontId="75" fillId="0" borderId="48" xfId="4" applyNumberFormat="1" applyFont="1" applyFill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53" fillId="0" borderId="0" xfId="568" applyFont="1" applyAlignment="1">
      <alignment horizontal="right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4" fillId="18" borderId="0" xfId="0" applyFont="1" applyFill="1" applyAlignment="1">
      <alignment horizontal="center" vertical="center"/>
    </xf>
    <xf numFmtId="9" fontId="5" fillId="0" borderId="0" xfId="566" applyFont="1" applyFill="1" applyBorder="1">
      <alignment vertical="center"/>
    </xf>
    <xf numFmtId="0" fontId="64" fillId="19" borderId="0" xfId="0" applyFont="1" applyFill="1" applyAlignment="1">
      <alignment vertical="center" wrapText="1"/>
    </xf>
    <xf numFmtId="41" fontId="5" fillId="19" borderId="0" xfId="5" applyFont="1" applyFill="1" applyBorder="1" applyAlignment="1">
      <alignment vertical="center" wrapText="1"/>
    </xf>
    <xf numFmtId="41" fontId="4" fillId="19" borderId="0" xfId="5" applyFont="1" applyFill="1" applyBorder="1" applyAlignment="1">
      <alignment vertical="center" wrapText="1"/>
    </xf>
    <xf numFmtId="0" fontId="81" fillId="20" borderId="0" xfId="570" applyFont="1" applyFill="1" applyBorder="1" applyAlignment="1">
      <alignment vertical="center" wrapText="1"/>
    </xf>
    <xf numFmtId="0" fontId="44" fillId="20" borderId="0" xfId="570" applyFill="1" applyBorder="1" applyAlignment="1">
      <alignment horizontal="center" vertical="center" wrapText="1"/>
    </xf>
    <xf numFmtId="0" fontId="44" fillId="20" borderId="0" xfId="570" applyFill="1" applyBorder="1" applyAlignment="1">
      <alignment vertical="center" wrapText="1"/>
    </xf>
    <xf numFmtId="0" fontId="5" fillId="23" borderId="0" xfId="0" applyFont="1" applyFill="1">
      <alignment vertical="center"/>
    </xf>
    <xf numFmtId="0" fontId="82" fillId="23" borderId="0" xfId="0" applyFont="1" applyFill="1">
      <alignment vertical="center"/>
    </xf>
    <xf numFmtId="0" fontId="83" fillId="24" borderId="0" xfId="0" applyFont="1" applyFill="1" applyAlignment="1">
      <alignment vertical="center" wrapText="1"/>
    </xf>
    <xf numFmtId="0" fontId="84" fillId="25" borderId="0" xfId="0" applyFont="1" applyFill="1" applyAlignment="1">
      <alignment horizontal="center" vertical="center"/>
    </xf>
    <xf numFmtId="0" fontId="80" fillId="23" borderId="0" xfId="0" applyFont="1" applyFill="1">
      <alignment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566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5" applyFont="1" applyFill="1" applyBorder="1" applyAlignment="1">
      <alignment horizontal="center" vertical="center" wrapText="1"/>
    </xf>
    <xf numFmtId="49" fontId="70" fillId="13" borderId="0" xfId="0" applyNumberFormat="1" applyFont="1" applyFill="1" applyAlignment="1">
      <alignment horizontal="center" vertical="center" wrapText="1"/>
    </xf>
    <xf numFmtId="0" fontId="64" fillId="0" borderId="0" xfId="0" applyFont="1">
      <alignment vertical="center"/>
    </xf>
    <xf numFmtId="0" fontId="80" fillId="0" borderId="0" xfId="0" applyFont="1">
      <alignment vertical="center"/>
    </xf>
    <xf numFmtId="0" fontId="82" fillId="0" borderId="0" xfId="0" applyFont="1">
      <alignment vertical="center"/>
    </xf>
    <xf numFmtId="0" fontId="85" fillId="24" borderId="0" xfId="0" applyFont="1" applyFill="1">
      <alignment vertical="center"/>
    </xf>
    <xf numFmtId="0" fontId="5" fillId="23" borderId="0" xfId="0" applyFont="1" applyFill="1" applyAlignment="1">
      <alignment horizontal="center" vertical="center"/>
    </xf>
    <xf numFmtId="0" fontId="86" fillId="21" borderId="0" xfId="0" applyFont="1" applyFill="1" applyAlignment="1">
      <alignment vertical="center" wrapText="1"/>
    </xf>
    <xf numFmtId="0" fontId="86" fillId="21" borderId="0" xfId="0" applyFont="1" applyFill="1" applyAlignment="1">
      <alignment horizontal="center" vertical="center" wrapText="1"/>
    </xf>
    <xf numFmtId="0" fontId="86" fillId="22" borderId="0" xfId="0" applyFont="1" applyFill="1" applyAlignment="1">
      <alignment vertical="center" wrapText="1"/>
    </xf>
    <xf numFmtId="0" fontId="86" fillId="23" borderId="0" xfId="0" applyFont="1" applyFill="1">
      <alignment vertical="center"/>
    </xf>
    <xf numFmtId="0" fontId="86" fillId="17" borderId="0" xfId="0" applyFont="1" applyFill="1" applyAlignment="1">
      <alignment horizontal="center" vertical="center"/>
    </xf>
    <xf numFmtId="0" fontId="86" fillId="17" borderId="0" xfId="0" applyFont="1" applyFill="1">
      <alignment vertical="center"/>
    </xf>
    <xf numFmtId="0" fontId="86" fillId="0" borderId="0" xfId="0" applyFont="1">
      <alignment vertical="center"/>
    </xf>
    <xf numFmtId="41" fontId="86" fillId="0" borderId="0" xfId="5" applyFont="1" applyFill="1" applyBorder="1">
      <alignment vertical="center"/>
    </xf>
    <xf numFmtId="0" fontId="86" fillId="0" borderId="0" xfId="0" applyFont="1" applyAlignment="1">
      <alignment horizontal="center" vertical="center"/>
    </xf>
    <xf numFmtId="0" fontId="86" fillId="23" borderId="0" xfId="0" applyFont="1" applyFill="1" applyAlignment="1">
      <alignment horizontal="center" vertical="center"/>
    </xf>
    <xf numFmtId="9" fontId="86" fillId="0" borderId="0" xfId="0" applyNumberFormat="1" applyFont="1">
      <alignment vertical="center"/>
    </xf>
    <xf numFmtId="10" fontId="86" fillId="0" borderId="0" xfId="566" applyNumberFormat="1" applyFont="1" applyFill="1" applyBorder="1">
      <alignment vertical="center"/>
    </xf>
    <xf numFmtId="177" fontId="86" fillId="0" borderId="0" xfId="5" applyNumberFormat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9" fontId="87" fillId="0" borderId="0" xfId="563" applyFont="1" applyFill="1" applyBorder="1" applyAlignment="1">
      <alignment horizontal="center" vertical="center"/>
    </xf>
    <xf numFmtId="0" fontId="89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6" fillId="0" borderId="0" xfId="563" applyFont="1" applyFill="1" applyBorder="1" applyAlignment="1">
      <alignment horizontal="center" vertical="center"/>
    </xf>
    <xf numFmtId="0" fontId="92" fillId="0" borderId="0" xfId="562" applyNumberFormat="1" applyFont="1">
      <alignment vertical="center"/>
    </xf>
    <xf numFmtId="0" fontId="93" fillId="0" borderId="0" xfId="562" applyNumberFormat="1" applyFont="1">
      <alignment vertical="center"/>
    </xf>
    <xf numFmtId="0" fontId="94" fillId="0" borderId="0" xfId="562" applyNumberFormat="1" applyFont="1">
      <alignment vertical="center"/>
    </xf>
    <xf numFmtId="0" fontId="73" fillId="0" borderId="0" xfId="562" applyNumberFormat="1" applyFont="1">
      <alignment vertical="center"/>
    </xf>
    <xf numFmtId="0" fontId="57" fillId="23" borderId="0" xfId="562" applyNumberFormat="1" applyFont="1" applyFill="1">
      <alignment vertical="center"/>
    </xf>
    <xf numFmtId="0" fontId="6" fillId="23" borderId="0" xfId="562" applyNumberFormat="1" applyFont="1" applyFill="1">
      <alignment vertical="center"/>
    </xf>
    <xf numFmtId="49" fontId="59" fillId="13" borderId="0" xfId="562" applyNumberFormat="1" applyFont="1" applyFill="1" applyAlignment="1">
      <alignment horizontal="center" vertical="center" wrapText="1"/>
    </xf>
    <xf numFmtId="49" fontId="38" fillId="13" borderId="0" xfId="562" applyNumberFormat="1" applyFont="1" applyFill="1" applyAlignment="1">
      <alignment horizontal="center" vertical="center" wrapText="1"/>
    </xf>
    <xf numFmtId="9" fontId="64" fillId="13" borderId="0" xfId="563" applyFont="1" applyFill="1" applyBorder="1" applyAlignment="1">
      <alignment horizontal="center" vertical="center" wrapText="1"/>
    </xf>
    <xf numFmtId="49" fontId="64" fillId="13" borderId="0" xfId="562" applyNumberFormat="1" applyFont="1" applyFill="1" applyAlignment="1">
      <alignment horizontal="center" vertical="center" wrapText="1"/>
    </xf>
    <xf numFmtId="49" fontId="70" fillId="13" borderId="0" xfId="562" applyNumberFormat="1" applyFont="1" applyFill="1" applyAlignment="1">
      <alignment horizontal="center" vertical="center" wrapText="1"/>
    </xf>
    <xf numFmtId="180" fontId="59" fillId="14" borderId="0" xfId="562" applyNumberFormat="1" applyFont="1" applyFill="1" applyAlignment="1">
      <alignment horizontal="center" vertical="center"/>
    </xf>
    <xf numFmtId="183" fontId="32" fillId="14" borderId="0" xfId="562" applyNumberFormat="1" applyFont="1" applyFill="1" applyAlignment="1">
      <alignment horizontal="center" vertical="center"/>
    </xf>
    <xf numFmtId="9" fontId="71" fillId="14" borderId="0" xfId="563" applyFont="1" applyFill="1" applyBorder="1" applyAlignment="1">
      <alignment horizontal="center" vertical="center"/>
    </xf>
    <xf numFmtId="9" fontId="6" fillId="14" borderId="0" xfId="563" applyFont="1" applyFill="1" applyBorder="1" applyAlignment="1">
      <alignment horizontal="center" vertical="center"/>
    </xf>
    <xf numFmtId="190" fontId="6" fillId="14" borderId="0" xfId="562" applyNumberFormat="1" applyFont="1" applyFill="1" applyAlignment="1">
      <alignment horizontal="center" vertical="center"/>
    </xf>
    <xf numFmtId="0" fontId="6" fillId="14" borderId="0" xfId="562" applyNumberFormat="1" applyFont="1" applyFill="1" applyAlignment="1">
      <alignment horizontal="center" vertical="center"/>
    </xf>
    <xf numFmtId="185" fontId="6" fillId="14" borderId="0" xfId="562" applyNumberFormat="1" applyFont="1" applyFill="1" applyAlignment="1">
      <alignment horizontal="center" vertical="center"/>
    </xf>
    <xf numFmtId="10" fontId="6" fillId="14" borderId="0" xfId="563" applyNumberFormat="1" applyFont="1" applyFill="1" applyBorder="1" applyAlignment="1">
      <alignment horizontal="right" vertical="center"/>
    </xf>
    <xf numFmtId="179" fontId="6" fillId="14" borderId="0" xfId="562" applyNumberFormat="1" applyFont="1" applyFill="1" applyAlignment="1">
      <alignment horizontal="right" vertical="center"/>
    </xf>
    <xf numFmtId="191" fontId="6" fillId="14" borderId="0" xfId="562" applyNumberFormat="1" applyFont="1" applyFill="1" applyAlignment="1">
      <alignment horizontal="right" vertical="center"/>
    </xf>
    <xf numFmtId="192" fontId="6" fillId="14" borderId="0" xfId="562" applyNumberFormat="1" applyFont="1" applyFill="1" applyAlignment="1">
      <alignment horizontal="right" vertical="center"/>
    </xf>
    <xf numFmtId="192" fontId="70" fillId="14" borderId="0" xfId="562" applyNumberFormat="1" applyFont="1" applyFill="1" applyAlignment="1">
      <alignment horizontal="right" vertical="center"/>
    </xf>
  </cellXfs>
  <cellStyles count="571">
    <cellStyle name="나쁨 2" xfId="570" xr:uid="{0D5026C7-B975-4377-89A7-292DF76021F6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222-4C74-89DC-A9926A37F30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876-4C80-ADB2-1BF3058895D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B7D-48EF-A00E-46FF0A2BB08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03E-41DB-8B24-F6E8B5501704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A00-4AC5-88B3-FCEDE2BEFEF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25F-45C9-BB9D-94F83C3F056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904-4FFD-83E4-31CDA3EA9998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F79-47EF-808F-DA4131F42B58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904-4FFD-83E4-31CDA3EA99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1.9709564947031954</c:v>
                </c:pt>
                <c:pt idx="1">
                  <c:v>2.3403345213712372</c:v>
                </c:pt>
                <c:pt idx="2">
                  <c:v>2.4003290301484261</c:v>
                </c:pt>
                <c:pt idx="3">
                  <c:v>2.4114147134200561</c:v>
                </c:pt>
                <c:pt idx="4">
                  <c:v>2.3762011212583198</c:v>
                </c:pt>
                <c:pt idx="5">
                  <c:v>2.3101426486420067</c:v>
                </c:pt>
                <c:pt idx="6">
                  <c:v>2.2244606859986944</c:v>
                </c:pt>
                <c:pt idx="7">
                  <c:v>2.2155067827754045</c:v>
                </c:pt>
                <c:pt idx="8">
                  <c:v>2.2635578763197111</c:v>
                </c:pt>
                <c:pt idx="9">
                  <c:v>2.3829560583751874</c:v>
                </c:pt>
                <c:pt idx="10">
                  <c:v>2.3359125744873479</c:v>
                </c:pt>
                <c:pt idx="11">
                  <c:v>2.3475595911918674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0.10714285714285714</c:v>
                </c:pt>
                <c:pt idx="1">
                  <c:v>0.16071428571428573</c:v>
                </c:pt>
                <c:pt idx="2">
                  <c:v>0.19642857142857142</c:v>
                </c:pt>
                <c:pt idx="3">
                  <c:v>0.21428571428571427</c:v>
                </c:pt>
                <c:pt idx="4">
                  <c:v>0.16071428571428573</c:v>
                </c:pt>
                <c:pt idx="5">
                  <c:v>0.16071428571428573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0.1111111111111111</c:v>
                </c:pt>
                <c:pt idx="2">
                  <c:v>0.14285714285714285</c:v>
                </c:pt>
                <c:pt idx="3">
                  <c:v>0.33333333333333331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0.1111111111111111</c:v>
                </c:pt>
                <c:pt idx="2">
                  <c:v>0.14285714285714285</c:v>
                </c:pt>
                <c:pt idx="3">
                  <c:v>0.16666666666666666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0.5714285714285714</c:v>
                </c:pt>
                <c:pt idx="3">
                  <c:v>0.16666666666666666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0.14285714285714285</c:v>
                </c:pt>
                <c:pt idx="3">
                  <c:v>0.33333333333333331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0.5</c:v>
                </c:pt>
                <c:pt idx="1">
                  <c:v>0.1111111111111111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23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105334</xdr:colOff>
      <xdr:row>8</xdr:row>
      <xdr:rowOff>318251</xdr:rowOff>
    </xdr:from>
    <xdr:to>
      <xdr:col>7</xdr:col>
      <xdr:colOff>15690</xdr:colOff>
      <xdr:row>8</xdr:row>
      <xdr:rowOff>800105</xdr:rowOff>
    </xdr:to>
    <xdr:sp macro="" textlink="$K$22">
      <xdr:nvSpPr>
        <xdr:cNvPr id="14" name="TextBox 13">
          <a:extLst>
            <a:ext uri="{FF2B5EF4-FFF2-40B4-BE49-F238E27FC236}">
              <a16:creationId xmlns:a16="http://schemas.microsoft.com/office/drawing/2014/main" id="{1C5C3242-9361-481E-8373-C0F826243B09}"/>
            </a:ext>
          </a:extLst>
        </xdr:cNvPr>
        <xdr:cNvSpPr txBox="1"/>
      </xdr:nvSpPr>
      <xdr:spPr>
        <a:xfrm>
          <a:off x="4632510" y="250339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13B6B5-7900-4DCB-8B18-4A500FB35DA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358589</xdr:colOff>
      <xdr:row>8</xdr:row>
      <xdr:rowOff>795617</xdr:rowOff>
    </xdr:from>
    <xdr:to>
      <xdr:col>6</xdr:col>
      <xdr:colOff>582707</xdr:colOff>
      <xdr:row>8</xdr:row>
      <xdr:rowOff>862853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2CD4106C-2A37-4307-A0EB-9900E7A959E7}"/>
            </a:ext>
          </a:extLst>
        </xdr:cNvPr>
        <xdr:cNvCxnSpPr/>
      </xdr:nvCxnSpPr>
      <xdr:spPr>
        <a:xfrm flipV="1">
          <a:off x="4885765" y="2980764"/>
          <a:ext cx="224118" cy="672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85546875" style="4" customWidth="1"/>
    <col min="8" max="8" width="18.140625" style="4" bestFit="1" customWidth="1"/>
    <col min="9" max="11" width="13.140625" style="4" customWidth="1"/>
    <col min="12" max="12" width="2.5703125" style="36" customWidth="1"/>
    <col min="13" max="23" width="11.5703125" style="36" customWidth="1"/>
    <col min="24" max="25" width="9.140625" style="36"/>
    <col min="26" max="26" width="9.42578125" style="2" bestFit="1" customWidth="1"/>
    <col min="27" max="30" width="9.140625" style="2"/>
    <col min="31" max="34" width="9.140625" style="28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6" t="s">
        <v>110</v>
      </c>
      <c r="C2" s="54"/>
      <c r="D2" s="54"/>
      <c r="E2" s="54"/>
      <c r="F2" s="54"/>
      <c r="G2" s="54"/>
      <c r="H2" s="54"/>
      <c r="I2" s="54"/>
      <c r="J2" s="54"/>
      <c r="K2" s="251" t="s">
        <v>354</v>
      </c>
      <c r="L2" s="55"/>
    </row>
    <row r="3" spans="1:28" ht="15.75" customHeight="1">
      <c r="B3" s="58"/>
      <c r="C3" s="58"/>
      <c r="D3" s="58"/>
      <c r="E3" s="58"/>
      <c r="F3" s="58"/>
      <c r="G3" s="58"/>
    </row>
    <row r="4" spans="1:28" ht="16.5" customHeight="1">
      <c r="B4" s="59" t="s">
        <v>112</v>
      </c>
      <c r="C4" s="297" t="s">
        <v>38</v>
      </c>
      <c r="D4" s="297"/>
      <c r="E4" s="59" t="s">
        <v>111</v>
      </c>
      <c r="F4" s="59" t="s">
        <v>64</v>
      </c>
      <c r="G4" s="227" t="s">
        <v>114</v>
      </c>
      <c r="H4" s="35"/>
      <c r="I4" s="35"/>
      <c r="J4" s="92" t="s">
        <v>35</v>
      </c>
      <c r="K4" s="92" t="s">
        <v>36</v>
      </c>
    </row>
    <row r="5" spans="1:28" ht="48.75" customHeight="1">
      <c r="B5" s="61" t="s">
        <v>355</v>
      </c>
      <c r="C5" s="298" t="s">
        <v>168</v>
      </c>
      <c r="D5" s="298"/>
      <c r="E5" s="60">
        <v>6</v>
      </c>
      <c r="F5" s="61">
        <v>43</v>
      </c>
      <c r="G5" s="226" t="s">
        <v>69</v>
      </c>
      <c r="H5" s="35"/>
      <c r="I5" s="35"/>
      <c r="J5" s="91" t="s">
        <v>50</v>
      </c>
      <c r="K5" s="90"/>
    </row>
    <row r="6" spans="1:28" ht="15.75" customHeight="1">
      <c r="B6" s="47"/>
      <c r="C6" s="47"/>
      <c r="D6" s="47"/>
      <c r="E6" s="47"/>
      <c r="F6" s="47"/>
      <c r="G6" s="47"/>
      <c r="H6" s="47"/>
      <c r="I6" s="47"/>
      <c r="M6" s="247"/>
    </row>
    <row r="7" spans="1:28" ht="16.5" customHeight="1">
      <c r="B7" s="49" t="s">
        <v>126</v>
      </c>
      <c r="C7" s="49"/>
      <c r="D7" s="48"/>
      <c r="E7" s="48"/>
      <c r="F7" s="48"/>
      <c r="G7" s="48"/>
      <c r="H7" s="48"/>
      <c r="I7" s="48"/>
      <c r="J7" s="48"/>
      <c r="K7" s="48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6"/>
      <c r="P9" s="296"/>
    </row>
    <row r="10" spans="1:28" ht="23.25" customHeight="1" thickBot="1">
      <c r="G10" s="6"/>
      <c r="H10" s="186" t="s">
        <v>91</v>
      </c>
      <c r="I10" s="187" t="s">
        <v>92</v>
      </c>
      <c r="J10" s="188" t="str">
        <f>C5</f>
        <v>신흥교통</v>
      </c>
      <c r="K10" s="189" t="s">
        <v>93</v>
      </c>
      <c r="X10" s="247"/>
      <c r="Z10" s="36"/>
      <c r="AA10" s="36"/>
      <c r="AB10" s="36"/>
    </row>
    <row r="11" spans="1:28" ht="23.25" customHeight="1" thickTop="1">
      <c r="G11" s="6"/>
      <c r="H11" s="228">
        <v>1</v>
      </c>
      <c r="I11" s="229">
        <v>2.0099999999999998</v>
      </c>
      <c r="J11" s="230">
        <v>1.9709564947031954</v>
      </c>
      <c r="K11" s="231"/>
      <c r="M11" s="2"/>
      <c r="Y11" s="248"/>
      <c r="Z11" s="223"/>
      <c r="AA11" s="249"/>
      <c r="AB11" s="36"/>
    </row>
    <row r="12" spans="1:28" ht="23.25" customHeight="1">
      <c r="G12" s="6"/>
      <c r="H12" s="232">
        <v>2</v>
      </c>
      <c r="I12" s="229">
        <v>2.3662575846193561</v>
      </c>
      <c r="J12" s="230">
        <v>2.3403345213712372</v>
      </c>
      <c r="K12" s="233">
        <v>0.18741054288144809</v>
      </c>
      <c r="M12" s="249"/>
      <c r="Y12" s="248"/>
      <c r="Z12" s="223"/>
      <c r="AA12" s="249"/>
      <c r="AB12" s="36"/>
    </row>
    <row r="13" spans="1:28" ht="23.25" customHeight="1">
      <c r="G13" s="6"/>
      <c r="H13" s="232">
        <v>3</v>
      </c>
      <c r="I13" s="229">
        <v>2.37</v>
      </c>
      <c r="J13" s="230">
        <v>2.4003290301484261</v>
      </c>
      <c r="K13" s="234">
        <v>2.5635014238065912E-2</v>
      </c>
      <c r="M13" s="249"/>
      <c r="Y13" s="248"/>
      <c r="Z13" s="223"/>
      <c r="AA13" s="249"/>
      <c r="AB13" s="36"/>
    </row>
    <row r="14" spans="1:28" ht="23.25" customHeight="1">
      <c r="G14" s="6"/>
      <c r="H14" s="232">
        <v>4</v>
      </c>
      <c r="I14" s="229">
        <v>2.33</v>
      </c>
      <c r="J14" s="230">
        <v>2.4114147134200561</v>
      </c>
      <c r="K14" s="234">
        <v>4.6184015326200534E-3</v>
      </c>
      <c r="M14" s="249"/>
      <c r="Y14" s="248"/>
      <c r="Z14" s="223"/>
      <c r="AA14" s="249"/>
      <c r="AB14" s="36"/>
    </row>
    <row r="15" spans="1:28" ht="23.25" customHeight="1">
      <c r="G15" s="6"/>
      <c r="H15" s="232">
        <v>5</v>
      </c>
      <c r="I15" s="229">
        <v>2.2850259626150282</v>
      </c>
      <c r="J15" s="230">
        <v>2.3762011212583198</v>
      </c>
      <c r="K15" s="234">
        <v>-1.460287687794426E-2</v>
      </c>
      <c r="M15" s="249"/>
      <c r="Y15" s="248"/>
      <c r="Z15" s="223"/>
      <c r="AA15" s="249"/>
      <c r="AB15" s="36"/>
    </row>
    <row r="16" spans="1:28" ht="23.25" customHeight="1">
      <c r="G16" s="6"/>
      <c r="H16" s="232">
        <v>6</v>
      </c>
      <c r="I16" s="229">
        <v>2.0664933427553414</v>
      </c>
      <c r="J16" s="230">
        <v>2.3101426486420067</v>
      </c>
      <c r="K16" s="234">
        <v>-2.780003427543698E-2</v>
      </c>
      <c r="M16" s="249"/>
      <c r="Y16" s="248"/>
      <c r="Z16" s="223"/>
      <c r="AA16" s="249"/>
      <c r="AB16" s="36"/>
    </row>
    <row r="17" spans="2:28" ht="23.25" customHeight="1">
      <c r="G17" s="6"/>
      <c r="H17" s="232">
        <v>7</v>
      </c>
      <c r="I17" s="229">
        <v>2.13</v>
      </c>
      <c r="J17" s="230">
        <v>2.2244606859986944</v>
      </c>
      <c r="K17" s="234">
        <v>-3.7089468346761856E-2</v>
      </c>
      <c r="M17" s="249"/>
      <c r="Y17" s="248"/>
      <c r="Z17" s="223"/>
      <c r="AA17" s="249"/>
      <c r="AB17" s="36"/>
    </row>
    <row r="18" spans="2:28" ht="23.25" customHeight="1">
      <c r="G18" s="6"/>
      <c r="H18" s="232">
        <v>8</v>
      </c>
      <c r="I18" s="229">
        <v>2.08</v>
      </c>
      <c r="J18" s="230">
        <v>2.2155067827754045</v>
      </c>
      <c r="K18" s="234">
        <v>-4.0252018296605963E-3</v>
      </c>
      <c r="M18" s="249"/>
      <c r="Y18" s="248"/>
      <c r="Z18" s="223"/>
      <c r="AA18" s="249"/>
      <c r="AB18" s="36"/>
    </row>
    <row r="19" spans="2:28" ht="23.25" customHeight="1">
      <c r="G19" s="6"/>
      <c r="H19" s="232">
        <v>9</v>
      </c>
      <c r="I19" s="229">
        <v>2.13</v>
      </c>
      <c r="J19" s="230">
        <v>2.2635578763197111</v>
      </c>
      <c r="K19" s="234">
        <v>2.1688533710608748E-2</v>
      </c>
      <c r="M19" s="249"/>
      <c r="Y19" s="248"/>
      <c r="Z19" s="223"/>
      <c r="AA19" s="249"/>
      <c r="AB19" s="36"/>
    </row>
    <row r="20" spans="2:28" ht="23.25" customHeight="1">
      <c r="G20" s="6"/>
      <c r="H20" s="232">
        <v>10</v>
      </c>
      <c r="I20" s="229">
        <v>2.25</v>
      </c>
      <c r="J20" s="230">
        <v>2.3829560583751874</v>
      </c>
      <c r="K20" s="234">
        <v>5.2748013781562353E-2</v>
      </c>
      <c r="M20" s="249"/>
      <c r="Y20" s="248"/>
      <c r="Z20" s="223"/>
      <c r="AA20" s="249"/>
      <c r="AB20" s="36"/>
    </row>
    <row r="21" spans="2:28" ht="23.25" customHeight="1">
      <c r="G21" s="6"/>
      <c r="H21" s="232">
        <v>11</v>
      </c>
      <c r="I21" s="229">
        <v>2.17</v>
      </c>
      <c r="J21" s="230">
        <v>2.3359125744873479</v>
      </c>
      <c r="K21" s="234">
        <v>-1.9741649755772639E-2</v>
      </c>
      <c r="M21" s="249"/>
      <c r="Y21" s="248"/>
      <c r="Z21" s="223"/>
      <c r="AA21" s="249"/>
      <c r="AB21" s="36"/>
    </row>
    <row r="22" spans="2:28" ht="23.25" customHeight="1">
      <c r="G22" s="6"/>
      <c r="H22" s="232">
        <v>12</v>
      </c>
      <c r="I22" s="229">
        <v>2.25</v>
      </c>
      <c r="J22" s="230">
        <v>2.3475595911918674</v>
      </c>
      <c r="K22" s="234">
        <v>4.9860670436587817E-3</v>
      </c>
      <c r="M22" s="249"/>
      <c r="Y22" s="248"/>
      <c r="Z22" s="223"/>
      <c r="AA22" s="249"/>
      <c r="AB22" s="36"/>
    </row>
    <row r="23" spans="2:28" ht="23.25" customHeight="1">
      <c r="G23" s="6"/>
      <c r="H23" s="235" t="s">
        <v>261</v>
      </c>
      <c r="I23" s="236">
        <v>0.11940298507462699</v>
      </c>
      <c r="J23" s="237">
        <v>0.19107631117214696</v>
      </c>
      <c r="K23" s="238">
        <v>7.1673326097519974E-2</v>
      </c>
      <c r="M23" s="249"/>
      <c r="Y23" s="248"/>
      <c r="Z23" s="223"/>
      <c r="AA23" s="249"/>
      <c r="AB23" s="36"/>
    </row>
    <row r="24" spans="2:28" ht="23.25" customHeight="1">
      <c r="H24" s="239" t="s">
        <v>262</v>
      </c>
      <c r="I24" s="240"/>
      <c r="J24" s="241" t="s">
        <v>364</v>
      </c>
      <c r="K24" s="242"/>
      <c r="M24" s="249"/>
      <c r="X24" s="2"/>
      <c r="Y24" s="2"/>
      <c r="AB24" s="36"/>
    </row>
    <row r="25" spans="2:28" ht="9" customHeight="1">
      <c r="M25" s="249"/>
      <c r="X25" s="2"/>
      <c r="Y25" s="2"/>
      <c r="AB25" s="249"/>
    </row>
    <row r="26" spans="2:28" ht="16.5" customHeight="1">
      <c r="B26" s="49" t="s">
        <v>127</v>
      </c>
      <c r="C26" s="49"/>
      <c r="D26" s="48"/>
      <c r="E26" s="48"/>
      <c r="F26" s="48"/>
      <c r="G26" s="48"/>
      <c r="H26" s="48"/>
      <c r="I26" s="48"/>
      <c r="J26" s="48"/>
      <c r="K26" s="48"/>
      <c r="M26" s="249"/>
      <c r="X26" s="2"/>
      <c r="Y26" s="2"/>
      <c r="AB26" s="249"/>
    </row>
    <row r="27" spans="2:28" ht="27.75" customHeight="1">
      <c r="B27" s="53" t="s">
        <v>62</v>
      </c>
      <c r="C27" s="53" t="s">
        <v>100</v>
      </c>
      <c r="D27" s="53" t="s">
        <v>102</v>
      </c>
      <c r="E27" s="53" t="s">
        <v>103</v>
      </c>
      <c r="F27" s="53" t="s">
        <v>104</v>
      </c>
      <c r="G27" s="53" t="s">
        <v>105</v>
      </c>
      <c r="H27" s="53" t="s">
        <v>6</v>
      </c>
      <c r="I27" s="53" t="s">
        <v>7</v>
      </c>
      <c r="J27" s="53" t="s">
        <v>106</v>
      </c>
      <c r="K27" s="53" t="s">
        <v>72</v>
      </c>
      <c r="M27" s="249"/>
      <c r="X27" s="2"/>
      <c r="Y27" s="2"/>
      <c r="AB27" s="249"/>
    </row>
    <row r="28" spans="2:28" ht="23.25" customHeight="1">
      <c r="B28" s="72" t="s">
        <v>245</v>
      </c>
      <c r="C28" s="73">
        <v>12</v>
      </c>
      <c r="D28" s="74">
        <v>2.490552124315935E-2</v>
      </c>
      <c r="E28" s="74">
        <v>0.36931126595054364</v>
      </c>
      <c r="F28" s="74">
        <v>0.19576844572273858</v>
      </c>
      <c r="G28" s="75">
        <v>12.762945145803021</v>
      </c>
      <c r="H28" s="76">
        <v>0.54247566559104299</v>
      </c>
      <c r="I28" s="76">
        <v>18.581353448929889</v>
      </c>
      <c r="J28" s="77">
        <v>2.2522984689383176</v>
      </c>
      <c r="K28" s="78" t="s">
        <v>69</v>
      </c>
      <c r="M28" s="249"/>
      <c r="N28" s="252" t="s">
        <v>116</v>
      </c>
      <c r="Y28" s="2"/>
    </row>
    <row r="29" spans="2:28" ht="22.5" customHeight="1">
      <c r="B29" s="217" t="s">
        <v>116</v>
      </c>
      <c r="C29" s="65">
        <v>12</v>
      </c>
      <c r="D29" s="66">
        <v>2.1302832120053138E-2</v>
      </c>
      <c r="E29" s="66">
        <v>0.3916001649232474</v>
      </c>
      <c r="F29" s="66">
        <v>0.15291414499038303</v>
      </c>
      <c r="G29" s="67">
        <v>18.573814814814813</v>
      </c>
      <c r="H29" s="68">
        <v>0.87893540045946006</v>
      </c>
      <c r="I29" s="68">
        <v>20.685903945141835</v>
      </c>
      <c r="J29" s="69">
        <v>2.3598239154143004</v>
      </c>
      <c r="K29" s="70" t="s">
        <v>69</v>
      </c>
      <c r="M29" s="249"/>
      <c r="N29" s="36" t="s">
        <v>69</v>
      </c>
      <c r="O29" s="36">
        <v>55</v>
      </c>
      <c r="Y29" s="2"/>
    </row>
    <row r="30" spans="2:28" ht="22.5" customHeight="1">
      <c r="B30" s="50" t="s">
        <v>363</v>
      </c>
      <c r="C30" s="50"/>
      <c r="D30" s="63">
        <v>-0.14465423501609065</v>
      </c>
      <c r="E30" s="63">
        <v>6.0352610460815415E-2</v>
      </c>
      <c r="F30" s="63">
        <v>-0.21890300336270185</v>
      </c>
      <c r="G30" s="63">
        <v>0.45529222312160789</v>
      </c>
      <c r="H30" s="63">
        <v>0.62023009732949852</v>
      </c>
      <c r="I30" s="63">
        <v>0.11326142102598813</v>
      </c>
      <c r="J30" s="63">
        <v>4.7740318594039488E-2</v>
      </c>
      <c r="K30" s="64" t="s">
        <v>364</v>
      </c>
      <c r="M30" s="2" t="s">
        <v>71</v>
      </c>
      <c r="N30" s="253">
        <v>0.10714285714285714</v>
      </c>
      <c r="O30" s="36">
        <v>6</v>
      </c>
      <c r="X30" s="2"/>
      <c r="Y30" s="2"/>
    </row>
    <row r="31" spans="2:28" ht="22.5" customHeight="1">
      <c r="M31" s="2" t="s">
        <v>66</v>
      </c>
      <c r="N31" s="253">
        <v>0.16071428571428573</v>
      </c>
      <c r="O31" s="36">
        <v>9</v>
      </c>
      <c r="X31" s="2"/>
      <c r="Y31" s="2"/>
    </row>
    <row r="32" spans="2:28" ht="17.25" customHeight="1">
      <c r="B32" s="49" t="s">
        <v>128</v>
      </c>
      <c r="C32" s="49"/>
      <c r="D32" s="48"/>
      <c r="E32" s="48"/>
      <c r="F32" s="48"/>
      <c r="G32" s="48"/>
      <c r="H32" s="48"/>
      <c r="I32" s="48"/>
      <c r="J32" s="48"/>
      <c r="K32" s="48"/>
      <c r="M32" s="2" t="s">
        <v>68</v>
      </c>
      <c r="N32" s="253">
        <v>0.19642857142857142</v>
      </c>
      <c r="O32" s="36">
        <v>11</v>
      </c>
      <c r="X32" s="2"/>
      <c r="Y32" s="2"/>
    </row>
    <row r="33" spans="2:28" ht="22.5" customHeight="1">
      <c r="B33" s="57"/>
      <c r="C33" s="57"/>
      <c r="M33" s="2" t="s">
        <v>69</v>
      </c>
      <c r="N33" s="253">
        <v>0.21428571428571427</v>
      </c>
      <c r="O33" s="36">
        <v>12</v>
      </c>
      <c r="X33" s="2"/>
      <c r="Y33" s="2"/>
    </row>
    <row r="34" spans="2:28" ht="22.5" customHeight="1" thickBot="1">
      <c r="H34" s="190" t="s">
        <v>91</v>
      </c>
      <c r="I34" s="191" t="s">
        <v>92</v>
      </c>
      <c r="J34" s="192" t="str">
        <f>J10</f>
        <v>신흥교통</v>
      </c>
      <c r="K34" s="193" t="s">
        <v>115</v>
      </c>
      <c r="M34" s="2" t="s">
        <v>67</v>
      </c>
      <c r="N34" s="253">
        <v>0.16071428571428573</v>
      </c>
      <c r="O34" s="36">
        <v>9</v>
      </c>
      <c r="X34" s="2"/>
      <c r="Y34" s="2"/>
    </row>
    <row r="35" spans="2:28" ht="22.5" customHeight="1" thickTop="1">
      <c r="H35" s="198" t="s">
        <v>109</v>
      </c>
      <c r="I35" s="199" t="s">
        <v>69</v>
      </c>
      <c r="J35" s="200" t="s">
        <v>69</v>
      </c>
      <c r="K35" s="201"/>
      <c r="M35" s="2" t="s">
        <v>70</v>
      </c>
      <c r="N35" s="253">
        <v>0.16071428571428573</v>
      </c>
      <c r="O35" s="36">
        <v>8</v>
      </c>
      <c r="X35" s="2"/>
      <c r="Z35" s="36"/>
      <c r="AA35" s="36"/>
      <c r="AB35" s="36"/>
    </row>
    <row r="36" spans="2:28" ht="21" customHeight="1">
      <c r="H36" s="194" t="s">
        <v>94</v>
      </c>
      <c r="I36" s="195">
        <v>9.4502228826151558E-2</v>
      </c>
      <c r="J36" s="196" t="s">
        <v>358</v>
      </c>
      <c r="K36" s="197">
        <v>1.2640628316705579E-2</v>
      </c>
      <c r="M36" s="2"/>
      <c r="X36" s="2"/>
      <c r="Z36" s="36"/>
      <c r="AA36" s="36"/>
      <c r="AB36" s="36"/>
    </row>
    <row r="37" spans="2:28" ht="21" customHeight="1">
      <c r="H37" s="178" t="s">
        <v>95</v>
      </c>
      <c r="I37" s="170">
        <v>0.10222882615156018</v>
      </c>
      <c r="J37" s="179" t="s">
        <v>359</v>
      </c>
      <c r="K37" s="180">
        <v>5.848545956272555E-2</v>
      </c>
      <c r="L37" s="4"/>
      <c r="M37" s="2"/>
      <c r="X37" s="2"/>
      <c r="Z37" s="36"/>
      <c r="AA37" s="36"/>
      <c r="AB37" s="36"/>
    </row>
    <row r="38" spans="2:28" ht="21" customHeight="1">
      <c r="H38" s="177" t="s">
        <v>96</v>
      </c>
      <c r="I38" s="170">
        <v>0.17830609212481427</v>
      </c>
      <c r="J38" s="179" t="s">
        <v>360</v>
      </c>
      <c r="K38" s="180">
        <v>1.8122479303757155E-2</v>
      </c>
      <c r="L38" s="4"/>
      <c r="M38" s="2"/>
      <c r="X38" s="2"/>
      <c r="Z38" s="36"/>
      <c r="AA38" s="36"/>
      <c r="AB38" s="36"/>
    </row>
    <row r="39" spans="2:28" ht="21" customHeight="1">
      <c r="H39" s="177" t="s">
        <v>99</v>
      </c>
      <c r="I39" s="170">
        <v>0.22704309063893016</v>
      </c>
      <c r="J39" s="179" t="s">
        <v>361</v>
      </c>
      <c r="K39" s="180">
        <v>-1.2757376353215888E-2</v>
      </c>
      <c r="L39" s="4"/>
      <c r="M39" s="2"/>
      <c r="X39" s="2"/>
      <c r="Z39" s="36"/>
      <c r="AA39" s="36"/>
      <c r="AB39" s="36"/>
    </row>
    <row r="40" spans="2:28" ht="21" customHeight="1">
      <c r="H40" s="181" t="s">
        <v>97</v>
      </c>
      <c r="I40" s="170">
        <v>0.22912332838038632</v>
      </c>
      <c r="J40" s="179" t="s">
        <v>359</v>
      </c>
      <c r="K40" s="180">
        <v>-6.8409042666100595E-2</v>
      </c>
      <c r="L40" s="4"/>
      <c r="M40" s="2"/>
      <c r="X40" s="2"/>
      <c r="Z40" s="36"/>
      <c r="AA40" s="36"/>
      <c r="AB40" s="36"/>
    </row>
    <row r="41" spans="2:28" ht="21" customHeight="1">
      <c r="H41" s="182" t="s">
        <v>98</v>
      </c>
      <c r="I41" s="183">
        <v>0.16879643387815751</v>
      </c>
      <c r="J41" s="184" t="s">
        <v>362</v>
      </c>
      <c r="K41" s="185">
        <v>-8.0821481638717885E-3</v>
      </c>
      <c r="L41" s="4"/>
      <c r="M41" s="2"/>
      <c r="X41" s="2"/>
      <c r="Z41" s="36"/>
      <c r="AA41" s="36"/>
      <c r="AB41" s="36"/>
    </row>
    <row r="42" spans="2:28" ht="22.5" customHeight="1">
      <c r="L42" s="4"/>
      <c r="M42" s="2"/>
      <c r="X42" s="2"/>
      <c r="Z42" s="36"/>
      <c r="AA42" s="36"/>
      <c r="AB42" s="36"/>
    </row>
    <row r="43" spans="2:28" ht="18" customHeight="1">
      <c r="B43" s="49" t="s">
        <v>129</v>
      </c>
      <c r="C43" s="49"/>
      <c r="D43" s="48"/>
      <c r="E43" s="48"/>
      <c r="F43" s="48"/>
      <c r="G43" s="48"/>
      <c r="H43" s="48"/>
      <c r="I43" s="48"/>
      <c r="J43" s="48"/>
      <c r="K43" s="48"/>
      <c r="L43" s="4"/>
      <c r="M43" s="2"/>
      <c r="X43" s="2"/>
      <c r="Z43" s="36"/>
      <c r="AA43" s="36"/>
      <c r="AB43" s="36"/>
    </row>
    <row r="44" spans="2:28" ht="30.75" customHeight="1">
      <c r="B44" s="53" t="s">
        <v>62</v>
      </c>
      <c r="C44" s="53" t="s">
        <v>101</v>
      </c>
      <c r="D44" s="53" t="s">
        <v>102</v>
      </c>
      <c r="E44" s="53" t="s">
        <v>103</v>
      </c>
      <c r="F44" s="53" t="s">
        <v>104</v>
      </c>
      <c r="G44" s="53" t="s">
        <v>105</v>
      </c>
      <c r="H44" s="53" t="s">
        <v>6</v>
      </c>
      <c r="I44" s="53" t="s">
        <v>7</v>
      </c>
      <c r="J44" s="53" t="s">
        <v>106</v>
      </c>
      <c r="K44" s="53" t="s">
        <v>72</v>
      </c>
      <c r="L44" s="4"/>
      <c r="M44" s="2"/>
      <c r="N44" s="36" t="s">
        <v>122</v>
      </c>
      <c r="X44" s="2"/>
      <c r="Z44" s="36"/>
      <c r="AA44" s="36"/>
      <c r="AB44" s="36"/>
    </row>
    <row r="45" spans="2:28" ht="22.5" customHeight="1">
      <c r="B45" s="219" t="s">
        <v>116</v>
      </c>
      <c r="C45" s="73">
        <v>1</v>
      </c>
      <c r="D45" s="74">
        <v>3.4218541623707036E-2</v>
      </c>
      <c r="E45" s="74">
        <v>0.48263023565352881</v>
      </c>
      <c r="F45" s="74">
        <v>0.17658649573730359</v>
      </c>
      <c r="G45" s="75">
        <v>19.848891304347827</v>
      </c>
      <c r="H45" s="76">
        <v>2.6893624829701213</v>
      </c>
      <c r="I45" s="76">
        <v>49.605180046621157</v>
      </c>
      <c r="J45" s="77">
        <v>2.0055525693908631</v>
      </c>
      <c r="K45" s="79" t="s">
        <v>76</v>
      </c>
      <c r="L45" s="4"/>
      <c r="M45" s="2"/>
      <c r="N45" s="36">
        <v>1</v>
      </c>
      <c r="X45" s="2"/>
      <c r="Z45" s="36"/>
      <c r="AA45" s="36"/>
      <c r="AB45" s="36"/>
    </row>
    <row r="46" spans="2:28" ht="22.5" customHeight="1">
      <c r="B46" s="217" t="s">
        <v>116</v>
      </c>
      <c r="C46" s="65">
        <v>2</v>
      </c>
      <c r="D46" s="66">
        <v>5.1427882803626174E-2</v>
      </c>
      <c r="E46" s="66">
        <v>0.40032621188154827</v>
      </c>
      <c r="F46" s="66">
        <v>0.16237120308213529</v>
      </c>
      <c r="G46" s="67">
        <v>14.997423728813558</v>
      </c>
      <c r="H46" s="68">
        <v>0.35508916631328086</v>
      </c>
      <c r="I46" s="68">
        <v>16.469010079189442</v>
      </c>
      <c r="J46" s="69">
        <v>2.2951122895953202</v>
      </c>
      <c r="K46" s="70" t="s">
        <v>162</v>
      </c>
      <c r="M46" s="2"/>
      <c r="N46" s="36">
        <v>5</v>
      </c>
      <c r="X46" s="2"/>
      <c r="Z46" s="36"/>
      <c r="AA46" s="36"/>
      <c r="AB46" s="36"/>
    </row>
    <row r="47" spans="2:28" ht="22.5" customHeight="1">
      <c r="B47" s="217" t="s">
        <v>116</v>
      </c>
      <c r="C47" s="65">
        <v>3</v>
      </c>
      <c r="D47" s="66">
        <v>2.3928707414460161E-2</v>
      </c>
      <c r="E47" s="66">
        <v>0.37822591682051238</v>
      </c>
      <c r="F47" s="66">
        <v>0.16318636088218946</v>
      </c>
      <c r="G47" s="67">
        <v>14.021233333333338</v>
      </c>
      <c r="H47" s="68">
        <v>8.8676228743199512E-2</v>
      </c>
      <c r="I47" s="68">
        <v>13.347844300354872</v>
      </c>
      <c r="J47" s="69">
        <v>2.3990477069075795</v>
      </c>
      <c r="K47" s="70" t="s">
        <v>68</v>
      </c>
      <c r="M47" s="2"/>
      <c r="N47" s="36">
        <v>4</v>
      </c>
      <c r="X47" s="2"/>
      <c r="Z47" s="36"/>
      <c r="AA47" s="36"/>
      <c r="AB47" s="36"/>
    </row>
    <row r="48" spans="2:28" ht="22.5" customHeight="1">
      <c r="B48" s="217" t="s">
        <v>116</v>
      </c>
      <c r="C48" s="65">
        <v>4</v>
      </c>
      <c r="D48" s="66">
        <v>2.081034083429362E-2</v>
      </c>
      <c r="E48" s="66">
        <v>0.35862086103741492</v>
      </c>
      <c r="F48" s="66">
        <v>0.16653314777560313</v>
      </c>
      <c r="G48" s="67">
        <v>13.830877192982458</v>
      </c>
      <c r="H48" s="68">
        <v>8.5188746723912787E-2</v>
      </c>
      <c r="I48" s="68">
        <v>11.613342332050353</v>
      </c>
      <c r="J48" s="69">
        <v>2.4114147134200561</v>
      </c>
      <c r="K48" s="70" t="s">
        <v>68</v>
      </c>
      <c r="M48" s="2"/>
      <c r="N48" s="36">
        <v>4</v>
      </c>
      <c r="X48" s="2"/>
      <c r="Z48" s="36"/>
      <c r="AA48" s="36"/>
      <c r="AB48" s="36"/>
    </row>
    <row r="49" spans="2:28" ht="22.5" customHeight="1">
      <c r="B49" s="217" t="s">
        <v>116</v>
      </c>
      <c r="C49" s="65">
        <v>5</v>
      </c>
      <c r="D49" s="66">
        <v>2.0747224924243555E-2</v>
      </c>
      <c r="E49" s="66">
        <v>0.35333382817295522</v>
      </c>
      <c r="F49" s="66">
        <v>0.16062701865601295</v>
      </c>
      <c r="G49" s="67">
        <v>14.647875000000001</v>
      </c>
      <c r="H49" s="68">
        <v>9.7666874374595411E-2</v>
      </c>
      <c r="I49" s="68">
        <v>13.678534801428928</v>
      </c>
      <c r="J49" s="69">
        <v>2.3783699057451466</v>
      </c>
      <c r="K49" s="70" t="s">
        <v>66</v>
      </c>
      <c r="M49" s="2"/>
      <c r="N49" s="36">
        <v>5</v>
      </c>
      <c r="X49" s="2"/>
      <c r="Z49" s="36"/>
      <c r="AA49" s="36"/>
      <c r="AB49" s="36"/>
    </row>
    <row r="50" spans="2:28" ht="22.5" customHeight="1">
      <c r="B50" s="217" t="s">
        <v>116</v>
      </c>
      <c r="C50" s="65">
        <v>6</v>
      </c>
      <c r="D50" s="66">
        <v>2.3208795035186424E-2</v>
      </c>
      <c r="E50" s="66">
        <v>0.35118616653771806</v>
      </c>
      <c r="F50" s="66">
        <v>0.14879008568764621</v>
      </c>
      <c r="G50" s="67">
        <v>16.079522727272725</v>
      </c>
      <c r="H50" s="68">
        <v>9.6344931610806941E-2</v>
      </c>
      <c r="I50" s="68">
        <v>13.417078954322376</v>
      </c>
      <c r="J50" s="69">
        <v>2.3109104578554476</v>
      </c>
      <c r="K50" s="70" t="s">
        <v>163</v>
      </c>
      <c r="M50" s="2"/>
      <c r="N50" s="36">
        <v>2</v>
      </c>
      <c r="X50" s="2"/>
      <c r="Z50" s="36"/>
      <c r="AA50" s="36"/>
      <c r="AB50" s="36"/>
    </row>
    <row r="51" spans="2:28" ht="22.5" customHeight="1">
      <c r="B51" s="217" t="s">
        <v>116</v>
      </c>
      <c r="C51" s="65">
        <v>7</v>
      </c>
      <c r="D51" s="66">
        <v>2.3891749599886637E-2</v>
      </c>
      <c r="E51" s="66">
        <v>0.35792519802328615</v>
      </c>
      <c r="F51" s="66">
        <v>0.14623518263350141</v>
      </c>
      <c r="G51" s="67">
        <v>17.262062499999999</v>
      </c>
      <c r="H51" s="68">
        <v>0.65597588469062873</v>
      </c>
      <c r="I51" s="68">
        <v>13.938751417136931</v>
      </c>
      <c r="J51" s="69">
        <v>2.2258768388437367</v>
      </c>
      <c r="K51" s="70" t="s">
        <v>69</v>
      </c>
      <c r="M51" s="2"/>
      <c r="N51" s="36">
        <v>3</v>
      </c>
      <c r="X51" s="2"/>
      <c r="Z51" s="36"/>
      <c r="AA51" s="36"/>
      <c r="AB51" s="36"/>
    </row>
    <row r="52" spans="2:28" ht="22.5" customHeight="1">
      <c r="B52" s="217" t="s">
        <v>116</v>
      </c>
      <c r="C52" s="65">
        <v>8</v>
      </c>
      <c r="D52" s="66">
        <v>2.4478033503494603E-2</v>
      </c>
      <c r="E52" s="66">
        <v>0.35721336197192438</v>
      </c>
      <c r="F52" s="66">
        <v>0.13446419507954921</v>
      </c>
      <c r="G52" s="67">
        <v>18.869022727272725</v>
      </c>
      <c r="H52" s="68">
        <v>0.10483248922795409</v>
      </c>
      <c r="I52" s="68">
        <v>13.849221820168637</v>
      </c>
      <c r="J52" s="69">
        <v>2.2155067827754045</v>
      </c>
      <c r="K52" s="70" t="s">
        <v>69</v>
      </c>
      <c r="M52" s="2"/>
      <c r="N52" s="36">
        <v>3</v>
      </c>
      <c r="X52" s="2"/>
      <c r="Z52" s="36"/>
      <c r="AA52" s="36"/>
      <c r="AB52" s="36"/>
    </row>
    <row r="53" spans="2:28" ht="22.5" customHeight="1">
      <c r="B53" s="217" t="s">
        <v>116</v>
      </c>
      <c r="C53" s="65">
        <v>9</v>
      </c>
      <c r="D53" s="66">
        <v>2.2915962019689914E-2</v>
      </c>
      <c r="E53" s="66">
        <v>0.36441732917990149</v>
      </c>
      <c r="F53" s="66">
        <v>0.14275762432095762</v>
      </c>
      <c r="G53" s="67">
        <v>18.821393939393946</v>
      </c>
      <c r="H53" s="68">
        <v>0.2080792601137279</v>
      </c>
      <c r="I53" s="68">
        <v>14.271949461360693</v>
      </c>
      <c r="J53" s="69">
        <v>2.2635578763197111</v>
      </c>
      <c r="K53" s="70" t="s">
        <v>69</v>
      </c>
      <c r="M53" s="2"/>
      <c r="N53" s="36">
        <v>3</v>
      </c>
      <c r="X53" s="2"/>
      <c r="Z53" s="36"/>
      <c r="AA53" s="36"/>
      <c r="AB53" s="36"/>
    </row>
    <row r="54" spans="2:28" customFormat="1" ht="22.5" customHeight="1">
      <c r="B54" s="217" t="s">
        <v>116</v>
      </c>
      <c r="C54" s="65">
        <v>10</v>
      </c>
      <c r="D54" s="66">
        <v>2.2431864883262362E-2</v>
      </c>
      <c r="E54" s="66">
        <v>0.36227568998674387</v>
      </c>
      <c r="F54" s="66">
        <v>0.15578543612782936</v>
      </c>
      <c r="G54" s="67">
        <v>17.899812500000003</v>
      </c>
      <c r="H54" s="68">
        <v>0.48382527962815997</v>
      </c>
      <c r="I54" s="68">
        <v>17.135609985006461</v>
      </c>
      <c r="J54" s="69">
        <v>2.3829560583751874</v>
      </c>
      <c r="K54" s="70" t="s">
        <v>69</v>
      </c>
      <c r="L54" s="36"/>
      <c r="M54" s="2"/>
      <c r="N54" s="36">
        <v>3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22.5" customHeight="1">
      <c r="B55" s="217" t="s">
        <v>116</v>
      </c>
      <c r="C55" s="65">
        <v>11</v>
      </c>
      <c r="D55" s="66">
        <v>2.2686512173111812E-2</v>
      </c>
      <c r="E55" s="66">
        <v>0.3747278578423216</v>
      </c>
      <c r="F55" s="66">
        <v>0.15622957887208183</v>
      </c>
      <c r="G55" s="67">
        <v>18.003096774193544</v>
      </c>
      <c r="H55" s="68">
        <v>0.6636770555313587</v>
      </c>
      <c r="I55" s="68">
        <v>19.703834359775449</v>
      </c>
      <c r="J55" s="69">
        <v>2.3359125744873479</v>
      </c>
      <c r="K55" s="70" t="s">
        <v>69</v>
      </c>
      <c r="M55" s="2"/>
      <c r="N55" s="36">
        <v>3</v>
      </c>
      <c r="X55" s="2"/>
      <c r="Z55" s="36"/>
      <c r="AA55" s="36"/>
      <c r="AB55" s="36"/>
    </row>
    <row r="56" spans="2:28" ht="22.5" customHeight="1">
      <c r="B56" s="217" t="s">
        <v>116</v>
      </c>
      <c r="C56" s="65">
        <v>12</v>
      </c>
      <c r="D56" s="66">
        <v>2.1302832120053138E-2</v>
      </c>
      <c r="E56" s="66">
        <v>0.3916001649232474</v>
      </c>
      <c r="F56" s="66">
        <v>0.15291414499038303</v>
      </c>
      <c r="G56" s="67">
        <v>18.573814814814813</v>
      </c>
      <c r="H56" s="68">
        <v>0.87893540045946006</v>
      </c>
      <c r="I56" s="68">
        <v>20.685903945141835</v>
      </c>
      <c r="J56" s="69">
        <v>2.3598239154143004</v>
      </c>
      <c r="K56" s="70" t="s">
        <v>69</v>
      </c>
      <c r="M56" s="2"/>
      <c r="N56" s="36">
        <v>3</v>
      </c>
      <c r="X56" s="2"/>
      <c r="Z56" s="36"/>
      <c r="AA56" s="36"/>
      <c r="AB56" s="36"/>
    </row>
    <row r="57" spans="2:28" ht="25.5" customHeight="1">
      <c r="B57" s="50" t="s">
        <v>107</v>
      </c>
      <c r="C57" s="50"/>
      <c r="D57" s="63" cm="1">
        <f t="array" aca="1" ref="D57" ca="1">(INDIRECT(ADDRESS(ROW()-1,COLUMN()))/INDIRECT(ADDRESS(ROW()-2,COLUMN())))-1</f>
        <v>-6.0991308073288564E-2</v>
      </c>
      <c r="E57" s="63" cm="1">
        <f t="array" aca="1" ref="E57" ca="1">(INDIRECT(ADDRESS(ROW()-1,COLUMN()))/INDIRECT(ADDRESS(ROW()-2,COLUMN())))-1</f>
        <v>4.5025494443024172E-2</v>
      </c>
      <c r="F57" s="63" cm="1">
        <f t="array" aca="1" ref="F57" ca="1">(INDIRECT(ADDRESS(ROW()-1,COLUMN()))/INDIRECT(ADDRESS(ROW()-2,COLUMN())))-1</f>
        <v>-2.1221550398042299E-2</v>
      </c>
      <c r="G57" s="63" cm="1">
        <f t="array" aca="1" ref="G57" ca="1">(INDIRECT(ADDRESS(ROW()-1,COLUMN()))/INDIRECT(ADDRESS(ROW()-2,COLUMN())))-1</f>
        <v>3.170110385894076E-2</v>
      </c>
      <c r="H57" s="63" cm="1">
        <f t="array" aca="1" ref="H57" ca="1">(INDIRECT(ADDRESS(ROW()-1,COLUMN()))/INDIRECT(ADDRESS(ROW()-2,COLUMN())))-1</f>
        <v>0.32434200208376862</v>
      </c>
      <c r="I57" s="63" cm="1">
        <f t="array" aca="1" ref="I57" ca="1">(INDIRECT(ADDRESS(ROW()-1,COLUMN()))/INDIRECT(ADDRESS(ROW()-2,COLUMN())))-1</f>
        <v>4.9841546951452154E-2</v>
      </c>
      <c r="J57" s="63" cm="1">
        <f t="array" aca="1" ref="J57" ca="1">(INDIRECT(ADDRESS(ROW()-1,COLUMN()))/INDIRECT(ADDRESS(ROW()-2,COLUMN())))-1</f>
        <v>1.0236402332908456E-2</v>
      </c>
      <c r="K57" s="71" t="str" cm="1">
        <f t="array" aca="1" ref="K57" ca="1">_xlfn.IFS(N57=0,"등급유지",N57&gt;0,N57&amp;"등급 상승",N57&lt;0,N57&amp;"등급 하락")</f>
        <v>등급유지</v>
      </c>
      <c r="M57" s="254"/>
      <c r="N57" s="36" cm="1">
        <f t="array" aca="1" ref="N57" ca="1">(INDIRECT(ADDRESS(ROW()-1,COLUMN()))-INDIRECT(ADDRESS(ROW()-2,COLUMN())))</f>
        <v>0</v>
      </c>
      <c r="O57" s="36" t="s">
        <v>123</v>
      </c>
      <c r="X57" s="250"/>
      <c r="Z57" s="221"/>
      <c r="AA57" s="36"/>
      <c r="AB57" s="36"/>
    </row>
    <row r="58" spans="2:28" ht="25.5" customHeight="1">
      <c r="B58" s="45"/>
      <c r="C58" s="45"/>
      <c r="D58" s="46"/>
      <c r="E58" s="46"/>
      <c r="F58" s="46"/>
      <c r="G58" s="46"/>
      <c r="H58" s="46"/>
      <c r="I58" s="46"/>
      <c r="J58" s="46"/>
      <c r="K58" s="46"/>
      <c r="M58" s="254"/>
      <c r="N58" s="2"/>
      <c r="O58" s="2"/>
      <c r="X58" s="250"/>
      <c r="Z58" s="221"/>
      <c r="AA58" s="36"/>
      <c r="AB58" s="36"/>
    </row>
    <row r="59" spans="2:28" ht="18" customHeight="1">
      <c r="B59" s="49" t="s">
        <v>130</v>
      </c>
      <c r="C59" s="49"/>
      <c r="D59" s="48"/>
      <c r="E59" s="48"/>
      <c r="F59" s="48"/>
      <c r="G59" s="48"/>
      <c r="H59" s="48"/>
      <c r="I59" s="48"/>
      <c r="J59" s="48"/>
      <c r="K59" s="48"/>
      <c r="M59" s="254"/>
      <c r="X59" s="250"/>
      <c r="Z59" s="221"/>
      <c r="AA59" s="36"/>
      <c r="AB59" s="36"/>
    </row>
    <row r="60" spans="2:28" ht="21" customHeight="1">
      <c r="B60" s="45"/>
      <c r="C60" s="45"/>
      <c r="D60" s="46"/>
      <c r="E60" s="46"/>
      <c r="F60" s="46"/>
      <c r="G60" s="46"/>
      <c r="H60" s="46"/>
      <c r="I60" s="46"/>
      <c r="J60" s="46"/>
      <c r="K60" s="46"/>
      <c r="M60" s="254"/>
      <c r="X60" s="250"/>
      <c r="Z60" s="221"/>
      <c r="AA60" s="36"/>
      <c r="AB60" s="36"/>
    </row>
    <row r="61" spans="2:28" ht="25.5" customHeight="1">
      <c r="B61" s="45"/>
      <c r="C61" s="45"/>
      <c r="D61" s="46"/>
      <c r="E61" s="46"/>
      <c r="F61" s="46"/>
      <c r="G61" s="46"/>
      <c r="H61" s="46"/>
      <c r="I61" s="46"/>
      <c r="J61" s="46"/>
      <c r="K61" s="46"/>
      <c r="M61" s="254"/>
      <c r="N61" s="250"/>
      <c r="P61" s="221"/>
      <c r="AA61" s="37"/>
    </row>
    <row r="62" spans="2:28" ht="25.5" customHeight="1">
      <c r="B62" s="45"/>
      <c r="C62" s="45"/>
      <c r="D62" s="46"/>
      <c r="M62" s="254"/>
      <c r="N62" s="250"/>
      <c r="P62" s="221"/>
      <c r="AA62" s="37"/>
    </row>
    <row r="63" spans="2:28" ht="25.5" customHeight="1">
      <c r="B63" s="45"/>
      <c r="C63" s="45"/>
      <c r="D63" s="46"/>
      <c r="M63" s="254"/>
      <c r="N63" s="250"/>
      <c r="P63" s="221"/>
      <c r="AA63" s="37"/>
    </row>
    <row r="64" spans="2:28" ht="25.5" customHeight="1">
      <c r="B64" s="45"/>
      <c r="C64" s="45"/>
      <c r="D64" s="46"/>
      <c r="M64" s="254"/>
      <c r="N64" s="250"/>
      <c r="P64" s="221"/>
      <c r="AA64" s="37"/>
    </row>
    <row r="65" spans="2:27" ht="25.5" customHeight="1">
      <c r="B65" s="45"/>
      <c r="C65" s="45"/>
      <c r="D65" s="46"/>
      <c r="M65" s="254"/>
      <c r="N65" s="250"/>
      <c r="P65" s="221"/>
      <c r="AA65" s="37"/>
    </row>
    <row r="66" spans="2:27" ht="25.5" customHeight="1">
      <c r="B66" s="45"/>
      <c r="C66" s="45"/>
      <c r="D66" s="46"/>
      <c r="M66" s="254"/>
      <c r="N66" s="250"/>
      <c r="P66" s="221"/>
      <c r="AA66" s="37"/>
    </row>
    <row r="67" spans="2:27" ht="25.5" customHeight="1">
      <c r="B67" s="45"/>
      <c r="C67" s="45"/>
      <c r="D67" s="46"/>
      <c r="M67" s="254"/>
      <c r="N67" s="250"/>
      <c r="P67" s="221"/>
      <c r="AA67" s="37"/>
    </row>
    <row r="68" spans="2:27" ht="25.5" customHeight="1">
      <c r="B68" s="45"/>
      <c r="C68" s="45"/>
      <c r="D68" s="46"/>
      <c r="E68" s="46"/>
      <c r="F68" s="46"/>
      <c r="G68" s="46"/>
      <c r="H68" s="46"/>
      <c r="I68" s="46"/>
      <c r="J68" s="46"/>
      <c r="K68" s="46"/>
      <c r="M68" s="254"/>
      <c r="N68" s="250"/>
      <c r="P68" s="221"/>
      <c r="AA68" s="37"/>
    </row>
    <row r="69" spans="2:27" ht="25.5" customHeight="1">
      <c r="B69" s="45"/>
      <c r="C69" s="45"/>
      <c r="D69" s="46"/>
      <c r="E69" s="46"/>
      <c r="F69" s="46"/>
      <c r="G69" s="46"/>
      <c r="H69" s="46"/>
      <c r="I69" s="46"/>
      <c r="J69" s="46"/>
      <c r="K69" s="46"/>
      <c r="M69" s="254"/>
      <c r="N69" s="250"/>
      <c r="P69" s="221"/>
      <c r="AA69" s="37"/>
    </row>
    <row r="70" spans="2:27" ht="25.5" customHeight="1" thickBot="1">
      <c r="B70" s="202" t="s">
        <v>91</v>
      </c>
      <c r="C70" s="243" t="s">
        <v>121</v>
      </c>
      <c r="D70" s="243" t="s">
        <v>118</v>
      </c>
      <c r="E70" s="243" t="s">
        <v>119</v>
      </c>
      <c r="F70" s="243" t="s">
        <v>117</v>
      </c>
      <c r="G70" s="243" t="s">
        <v>120</v>
      </c>
      <c r="H70" s="243"/>
      <c r="I70" s="203"/>
      <c r="J70" s="203"/>
      <c r="K70" s="204"/>
      <c r="M70" s="255">
        <v>1</v>
      </c>
      <c r="N70" s="256">
        <v>2</v>
      </c>
      <c r="O70" s="256">
        <v>3</v>
      </c>
      <c r="P70" s="255">
        <v>4</v>
      </c>
      <c r="Q70" s="256">
        <v>5</v>
      </c>
      <c r="R70" s="256">
        <v>6</v>
      </c>
      <c r="S70" s="255"/>
      <c r="T70" s="256"/>
      <c r="U70" s="257"/>
      <c r="AA70" s="37"/>
    </row>
    <row r="71" spans="2:27" ht="25.5" customHeight="1" thickTop="1">
      <c r="B71" s="207" t="s">
        <v>109</v>
      </c>
      <c r="C71" s="244" t="s">
        <v>71</v>
      </c>
      <c r="D71" s="244" t="s">
        <v>69</v>
      </c>
      <c r="E71" s="244" t="s">
        <v>69</v>
      </c>
      <c r="F71" s="244" t="s">
        <v>69</v>
      </c>
      <c r="G71" s="244" t="s">
        <v>70</v>
      </c>
      <c r="H71" s="244"/>
      <c r="I71" s="208"/>
      <c r="J71" s="208"/>
      <c r="K71" s="208"/>
      <c r="M71" s="255" t="s">
        <v>121</v>
      </c>
      <c r="N71" s="255" t="s">
        <v>118</v>
      </c>
      <c r="O71" s="255" t="s">
        <v>119</v>
      </c>
      <c r="P71" s="255" t="s">
        <v>117</v>
      </c>
      <c r="Q71" s="255" t="s">
        <v>120</v>
      </c>
      <c r="R71" s="255"/>
      <c r="S71" s="255"/>
      <c r="T71" s="255"/>
      <c r="U71" s="254">
        <f t="shared" ref="U71" si="0">K70</f>
        <v>0</v>
      </c>
      <c r="AA71" s="37"/>
    </row>
    <row r="72" spans="2:27" ht="25.5" customHeight="1">
      <c r="B72" s="205" t="s">
        <v>94</v>
      </c>
      <c r="C72" s="245" t="s">
        <v>350</v>
      </c>
      <c r="D72" s="245" t="s">
        <v>246</v>
      </c>
      <c r="E72" s="245" t="s">
        <v>247</v>
      </c>
      <c r="F72" s="245" t="s">
        <v>247</v>
      </c>
      <c r="G72" s="245" t="s">
        <v>247</v>
      </c>
      <c r="H72" s="245"/>
      <c r="I72" s="195"/>
      <c r="J72" s="195"/>
      <c r="K72" s="206"/>
      <c r="M72" s="254"/>
      <c r="N72" s="250"/>
      <c r="P72" s="221"/>
      <c r="AA72" s="37"/>
    </row>
    <row r="73" spans="2:27" ht="25.5" customHeight="1">
      <c r="B73" s="169" t="s">
        <v>95</v>
      </c>
      <c r="C73" s="245" t="s">
        <v>350</v>
      </c>
      <c r="D73" s="245" t="s">
        <v>247</v>
      </c>
      <c r="E73" s="245" t="s">
        <v>247</v>
      </c>
      <c r="F73" s="245" t="s">
        <v>247</v>
      </c>
      <c r="G73" s="245" t="s">
        <v>247</v>
      </c>
      <c r="H73" s="245"/>
      <c r="I73" s="171"/>
      <c r="J73" s="171"/>
      <c r="K73" s="172"/>
      <c r="M73" s="258">
        <v>0.5</v>
      </c>
      <c r="N73" s="258">
        <v>0.1111111111111111</v>
      </c>
      <c r="O73" s="258">
        <v>0</v>
      </c>
      <c r="P73" s="258">
        <v>0</v>
      </c>
      <c r="Q73" s="258">
        <v>0</v>
      </c>
      <c r="R73" s="258"/>
      <c r="S73" s="258"/>
      <c r="T73" s="258"/>
      <c r="AA73" s="37"/>
    </row>
    <row r="74" spans="2:27" ht="25.5" customHeight="1">
      <c r="B74" s="168" t="s">
        <v>96</v>
      </c>
      <c r="C74" s="245" t="s">
        <v>247</v>
      </c>
      <c r="D74" s="245" t="s">
        <v>352</v>
      </c>
      <c r="E74" s="245" t="s">
        <v>264</v>
      </c>
      <c r="F74" s="245" t="s">
        <v>351</v>
      </c>
      <c r="G74" s="245" t="s">
        <v>356</v>
      </c>
      <c r="H74" s="245"/>
      <c r="I74" s="171"/>
      <c r="J74" s="171"/>
      <c r="K74" s="172"/>
      <c r="M74" s="258">
        <v>0.5</v>
      </c>
      <c r="N74" s="258">
        <v>0</v>
      </c>
      <c r="O74" s="258">
        <v>0</v>
      </c>
      <c r="P74" s="258">
        <v>0</v>
      </c>
      <c r="Q74" s="258">
        <v>0</v>
      </c>
      <c r="R74" s="258"/>
      <c r="S74" s="258"/>
      <c r="T74" s="258"/>
      <c r="AA74" s="37"/>
    </row>
    <row r="75" spans="2:27" ht="25.5" customHeight="1">
      <c r="B75" s="168" t="s">
        <v>99</v>
      </c>
      <c r="C75" s="245" t="s">
        <v>247</v>
      </c>
      <c r="D75" s="245" t="s">
        <v>352</v>
      </c>
      <c r="E75" s="245" t="s">
        <v>357</v>
      </c>
      <c r="F75" s="245" t="s">
        <v>353</v>
      </c>
      <c r="G75" s="245" t="s">
        <v>247</v>
      </c>
      <c r="H75" s="245"/>
      <c r="I75" s="171"/>
      <c r="J75" s="171"/>
      <c r="K75" s="172"/>
      <c r="M75" s="258">
        <v>0</v>
      </c>
      <c r="N75" s="258">
        <v>0.33333333333333331</v>
      </c>
      <c r="O75" s="258">
        <v>0.14285714285714285</v>
      </c>
      <c r="P75" s="258">
        <v>0.33333333333333331</v>
      </c>
      <c r="Q75" s="258">
        <v>0.5</v>
      </c>
      <c r="R75" s="258"/>
      <c r="S75" s="258"/>
      <c r="T75" s="258"/>
      <c r="AA75" s="37"/>
    </row>
    <row r="76" spans="2:27" ht="25.5" customHeight="1">
      <c r="B76" s="173" t="s">
        <v>97</v>
      </c>
      <c r="C76" s="245" t="s">
        <v>247</v>
      </c>
      <c r="D76" s="245" t="s">
        <v>246</v>
      </c>
      <c r="E76" s="245" t="s">
        <v>264</v>
      </c>
      <c r="F76" s="245" t="s">
        <v>353</v>
      </c>
      <c r="G76" s="245" t="s">
        <v>247</v>
      </c>
      <c r="H76" s="245"/>
      <c r="I76" s="171"/>
      <c r="J76" s="171"/>
      <c r="K76" s="172"/>
      <c r="M76" s="258">
        <v>0</v>
      </c>
      <c r="N76" s="258">
        <v>0.33333333333333331</v>
      </c>
      <c r="O76" s="258">
        <v>0.5714285714285714</v>
      </c>
      <c r="P76" s="258">
        <v>0.16666666666666666</v>
      </c>
      <c r="Q76" s="258">
        <v>0</v>
      </c>
      <c r="R76" s="258"/>
      <c r="S76" s="258"/>
      <c r="T76" s="258"/>
      <c r="AA76" s="37"/>
    </row>
    <row r="77" spans="2:27" ht="25.5" customHeight="1">
      <c r="B77" s="174" t="s">
        <v>98</v>
      </c>
      <c r="C77" s="246" t="s">
        <v>247</v>
      </c>
      <c r="D77" s="246" t="s">
        <v>246</v>
      </c>
      <c r="E77" s="246" t="s">
        <v>264</v>
      </c>
      <c r="F77" s="246" t="s">
        <v>351</v>
      </c>
      <c r="G77" s="246" t="s">
        <v>356</v>
      </c>
      <c r="H77" s="246"/>
      <c r="I77" s="175"/>
      <c r="J77" s="175"/>
      <c r="K77" s="176"/>
      <c r="M77" s="258">
        <v>0</v>
      </c>
      <c r="N77" s="258">
        <v>0.1111111111111111</v>
      </c>
      <c r="O77" s="258">
        <v>0.14285714285714285</v>
      </c>
      <c r="P77" s="258">
        <v>0.16666666666666666</v>
      </c>
      <c r="Q77" s="258">
        <v>0</v>
      </c>
      <c r="R77" s="258"/>
      <c r="S77" s="258"/>
      <c r="T77" s="258"/>
      <c r="AA77" s="37"/>
    </row>
    <row r="78" spans="2:27" ht="15.75" customHeight="1">
      <c r="B78" s="45"/>
      <c r="C78" s="45"/>
      <c r="D78" s="46"/>
      <c r="E78" s="46"/>
      <c r="F78" s="46"/>
      <c r="G78" s="46"/>
      <c r="H78" s="46"/>
      <c r="I78" s="46"/>
      <c r="J78" s="46"/>
      <c r="K78" s="46"/>
      <c r="M78" s="258">
        <v>0</v>
      </c>
      <c r="N78" s="258">
        <v>0.1111111111111111</v>
      </c>
      <c r="O78" s="258">
        <v>0.14285714285714285</v>
      </c>
      <c r="P78" s="258">
        <v>0.33333333333333331</v>
      </c>
      <c r="Q78" s="258">
        <v>0.5</v>
      </c>
      <c r="R78" s="258"/>
      <c r="S78" s="258"/>
      <c r="T78" s="258"/>
      <c r="AA78" s="37"/>
    </row>
    <row r="79" spans="2:27" ht="17.25" customHeight="1">
      <c r="B79" s="49" t="s">
        <v>131</v>
      </c>
      <c r="C79" s="49"/>
      <c r="D79" s="48"/>
      <c r="E79" s="48"/>
      <c r="F79" s="48"/>
      <c r="G79" s="48"/>
      <c r="H79" s="48"/>
      <c r="I79" s="48"/>
      <c r="J79" s="48"/>
      <c r="K79" s="48"/>
      <c r="M79" s="254"/>
      <c r="N79" s="250"/>
      <c r="P79" s="221"/>
      <c r="AA79" s="37"/>
    </row>
    <row r="80" spans="2:27" ht="30.75" customHeight="1">
      <c r="B80" s="53" t="s">
        <v>75</v>
      </c>
      <c r="C80" s="53" t="s">
        <v>101</v>
      </c>
      <c r="D80" s="53" t="s">
        <v>102</v>
      </c>
      <c r="E80" s="53" t="s">
        <v>103</v>
      </c>
      <c r="F80" s="53" t="s">
        <v>104</v>
      </c>
      <c r="G80" s="53" t="s">
        <v>105</v>
      </c>
      <c r="H80" s="53" t="s">
        <v>6</v>
      </c>
      <c r="I80" s="53" t="s">
        <v>7</v>
      </c>
      <c r="J80" s="53" t="s">
        <v>106</v>
      </c>
      <c r="K80" s="53" t="s">
        <v>108</v>
      </c>
      <c r="M80" s="254"/>
      <c r="N80" s="250"/>
      <c r="P80" s="221"/>
      <c r="AA80" s="37"/>
    </row>
    <row r="81" spans="2:27" ht="21" customHeight="1">
      <c r="B81" s="83" t="s">
        <v>121</v>
      </c>
      <c r="C81" s="62">
        <v>1</v>
      </c>
      <c r="D81" s="84">
        <v>4.7818568691874785E-2</v>
      </c>
      <c r="E81" s="84">
        <v>0.55901391801210409</v>
      </c>
      <c r="F81" s="84">
        <v>0.21876745734794811</v>
      </c>
      <c r="G81" s="85">
        <v>22.86</v>
      </c>
      <c r="H81" s="86">
        <v>2.602670894859072</v>
      </c>
      <c r="I81" s="86">
        <v>40.336926927197304</v>
      </c>
      <c r="J81" s="87">
        <v>1.595845454729707</v>
      </c>
      <c r="K81" s="70"/>
      <c r="M81" s="254"/>
      <c r="N81" s="250"/>
      <c r="P81" s="221"/>
      <c r="AA81" s="37"/>
    </row>
    <row r="82" spans="2:27" ht="21" customHeight="1">
      <c r="B82" s="83" t="s">
        <v>121</v>
      </c>
      <c r="C82" s="62">
        <v>2</v>
      </c>
      <c r="D82" s="84">
        <v>7.9451253925403781E-2</v>
      </c>
      <c r="E82" s="84">
        <v>0.45520595953410964</v>
      </c>
      <c r="F82" s="84">
        <v>0.17351310425216254</v>
      </c>
      <c r="G82" s="85">
        <v>18.079250000000002</v>
      </c>
      <c r="H82" s="86">
        <v>0.51363731138475499</v>
      </c>
      <c r="I82" s="86">
        <v>16.231741598057297</v>
      </c>
      <c r="J82" s="87">
        <v>1.840972795826155</v>
      </c>
      <c r="K82" s="70"/>
      <c r="M82" s="254"/>
      <c r="N82" s="250"/>
      <c r="P82" s="221"/>
      <c r="AA82" s="37"/>
    </row>
    <row r="83" spans="2:27" ht="21" customHeight="1">
      <c r="B83" s="83" t="s">
        <v>121</v>
      </c>
      <c r="C83" s="62">
        <v>3</v>
      </c>
      <c r="D83" s="84">
        <v>3.1270596572567588E-2</v>
      </c>
      <c r="E83" s="84">
        <v>0.41641016473719739</v>
      </c>
      <c r="F83" s="84">
        <v>0.15727382374153759</v>
      </c>
      <c r="G83" s="85">
        <v>15.375249999999999</v>
      </c>
      <c r="H83" s="86">
        <v>1.4306290819424281E-2</v>
      </c>
      <c r="I83" s="86">
        <v>8.1784295851042135</v>
      </c>
      <c r="J83" s="87">
        <v>2.012004790863164</v>
      </c>
      <c r="K83" s="70"/>
      <c r="M83" s="254"/>
      <c r="N83" s="250"/>
      <c r="P83" s="221"/>
      <c r="AA83" s="37"/>
    </row>
    <row r="84" spans="2:27" ht="21" customHeight="1">
      <c r="B84" s="83" t="s">
        <v>121</v>
      </c>
      <c r="C84" s="62">
        <v>4</v>
      </c>
      <c r="D84" s="84">
        <v>3.2126109175495361E-2</v>
      </c>
      <c r="E84" s="84">
        <v>0.37345950777115983</v>
      </c>
      <c r="F84" s="84">
        <v>0.18020499153259334</v>
      </c>
      <c r="G84" s="85">
        <v>14.83825</v>
      </c>
      <c r="H84" s="86">
        <v>3.4275794870678715E-2</v>
      </c>
      <c r="I84" s="86">
        <v>7.5192524997551429</v>
      </c>
      <c r="J84" s="87">
        <v>2.0573280185007228</v>
      </c>
      <c r="K84" s="70"/>
      <c r="M84" s="254"/>
      <c r="N84" s="250"/>
      <c r="P84" s="221"/>
      <c r="AA84" s="37"/>
    </row>
    <row r="85" spans="2:27" ht="21" customHeight="1">
      <c r="B85" s="83" t="s">
        <v>121</v>
      </c>
      <c r="C85" s="62">
        <v>5</v>
      </c>
      <c r="D85" s="84">
        <v>2.5174536280934173E-2</v>
      </c>
      <c r="E85" s="84">
        <v>0.37957065601385453</v>
      </c>
      <c r="F85" s="84">
        <v>0.1849797959589328</v>
      </c>
      <c r="G85" s="85">
        <v>15.898000000000001</v>
      </c>
      <c r="H85" s="86">
        <v>3.2373082946960591E-2</v>
      </c>
      <c r="I85" s="86">
        <v>8.8961231938247689</v>
      </c>
      <c r="J85" s="87">
        <v>2.0024241823926934</v>
      </c>
      <c r="K85" s="70"/>
      <c r="M85" s="254"/>
      <c r="N85" s="250"/>
      <c r="P85" s="221"/>
      <c r="AA85" s="37"/>
    </row>
    <row r="86" spans="2:27" ht="21" customHeight="1">
      <c r="B86" s="83" t="s">
        <v>121</v>
      </c>
      <c r="C86" s="62">
        <v>6</v>
      </c>
      <c r="D86" s="84">
        <v>3.0375050105728042E-2</v>
      </c>
      <c r="E86" s="84">
        <v>0.36541370575345944</v>
      </c>
      <c r="F86" s="84">
        <v>0.17267745142087559</v>
      </c>
      <c r="G86" s="85">
        <v>16.459</v>
      </c>
      <c r="H86" s="86">
        <v>3.6857513643730112E-2</v>
      </c>
      <c r="I86" s="86">
        <v>8.1639392720862212</v>
      </c>
      <c r="J86" s="87">
        <v>1.9496856279948636</v>
      </c>
      <c r="K86" s="70"/>
      <c r="M86" s="254"/>
      <c r="N86" s="250"/>
      <c r="P86" s="221"/>
      <c r="AA86" s="37"/>
    </row>
    <row r="87" spans="2:27" ht="21" customHeight="1">
      <c r="B87" s="83" t="s">
        <v>121</v>
      </c>
      <c r="C87" s="62">
        <v>7</v>
      </c>
      <c r="D87" s="84">
        <v>3.0516765189595205E-2</v>
      </c>
      <c r="E87" s="84">
        <v>0.36365910289933012</v>
      </c>
      <c r="F87" s="84">
        <v>0.16831769819869744</v>
      </c>
      <c r="G87" s="85">
        <v>16.898999999999997</v>
      </c>
      <c r="H87" s="86">
        <v>2.9727604768402936E-2</v>
      </c>
      <c r="I87" s="86">
        <v>7.604321299757471</v>
      </c>
      <c r="J87" s="87">
        <v>1.8989562471005135</v>
      </c>
      <c r="K87" s="70"/>
      <c r="M87" s="254"/>
      <c r="N87" s="250"/>
      <c r="P87" s="221"/>
      <c r="AA87" s="37"/>
    </row>
    <row r="88" spans="2:27" ht="21" customHeight="1">
      <c r="B88" s="83" t="s">
        <v>121</v>
      </c>
      <c r="C88" s="62">
        <v>8</v>
      </c>
      <c r="D88" s="84">
        <v>3.3911958210569332E-2</v>
      </c>
      <c r="E88" s="84">
        <v>0.35461303519114695</v>
      </c>
      <c r="F88" s="84">
        <v>0.15011075074249372</v>
      </c>
      <c r="G88" s="85">
        <v>17.408333333333331</v>
      </c>
      <c r="H88" s="86">
        <v>0</v>
      </c>
      <c r="I88" s="86">
        <v>6.2129987831775786</v>
      </c>
      <c r="J88" s="87">
        <v>1.8693084652550931</v>
      </c>
      <c r="K88" s="70"/>
      <c r="M88" s="254"/>
      <c r="N88" s="250"/>
      <c r="P88" s="221"/>
      <c r="AA88" s="37"/>
    </row>
    <row r="89" spans="2:27" ht="21" customHeight="1">
      <c r="B89" s="83" t="s">
        <v>121</v>
      </c>
      <c r="C89" s="62">
        <v>9</v>
      </c>
      <c r="D89" s="84">
        <v>3.7609139861645359E-2</v>
      </c>
      <c r="E89" s="84">
        <v>0.3591963519398767</v>
      </c>
      <c r="F89" s="84">
        <v>0.16576690658077362</v>
      </c>
      <c r="G89" s="85">
        <v>17.292000000000002</v>
      </c>
      <c r="H89" s="86">
        <v>3.2873952718051283E-2</v>
      </c>
      <c r="I89" s="86">
        <v>8.3746394549235639</v>
      </c>
      <c r="J89" s="87">
        <v>1.9115580115705011</v>
      </c>
      <c r="K89" s="70"/>
      <c r="M89" s="254"/>
      <c r="N89" s="250"/>
      <c r="P89" s="221"/>
      <c r="AA89" s="37"/>
    </row>
    <row r="90" spans="2:27" ht="21" customHeight="1">
      <c r="B90" s="83" t="s">
        <v>121</v>
      </c>
      <c r="C90" s="62">
        <v>10</v>
      </c>
      <c r="D90" s="84">
        <v>3.4186885010164099E-2</v>
      </c>
      <c r="E90" s="84">
        <v>0.36962334638877931</v>
      </c>
      <c r="F90" s="84">
        <v>0.18752356943535195</v>
      </c>
      <c r="G90" s="85">
        <v>16.782333333333337</v>
      </c>
      <c r="H90" s="86">
        <v>6.4049796012074667E-2</v>
      </c>
      <c r="I90" s="86">
        <v>10.020234753889016</v>
      </c>
      <c r="J90" s="87">
        <v>1.958523925475673</v>
      </c>
      <c r="K90" s="70"/>
      <c r="M90" s="254"/>
      <c r="N90" s="250"/>
      <c r="P90" s="221"/>
      <c r="AA90" s="37"/>
    </row>
    <row r="91" spans="2:27" ht="21" customHeight="1">
      <c r="B91" s="83" t="s">
        <v>121</v>
      </c>
      <c r="C91" s="62">
        <v>11</v>
      </c>
      <c r="D91" s="84">
        <v>3.7425905973767888E-2</v>
      </c>
      <c r="E91" s="84">
        <v>0.36223335417818853</v>
      </c>
      <c r="F91" s="84">
        <v>0.17138611341450399</v>
      </c>
      <c r="G91" s="85">
        <v>16.415499999999998</v>
      </c>
      <c r="H91" s="86">
        <v>0.10262641521826586</v>
      </c>
      <c r="I91" s="86">
        <v>7.7360769185959457</v>
      </c>
      <c r="J91" s="87">
        <v>1.9414099831547367</v>
      </c>
      <c r="K91" s="70"/>
      <c r="M91" s="254"/>
      <c r="N91" s="250"/>
      <c r="P91" s="221"/>
      <c r="AA91" s="37"/>
    </row>
    <row r="92" spans="2:27" ht="21" customHeight="1">
      <c r="B92" s="83" t="s">
        <v>121</v>
      </c>
      <c r="C92" s="62">
        <v>12</v>
      </c>
      <c r="D92" s="84">
        <v>3.9934091241073423E-2</v>
      </c>
      <c r="E92" s="84">
        <v>0.36867220725852751</v>
      </c>
      <c r="F92" s="84">
        <v>0.17274679765528073</v>
      </c>
      <c r="G92" s="85">
        <v>16.160333333333334</v>
      </c>
      <c r="H92" s="86">
        <v>5.0957757420436789E-2</v>
      </c>
      <c r="I92" s="86">
        <v>8.5609032466333819</v>
      </c>
      <c r="J92" s="87">
        <v>1.9738521710354926</v>
      </c>
      <c r="K92" s="70" t="s">
        <v>71</v>
      </c>
      <c r="M92" s="254"/>
      <c r="N92" s="250"/>
      <c r="P92" s="221"/>
      <c r="AA92" s="37"/>
    </row>
    <row r="93" spans="2:27" ht="21" customHeight="1">
      <c r="B93" s="83" t="s">
        <v>118</v>
      </c>
      <c r="C93" s="62">
        <v>1</v>
      </c>
      <c r="D93" s="84">
        <v>3.2486319162481542E-2</v>
      </c>
      <c r="E93" s="84">
        <v>0.3763570423341982</v>
      </c>
      <c r="F93" s="84">
        <v>0.12776666096487294</v>
      </c>
      <c r="G93" s="85">
        <v>24.686875000000001</v>
      </c>
      <c r="H93" s="86">
        <v>0.88794155668723629</v>
      </c>
      <c r="I93" s="86">
        <v>18.529526886291922</v>
      </c>
      <c r="J93" s="87">
        <v>2.5656673981921978</v>
      </c>
      <c r="K93" s="70"/>
      <c r="M93" s="254"/>
      <c r="N93" s="250"/>
      <c r="P93" s="221"/>
      <c r="AA93" s="37"/>
    </row>
    <row r="94" spans="2:27" ht="21" customHeight="1">
      <c r="B94" s="83" t="s">
        <v>118</v>
      </c>
      <c r="C94" s="62">
        <v>2</v>
      </c>
      <c r="D94" s="84">
        <v>4.7767517113193644E-2</v>
      </c>
      <c r="E94" s="84">
        <v>0.28087047128779968</v>
      </c>
      <c r="F94" s="84">
        <v>0.11420503545316917</v>
      </c>
      <c r="G94" s="85">
        <v>18.48</v>
      </c>
      <c r="H94" s="86">
        <v>0.10215850459171422</v>
      </c>
      <c r="I94" s="86">
        <v>4.3053680175132039</v>
      </c>
      <c r="J94" s="87">
        <v>2.9916605596965105</v>
      </c>
      <c r="K94" s="70"/>
      <c r="M94" s="254"/>
      <c r="N94" s="250"/>
      <c r="P94" s="221"/>
      <c r="AA94" s="37"/>
    </row>
    <row r="95" spans="2:27" ht="21" customHeight="1">
      <c r="B95" s="83" t="s">
        <v>118</v>
      </c>
      <c r="C95" s="62">
        <v>3</v>
      </c>
      <c r="D95" s="84">
        <v>1.469863264769744E-2</v>
      </c>
      <c r="E95" s="84">
        <v>0.25690886735717139</v>
      </c>
      <c r="F95" s="84">
        <v>0.11289963648173131</v>
      </c>
      <c r="G95" s="85">
        <v>17.441299999999998</v>
      </c>
      <c r="H95" s="86">
        <v>2.3417762810223133E-2</v>
      </c>
      <c r="I95" s="86">
        <v>3.0816041209156588</v>
      </c>
      <c r="J95" s="87">
        <v>3.126053771703337</v>
      </c>
      <c r="K95" s="70"/>
      <c r="M95" s="254"/>
      <c r="N95" s="250"/>
      <c r="P95" s="221"/>
      <c r="AA95" s="37"/>
    </row>
    <row r="96" spans="2:27" ht="21" customHeight="1">
      <c r="B96" s="83" t="s">
        <v>118</v>
      </c>
      <c r="C96" s="62">
        <v>4</v>
      </c>
      <c r="D96" s="84">
        <v>1.0789978062636395E-2</v>
      </c>
      <c r="E96" s="84">
        <v>0.24097250148057134</v>
      </c>
      <c r="F96" s="84">
        <v>0.10723346595436223</v>
      </c>
      <c r="G96" s="85">
        <v>16.763333333333332</v>
      </c>
      <c r="H96" s="86">
        <v>5.4918840981087541E-2</v>
      </c>
      <c r="I96" s="86">
        <v>2.712282114259517</v>
      </c>
      <c r="J96" s="87">
        <v>3.2126172800685238</v>
      </c>
      <c r="K96" s="70"/>
      <c r="M96" s="254"/>
      <c r="N96" s="250"/>
      <c r="P96" s="221"/>
      <c r="AA96" s="37"/>
    </row>
    <row r="97" spans="2:27" ht="21" customHeight="1">
      <c r="B97" s="83" t="s">
        <v>118</v>
      </c>
      <c r="C97" s="62">
        <v>5</v>
      </c>
      <c r="D97" s="84">
        <v>1.1377442603217615E-2</v>
      </c>
      <c r="E97" s="84">
        <v>0.23964785981232972</v>
      </c>
      <c r="F97" s="84">
        <v>0.10873759322314638</v>
      </c>
      <c r="G97" s="85">
        <v>17.179200000000002</v>
      </c>
      <c r="H97" s="86">
        <v>7.8228484333198844E-2</v>
      </c>
      <c r="I97" s="86">
        <v>2.9683363777541558</v>
      </c>
      <c r="J97" s="87">
        <v>3.1722537038451954</v>
      </c>
      <c r="K97" s="70"/>
      <c r="M97" s="254"/>
      <c r="N97" s="250"/>
      <c r="P97" s="221"/>
      <c r="AA97" s="37"/>
    </row>
    <row r="98" spans="2:27" ht="21" customHeight="1">
      <c r="B98" s="83" t="s">
        <v>118</v>
      </c>
      <c r="C98" s="62">
        <v>6</v>
      </c>
      <c r="D98" s="84">
        <v>1.2136571973993765E-2</v>
      </c>
      <c r="E98" s="84">
        <v>0.24798676681553683</v>
      </c>
      <c r="F98" s="84">
        <v>0.10423140877748455</v>
      </c>
      <c r="G98" s="85">
        <v>18.194666666666663</v>
      </c>
      <c r="H98" s="86">
        <v>9.5757310502892309E-2</v>
      </c>
      <c r="I98" s="86">
        <v>3.7523307159894439</v>
      </c>
      <c r="J98" s="87">
        <v>3.0288722512224657</v>
      </c>
      <c r="K98" s="70"/>
      <c r="M98" s="254"/>
      <c r="N98" s="250"/>
      <c r="P98" s="221"/>
      <c r="AA98" s="37"/>
    </row>
    <row r="99" spans="2:27" ht="21" customHeight="1">
      <c r="B99" s="83" t="s">
        <v>118</v>
      </c>
      <c r="C99" s="62">
        <v>7</v>
      </c>
      <c r="D99" s="84">
        <v>1.2750873941052013E-2</v>
      </c>
      <c r="E99" s="84">
        <v>0.25102139258979939</v>
      </c>
      <c r="F99" s="84">
        <v>0.10416495645170372</v>
      </c>
      <c r="G99" s="85">
        <v>19.421444444444447</v>
      </c>
      <c r="H99" s="86">
        <v>9.5511303046380766E-2</v>
      </c>
      <c r="I99" s="86">
        <v>3.6631878211495521</v>
      </c>
      <c r="J99" s="87">
        <v>2.913934470084758</v>
      </c>
      <c r="K99" s="70"/>
      <c r="M99" s="254"/>
      <c r="N99" s="250"/>
      <c r="P99" s="221"/>
      <c r="AA99" s="37"/>
    </row>
    <row r="100" spans="2:27" ht="21" customHeight="1">
      <c r="B100" s="83" t="s">
        <v>118</v>
      </c>
      <c r="C100" s="62">
        <v>8</v>
      </c>
      <c r="D100" s="84">
        <v>1.5207515200528028E-2</v>
      </c>
      <c r="E100" s="84">
        <v>0.27261240772654488</v>
      </c>
      <c r="F100" s="84">
        <v>0.1008777262301955</v>
      </c>
      <c r="G100" s="85">
        <v>21.251333333333335</v>
      </c>
      <c r="H100" s="86">
        <v>8.1745585308999363E-2</v>
      </c>
      <c r="I100" s="86">
        <v>4.5180509453367179</v>
      </c>
      <c r="J100" s="87">
        <v>2.7637460307177495</v>
      </c>
      <c r="K100" s="70"/>
      <c r="M100" s="254"/>
      <c r="N100" s="250"/>
      <c r="P100" s="221"/>
      <c r="AA100" s="37"/>
    </row>
    <row r="101" spans="2:27" ht="21" customHeight="1">
      <c r="B101" s="83" t="s">
        <v>118</v>
      </c>
      <c r="C101" s="62">
        <v>9</v>
      </c>
      <c r="D101" s="84">
        <v>1.593318155951327E-2</v>
      </c>
      <c r="E101" s="84">
        <v>0.27841631252070498</v>
      </c>
      <c r="F101" s="84">
        <v>0.10879456342698562</v>
      </c>
      <c r="G101" s="85">
        <v>21.138777777777776</v>
      </c>
      <c r="H101" s="86">
        <v>0.11670329569794453</v>
      </c>
      <c r="I101" s="86">
        <v>5.5069367657467581</v>
      </c>
      <c r="J101" s="87">
        <v>2.7946886748384747</v>
      </c>
      <c r="K101" s="70"/>
      <c r="M101" s="254"/>
      <c r="N101" s="250"/>
      <c r="P101" s="221"/>
      <c r="AA101" s="37"/>
    </row>
    <row r="102" spans="2:27" ht="21" customHeight="1">
      <c r="B102" s="83" t="s">
        <v>118</v>
      </c>
      <c r="C102" s="62">
        <v>10</v>
      </c>
      <c r="D102" s="84">
        <v>1.444180580547207E-2</v>
      </c>
      <c r="E102" s="84">
        <v>0.27470378393392969</v>
      </c>
      <c r="F102" s="84">
        <v>0.11522702127235941</v>
      </c>
      <c r="G102" s="85">
        <v>19.694444444444443</v>
      </c>
      <c r="H102" s="86">
        <v>0.12388945029710116</v>
      </c>
      <c r="I102" s="86">
        <v>6.0754993125856194</v>
      </c>
      <c r="J102" s="87">
        <v>2.9678492259525995</v>
      </c>
      <c r="K102" s="70"/>
      <c r="M102" s="254"/>
      <c r="N102" s="250"/>
      <c r="P102" s="221"/>
      <c r="AA102" s="37"/>
    </row>
    <row r="103" spans="2:27" ht="21" customHeight="1">
      <c r="B103" s="83" t="s">
        <v>118</v>
      </c>
      <c r="C103" s="62">
        <v>11</v>
      </c>
      <c r="D103" s="84">
        <v>1.4767890780201628E-2</v>
      </c>
      <c r="E103" s="84">
        <v>0.27707869079762709</v>
      </c>
      <c r="F103" s="84">
        <v>0.11643330478016997</v>
      </c>
      <c r="G103" s="85">
        <v>19.900444444444446</v>
      </c>
      <c r="H103" s="86">
        <v>0.1254303380508878</v>
      </c>
      <c r="I103" s="86">
        <v>7.0391882948257631</v>
      </c>
      <c r="J103" s="87">
        <v>2.9401758044844204</v>
      </c>
      <c r="K103" s="70"/>
      <c r="M103" s="254"/>
      <c r="N103" s="250"/>
      <c r="P103" s="221"/>
      <c r="AA103" s="37"/>
    </row>
    <row r="104" spans="2:27" ht="21" customHeight="1">
      <c r="B104" s="83" t="s">
        <v>118</v>
      </c>
      <c r="C104" s="62">
        <v>12</v>
      </c>
      <c r="D104" s="84">
        <v>1.4695791200795474E-2</v>
      </c>
      <c r="E104" s="84">
        <v>0.28293545815885746</v>
      </c>
      <c r="F104" s="84">
        <v>0.11567583776642286</v>
      </c>
      <c r="G104" s="85">
        <v>19.677777777777777</v>
      </c>
      <c r="H104" s="86">
        <v>7.5792264116031294E-2</v>
      </c>
      <c r="I104" s="86">
        <v>6.2570724709123606</v>
      </c>
      <c r="J104" s="87">
        <v>2.9478862542214661</v>
      </c>
      <c r="K104" s="70" t="s">
        <v>69</v>
      </c>
      <c r="M104" s="254"/>
      <c r="N104" s="250"/>
      <c r="P104" s="221"/>
      <c r="AA104" s="37"/>
    </row>
    <row r="105" spans="2:27" ht="21" customHeight="1">
      <c r="B105" s="83" t="s">
        <v>119</v>
      </c>
      <c r="C105" s="62">
        <v>1</v>
      </c>
      <c r="D105" s="84">
        <v>5.10783420370561E-2</v>
      </c>
      <c r="E105" s="84">
        <v>0.51169263737478254</v>
      </c>
      <c r="F105" s="84">
        <v>0.19172472504899521</v>
      </c>
      <c r="G105" s="85">
        <v>20.794399999999996</v>
      </c>
      <c r="H105" s="86">
        <v>4.3441202595885997</v>
      </c>
      <c r="I105" s="86">
        <v>73.080333784486854</v>
      </c>
      <c r="J105" s="87">
        <v>1.6666000469891316</v>
      </c>
      <c r="K105" s="70"/>
      <c r="M105" s="254"/>
      <c r="N105" s="250"/>
      <c r="P105" s="221"/>
      <c r="AA105" s="37"/>
    </row>
    <row r="106" spans="2:27" ht="21" customHeight="1">
      <c r="B106" s="83" t="s">
        <v>119</v>
      </c>
      <c r="C106" s="62">
        <v>2</v>
      </c>
      <c r="D106" s="84">
        <v>5.0568119129822987E-2</v>
      </c>
      <c r="E106" s="84">
        <v>0.44018694121392982</v>
      </c>
      <c r="F106" s="84">
        <v>0.1750570534612875</v>
      </c>
      <c r="G106" s="85">
        <v>15.737133333333333</v>
      </c>
      <c r="H106" s="86">
        <v>0.48294237343010599</v>
      </c>
      <c r="I106" s="86">
        <v>25.894121294124496</v>
      </c>
      <c r="J106" s="87">
        <v>1.9162924683352063</v>
      </c>
      <c r="K106" s="70"/>
      <c r="M106" s="254"/>
      <c r="N106" s="250"/>
      <c r="P106" s="221"/>
      <c r="AA106" s="37"/>
    </row>
    <row r="107" spans="2:27" ht="21" customHeight="1">
      <c r="B107" s="83" t="s">
        <v>119</v>
      </c>
      <c r="C107" s="62">
        <v>3</v>
      </c>
      <c r="D107" s="84">
        <v>2.1462243359483549E-2</v>
      </c>
      <c r="E107" s="84">
        <v>0.42181304398860325</v>
      </c>
      <c r="F107" s="84">
        <v>0.18145361314611849</v>
      </c>
      <c r="G107" s="85">
        <v>14.807399999999998</v>
      </c>
      <c r="H107" s="86">
        <v>9.6258366104691892E-2</v>
      </c>
      <c r="I107" s="86">
        <v>20.870923543904976</v>
      </c>
      <c r="J107" s="87">
        <v>2.0053094282053556</v>
      </c>
      <c r="K107" s="70"/>
      <c r="M107" s="254"/>
      <c r="N107" s="250"/>
      <c r="P107" s="221"/>
      <c r="AA107" s="37"/>
    </row>
    <row r="108" spans="2:27" ht="21" customHeight="1">
      <c r="B108" s="83" t="s">
        <v>119</v>
      </c>
      <c r="C108" s="62">
        <v>4</v>
      </c>
      <c r="D108" s="84">
        <v>1.8817860767988748E-2</v>
      </c>
      <c r="E108" s="84">
        <v>0.39398820655141314</v>
      </c>
      <c r="F108" s="84">
        <v>0.18568240413631495</v>
      </c>
      <c r="G108" s="85">
        <v>14.886933333333333</v>
      </c>
      <c r="H108" s="86">
        <v>0.17805884755222701</v>
      </c>
      <c r="I108" s="86">
        <v>15.032123596686899</v>
      </c>
      <c r="J108" s="87">
        <v>2.0211923386685826</v>
      </c>
      <c r="K108" s="70"/>
      <c r="M108" s="254"/>
      <c r="N108" s="250"/>
      <c r="P108" s="221"/>
      <c r="AA108" s="37"/>
    </row>
    <row r="109" spans="2:27" ht="21" customHeight="1">
      <c r="B109" s="83" t="s">
        <v>119</v>
      </c>
      <c r="C109" s="62">
        <v>5</v>
      </c>
      <c r="D109" s="84">
        <v>1.9190222388998639E-2</v>
      </c>
      <c r="E109" s="84">
        <v>0.38944536050264772</v>
      </c>
      <c r="F109" s="84">
        <v>0.17544644099875076</v>
      </c>
      <c r="G109" s="85">
        <v>15.484733333333335</v>
      </c>
      <c r="H109" s="86">
        <v>9.1589498510259271E-2</v>
      </c>
      <c r="I109" s="86">
        <v>18.921489511906351</v>
      </c>
      <c r="J109" s="87">
        <v>1.9644590869007581</v>
      </c>
      <c r="K109" s="70"/>
      <c r="M109" s="254"/>
      <c r="N109" s="250"/>
      <c r="P109" s="221"/>
      <c r="AA109" s="37"/>
    </row>
    <row r="110" spans="2:27" ht="21" customHeight="1">
      <c r="B110" s="83" t="s">
        <v>119</v>
      </c>
      <c r="C110" s="62">
        <v>6</v>
      </c>
      <c r="D110" s="84">
        <v>2.1376213332144327E-2</v>
      </c>
      <c r="E110" s="84">
        <v>0.39055241092304521</v>
      </c>
      <c r="F110" s="84">
        <v>0.17177325466026447</v>
      </c>
      <c r="G110" s="85">
        <v>16.669083333333329</v>
      </c>
      <c r="H110" s="86">
        <v>6.8866711490369492E-2</v>
      </c>
      <c r="I110" s="86">
        <v>19.188233441545236</v>
      </c>
      <c r="J110" s="87">
        <v>1.8944910749322199</v>
      </c>
      <c r="K110" s="70"/>
      <c r="M110" s="254"/>
      <c r="N110" s="250"/>
      <c r="P110" s="221"/>
      <c r="AA110" s="37"/>
    </row>
    <row r="111" spans="2:27" ht="21" customHeight="1">
      <c r="B111" s="83" t="s">
        <v>119</v>
      </c>
      <c r="C111" s="62">
        <v>7</v>
      </c>
      <c r="D111" s="84">
        <v>2.3302441242305832E-2</v>
      </c>
      <c r="E111" s="84">
        <v>0.40050486169618404</v>
      </c>
      <c r="F111" s="84">
        <v>0.16511637606191187</v>
      </c>
      <c r="G111" s="85">
        <v>17.860583333333331</v>
      </c>
      <c r="H111" s="86">
        <v>9.2547255986937332E-2</v>
      </c>
      <c r="I111" s="86">
        <v>22.728398932270238</v>
      </c>
      <c r="J111" s="87">
        <v>1.872595464743479</v>
      </c>
      <c r="K111" s="70"/>
      <c r="M111" s="254"/>
      <c r="N111" s="250"/>
      <c r="P111" s="221"/>
      <c r="AA111" s="37"/>
    </row>
    <row r="112" spans="2:27" ht="21" customHeight="1">
      <c r="B112" s="83" t="s">
        <v>119</v>
      </c>
      <c r="C112" s="62">
        <v>8</v>
      </c>
      <c r="D112" s="84">
        <v>2.139643008757559E-2</v>
      </c>
      <c r="E112" s="84">
        <v>0.41064092903606664</v>
      </c>
      <c r="F112" s="84">
        <v>0.16112101316038918</v>
      </c>
      <c r="G112" s="85">
        <v>18.339999999999996</v>
      </c>
      <c r="H112" s="86">
        <v>0.134526215227043</v>
      </c>
      <c r="I112" s="86">
        <v>22.812541651385867</v>
      </c>
      <c r="J112" s="87">
        <v>1.7867444632390579</v>
      </c>
      <c r="K112" s="70"/>
      <c r="M112" s="254"/>
      <c r="N112" s="250"/>
      <c r="P112" s="221"/>
      <c r="AA112" s="37"/>
    </row>
    <row r="113" spans="2:27" ht="21" customHeight="1">
      <c r="B113" s="83" t="s">
        <v>119</v>
      </c>
      <c r="C113" s="62">
        <v>9</v>
      </c>
      <c r="D113" s="84">
        <v>1.9907627084806798E-2</v>
      </c>
      <c r="E113" s="84">
        <v>0.41691541865336507</v>
      </c>
      <c r="F113" s="84">
        <v>0.1700579666488776</v>
      </c>
      <c r="G113" s="85">
        <v>18.330200000000001</v>
      </c>
      <c r="H113" s="86">
        <v>0.31034787209664816</v>
      </c>
      <c r="I113" s="86">
        <v>26.981263982280023</v>
      </c>
      <c r="J113" s="87">
        <v>1.8097812132627364</v>
      </c>
      <c r="K113" s="70"/>
      <c r="M113" s="254"/>
      <c r="N113" s="250"/>
      <c r="P113" s="221"/>
      <c r="AA113" s="37"/>
    </row>
    <row r="114" spans="2:27" ht="21" customHeight="1">
      <c r="B114" s="83" t="s">
        <v>119</v>
      </c>
      <c r="C114" s="62">
        <v>10</v>
      </c>
      <c r="D114" s="84">
        <v>1.8105721257032414E-2</v>
      </c>
      <c r="E114" s="84">
        <v>0.44466636882170435</v>
      </c>
      <c r="F114" s="84">
        <v>0.20629681156635551</v>
      </c>
      <c r="G114" s="85">
        <v>18.552833333333329</v>
      </c>
      <c r="H114" s="86">
        <v>0.819641413813747</v>
      </c>
      <c r="I114" s="86">
        <v>38.604702808829565</v>
      </c>
      <c r="J114" s="87">
        <v>1.8039037656863754</v>
      </c>
      <c r="K114" s="70"/>
      <c r="M114" s="254"/>
      <c r="N114" s="250"/>
      <c r="P114" s="221"/>
      <c r="AA114" s="37"/>
    </row>
    <row r="115" spans="2:27" ht="21" customHeight="1">
      <c r="B115" s="83" t="s">
        <v>119</v>
      </c>
      <c r="C115" s="62">
        <v>11</v>
      </c>
      <c r="D115" s="84">
        <v>1.5219630396445865E-2</v>
      </c>
      <c r="E115" s="84">
        <v>0.46163286919279362</v>
      </c>
      <c r="F115" s="84">
        <v>0.20708665675310964</v>
      </c>
      <c r="G115" s="85">
        <v>18.005499999999998</v>
      </c>
      <c r="H115" s="86">
        <v>2.0089469691663795</v>
      </c>
      <c r="I115" s="86">
        <v>41.671889699454653</v>
      </c>
      <c r="J115" s="87">
        <v>1.8198023592737256</v>
      </c>
      <c r="K115" s="70"/>
      <c r="M115" s="254"/>
      <c r="N115" s="250"/>
      <c r="P115" s="221"/>
      <c r="AA115" s="37"/>
    </row>
    <row r="116" spans="2:27" ht="21" customHeight="1">
      <c r="B116" s="83" t="s">
        <v>119</v>
      </c>
      <c r="C116" s="62">
        <v>12</v>
      </c>
      <c r="D116" s="84">
        <v>1.4683807839965297E-2</v>
      </c>
      <c r="E116" s="84">
        <v>0.49347864873986347</v>
      </c>
      <c r="F116" s="84">
        <v>0.20812788279466371</v>
      </c>
      <c r="G116" s="85">
        <v>18.566500000000001</v>
      </c>
      <c r="H116" s="86">
        <v>3.3358057893869422</v>
      </c>
      <c r="I116" s="86">
        <v>44.361417278286062</v>
      </c>
      <c r="J116" s="87">
        <v>1.8123639446979916</v>
      </c>
      <c r="K116" s="70" t="s">
        <v>69</v>
      </c>
      <c r="M116" s="254"/>
      <c r="N116" s="250"/>
      <c r="P116" s="221"/>
      <c r="AA116" s="37"/>
    </row>
    <row r="117" spans="2:27" ht="21" customHeight="1">
      <c r="B117" s="83" t="s">
        <v>117</v>
      </c>
      <c r="C117" s="62">
        <v>1</v>
      </c>
      <c r="D117" s="84">
        <v>2.1112041841699944E-2</v>
      </c>
      <c r="E117" s="84">
        <v>0.50991583775357641</v>
      </c>
      <c r="F117" s="84">
        <v>0.18645969008227101</v>
      </c>
      <c r="G117" s="85">
        <v>20.241000000000003</v>
      </c>
      <c r="H117" s="86">
        <v>3.9900070553408682</v>
      </c>
      <c r="I117" s="86">
        <v>62.190577987380053</v>
      </c>
      <c r="J117" s="87">
        <v>1.7642536970085194</v>
      </c>
      <c r="K117" s="70"/>
      <c r="M117" s="254"/>
      <c r="N117" s="250"/>
      <c r="P117" s="221"/>
      <c r="AA117" s="37"/>
    </row>
    <row r="118" spans="2:27" ht="20.25" customHeight="1">
      <c r="B118" s="83" t="s">
        <v>117</v>
      </c>
      <c r="C118" s="62">
        <v>2</v>
      </c>
      <c r="D118" s="84">
        <v>4.3835102676937181E-2</v>
      </c>
      <c r="E118" s="84">
        <v>0.40630418891780912</v>
      </c>
      <c r="F118" s="84">
        <v>0.17554249614866663</v>
      </c>
      <c r="G118" s="85">
        <v>14.204583333333332</v>
      </c>
      <c r="H118" s="86">
        <v>0.47819133397264196</v>
      </c>
      <c r="I118" s="86">
        <v>20.670206049140006</v>
      </c>
      <c r="J118" s="87">
        <v>2.1393251809394456</v>
      </c>
      <c r="K118" s="70"/>
      <c r="M118" s="254"/>
      <c r="N118" s="250"/>
      <c r="P118" s="221"/>
      <c r="AA118" s="37"/>
    </row>
    <row r="119" spans="2:27" ht="20.25" customHeight="1">
      <c r="B119" s="83" t="s">
        <v>117</v>
      </c>
      <c r="C119" s="62">
        <v>3</v>
      </c>
      <c r="D119" s="84">
        <v>3.1436470883342678E-2</v>
      </c>
      <c r="E119" s="84">
        <v>0.38337354496045806</v>
      </c>
      <c r="F119" s="84">
        <v>0.18532370457087427</v>
      </c>
      <c r="G119" s="85">
        <v>13.664785714285713</v>
      </c>
      <c r="H119" s="86">
        <v>9.323501838204809E-2</v>
      </c>
      <c r="I119" s="86">
        <v>19.424981124876215</v>
      </c>
      <c r="J119" s="87">
        <v>2.2077074312909657</v>
      </c>
      <c r="K119" s="70"/>
      <c r="M119" s="254"/>
      <c r="N119" s="250"/>
      <c r="P119" s="221"/>
      <c r="AA119" s="37"/>
    </row>
    <row r="120" spans="2:27" ht="20.25" customHeight="1">
      <c r="B120" s="83" t="s">
        <v>117</v>
      </c>
      <c r="C120" s="62">
        <v>4</v>
      </c>
      <c r="D120" s="84">
        <v>2.5759652221635076E-2</v>
      </c>
      <c r="E120" s="84">
        <v>0.36648648043060877</v>
      </c>
      <c r="F120" s="84">
        <v>0.19684451552718615</v>
      </c>
      <c r="G120" s="85">
        <v>13.441583333333332</v>
      </c>
      <c r="H120" s="86">
        <v>8.9583365682882055E-2</v>
      </c>
      <c r="I120" s="86">
        <v>18.852819307962527</v>
      </c>
      <c r="J120" s="87">
        <v>2.2092873515172724</v>
      </c>
      <c r="K120" s="70"/>
      <c r="M120" s="254"/>
      <c r="N120" s="250"/>
      <c r="P120" s="221"/>
      <c r="AA120" s="37"/>
    </row>
    <row r="121" spans="2:27" ht="20.25" customHeight="1">
      <c r="B121" s="83" t="s">
        <v>117</v>
      </c>
      <c r="C121" s="62">
        <v>5</v>
      </c>
      <c r="D121" s="84">
        <v>2.8431235080314782E-2</v>
      </c>
      <c r="E121" s="84">
        <v>0.36708755883390093</v>
      </c>
      <c r="F121" s="84">
        <v>0.20012424427524098</v>
      </c>
      <c r="G121" s="85">
        <v>14.45383333333333</v>
      </c>
      <c r="H121" s="86">
        <v>0.19647086050551041</v>
      </c>
      <c r="I121" s="86">
        <v>21.100320927843864</v>
      </c>
      <c r="J121" s="87">
        <v>2.1176397551151322</v>
      </c>
      <c r="K121" s="70"/>
      <c r="M121" s="254"/>
      <c r="N121" s="250"/>
      <c r="P121" s="221"/>
      <c r="AA121" s="37"/>
    </row>
    <row r="122" spans="2:27" ht="20.25" customHeight="1">
      <c r="B122" s="83" t="s">
        <v>117</v>
      </c>
      <c r="C122" s="62">
        <v>6</v>
      </c>
      <c r="D122" s="84">
        <v>3.2029589227732844E-2</v>
      </c>
      <c r="E122" s="84">
        <v>0.37657397693840133</v>
      </c>
      <c r="F122" s="84">
        <v>0.18771178440471814</v>
      </c>
      <c r="G122" s="85">
        <v>15.932777777777776</v>
      </c>
      <c r="H122" s="86">
        <v>0.1808551866683891</v>
      </c>
      <c r="I122" s="86">
        <v>22.046445996840003</v>
      </c>
      <c r="J122" s="87">
        <v>1.9925407580545114</v>
      </c>
      <c r="K122" s="70"/>
      <c r="M122" s="254"/>
      <c r="N122" s="250"/>
      <c r="P122" s="221"/>
      <c r="AA122" s="37"/>
    </row>
    <row r="123" spans="2:27" ht="20.25" customHeight="1">
      <c r="B123" s="83" t="s">
        <v>117</v>
      </c>
      <c r="C123" s="62">
        <v>7</v>
      </c>
      <c r="D123" s="84">
        <v>3.1785349487266037E-2</v>
      </c>
      <c r="E123" s="84">
        <v>0.37858683298810547</v>
      </c>
      <c r="F123" s="84">
        <v>0.18109694444451455</v>
      </c>
      <c r="G123" s="85">
        <v>16.7075</v>
      </c>
      <c r="H123" s="86">
        <v>2.6503078284287813</v>
      </c>
      <c r="I123" s="86">
        <v>19.688001011185236</v>
      </c>
      <c r="J123" s="87">
        <v>1.9446301569507438</v>
      </c>
      <c r="K123" s="70"/>
    </row>
    <row r="124" spans="2:27" ht="20.25" customHeight="1">
      <c r="B124" s="83" t="s">
        <v>117</v>
      </c>
      <c r="C124" s="62">
        <v>8</v>
      </c>
      <c r="D124" s="84">
        <v>3.3153385843691104E-2</v>
      </c>
      <c r="E124" s="84">
        <v>0.39557769789169844</v>
      </c>
      <c r="F124" s="84">
        <v>0.17722232467652252</v>
      </c>
      <c r="G124" s="85">
        <v>18.033769230769231</v>
      </c>
      <c r="H124" s="86">
        <v>0.19973040492369248</v>
      </c>
      <c r="I124" s="86">
        <v>25.821556451929681</v>
      </c>
      <c r="J124" s="87">
        <v>1.8762386060447021</v>
      </c>
      <c r="K124" s="70"/>
    </row>
    <row r="125" spans="2:27" ht="20.25" customHeight="1">
      <c r="B125" s="83" t="s">
        <v>117</v>
      </c>
      <c r="C125" s="62">
        <v>9</v>
      </c>
      <c r="D125" s="84">
        <v>3.0206914736298659E-2</v>
      </c>
      <c r="E125" s="84">
        <v>0.41185976055831702</v>
      </c>
      <c r="F125" s="84">
        <v>0.18651617559836245</v>
      </c>
      <c r="G125" s="85">
        <v>17.455124999999999</v>
      </c>
      <c r="H125" s="86">
        <v>0.44112376278569648</v>
      </c>
      <c r="I125" s="86">
        <v>26.348661677161026</v>
      </c>
      <c r="J125" s="87">
        <v>1.8996488057089664</v>
      </c>
      <c r="K125" s="70"/>
    </row>
    <row r="126" spans="2:27" ht="20.25" customHeight="1">
      <c r="B126" s="83" t="s">
        <v>117</v>
      </c>
      <c r="C126" s="62">
        <v>10</v>
      </c>
      <c r="D126" s="84">
        <v>3.2880814624828086E-2</v>
      </c>
      <c r="E126" s="84">
        <v>0.39829426419208547</v>
      </c>
      <c r="F126" s="84">
        <v>0.20692434287381017</v>
      </c>
      <c r="G126" s="85">
        <v>16.419874999999998</v>
      </c>
      <c r="H126" s="86">
        <v>0.98618273867529382</v>
      </c>
      <c r="I126" s="86">
        <v>29.971253643328858</v>
      </c>
      <c r="J126" s="87">
        <v>2.0412711163998178</v>
      </c>
      <c r="K126" s="70"/>
    </row>
    <row r="127" spans="2:27" ht="20.25" customHeight="1">
      <c r="B127" s="83" t="s">
        <v>117</v>
      </c>
      <c r="C127" s="62">
        <v>11</v>
      </c>
      <c r="D127" s="84">
        <v>3.2644528129841498E-2</v>
      </c>
      <c r="E127" s="84">
        <v>0.42486560116313021</v>
      </c>
      <c r="F127" s="84">
        <v>0.21209503649331865</v>
      </c>
      <c r="G127" s="85">
        <v>17.044142857142855</v>
      </c>
      <c r="H127" s="86">
        <v>1.47175107605073</v>
      </c>
      <c r="I127" s="86">
        <v>40.83382086299644</v>
      </c>
      <c r="J127" s="87">
        <v>1.9851461692378454</v>
      </c>
      <c r="K127" s="70"/>
    </row>
    <row r="128" spans="2:27" ht="20.25" customHeight="1">
      <c r="B128" s="83" t="s">
        <v>117</v>
      </c>
      <c r="C128" s="62">
        <v>12</v>
      </c>
      <c r="D128" s="84">
        <v>3.2008148733441377E-2</v>
      </c>
      <c r="E128" s="84">
        <v>0.4540855097025609</v>
      </c>
      <c r="F128" s="84">
        <v>0.20698156794065942</v>
      </c>
      <c r="G128" s="85">
        <v>18.105166666666669</v>
      </c>
      <c r="H128" s="86">
        <v>1.676301038462549</v>
      </c>
      <c r="I128" s="86">
        <v>48.666229084726552</v>
      </c>
      <c r="J128" s="87">
        <v>1.9304639538563828</v>
      </c>
      <c r="K128" s="70" t="s">
        <v>69</v>
      </c>
    </row>
    <row r="129" spans="2:11" ht="20.25" customHeight="1">
      <c r="B129" s="83" t="s">
        <v>120</v>
      </c>
      <c r="C129" s="62">
        <v>1</v>
      </c>
      <c r="D129" s="84">
        <v>3.4976162411495128E-2</v>
      </c>
      <c r="E129" s="84">
        <v>0.47814820658656843</v>
      </c>
      <c r="F129" s="84">
        <v>0.20179182734691251</v>
      </c>
      <c r="G129" s="85">
        <v>17.100454545454546</v>
      </c>
      <c r="H129" s="86">
        <v>3.7389293009720896</v>
      </c>
      <c r="I129" s="86">
        <v>79.770831748076347</v>
      </c>
      <c r="J129" s="87">
        <v>1.9424218927074786</v>
      </c>
      <c r="K129" s="70"/>
    </row>
    <row r="130" spans="2:11" ht="20.25" customHeight="1">
      <c r="B130" s="83" t="s">
        <v>120</v>
      </c>
      <c r="C130" s="62">
        <v>2</v>
      </c>
      <c r="D130" s="84">
        <v>5.189964855802754E-2</v>
      </c>
      <c r="E130" s="84">
        <v>0.40672285947733</v>
      </c>
      <c r="F130" s="84">
        <v>0.18837591068288609</v>
      </c>
      <c r="G130" s="85">
        <v>12.941000000000003</v>
      </c>
      <c r="H130" s="86">
        <v>0.52334972797585766</v>
      </c>
      <c r="I130" s="86">
        <v>24.691910088396771</v>
      </c>
      <c r="J130" s="87">
        <v>2.2329957934733824</v>
      </c>
      <c r="K130" s="70"/>
    </row>
    <row r="131" spans="2:11" ht="20.25" customHeight="1">
      <c r="B131" s="83" t="s">
        <v>120</v>
      </c>
      <c r="C131" s="62">
        <v>3</v>
      </c>
      <c r="D131" s="84">
        <v>2.1028118573685823E-2</v>
      </c>
      <c r="E131" s="84">
        <v>0.39040512424967921</v>
      </c>
      <c r="F131" s="84">
        <v>0.18607133053051353</v>
      </c>
      <c r="G131" s="85">
        <v>11.855363636363638</v>
      </c>
      <c r="H131" s="86">
        <v>0.24722191737886093</v>
      </c>
      <c r="I131" s="86">
        <v>19.817046940090943</v>
      </c>
      <c r="J131" s="87">
        <v>2.3249034667248485</v>
      </c>
      <c r="K131" s="70"/>
    </row>
    <row r="132" spans="2:11" ht="20.25" customHeight="1">
      <c r="B132" s="83" t="s">
        <v>120</v>
      </c>
      <c r="C132" s="62">
        <v>4</v>
      </c>
      <c r="D132" s="84">
        <v>1.71671250459439E-2</v>
      </c>
      <c r="E132" s="84">
        <v>0.37582748638361929</v>
      </c>
      <c r="F132" s="84">
        <v>0.18980337986990789</v>
      </c>
      <c r="G132" s="85">
        <v>11.82818181818182</v>
      </c>
      <c r="H132" s="86">
        <v>6.1849774079369126E-2</v>
      </c>
      <c r="I132" s="86">
        <v>16.538026176393263</v>
      </c>
      <c r="J132" s="87">
        <v>2.3216576351293963</v>
      </c>
      <c r="K132" s="70"/>
    </row>
    <row r="133" spans="2:11" ht="20.25" customHeight="1">
      <c r="B133" s="83" t="s">
        <v>120</v>
      </c>
      <c r="C133" s="62">
        <v>5</v>
      </c>
      <c r="D133" s="84">
        <v>1.7436103500448545E-2</v>
      </c>
      <c r="E133" s="84">
        <v>0.37985490827384188</v>
      </c>
      <c r="F133" s="84">
        <v>0.1845061962692926</v>
      </c>
      <c r="G133" s="85">
        <v>12.890909090909092</v>
      </c>
      <c r="H133" s="86">
        <v>7.4691305037665245E-2</v>
      </c>
      <c r="I133" s="86">
        <v>22.069413356004141</v>
      </c>
      <c r="J133" s="87">
        <v>2.2245901194668547</v>
      </c>
      <c r="K133" s="70"/>
    </row>
    <row r="134" spans="2:11" ht="20.25" customHeight="1">
      <c r="B134" s="83" t="s">
        <v>120</v>
      </c>
      <c r="C134" s="62">
        <v>6</v>
      </c>
      <c r="D134" s="84">
        <v>2.0925257429758995E-2</v>
      </c>
      <c r="E134" s="84">
        <v>0.3849845073922456</v>
      </c>
      <c r="F134" s="84">
        <v>0.17858197112304233</v>
      </c>
      <c r="G134" s="85">
        <v>14.422714285714289</v>
      </c>
      <c r="H134" s="86">
        <v>7.0825710926985627E-2</v>
      </c>
      <c r="I134" s="86">
        <v>25.358134001536818</v>
      </c>
      <c r="J134" s="87">
        <v>2.0659696533908676</v>
      </c>
      <c r="K134" s="70"/>
    </row>
    <row r="135" spans="2:11" ht="20.25" customHeight="1">
      <c r="B135" s="83" t="s">
        <v>120</v>
      </c>
      <c r="C135" s="62">
        <v>7</v>
      </c>
      <c r="D135" s="84">
        <v>2.1257347630460211E-2</v>
      </c>
      <c r="E135" s="84">
        <v>0.40339859942396733</v>
      </c>
      <c r="F135" s="84">
        <v>0.17203309700594441</v>
      </c>
      <c r="G135" s="85">
        <v>16.130875000000003</v>
      </c>
      <c r="H135" s="86">
        <v>0.12508923228584243</v>
      </c>
      <c r="I135" s="86">
        <v>27.078278528593774</v>
      </c>
      <c r="J135" s="87">
        <v>1.9529671883474706</v>
      </c>
      <c r="K135" s="70"/>
    </row>
    <row r="136" spans="2:11" ht="20.25" customHeight="1">
      <c r="B136" s="83" t="s">
        <v>120</v>
      </c>
      <c r="C136" s="62">
        <v>8</v>
      </c>
      <c r="D136" s="84">
        <v>2.6610804561641891E-2</v>
      </c>
      <c r="E136" s="84">
        <v>0.41090544868596973</v>
      </c>
      <c r="F136" s="84">
        <v>0.17479578561896911</v>
      </c>
      <c r="G136" s="85">
        <v>19.793285714285712</v>
      </c>
      <c r="H136" s="86">
        <v>6.1278101882197754E-2</v>
      </c>
      <c r="I136" s="86">
        <v>33.983814002168835</v>
      </c>
      <c r="J136" s="87">
        <v>1.739952018792299</v>
      </c>
      <c r="K136" s="70"/>
    </row>
    <row r="137" spans="2:11" ht="20.25" customHeight="1">
      <c r="B137" s="83" t="s">
        <v>120</v>
      </c>
      <c r="C137" s="62">
        <v>9</v>
      </c>
      <c r="D137" s="84">
        <v>1.8548476936857013E-2</v>
      </c>
      <c r="E137" s="84">
        <v>0.41330690880115123</v>
      </c>
      <c r="F137" s="84">
        <v>0.18716297739812773</v>
      </c>
      <c r="G137" s="85">
        <v>19.000250000000001</v>
      </c>
      <c r="H137" s="86">
        <v>0.32928039654843017</v>
      </c>
      <c r="I137" s="86">
        <v>29.536451570394188</v>
      </c>
      <c r="J137" s="87">
        <v>1.8011826296963418</v>
      </c>
      <c r="K137" s="70"/>
    </row>
    <row r="138" spans="2:11" ht="20.25" customHeight="1">
      <c r="B138" s="83" t="s">
        <v>120</v>
      </c>
      <c r="C138" s="62">
        <v>10</v>
      </c>
      <c r="D138" s="84">
        <v>1.8659735629564279E-2</v>
      </c>
      <c r="E138" s="84">
        <v>0.39879713787140775</v>
      </c>
      <c r="F138" s="84">
        <v>0.21187455145783224</v>
      </c>
      <c r="G138" s="85">
        <v>18.262999999999998</v>
      </c>
      <c r="H138" s="86">
        <v>2.2070265776857525</v>
      </c>
      <c r="I138" s="86">
        <v>40.503735584398093</v>
      </c>
      <c r="J138" s="87">
        <v>1.8301845206901732</v>
      </c>
      <c r="K138" s="70"/>
    </row>
    <row r="139" spans="2:11" ht="20.25" customHeight="1">
      <c r="B139" s="83" t="s">
        <v>120</v>
      </c>
      <c r="C139" s="62">
        <v>11</v>
      </c>
      <c r="D139" s="84">
        <v>1.98971050625176E-2</v>
      </c>
      <c r="E139" s="84">
        <v>0.39667452251074592</v>
      </c>
      <c r="F139" s="84">
        <v>0.18658097321152253</v>
      </c>
      <c r="G139" s="85">
        <v>16.983999999999998</v>
      </c>
      <c r="H139" s="86">
        <v>0.66565096939148083</v>
      </c>
      <c r="I139" s="86">
        <v>32.467871163751632</v>
      </c>
      <c r="J139" s="87">
        <v>1.8878366037552534</v>
      </c>
      <c r="K139" s="70"/>
    </row>
    <row r="140" spans="2:11" ht="20.25" customHeight="1">
      <c r="B140" s="83" t="s">
        <v>120</v>
      </c>
      <c r="C140" s="62">
        <v>12</v>
      </c>
      <c r="D140" s="84">
        <v>1.6491999037920774E-2</v>
      </c>
      <c r="E140" s="84">
        <v>0.40410549066684637</v>
      </c>
      <c r="F140" s="84">
        <v>0.18880260266993337</v>
      </c>
      <c r="G140" s="85">
        <v>17.399999999999999</v>
      </c>
      <c r="H140" s="86">
        <v>0.58123943497113251</v>
      </c>
      <c r="I140" s="86">
        <v>33.290989706450034</v>
      </c>
      <c r="J140" s="87">
        <v>1.9350992519596932</v>
      </c>
      <c r="K140" s="70" t="s">
        <v>70</v>
      </c>
    </row>
    <row r="141" spans="2:11" ht="20.25" hidden="1" customHeight="1">
      <c r="B141" s="83"/>
      <c r="C141" s="62"/>
      <c r="D141" s="84"/>
      <c r="E141" s="84"/>
      <c r="F141" s="84"/>
      <c r="G141" s="85"/>
      <c r="H141" s="86"/>
      <c r="I141" s="86"/>
      <c r="J141" s="87"/>
      <c r="K141" s="70"/>
    </row>
    <row r="142" spans="2:11" ht="20.25" hidden="1" customHeight="1">
      <c r="B142" s="83"/>
      <c r="C142" s="62"/>
      <c r="D142" s="84"/>
      <c r="E142" s="84"/>
      <c r="F142" s="84"/>
      <c r="G142" s="85"/>
      <c r="H142" s="86"/>
      <c r="I142" s="86"/>
      <c r="J142" s="87"/>
      <c r="K142" s="70"/>
    </row>
    <row r="143" spans="2:11" ht="20.25" hidden="1" customHeight="1">
      <c r="B143" s="83"/>
      <c r="C143" s="62"/>
      <c r="D143" s="84"/>
      <c r="E143" s="84"/>
      <c r="F143" s="84"/>
      <c r="G143" s="85"/>
      <c r="H143" s="86"/>
      <c r="I143" s="86"/>
      <c r="J143" s="87"/>
      <c r="K143" s="70"/>
    </row>
    <row r="144" spans="2:11" ht="20.25" hidden="1" customHeight="1">
      <c r="B144" s="83"/>
      <c r="C144" s="62"/>
      <c r="D144" s="84"/>
      <c r="E144" s="84"/>
      <c r="F144" s="84"/>
      <c r="G144" s="85"/>
      <c r="H144" s="86"/>
      <c r="I144" s="86"/>
      <c r="J144" s="87"/>
      <c r="K144" s="70"/>
    </row>
    <row r="145" spans="2:11" ht="20.25" hidden="1" customHeight="1">
      <c r="B145" s="83"/>
      <c r="C145" s="62"/>
      <c r="D145" s="84"/>
      <c r="E145" s="84"/>
      <c r="F145" s="84"/>
      <c r="G145" s="85"/>
      <c r="H145" s="86"/>
      <c r="I145" s="86"/>
      <c r="J145" s="87"/>
      <c r="K145" s="70"/>
    </row>
    <row r="146" spans="2:11" ht="20.25" hidden="1" customHeight="1">
      <c r="B146" s="83"/>
      <c r="C146" s="62"/>
      <c r="D146" s="84"/>
      <c r="E146" s="84"/>
      <c r="F146" s="84"/>
      <c r="G146" s="85"/>
      <c r="H146" s="86"/>
      <c r="I146" s="86"/>
      <c r="J146" s="87"/>
      <c r="K146" s="70"/>
    </row>
    <row r="147" spans="2:11" ht="20.25" hidden="1" customHeight="1">
      <c r="B147" s="83"/>
      <c r="C147" s="62"/>
      <c r="D147" s="84"/>
      <c r="E147" s="84"/>
      <c r="F147" s="84"/>
      <c r="G147" s="85"/>
      <c r="H147" s="86"/>
      <c r="I147" s="86"/>
      <c r="J147" s="87"/>
      <c r="K147" s="70"/>
    </row>
    <row r="148" spans="2:11" ht="20.25" hidden="1" customHeight="1">
      <c r="B148" s="83"/>
      <c r="C148" s="62"/>
      <c r="D148" s="84"/>
      <c r="E148" s="84"/>
      <c r="F148" s="84"/>
      <c r="G148" s="85"/>
      <c r="H148" s="86"/>
      <c r="I148" s="86"/>
      <c r="J148" s="87"/>
      <c r="K148" s="70"/>
    </row>
    <row r="149" spans="2:11" ht="20.25" hidden="1" customHeight="1">
      <c r="B149" s="83"/>
      <c r="C149" s="62"/>
      <c r="D149" s="84"/>
      <c r="E149" s="84"/>
      <c r="F149" s="84"/>
      <c r="G149" s="85"/>
      <c r="H149" s="86"/>
      <c r="I149" s="86"/>
      <c r="J149" s="87"/>
      <c r="K149" s="70"/>
    </row>
    <row r="150" spans="2:11" ht="20.25" hidden="1" customHeight="1">
      <c r="B150" s="83"/>
      <c r="C150" s="62"/>
      <c r="D150" s="84"/>
      <c r="E150" s="84"/>
      <c r="F150" s="84"/>
      <c r="G150" s="85"/>
      <c r="H150" s="86"/>
      <c r="I150" s="86"/>
      <c r="J150" s="87"/>
      <c r="K150" s="70"/>
    </row>
    <row r="151" spans="2:11" ht="20.25" hidden="1" customHeight="1">
      <c r="B151" s="83"/>
      <c r="C151" s="62"/>
      <c r="D151" s="84"/>
      <c r="E151" s="84"/>
      <c r="F151" s="84"/>
      <c r="G151" s="85"/>
      <c r="H151" s="86"/>
      <c r="I151" s="86"/>
      <c r="J151" s="87"/>
      <c r="K151" s="70"/>
    </row>
    <row r="152" spans="2:11" ht="20.25" hidden="1" customHeight="1">
      <c r="B152" s="83"/>
      <c r="C152" s="62"/>
      <c r="D152" s="84"/>
      <c r="E152" s="84"/>
      <c r="F152" s="84"/>
      <c r="G152" s="85"/>
      <c r="H152" s="86"/>
      <c r="I152" s="86"/>
      <c r="J152" s="87"/>
      <c r="K152" s="70"/>
    </row>
    <row r="153" spans="2:11" ht="20.25" customHeight="1">
      <c r="B153" s="81" t="s">
        <v>125</v>
      </c>
      <c r="C153" s="80"/>
      <c r="D153" s="81"/>
      <c r="E153" s="81"/>
      <c r="F153" s="81"/>
      <c r="G153" s="81"/>
      <c r="H153" s="81"/>
      <c r="I153" s="81"/>
      <c r="J153" s="81"/>
      <c r="K153" s="80"/>
    </row>
    <row r="154" spans="2:11" ht="20.25" customHeight="1">
      <c r="B154" s="218" t="str">
        <f>C70</f>
        <v>93</v>
      </c>
      <c r="C154" s="51"/>
      <c r="D154" s="63">
        <f t="shared" ref="D154:J159" si="1">(SUMIFS(D$81:D$152,$B$81:$B$152,$B154,$C$81:$C$152,MAX($C$81:$C$152))/SUMIFS(D$81:D$152,$B$81:$B$152,$B154,$C$81:$C$152,MAX($C$81:$C$152)-1))-1</f>
        <v>6.701735608120063E-2</v>
      </c>
      <c r="E154" s="63">
        <f t="shared" si="1"/>
        <v>1.7775428480204525E-2</v>
      </c>
      <c r="F154" s="63">
        <f t="shared" si="1"/>
        <v>7.9392910759688018E-3</v>
      </c>
      <c r="G154" s="63">
        <f t="shared" si="1"/>
        <v>-1.554425187576769E-2</v>
      </c>
      <c r="H154" s="63">
        <f>IFERROR((SUMIFS(H$81:H$152,$B$81:$B$152,$B154,$C$81:$C$152,MAX($C$81:$C$152))/SUMIFS(H$81:H$152,$B$81:$B$152,$B154,$C$81:$C$152,MAX($C$81:$C$152)-1))-1,"-")</f>
        <v>-0.50346353507467034</v>
      </c>
      <c r="I154" s="63">
        <f t="shared" si="1"/>
        <v>0.10662075063585807</v>
      </c>
      <c r="J154" s="82">
        <f t="shared" si="1"/>
        <v>1.6710632046940566E-2</v>
      </c>
      <c r="K154" s="52"/>
    </row>
    <row r="155" spans="2:11" ht="20.25" customHeight="1">
      <c r="B155" s="39" t="str">
        <f>D70</f>
        <v>330</v>
      </c>
      <c r="C155" s="51"/>
      <c r="D155" s="63">
        <f t="shared" si="1"/>
        <v>-4.8821853086029599E-3</v>
      </c>
      <c r="E155" s="63">
        <f t="shared" si="1"/>
        <v>2.1137559674367035E-2</v>
      </c>
      <c r="F155" s="63">
        <f t="shared" si="1"/>
        <v>-6.5055871700733237E-3</v>
      </c>
      <c r="G155" s="63">
        <f t="shared" si="1"/>
        <v>-1.1189029837412989E-2</v>
      </c>
      <c r="H155" s="63">
        <f t="shared" ref="H155:H159" si="2">IFERROR((SUMIFS(H$81:H$152,$B$81:$B$152,$B155,$C$81:$C$152,MAX($C$81:$C$152))/SUMIFS(H$81:H$152,$B$81:$B$152,$B155,$C$81:$C$152,MAX($C$81:$C$152)-1))-1,"-")</f>
        <v>-0.39574216817240859</v>
      </c>
      <c r="I155" s="63">
        <f t="shared" si="1"/>
        <v>-0.11110880845285898</v>
      </c>
      <c r="J155" s="82">
        <f t="shared" si="1"/>
        <v>2.6224451358607404E-3</v>
      </c>
      <c r="K155" s="52"/>
    </row>
    <row r="156" spans="2:11" ht="20.25" customHeight="1">
      <c r="B156" s="39" t="str">
        <f>E70</f>
        <v>46</v>
      </c>
      <c r="C156" s="51"/>
      <c r="D156" s="63">
        <f t="shared" si="1"/>
        <v>-3.5206016343583113E-2</v>
      </c>
      <c r="E156" s="63">
        <f t="shared" si="1"/>
        <v>6.89850781265966E-2</v>
      </c>
      <c r="F156" s="63">
        <f t="shared" si="1"/>
        <v>5.0279726269155667E-3</v>
      </c>
      <c r="G156" s="63">
        <f t="shared" si="1"/>
        <v>3.1157146427480686E-2</v>
      </c>
      <c r="H156" s="63">
        <f t="shared" si="2"/>
        <v>0.66047478633602164</v>
      </c>
      <c r="I156" s="63">
        <f t="shared" si="1"/>
        <v>6.4540571551440884E-2</v>
      </c>
      <c r="J156" s="82">
        <f t="shared" si="1"/>
        <v>-4.0874848512135742E-3</v>
      </c>
      <c r="K156" s="52"/>
    </row>
    <row r="157" spans="2:11" ht="20.25" customHeight="1">
      <c r="B157" s="39" t="str">
        <f>F70</f>
        <v>13</v>
      </c>
      <c r="C157" s="51"/>
      <c r="D157" s="63">
        <f t="shared" si="1"/>
        <v>-1.9494213360014334E-2</v>
      </c>
      <c r="E157" s="63">
        <f t="shared" si="1"/>
        <v>6.8774474703146238E-2</v>
      </c>
      <c r="F157" s="63">
        <f t="shared" si="1"/>
        <v>-2.4109326824441335E-2</v>
      </c>
      <c r="G157" s="63">
        <f t="shared" si="1"/>
        <v>6.2251520561455553E-2</v>
      </c>
      <c r="H157" s="63">
        <f t="shared" si="2"/>
        <v>0.13898407532386847</v>
      </c>
      <c r="I157" s="63">
        <f>(SUMIFS(I$81:I$152,$B$81:$B$152,$B157,$C$81:$C$152,MAX($C$81:$C$152))/SUMIFS(I$81:I$152,$B$81:$B$152,$B157,$C$81:$C$152,MAX($C$81:$C$152)-1))-1</f>
        <v>0.19181178876228633</v>
      </c>
      <c r="J157" s="82">
        <f t="shared" si="1"/>
        <v>-2.7545687178519795E-2</v>
      </c>
      <c r="K157" s="52"/>
    </row>
    <row r="158" spans="2:11" ht="20.25" customHeight="1">
      <c r="B158" s="39" t="str">
        <f>G70</f>
        <v>82</v>
      </c>
      <c r="C158" s="51"/>
      <c r="D158" s="63">
        <f t="shared" si="1"/>
        <v>-0.17113575135165793</v>
      </c>
      <c r="E158" s="63">
        <f t="shared" si="1"/>
        <v>1.8733162162939632E-2</v>
      </c>
      <c r="F158" s="63">
        <f t="shared" si="1"/>
        <v>1.1907052579751776E-2</v>
      </c>
      <c r="G158" s="63">
        <f t="shared" si="1"/>
        <v>2.4493641073952022E-2</v>
      </c>
      <c r="H158" s="63">
        <f t="shared" si="2"/>
        <v>-0.1268105032544532</v>
      </c>
      <c r="I158" s="63">
        <f t="shared" si="1"/>
        <v>2.5351786649238761E-2</v>
      </c>
      <c r="J158" s="82">
        <f t="shared" si="1"/>
        <v>2.5035348986467199E-2</v>
      </c>
      <c r="K158" s="52"/>
    </row>
    <row r="159" spans="2:11" ht="20.25" hidden="1" customHeight="1">
      <c r="B159" s="39">
        <f>H70</f>
        <v>0</v>
      </c>
      <c r="C159" s="51"/>
      <c r="D159" s="63" t="e">
        <f t="shared" si="1"/>
        <v>#DIV/0!</v>
      </c>
      <c r="E159" s="63" t="e">
        <f t="shared" si="1"/>
        <v>#DIV/0!</v>
      </c>
      <c r="F159" s="63" t="e">
        <f t="shared" si="1"/>
        <v>#DIV/0!</v>
      </c>
      <c r="G159" s="63" t="e">
        <f t="shared" si="1"/>
        <v>#DIV/0!</v>
      </c>
      <c r="H159" s="63" t="str">
        <f t="shared" si="2"/>
        <v>-</v>
      </c>
      <c r="I159" s="63" t="e">
        <f t="shared" si="1"/>
        <v>#DIV/0!</v>
      </c>
      <c r="J159" s="82" t="e">
        <f t="shared" si="1"/>
        <v>#DIV/0!</v>
      </c>
      <c r="K159" s="52"/>
    </row>
    <row r="160" spans="2:11" ht="20.25" customHeight="1" thickBot="1"/>
    <row r="161" spans="2:9" ht="17.25" thickTop="1">
      <c r="B161" s="22" t="s">
        <v>51</v>
      </c>
      <c r="C161" s="22"/>
      <c r="D161" s="22"/>
      <c r="E161" s="22"/>
      <c r="F161" s="167" t="s">
        <v>77</v>
      </c>
      <c r="G161" s="40"/>
      <c r="H161" s="22"/>
      <c r="I161" s="22"/>
    </row>
    <row r="162" spans="2:9">
      <c r="B162" s="23" t="s">
        <v>33</v>
      </c>
      <c r="C162" s="23" t="s">
        <v>52</v>
      </c>
      <c r="D162" s="23"/>
      <c r="E162" s="23"/>
      <c r="F162" s="88" t="s">
        <v>78</v>
      </c>
      <c r="G162" s="41"/>
      <c r="H162" s="43" t="s">
        <v>81</v>
      </c>
      <c r="I162" s="43"/>
    </row>
    <row r="163" spans="2:9">
      <c r="B163" s="23" t="s">
        <v>34</v>
      </c>
      <c r="C163" s="23" t="s">
        <v>53</v>
      </c>
      <c r="D163" s="23"/>
      <c r="E163" s="23"/>
      <c r="F163" s="88" t="s">
        <v>79</v>
      </c>
      <c r="G163" s="41"/>
      <c r="H163" s="43" t="s">
        <v>82</v>
      </c>
      <c r="I163" s="43"/>
    </row>
    <row r="164" spans="2:9">
      <c r="B164" s="23" t="s">
        <v>4</v>
      </c>
      <c r="C164" s="23" t="s">
        <v>54</v>
      </c>
      <c r="D164" s="23"/>
      <c r="E164" s="23"/>
      <c r="F164" s="88" t="s">
        <v>80</v>
      </c>
      <c r="G164" s="41"/>
      <c r="H164" s="43" t="s">
        <v>83</v>
      </c>
      <c r="I164" s="43"/>
    </row>
    <row r="165" spans="2:9">
      <c r="B165" s="23" t="s">
        <v>5</v>
      </c>
      <c r="C165" s="23" t="s">
        <v>55</v>
      </c>
      <c r="D165" s="23"/>
      <c r="E165" s="23"/>
      <c r="F165" s="88" t="s">
        <v>87</v>
      </c>
      <c r="G165" s="41"/>
      <c r="H165" s="43" t="s">
        <v>84</v>
      </c>
      <c r="I165" s="43"/>
    </row>
    <row r="166" spans="2:9">
      <c r="B166" s="23" t="s">
        <v>56</v>
      </c>
      <c r="C166" s="23" t="s">
        <v>57</v>
      </c>
      <c r="D166" s="23"/>
      <c r="E166" s="23"/>
      <c r="F166" s="88" t="s">
        <v>88</v>
      </c>
      <c r="G166" s="41"/>
      <c r="H166" s="43" t="s">
        <v>85</v>
      </c>
      <c r="I166" s="43"/>
    </row>
    <row r="167" spans="2:9" ht="17.25" thickBot="1">
      <c r="B167" s="24" t="s">
        <v>58</v>
      </c>
      <c r="C167" s="24" t="s">
        <v>59</v>
      </c>
      <c r="D167" s="24"/>
      <c r="E167" s="24"/>
      <c r="F167" s="89" t="s">
        <v>89</v>
      </c>
      <c r="G167" s="42"/>
      <c r="H167" s="44" t="s">
        <v>86</v>
      </c>
      <c r="I167" s="44"/>
    </row>
    <row r="168" spans="2:9" ht="17.25" thickTop="1"/>
    <row r="169" spans="2:9" ht="6.75" customHeight="1"/>
  </sheetData>
  <mergeCells count="3">
    <mergeCell ref="O9:P9"/>
    <mergeCell ref="C4:D4"/>
    <mergeCell ref="C5:D5"/>
  </mergeCells>
  <phoneticPr fontId="2" type="noConversion"/>
  <conditionalFormatting sqref="B81:K152">
    <cfRule type="expression" dxfId="56" priority="18">
      <formula>$B81&lt;&gt;$B82</formula>
    </cfRule>
  </conditionalFormatting>
  <conditionalFormatting sqref="C71:H71">
    <cfRule type="containsText" dxfId="55" priority="5" operator="containsText" text="F">
      <formula>NOT(ISERROR(SEARCH("F",C71)))</formula>
    </cfRule>
    <cfRule type="containsText" dxfId="54" priority="6" operator="containsText" text="D">
      <formula>NOT(ISERROR(SEARCH("D",C71)))</formula>
    </cfRule>
    <cfRule type="containsText" dxfId="53" priority="7" operator="containsText" text="S">
      <formula>NOT(ISERROR(SEARCH("S",C71)))</formula>
    </cfRule>
    <cfRule type="containsText" dxfId="52" priority="8" operator="containsText" text="A">
      <formula>NOT(ISERROR(SEARCH("A",C71)))</formula>
    </cfRule>
  </conditionalFormatting>
  <conditionalFormatting sqref="D58:K58 D60:K61 D62:D67 D68:K69 D78:K78 D153:K153 K154:K159">
    <cfRule type="containsText" dxfId="51" priority="77" operator="containsText" text="악화">
      <formula>NOT(ISERROR(SEARCH("악화",D58)))</formula>
    </cfRule>
  </conditionalFormatting>
  <conditionalFormatting sqref="D58:K58 D60:K61 D68:K69 D78:K78 D153:K153 K154:K159 D62:D67">
    <cfRule type="containsText" dxfId="50" priority="76" operator="containsText" text="개선">
      <formula>NOT(ISERROR(SEARCH("개선",D58)))</formula>
    </cfRule>
  </conditionalFormatting>
  <conditionalFormatting sqref="G4:G5">
    <cfRule type="containsText" dxfId="49" priority="27" operator="containsText" text="S">
      <formula>NOT(ISERROR(SEARCH("S",G4)))</formula>
    </cfRule>
    <cfRule type="containsText" dxfId="48" priority="28" operator="containsText" text="A">
      <formula>NOT(ISERROR(SEARCH("A",G4)))</formula>
    </cfRule>
  </conditionalFormatting>
  <conditionalFormatting sqref="G5">
    <cfRule type="containsText" dxfId="47" priority="23" operator="containsText" text="F">
      <formula>NOT(ISERROR(SEARCH("F",G5)))</formula>
    </cfRule>
    <cfRule type="containsText" dxfId="46" priority="24" operator="containsText" text="D">
      <formula>NOT(ISERROR(SEARCH("D",G5)))</formula>
    </cfRule>
  </conditionalFormatting>
  <conditionalFormatting sqref="I71:K71">
    <cfRule type="containsText" dxfId="45" priority="19" operator="containsText" text="F">
      <formula>NOT(ISERROR(SEARCH("F",I71)))</formula>
    </cfRule>
    <cfRule type="containsText" dxfId="44" priority="20" operator="containsText" text="D">
      <formula>NOT(ISERROR(SEARCH("D",I71)))</formula>
    </cfRule>
    <cfRule type="containsText" dxfId="43" priority="21" operator="containsText" text="S">
      <formula>NOT(ISERROR(SEARCH("S",I71)))</formula>
    </cfRule>
    <cfRule type="containsText" dxfId="42" priority="22" operator="containsText" text="A">
      <formula>NOT(ISERROR(SEARCH("A",I71)))</formula>
    </cfRule>
  </conditionalFormatting>
  <conditionalFormatting sqref="J24">
    <cfRule type="containsText" dxfId="41" priority="9" operator="containsText" text="D">
      <formula>NOT(ISERROR(SEARCH("D",J24)))</formula>
    </cfRule>
    <cfRule type="containsText" dxfId="40" priority="10" operator="containsText" text="F">
      <formula>NOT(ISERROR(SEARCH("F",J24)))</formula>
    </cfRule>
    <cfRule type="containsText" dxfId="39" priority="11" operator="containsText" text="S">
      <formula>NOT(ISERROR(SEARCH("S",J24)))</formula>
    </cfRule>
    <cfRule type="containsText" dxfId="38" priority="12" operator="containsText" text="A">
      <formula>NOT(ISERROR(SEARCH("A",J24)))</formula>
    </cfRule>
  </conditionalFormatting>
  <conditionalFormatting sqref="K1:K23">
    <cfRule type="containsText" dxfId="37" priority="1" operator="containsText" text="D">
      <formula>NOT(ISERROR(SEARCH("D",K1)))</formula>
    </cfRule>
    <cfRule type="containsText" dxfId="36" priority="2" operator="containsText" text="F">
      <formula>NOT(ISERROR(SEARCH("F",K1)))</formula>
    </cfRule>
    <cfRule type="containsText" dxfId="35" priority="3" operator="containsText" text="S">
      <formula>NOT(ISERROR(SEARCH("S",K1)))</formula>
    </cfRule>
    <cfRule type="containsText" dxfId="34" priority="4" operator="containsText" text="A">
      <formula>NOT(ISERROR(SEARCH("A",K1)))</formula>
    </cfRule>
  </conditionalFormatting>
  <conditionalFormatting sqref="K26:K30 K32:K70 K72:K1048576">
    <cfRule type="containsText" dxfId="33" priority="29" operator="containsText" text="D">
      <formula>NOT(ISERROR(SEARCH("D",K26)))</formula>
    </cfRule>
    <cfRule type="containsText" dxfId="32" priority="30" operator="containsText" text="F">
      <formula>NOT(ISERROR(SEARCH("F",K26)))</formula>
    </cfRule>
    <cfRule type="containsText" dxfId="31" priority="31" operator="containsText" text="S">
      <formula>NOT(ISERROR(SEARCH("S",K26)))</formula>
    </cfRule>
    <cfRule type="containsText" dxfId="30" priority="32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D154:J159</xm:sqref>
        </x14:conditionalFormatting>
        <x14:conditionalFormatting xmlns:xm="http://schemas.microsoft.com/office/excel/2006/main">
          <x14:cfRule type="iconSet" priority="13" id="{55EB877D-985B-47DC-BAAE-86F9D12BC65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6" bestFit="1" customWidth="1"/>
    <col min="10" max="20" width="9.28515625" style="166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9"/>
      <c r="D1" s="20"/>
      <c r="E1" s="98"/>
      <c r="F1" s="103"/>
      <c r="G1" s="18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0"/>
    </row>
    <row r="3" spans="1:66" s="14" customFormat="1" ht="21.75" customHeight="1">
      <c r="A3" s="38" t="s">
        <v>152</v>
      </c>
      <c r="B3" s="38"/>
      <c r="C3" s="16"/>
      <c r="D3" s="16"/>
      <c r="E3" s="99"/>
      <c r="F3" s="4"/>
      <c r="G3" s="4"/>
      <c r="H3" s="4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3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3" t="s">
        <v>38</v>
      </c>
      <c r="B4" s="133" t="s">
        <v>140</v>
      </c>
      <c r="C4" s="133" t="s">
        <v>1</v>
      </c>
      <c r="D4" s="133" t="s">
        <v>10</v>
      </c>
      <c r="E4" s="134" t="s">
        <v>139</v>
      </c>
      <c r="F4" s="120" t="s">
        <v>45</v>
      </c>
      <c r="G4" s="144" t="s">
        <v>142</v>
      </c>
      <c r="H4" s="120" t="s">
        <v>63</v>
      </c>
      <c r="I4" s="120" t="s">
        <v>3</v>
      </c>
      <c r="J4" s="119" t="s">
        <v>11</v>
      </c>
      <c r="K4" s="119" t="s">
        <v>12</v>
      </c>
      <c r="L4" s="119" t="s">
        <v>13</v>
      </c>
      <c r="M4" s="119" t="s">
        <v>15</v>
      </c>
      <c r="N4" s="220" t="s">
        <v>6</v>
      </c>
      <c r="O4" s="220" t="s">
        <v>7</v>
      </c>
      <c r="P4" s="220" t="s">
        <v>26</v>
      </c>
      <c r="Q4" s="220" t="s">
        <v>14</v>
      </c>
      <c r="R4" s="220" t="s">
        <v>46</v>
      </c>
      <c r="S4" s="145" t="s">
        <v>43</v>
      </c>
      <c r="T4" s="145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5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60</v>
      </c>
      <c r="AY4" s="93" t="s">
        <v>90</v>
      </c>
      <c r="AZ4" s="93" t="s">
        <v>65</v>
      </c>
      <c r="BA4" s="93" t="s">
        <v>124</v>
      </c>
      <c r="BB4" t="s">
        <v>132</v>
      </c>
      <c r="BC4" t="s">
        <v>133</v>
      </c>
      <c r="BD4" t="s">
        <v>113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38" t="str">
        <f>W5</f>
        <v>신흥교통</v>
      </c>
      <c r="B5" s="138" t="str">
        <f>X5</f>
        <v>13</v>
      </c>
      <c r="C5" s="139" t="str">
        <f>Y5</f>
        <v>70바4015</v>
      </c>
      <c r="D5" s="127" t="str">
        <f>Z5</f>
        <v>대형</v>
      </c>
      <c r="E5" s="123" t="str">
        <f>AZ5</f>
        <v>F</v>
      </c>
      <c r="F5" s="146">
        <f>G5/H5</f>
        <v>0.77166666666666672</v>
      </c>
      <c r="G5" s="147">
        <f>AE5</f>
        <v>1.8520000000000001</v>
      </c>
      <c r="H5" s="148">
        <f>AF5</f>
        <v>2.4</v>
      </c>
      <c r="I5" s="149">
        <f>AC5</f>
        <v>2984.4389999999999</v>
      </c>
      <c r="J5" s="150">
        <f>AI5/AH5</f>
        <v>2.3371354178013341E-2</v>
      </c>
      <c r="K5" s="150">
        <f>AJ5/AH5</f>
        <v>0.46489205059194655</v>
      </c>
      <c r="L5" s="150">
        <f>AK5/AC5</f>
        <v>0.18965038320434763</v>
      </c>
      <c r="M5" s="151">
        <f>AG5</f>
        <v>17.757999999999999</v>
      </c>
      <c r="N5" s="152">
        <f>IF(AW5=0,AT5,"속도계이상")</f>
        <v>0.67</v>
      </c>
      <c r="O5" s="152">
        <f>IF(AW5=0,AU5,"속도계이상")</f>
        <v>28.481000000000002</v>
      </c>
      <c r="P5" s="153">
        <f>AQ5/60</f>
        <v>0</v>
      </c>
      <c r="Q5" s="154">
        <f>AN5</f>
        <v>70</v>
      </c>
      <c r="R5" s="155">
        <f>AC5/(AH5-AI5-AJ5)</f>
        <v>27.299813429014737</v>
      </c>
      <c r="S5" s="140">
        <f>IF(AW5=0,AL5,"속도계이상")</f>
        <v>20</v>
      </c>
      <c r="T5" s="140">
        <f>IF(AW5=0,AM5,"속도계이상")</f>
        <v>850</v>
      </c>
      <c r="U5" t="s">
        <v>116</v>
      </c>
      <c r="V5" s="5" t="s">
        <v>117</v>
      </c>
      <c r="W5" t="s">
        <v>116</v>
      </c>
      <c r="X5" s="5" t="s">
        <v>117</v>
      </c>
      <c r="Y5" t="s">
        <v>239</v>
      </c>
      <c r="Z5" t="s">
        <v>169</v>
      </c>
      <c r="AA5" t="s">
        <v>48</v>
      </c>
      <c r="AB5">
        <v>525</v>
      </c>
      <c r="AC5" s="1">
        <v>2984.4389999999999</v>
      </c>
      <c r="AD5" s="1">
        <v>1611.202</v>
      </c>
      <c r="AE5" s="25">
        <v>1.8520000000000001</v>
      </c>
      <c r="AF5">
        <v>2.4</v>
      </c>
      <c r="AG5">
        <v>17.757999999999999</v>
      </c>
      <c r="AH5">
        <v>213.62720200000001</v>
      </c>
      <c r="AI5">
        <v>4.9927570000000001</v>
      </c>
      <c r="AJ5">
        <v>99.313587999999996</v>
      </c>
      <c r="AK5">
        <v>566</v>
      </c>
      <c r="AL5">
        <v>20</v>
      </c>
      <c r="AM5">
        <v>850</v>
      </c>
      <c r="AN5">
        <v>70</v>
      </c>
      <c r="AO5">
        <v>13.970313000000001</v>
      </c>
      <c r="AP5">
        <v>639.70000000000005</v>
      </c>
      <c r="AQ5">
        <v>0</v>
      </c>
      <c r="AR5">
        <v>75</v>
      </c>
      <c r="AS5">
        <v>106297</v>
      </c>
      <c r="AT5">
        <v>0.67</v>
      </c>
      <c r="AU5">
        <v>28.481000000000002</v>
      </c>
      <c r="AV5">
        <v>26795</v>
      </c>
      <c r="AW5">
        <v>0</v>
      </c>
      <c r="AX5" s="26">
        <v>0.56000000000000005</v>
      </c>
      <c r="AY5">
        <v>0.77166666666666672</v>
      </c>
      <c r="AZ5" t="s">
        <v>70</v>
      </c>
      <c r="BA5" t="s">
        <v>170</v>
      </c>
      <c r="BB5">
        <v>2</v>
      </c>
      <c r="BC5" t="s">
        <v>280</v>
      </c>
      <c r="BD5">
        <v>5</v>
      </c>
      <c r="BE5">
        <v>16822.754000000001</v>
      </c>
      <c r="BF5">
        <v>0.17740490052936633</v>
      </c>
      <c r="BG5">
        <v>0.1368974482418277</v>
      </c>
      <c r="BH5">
        <v>111533.73700000002</v>
      </c>
      <c r="BI5">
        <v>2.6758172731179978E-2</v>
      </c>
      <c r="BJ5">
        <v>2.0648389957560551E-2</v>
      </c>
      <c r="BK5">
        <v>1</v>
      </c>
      <c r="BL5" t="s">
        <v>70</v>
      </c>
      <c r="BM5">
        <v>0</v>
      </c>
      <c r="BN5" t="s">
        <v>240</v>
      </c>
    </row>
    <row r="6" spans="1:66">
      <c r="A6" s="135" t="str">
        <f t="shared" ref="A6:A7" si="0">W6</f>
        <v>신흥교통</v>
      </c>
      <c r="B6" s="135" t="str">
        <f t="shared" ref="B6:B33" si="1">X6</f>
        <v>13</v>
      </c>
      <c r="C6" s="136" t="str">
        <f t="shared" ref="C6:C7" si="2">Y6</f>
        <v>71바6251</v>
      </c>
      <c r="D6" s="110" t="str">
        <f t="shared" ref="D6:D7" si="3">Z6</f>
        <v>대형</v>
      </c>
      <c r="E6" s="106" t="str">
        <f>AZ6</f>
        <v>D</v>
      </c>
      <c r="F6" s="156">
        <f>G6/H6</f>
        <v>0.80045454545454531</v>
      </c>
      <c r="G6" s="157">
        <f>AE6</f>
        <v>1.7609999999999999</v>
      </c>
      <c r="H6" s="158">
        <f>AF6</f>
        <v>2.2000000000000002</v>
      </c>
      <c r="I6" s="159">
        <f t="shared" ref="I6:I7" si="4">AC6</f>
        <v>2972.2</v>
      </c>
      <c r="J6" s="160">
        <f t="shared" ref="J6:J7" si="5">AI6/AH6</f>
        <v>1.9185392873555647E-2</v>
      </c>
      <c r="K6" s="160">
        <f t="shared" ref="K6:K7" si="6">AJ6/AH6</f>
        <v>0.49442496199376512</v>
      </c>
      <c r="L6" s="160">
        <f t="shared" ref="L6:L7" si="7">AK6/AC6</f>
        <v>0.18538456362290559</v>
      </c>
      <c r="M6" s="161">
        <f t="shared" ref="M6:M7" si="8">AG6</f>
        <v>20.699000000000002</v>
      </c>
      <c r="N6" s="162">
        <f t="shared" ref="N6:N7" si="9">IF(AW6=0,AT6,"속도계이상")</f>
        <v>2.456</v>
      </c>
      <c r="O6" s="162">
        <f t="shared" ref="O6:O7" si="10">IF(AW6=0,AU6,"속도계이상")</f>
        <v>70.822999999999993</v>
      </c>
      <c r="P6" s="163">
        <f t="shared" ref="P6:P7" si="11">AQ6/60</f>
        <v>0</v>
      </c>
      <c r="Q6" s="164">
        <f t="shared" ref="Q6:Q7" si="12">AN6</f>
        <v>77</v>
      </c>
      <c r="R6" s="165">
        <f t="shared" ref="R6:R7" si="13">AC6/(AH6-AI6-AJ6)</f>
        <v>29.031133913191539</v>
      </c>
      <c r="S6" s="137">
        <f t="shared" ref="S6:S7" si="14">IF(AW6=0,AL6,"속도계이상")</f>
        <v>73</v>
      </c>
      <c r="T6" s="137">
        <f t="shared" ref="T6:T7" si="15">IF(AW6=0,AM6,"속도계이상")</f>
        <v>2105</v>
      </c>
      <c r="U6" t="s">
        <v>116</v>
      </c>
      <c r="V6" s="5" t="s">
        <v>117</v>
      </c>
      <c r="W6" t="s">
        <v>116</v>
      </c>
      <c r="X6" s="5" t="s">
        <v>117</v>
      </c>
      <c r="Y6" t="s">
        <v>172</v>
      </c>
      <c r="Z6" t="s">
        <v>169</v>
      </c>
      <c r="AA6" t="s">
        <v>48</v>
      </c>
      <c r="AB6">
        <v>525</v>
      </c>
      <c r="AC6" s="1">
        <v>2972.2</v>
      </c>
      <c r="AD6" s="1">
        <v>1687.5119999999999</v>
      </c>
      <c r="AE6" s="25">
        <v>1.7609999999999999</v>
      </c>
      <c r="AF6">
        <v>2.2000000000000002</v>
      </c>
      <c r="AG6">
        <v>20.699000000000002</v>
      </c>
      <c r="AH6">
        <v>210.489148</v>
      </c>
      <c r="AI6">
        <v>4.0383170000000002</v>
      </c>
      <c r="AJ6">
        <v>104.071089</v>
      </c>
      <c r="AK6">
        <v>551</v>
      </c>
      <c r="AL6">
        <v>73</v>
      </c>
      <c r="AM6">
        <v>2105</v>
      </c>
      <c r="AN6">
        <v>77</v>
      </c>
      <c r="AO6">
        <v>14.120442000000001</v>
      </c>
      <c r="AP6">
        <v>789.7</v>
      </c>
      <c r="AQ6">
        <v>0</v>
      </c>
      <c r="AR6">
        <v>87</v>
      </c>
      <c r="AS6">
        <v>113736</v>
      </c>
      <c r="AT6">
        <v>2.456</v>
      </c>
      <c r="AU6">
        <v>70.822999999999993</v>
      </c>
      <c r="AV6">
        <v>0</v>
      </c>
      <c r="AW6">
        <v>0</v>
      </c>
      <c r="AX6" s="26">
        <v>0.56000000000000005</v>
      </c>
      <c r="AY6">
        <v>0.80045454545454531</v>
      </c>
      <c r="AZ6" t="s">
        <v>67</v>
      </c>
      <c r="BA6" t="s">
        <v>170</v>
      </c>
      <c r="BB6">
        <v>1</v>
      </c>
      <c r="BC6" t="s">
        <v>248</v>
      </c>
      <c r="BD6">
        <v>1</v>
      </c>
      <c r="BE6">
        <v>16822.754000000001</v>
      </c>
      <c r="BF6">
        <v>0.17667737399001374</v>
      </c>
      <c r="BG6">
        <v>0.14142220708927916</v>
      </c>
      <c r="BH6">
        <v>111533.73700000002</v>
      </c>
      <c r="BI6">
        <v>2.6648439117573898E-2</v>
      </c>
      <c r="BJ6">
        <v>2.133086422093074E-2</v>
      </c>
      <c r="BK6">
        <v>1</v>
      </c>
      <c r="BL6" t="s">
        <v>67</v>
      </c>
      <c r="BM6">
        <v>0</v>
      </c>
      <c r="BN6" t="s">
        <v>240</v>
      </c>
    </row>
    <row r="7" spans="1:66">
      <c r="A7" s="138" t="str">
        <f t="shared" si="0"/>
        <v>신흥교통</v>
      </c>
      <c r="B7" s="138" t="str">
        <f t="shared" si="1"/>
        <v>13</v>
      </c>
      <c r="C7" s="139" t="str">
        <f t="shared" si="2"/>
        <v>71바6261</v>
      </c>
      <c r="D7" s="127" t="str">
        <f t="shared" si="3"/>
        <v>저상</v>
      </c>
      <c r="E7" s="123" t="str">
        <f t="shared" ref="E7:E33" si="16">AZ7</f>
        <v>F</v>
      </c>
      <c r="F7" s="146">
        <f t="shared" ref="F7:F33" si="17">G7/H7</f>
        <v>0.77363636363636357</v>
      </c>
      <c r="G7" s="147">
        <f t="shared" ref="G7:G33" si="18">AE7</f>
        <v>1.702</v>
      </c>
      <c r="H7" s="148">
        <f t="shared" ref="H7:H33" si="19">AF7</f>
        <v>2.2000000000000002</v>
      </c>
      <c r="I7" s="149">
        <f t="shared" si="4"/>
        <v>1791.848</v>
      </c>
      <c r="J7" s="150">
        <f t="shared" si="5"/>
        <v>2.1574121890472146E-2</v>
      </c>
      <c r="K7" s="150">
        <f t="shared" si="6"/>
        <v>0.47175199320451744</v>
      </c>
      <c r="L7" s="150">
        <f t="shared" si="7"/>
        <v>0.15179859005897822</v>
      </c>
      <c r="M7" s="151">
        <f t="shared" si="8"/>
        <v>22.239000000000001</v>
      </c>
      <c r="N7" s="152">
        <f t="shared" si="9"/>
        <v>1.73</v>
      </c>
      <c r="O7" s="152">
        <f t="shared" si="10"/>
        <v>76.959999999999994</v>
      </c>
      <c r="P7" s="153">
        <f t="shared" si="11"/>
        <v>5.0816666666666661</v>
      </c>
      <c r="Q7" s="154">
        <f t="shared" si="12"/>
        <v>94</v>
      </c>
      <c r="R7" s="155">
        <f t="shared" si="13"/>
        <v>30.166911078096419</v>
      </c>
      <c r="S7" s="140">
        <f t="shared" si="14"/>
        <v>31</v>
      </c>
      <c r="T7" s="140">
        <f t="shared" si="15"/>
        <v>1379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173</v>
      </c>
      <c r="Z7" s="4" t="s">
        <v>166</v>
      </c>
      <c r="AA7" s="4" t="s">
        <v>167</v>
      </c>
      <c r="AB7" s="4">
        <v>525</v>
      </c>
      <c r="AC7" s="4">
        <v>1791.848</v>
      </c>
      <c r="AD7" s="4">
        <v>1052.751</v>
      </c>
      <c r="AE7" s="4">
        <v>1.702</v>
      </c>
      <c r="AF7" s="4">
        <v>2.2000000000000002</v>
      </c>
      <c r="AG7" s="4">
        <v>22.239000000000001</v>
      </c>
      <c r="AH7" s="4">
        <v>117.23081999999999</v>
      </c>
      <c r="AI7" s="4">
        <v>2.5291519999999998</v>
      </c>
      <c r="AJ7" s="4">
        <v>55.303873000000003</v>
      </c>
      <c r="AK7" s="4">
        <v>272</v>
      </c>
      <c r="AL7" s="4">
        <v>31</v>
      </c>
      <c r="AM7" s="4">
        <v>1379</v>
      </c>
      <c r="AN7" s="4">
        <v>94</v>
      </c>
      <c r="AO7" s="4">
        <v>15.284786</v>
      </c>
      <c r="AP7" s="4">
        <v>5196.8999999999996</v>
      </c>
      <c r="AQ7" s="4">
        <v>304.89999999999998</v>
      </c>
      <c r="AR7" s="4">
        <v>37</v>
      </c>
      <c r="AS7" s="4">
        <v>52154</v>
      </c>
      <c r="AT7" s="4">
        <v>1.73</v>
      </c>
      <c r="AU7" s="4">
        <v>76.959999999999994</v>
      </c>
      <c r="AV7" s="4">
        <v>15464</v>
      </c>
      <c r="AW7" s="4">
        <v>0</v>
      </c>
      <c r="AX7" s="27">
        <v>0.55000000000000004</v>
      </c>
      <c r="AY7">
        <v>0.77363636363636357</v>
      </c>
      <c r="AZ7" t="s">
        <v>70</v>
      </c>
      <c r="BA7" t="s">
        <v>170</v>
      </c>
      <c r="BB7">
        <v>1</v>
      </c>
      <c r="BC7" t="s">
        <v>265</v>
      </c>
      <c r="BD7">
        <v>7</v>
      </c>
      <c r="BE7">
        <v>16822.754000000001</v>
      </c>
      <c r="BF7">
        <v>0.10651335684989507</v>
      </c>
      <c r="BG7">
        <v>8.2402606072055185E-2</v>
      </c>
      <c r="BH7">
        <v>111533.73700000002</v>
      </c>
      <c r="BI7">
        <v>1.6065524640315777E-2</v>
      </c>
      <c r="BJ7">
        <v>1.2428874062644295E-2</v>
      </c>
      <c r="BK7">
        <v>1</v>
      </c>
      <c r="BL7" t="s">
        <v>70</v>
      </c>
      <c r="BM7">
        <v>0</v>
      </c>
      <c r="BN7" t="s">
        <v>240</v>
      </c>
    </row>
    <row r="8" spans="1:66">
      <c r="A8" s="135" t="str">
        <f t="shared" ref="A8:A33" si="20">W8</f>
        <v>신흥교통</v>
      </c>
      <c r="B8" s="135" t="str">
        <f t="shared" si="1"/>
        <v>13</v>
      </c>
      <c r="C8" s="136" t="str">
        <f t="shared" ref="C8:C33" si="21">Y8</f>
        <v>71바6262</v>
      </c>
      <c r="D8" s="110" t="str">
        <f t="shared" ref="D8:D33" si="22">Z8</f>
        <v>저상</v>
      </c>
      <c r="E8" s="106" t="str">
        <f t="shared" si="16"/>
        <v>B</v>
      </c>
      <c r="F8" s="156">
        <f t="shared" si="17"/>
        <v>0.93681818181818177</v>
      </c>
      <c r="G8" s="157">
        <f t="shared" si="18"/>
        <v>2.0609999999999999</v>
      </c>
      <c r="H8" s="158">
        <f t="shared" si="19"/>
        <v>2.2000000000000002</v>
      </c>
      <c r="I8" s="159">
        <f t="shared" ref="I8:I33" si="23">AC8</f>
        <v>3238.37</v>
      </c>
      <c r="J8" s="160">
        <f t="shared" ref="J8:J33" si="24">AI8/AH8</f>
        <v>1.9031123202165441E-2</v>
      </c>
      <c r="K8" s="160">
        <f t="shared" ref="K8:K33" si="25">AJ8/AH8</f>
        <v>0.40986028478090641</v>
      </c>
      <c r="L8" s="160">
        <f t="shared" ref="L8:L33" si="26">AK8/AC8</f>
        <v>0.19392472138761169</v>
      </c>
      <c r="M8" s="161">
        <f t="shared" ref="M8:M33" si="27">AG8</f>
        <v>15.446999999999999</v>
      </c>
      <c r="N8" s="162">
        <f t="shared" ref="N8:N33" si="28">IF(AW8=0,AT8,"속도계이상")</f>
        <v>0.27800000000000002</v>
      </c>
      <c r="O8" s="162">
        <f t="shared" ref="O8:O33" si="29">IF(AW8=0,AU8,"속도계이상")</f>
        <v>15.686999999999999</v>
      </c>
      <c r="P8" s="163">
        <f t="shared" ref="P8:P33" si="30">AQ8/60</f>
        <v>0</v>
      </c>
      <c r="Q8" s="164">
        <f t="shared" ref="Q8:Q33" si="31">AN8</f>
        <v>67</v>
      </c>
      <c r="R8" s="165">
        <f t="shared" ref="R8:R33" si="32">AC8/(AH8-AI8-AJ8)</f>
        <v>28.037558520742234</v>
      </c>
      <c r="S8" s="137">
        <f t="shared" ref="S8:S33" si="33">IF(AW8=0,AL8,"속도계이상")</f>
        <v>9</v>
      </c>
      <c r="T8" s="137">
        <f t="shared" ref="T8:T33" si="34">IF(AW8=0,AM8,"속도계이상")</f>
        <v>508</v>
      </c>
      <c r="U8" t="s">
        <v>116</v>
      </c>
      <c r="V8" s="5" t="s">
        <v>117</v>
      </c>
      <c r="W8" t="s">
        <v>116</v>
      </c>
      <c r="X8" s="5" t="s">
        <v>117</v>
      </c>
      <c r="Y8" t="s">
        <v>175</v>
      </c>
      <c r="Z8" t="s">
        <v>166</v>
      </c>
      <c r="AA8" t="s">
        <v>167</v>
      </c>
      <c r="AB8">
        <v>525</v>
      </c>
      <c r="AC8" s="1">
        <v>3238.37</v>
      </c>
      <c r="AD8" s="1">
        <v>1571.163</v>
      </c>
      <c r="AE8" s="25">
        <v>2.0609999999999999</v>
      </c>
      <c r="AF8">
        <v>2.2000000000000002</v>
      </c>
      <c r="AG8">
        <v>15.446999999999999</v>
      </c>
      <c r="AH8">
        <v>202.24024399999999</v>
      </c>
      <c r="AI8">
        <v>3.848859</v>
      </c>
      <c r="AJ8">
        <v>82.890243999999996</v>
      </c>
      <c r="AK8">
        <v>628</v>
      </c>
      <c r="AL8">
        <v>9</v>
      </c>
      <c r="AM8">
        <v>508</v>
      </c>
      <c r="AN8">
        <v>67</v>
      </c>
      <c r="AO8">
        <v>16.01249</v>
      </c>
      <c r="AP8">
        <v>520.6</v>
      </c>
      <c r="AQ8">
        <v>0</v>
      </c>
      <c r="AR8">
        <v>40</v>
      </c>
      <c r="AS8">
        <v>39527</v>
      </c>
      <c r="AT8">
        <v>0.27800000000000002</v>
      </c>
      <c r="AU8">
        <v>15.686999999999999</v>
      </c>
      <c r="AV8">
        <v>30198</v>
      </c>
      <c r="AW8">
        <v>0</v>
      </c>
      <c r="AX8" s="26">
        <v>0.55000000000000004</v>
      </c>
      <c r="AY8">
        <v>0.93681818181818177</v>
      </c>
      <c r="AZ8" t="s">
        <v>68</v>
      </c>
      <c r="BA8" t="s">
        <v>170</v>
      </c>
      <c r="BB8">
        <v>1</v>
      </c>
      <c r="BC8" t="s">
        <v>263</v>
      </c>
      <c r="BD8">
        <v>7</v>
      </c>
      <c r="BE8">
        <v>16822.754000000001</v>
      </c>
      <c r="BF8">
        <v>0.19249939694772925</v>
      </c>
      <c r="BG8">
        <v>0.18033693504966816</v>
      </c>
      <c r="BH8">
        <v>111533.73700000002</v>
      </c>
      <c r="BI8">
        <v>2.9034891926915343E-2</v>
      </c>
      <c r="BJ8">
        <v>2.7200414664260236E-2</v>
      </c>
      <c r="BK8">
        <v>1</v>
      </c>
      <c r="BL8" t="s">
        <v>68</v>
      </c>
      <c r="BM8">
        <v>0</v>
      </c>
      <c r="BN8" t="s">
        <v>240</v>
      </c>
    </row>
    <row r="9" spans="1:66">
      <c r="A9" s="138" t="str">
        <f t="shared" si="20"/>
        <v>신흥교통</v>
      </c>
      <c r="B9" s="138" t="str">
        <f t="shared" si="1"/>
        <v>13</v>
      </c>
      <c r="C9" s="139" t="str">
        <f t="shared" si="21"/>
        <v>71바6275</v>
      </c>
      <c r="D9" s="127" t="str">
        <f t="shared" si="22"/>
        <v>대형</v>
      </c>
      <c r="E9" s="123" t="str">
        <f t="shared" si="16"/>
        <v>C</v>
      </c>
      <c r="F9" s="146">
        <f t="shared" si="17"/>
        <v>0.8917391304347827</v>
      </c>
      <c r="G9" s="147">
        <f t="shared" si="18"/>
        <v>2.0510000000000002</v>
      </c>
      <c r="H9" s="148">
        <f t="shared" si="19"/>
        <v>2.2999999999999998</v>
      </c>
      <c r="I9" s="149">
        <f t="shared" si="23"/>
        <v>2877.8780000000002</v>
      </c>
      <c r="J9" s="150">
        <f t="shared" si="24"/>
        <v>5.255368330597926E-2</v>
      </c>
      <c r="K9" s="150">
        <f t="shared" si="25"/>
        <v>0.47422794533020823</v>
      </c>
      <c r="L9" s="150">
        <f t="shared" si="26"/>
        <v>0.21891129505837287</v>
      </c>
      <c r="M9" s="151">
        <f t="shared" si="27"/>
        <v>16.859000000000002</v>
      </c>
      <c r="N9" s="152">
        <f t="shared" si="28"/>
        <v>3.996</v>
      </c>
      <c r="O9" s="152">
        <f t="shared" si="29"/>
        <v>69.564999999999998</v>
      </c>
      <c r="P9" s="153">
        <f t="shared" si="30"/>
        <v>0</v>
      </c>
      <c r="Q9" s="154">
        <f t="shared" si="31"/>
        <v>67</v>
      </c>
      <c r="R9" s="155">
        <f t="shared" si="32"/>
        <v>29.127903261869339</v>
      </c>
      <c r="S9" s="140">
        <f t="shared" si="33"/>
        <v>115</v>
      </c>
      <c r="T9" s="140">
        <f t="shared" si="34"/>
        <v>2002</v>
      </c>
      <c r="U9" t="s">
        <v>116</v>
      </c>
      <c r="V9" s="5" t="s">
        <v>117</v>
      </c>
      <c r="W9" t="s">
        <v>116</v>
      </c>
      <c r="X9" s="5" t="s">
        <v>117</v>
      </c>
      <c r="Y9" t="s">
        <v>176</v>
      </c>
      <c r="Z9" t="s">
        <v>169</v>
      </c>
      <c r="AA9" t="s">
        <v>48</v>
      </c>
      <c r="AB9">
        <v>525</v>
      </c>
      <c r="AC9" s="1">
        <v>2877.8780000000002</v>
      </c>
      <c r="AD9" s="1">
        <v>1403.117</v>
      </c>
      <c r="AE9" s="25">
        <v>2.0510000000000002</v>
      </c>
      <c r="AF9">
        <v>2.2999999999999998</v>
      </c>
      <c r="AG9">
        <v>16.859000000000002</v>
      </c>
      <c r="AH9">
        <v>208.786089</v>
      </c>
      <c r="AI9">
        <v>10.972478000000001</v>
      </c>
      <c r="AJ9">
        <v>99.012197999999998</v>
      </c>
      <c r="AK9">
        <v>630</v>
      </c>
      <c r="AL9">
        <v>115</v>
      </c>
      <c r="AM9">
        <v>2002</v>
      </c>
      <c r="AN9">
        <v>67</v>
      </c>
      <c r="AO9">
        <v>13.783858</v>
      </c>
      <c r="AP9">
        <v>642</v>
      </c>
      <c r="AQ9">
        <v>0</v>
      </c>
      <c r="AR9">
        <v>83</v>
      </c>
      <c r="AS9">
        <v>109394</v>
      </c>
      <c r="AT9">
        <v>3.996</v>
      </c>
      <c r="AU9">
        <v>69.564999999999998</v>
      </c>
      <c r="AV9">
        <v>0</v>
      </c>
      <c r="AW9">
        <v>0</v>
      </c>
      <c r="AX9" s="26">
        <v>0.56000000000000005</v>
      </c>
      <c r="AY9">
        <v>0.8917391304347827</v>
      </c>
      <c r="AZ9" t="s">
        <v>69</v>
      </c>
      <c r="BA9" t="s">
        <v>170</v>
      </c>
      <c r="BB9">
        <v>1</v>
      </c>
      <c r="BC9" t="s">
        <v>174</v>
      </c>
      <c r="BD9">
        <v>1</v>
      </c>
      <c r="BE9">
        <v>16822.754000000001</v>
      </c>
      <c r="BF9">
        <v>0.17107056311945118</v>
      </c>
      <c r="BG9">
        <v>0.15255031519912801</v>
      </c>
      <c r="BH9">
        <v>111533.73700000002</v>
      </c>
      <c r="BI9">
        <v>2.5802757779020705E-2</v>
      </c>
      <c r="BJ9">
        <v>2.3009328784683248E-2</v>
      </c>
      <c r="BK9">
        <v>1</v>
      </c>
      <c r="BL9" t="s">
        <v>69</v>
      </c>
      <c r="BM9">
        <v>0</v>
      </c>
      <c r="BN9" t="s">
        <v>240</v>
      </c>
    </row>
    <row r="10" spans="1:66">
      <c r="A10" s="135" t="str">
        <f t="shared" si="20"/>
        <v>신흥교통</v>
      </c>
      <c r="B10" s="135" t="str">
        <f t="shared" si="1"/>
        <v>13</v>
      </c>
      <c r="C10" s="136" t="str">
        <f t="shared" si="21"/>
        <v>71바6277</v>
      </c>
      <c r="D10" s="110" t="str">
        <f t="shared" si="22"/>
        <v>대형</v>
      </c>
      <c r="E10" s="106" t="str">
        <f t="shared" si="16"/>
        <v>B</v>
      </c>
      <c r="F10" s="156">
        <f t="shared" si="17"/>
        <v>0.92608695652173911</v>
      </c>
      <c r="G10" s="157">
        <f t="shared" si="18"/>
        <v>2.13</v>
      </c>
      <c r="H10" s="158">
        <f t="shared" si="19"/>
        <v>2.2999999999999998</v>
      </c>
      <c r="I10" s="159">
        <f t="shared" si="23"/>
        <v>2958.0189999999998</v>
      </c>
      <c r="J10" s="160">
        <f t="shared" si="24"/>
        <v>5.3287806556856367E-2</v>
      </c>
      <c r="K10" s="160">
        <f t="shared" si="25"/>
        <v>0.41190132384208783</v>
      </c>
      <c r="L10" s="160">
        <f t="shared" si="26"/>
        <v>0.28228351474415819</v>
      </c>
      <c r="M10" s="161">
        <f t="shared" si="27"/>
        <v>15.629</v>
      </c>
      <c r="N10" s="162">
        <f t="shared" si="28"/>
        <v>1.149</v>
      </c>
      <c r="O10" s="162">
        <f t="shared" si="29"/>
        <v>45.402000000000001</v>
      </c>
      <c r="P10" s="163">
        <f t="shared" si="30"/>
        <v>0</v>
      </c>
      <c r="Q10" s="164">
        <f t="shared" si="31"/>
        <v>67</v>
      </c>
      <c r="R10" s="165">
        <f t="shared" si="32"/>
        <v>28.691540404088169</v>
      </c>
      <c r="S10" s="137">
        <f t="shared" si="33"/>
        <v>34</v>
      </c>
      <c r="T10" s="137">
        <f t="shared" si="34"/>
        <v>1343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177</v>
      </c>
      <c r="Z10" s="4" t="s">
        <v>169</v>
      </c>
      <c r="AA10" s="4" t="s">
        <v>48</v>
      </c>
      <c r="AB10" s="4">
        <v>525</v>
      </c>
      <c r="AC10" s="4">
        <v>2958.0189999999998</v>
      </c>
      <c r="AD10" s="4">
        <v>1388.6130000000001</v>
      </c>
      <c r="AE10" s="4">
        <v>2.13</v>
      </c>
      <c r="AF10" s="4">
        <v>2.2999999999999998</v>
      </c>
      <c r="AG10" s="4">
        <v>15.629</v>
      </c>
      <c r="AH10" s="4">
        <v>192.77329399999999</v>
      </c>
      <c r="AI10" s="4">
        <v>10.272466</v>
      </c>
      <c r="AJ10" s="4">
        <v>79.403575000000004</v>
      </c>
      <c r="AK10" s="4">
        <v>835</v>
      </c>
      <c r="AL10" s="4">
        <v>34</v>
      </c>
      <c r="AM10" s="4">
        <v>1343</v>
      </c>
      <c r="AN10" s="4">
        <v>67</v>
      </c>
      <c r="AO10" s="4">
        <v>15.344547</v>
      </c>
      <c r="AP10" s="4">
        <v>360.3</v>
      </c>
      <c r="AQ10" s="4">
        <v>0</v>
      </c>
      <c r="AR10" s="4">
        <v>30</v>
      </c>
      <c r="AS10" s="4">
        <v>37467</v>
      </c>
      <c r="AT10" s="4">
        <v>1.149</v>
      </c>
      <c r="AU10" s="4">
        <v>45.402000000000001</v>
      </c>
      <c r="AV10" s="4">
        <v>25429</v>
      </c>
      <c r="AW10" s="4">
        <v>0</v>
      </c>
      <c r="AX10" s="27">
        <v>0.56000000000000005</v>
      </c>
      <c r="AY10">
        <v>0.92608695652173911</v>
      </c>
      <c r="AZ10" t="s">
        <v>68</v>
      </c>
      <c r="BA10" t="s">
        <v>170</v>
      </c>
      <c r="BB10">
        <v>2</v>
      </c>
      <c r="BC10" t="s">
        <v>266</v>
      </c>
      <c r="BD10">
        <v>4</v>
      </c>
      <c r="BE10">
        <v>16822.754000000001</v>
      </c>
      <c r="BF10">
        <v>0.17583440856354432</v>
      </c>
      <c r="BG10">
        <v>0.16283795227841277</v>
      </c>
      <c r="BH10">
        <v>111533.73700000002</v>
      </c>
      <c r="BI10">
        <v>2.6521293731958422E-2</v>
      </c>
      <c r="BJ10">
        <v>2.456102419524845E-2</v>
      </c>
      <c r="BK10">
        <v>1</v>
      </c>
      <c r="BL10" t="s">
        <v>68</v>
      </c>
      <c r="BM10">
        <v>0</v>
      </c>
      <c r="BN10" t="s">
        <v>240</v>
      </c>
    </row>
    <row r="11" spans="1:66">
      <c r="A11" s="138" t="str">
        <f t="shared" si="20"/>
        <v>신흥교통</v>
      </c>
      <c r="B11" s="138" t="str">
        <f t="shared" si="1"/>
        <v>330</v>
      </c>
      <c r="C11" s="139" t="str">
        <f t="shared" si="21"/>
        <v>70바4003</v>
      </c>
      <c r="D11" s="127" t="str">
        <f t="shared" si="22"/>
        <v>대형</v>
      </c>
      <c r="E11" s="123" t="str">
        <f t="shared" si="16"/>
        <v>B</v>
      </c>
      <c r="F11" s="146">
        <f t="shared" si="17"/>
        <v>0.90843750000000001</v>
      </c>
      <c r="G11" s="147">
        <f t="shared" si="18"/>
        <v>2.907</v>
      </c>
      <c r="H11" s="148">
        <f t="shared" si="19"/>
        <v>3.2</v>
      </c>
      <c r="I11" s="149">
        <f t="shared" si="23"/>
        <v>6120.3689999999997</v>
      </c>
      <c r="J11" s="150">
        <f t="shared" si="24"/>
        <v>1.9432419025281134E-2</v>
      </c>
      <c r="K11" s="150">
        <f t="shared" si="25"/>
        <v>0.27365872880160474</v>
      </c>
      <c r="L11" s="150">
        <f t="shared" si="26"/>
        <v>0.12760668515248019</v>
      </c>
      <c r="M11" s="151">
        <f t="shared" si="27"/>
        <v>21.047000000000001</v>
      </c>
      <c r="N11" s="152">
        <f t="shared" si="28"/>
        <v>0.22900000000000001</v>
      </c>
      <c r="O11" s="152">
        <f t="shared" si="29"/>
        <v>6.8789999999999996</v>
      </c>
      <c r="P11" s="153">
        <f t="shared" si="30"/>
        <v>415.78166666666669</v>
      </c>
      <c r="Q11" s="154">
        <f t="shared" si="31"/>
        <v>115</v>
      </c>
      <c r="R11" s="155">
        <f t="shared" si="32"/>
        <v>48.532614472257251</v>
      </c>
      <c r="S11" s="140">
        <f t="shared" si="33"/>
        <v>14</v>
      </c>
      <c r="T11" s="140">
        <f t="shared" si="34"/>
        <v>421</v>
      </c>
      <c r="U11" t="s">
        <v>116</v>
      </c>
      <c r="V11" s="5" t="s">
        <v>118</v>
      </c>
      <c r="W11" t="s">
        <v>116</v>
      </c>
      <c r="X11" s="5" t="s">
        <v>118</v>
      </c>
      <c r="Y11" t="s">
        <v>178</v>
      </c>
      <c r="Z11" t="s">
        <v>169</v>
      </c>
      <c r="AA11" t="s">
        <v>48</v>
      </c>
      <c r="AB11">
        <v>525</v>
      </c>
      <c r="AC11" s="1">
        <v>6120.3689999999997</v>
      </c>
      <c r="AD11" s="1">
        <v>2105.4839999999999</v>
      </c>
      <c r="AE11" s="25">
        <v>2.907</v>
      </c>
      <c r="AF11">
        <v>3.2</v>
      </c>
      <c r="AG11">
        <v>21.047000000000001</v>
      </c>
      <c r="AH11">
        <v>178.394105</v>
      </c>
      <c r="AI11">
        <v>3.4666290000000002</v>
      </c>
      <c r="AJ11">
        <v>48.819104000000003</v>
      </c>
      <c r="AK11">
        <v>781</v>
      </c>
      <c r="AL11">
        <v>14</v>
      </c>
      <c r="AM11">
        <v>421</v>
      </c>
      <c r="AN11">
        <v>115</v>
      </c>
      <c r="AO11">
        <v>34.308134000000003</v>
      </c>
      <c r="AP11">
        <v>48736.800000000003</v>
      </c>
      <c r="AQ11">
        <v>24946.9</v>
      </c>
      <c r="AR11">
        <v>22</v>
      </c>
      <c r="AS11">
        <v>8118</v>
      </c>
      <c r="AT11">
        <v>0.22900000000000001</v>
      </c>
      <c r="AU11">
        <v>6.8789999999999996</v>
      </c>
      <c r="AV11">
        <v>56123</v>
      </c>
      <c r="AW11">
        <v>0</v>
      </c>
      <c r="AX11" s="26">
        <v>0.56000000000000005</v>
      </c>
      <c r="AY11">
        <v>0.90843750000000001</v>
      </c>
      <c r="AZ11" t="s">
        <v>68</v>
      </c>
      <c r="BA11" t="s">
        <v>179</v>
      </c>
      <c r="BB11">
        <v>2</v>
      </c>
      <c r="BC11" t="s">
        <v>267</v>
      </c>
      <c r="BD11">
        <v>8</v>
      </c>
      <c r="BE11">
        <v>59372.813999999998</v>
      </c>
      <c r="BF11">
        <v>0.10308369416346007</v>
      </c>
      <c r="BG11">
        <v>9.3645093416618252E-2</v>
      </c>
      <c r="BH11">
        <v>111533.73700000002</v>
      </c>
      <c r="BI11">
        <v>5.4874598167548159E-2</v>
      </c>
      <c r="BJ11">
        <v>4.9850142772832035E-2</v>
      </c>
      <c r="BK11">
        <v>1</v>
      </c>
      <c r="BL11" t="s">
        <v>69</v>
      </c>
      <c r="BM11">
        <v>1</v>
      </c>
      <c r="BN11" t="s">
        <v>242</v>
      </c>
    </row>
    <row r="12" spans="1:66" s="2" customFormat="1">
      <c r="A12" s="135" t="str">
        <f t="shared" si="20"/>
        <v>신흥교통</v>
      </c>
      <c r="B12" s="135" t="str">
        <f t="shared" si="1"/>
        <v>330</v>
      </c>
      <c r="C12" s="136" t="str">
        <f t="shared" si="21"/>
        <v>70바4013</v>
      </c>
      <c r="D12" s="110" t="str">
        <f t="shared" si="22"/>
        <v>대형</v>
      </c>
      <c r="E12" s="106" t="str">
        <f t="shared" si="16"/>
        <v>C</v>
      </c>
      <c r="F12" s="156">
        <f t="shared" si="17"/>
        <v>0.88411764705882345</v>
      </c>
      <c r="G12" s="157">
        <f t="shared" si="18"/>
        <v>3.0059999999999998</v>
      </c>
      <c r="H12" s="158">
        <f t="shared" si="19"/>
        <v>3.4</v>
      </c>
      <c r="I12" s="159">
        <f t="shared" si="23"/>
        <v>6855.3360000000002</v>
      </c>
      <c r="J12" s="160">
        <f t="shared" si="24"/>
        <v>9.9562475213627859E-3</v>
      </c>
      <c r="K12" s="160">
        <f t="shared" si="25"/>
        <v>0.2922843435568761</v>
      </c>
      <c r="L12" s="160">
        <f t="shared" si="26"/>
        <v>0.15827087104118601</v>
      </c>
      <c r="M12" s="161">
        <f t="shared" si="27"/>
        <v>18.972000000000001</v>
      </c>
      <c r="N12" s="162">
        <f t="shared" si="28"/>
        <v>2.9000000000000001E-2</v>
      </c>
      <c r="O12" s="162">
        <f t="shared" si="29"/>
        <v>4.2160000000000002</v>
      </c>
      <c r="P12" s="163">
        <f t="shared" si="30"/>
        <v>627.77333333333331</v>
      </c>
      <c r="Q12" s="164">
        <f t="shared" si="31"/>
        <v>101</v>
      </c>
      <c r="R12" s="165">
        <f t="shared" si="32"/>
        <v>46.470103942731676</v>
      </c>
      <c r="S12" s="137">
        <f t="shared" si="33"/>
        <v>2</v>
      </c>
      <c r="T12" s="137">
        <f t="shared" si="34"/>
        <v>289</v>
      </c>
      <c r="U12" t="s">
        <v>116</v>
      </c>
      <c r="V12" s="5" t="s">
        <v>118</v>
      </c>
      <c r="W12" t="s">
        <v>116</v>
      </c>
      <c r="X12" s="5" t="s">
        <v>118</v>
      </c>
      <c r="Y12" t="s">
        <v>180</v>
      </c>
      <c r="Z12" t="s">
        <v>169</v>
      </c>
      <c r="AA12" t="s">
        <v>48</v>
      </c>
      <c r="AB12">
        <v>525</v>
      </c>
      <c r="AC12" s="1">
        <v>6855.3360000000002</v>
      </c>
      <c r="AD12" s="1">
        <v>2280.806</v>
      </c>
      <c r="AE12" s="25">
        <v>3.0059999999999998</v>
      </c>
      <c r="AF12">
        <v>3.4</v>
      </c>
      <c r="AG12">
        <v>18.972000000000001</v>
      </c>
      <c r="AH12">
        <v>211.42162200000001</v>
      </c>
      <c r="AI12">
        <v>2.1049660000000001</v>
      </c>
      <c r="AJ12">
        <v>61.795229999999997</v>
      </c>
      <c r="AK12">
        <v>1085</v>
      </c>
      <c r="AL12">
        <v>2</v>
      </c>
      <c r="AM12">
        <v>289</v>
      </c>
      <c r="AN12">
        <v>101</v>
      </c>
      <c r="AO12">
        <v>32.424951999999998</v>
      </c>
      <c r="AP12">
        <v>84549.1</v>
      </c>
      <c r="AQ12">
        <v>37666.400000000001</v>
      </c>
      <c r="AR12">
        <v>44</v>
      </c>
      <c r="AS12">
        <v>19449</v>
      </c>
      <c r="AT12">
        <v>2.9000000000000001E-2</v>
      </c>
      <c r="AU12">
        <v>4.2160000000000002</v>
      </c>
      <c r="AV12">
        <v>65051</v>
      </c>
      <c r="AW12">
        <v>0</v>
      </c>
      <c r="AX12" s="26">
        <v>0.56000000000000005</v>
      </c>
      <c r="AY12" s="2">
        <v>0.88411764705882345</v>
      </c>
      <c r="AZ12" s="2" t="s">
        <v>69</v>
      </c>
      <c r="BA12" s="2" t="s">
        <v>179</v>
      </c>
      <c r="BB12" s="2">
        <v>2</v>
      </c>
      <c r="BC12" s="2" t="s">
        <v>236</v>
      </c>
      <c r="BD12" s="2">
        <v>6</v>
      </c>
      <c r="BE12" s="2">
        <v>59372.813999999998</v>
      </c>
      <c r="BF12" s="2">
        <v>0.11546254149247499</v>
      </c>
      <c r="BG12" s="2">
        <v>0.10208247050775876</v>
      </c>
      <c r="BH12" s="2">
        <v>111533.73700000002</v>
      </c>
      <c r="BI12" s="2">
        <v>6.1464236601343314E-2</v>
      </c>
      <c r="BJ12" s="2">
        <v>5.4341616242246468E-2</v>
      </c>
      <c r="BK12" s="2">
        <v>1</v>
      </c>
      <c r="BL12" s="2" t="s">
        <v>69</v>
      </c>
      <c r="BM12" s="2">
        <v>0</v>
      </c>
      <c r="BN12" s="2" t="s">
        <v>240</v>
      </c>
    </row>
    <row r="13" spans="1:66">
      <c r="A13" s="138" t="str">
        <f t="shared" si="20"/>
        <v>신흥교통</v>
      </c>
      <c r="B13" s="138" t="str">
        <f t="shared" si="1"/>
        <v>330</v>
      </c>
      <c r="C13" s="139" t="str">
        <f t="shared" si="21"/>
        <v>70바4014</v>
      </c>
      <c r="D13" s="127" t="str">
        <f t="shared" si="22"/>
        <v>대형</v>
      </c>
      <c r="E13" s="123" t="str">
        <f t="shared" si="16"/>
        <v>B</v>
      </c>
      <c r="F13" s="146">
        <f t="shared" si="17"/>
        <v>0.90218749999999992</v>
      </c>
      <c r="G13" s="147">
        <f t="shared" si="18"/>
        <v>2.887</v>
      </c>
      <c r="H13" s="148">
        <f t="shared" si="19"/>
        <v>3.2</v>
      </c>
      <c r="I13" s="149">
        <f t="shared" si="23"/>
        <v>6753.1880000000001</v>
      </c>
      <c r="J13" s="150">
        <f t="shared" si="24"/>
        <v>1.7073555225528989E-2</v>
      </c>
      <c r="K13" s="150">
        <f t="shared" si="25"/>
        <v>0.29483511882854563</v>
      </c>
      <c r="L13" s="150">
        <f t="shared" si="26"/>
        <v>0.11313175347702448</v>
      </c>
      <c r="M13" s="151">
        <f t="shared" si="27"/>
        <v>20.797000000000001</v>
      </c>
      <c r="N13" s="152">
        <f t="shared" si="28"/>
        <v>0.03</v>
      </c>
      <c r="O13" s="152">
        <f t="shared" si="29"/>
        <v>5.9080000000000004</v>
      </c>
      <c r="P13" s="153">
        <f t="shared" si="30"/>
        <v>359.95333333333332</v>
      </c>
      <c r="Q13" s="154">
        <f t="shared" si="31"/>
        <v>110</v>
      </c>
      <c r="R13" s="155">
        <f t="shared" si="32"/>
        <v>47.766677177683761</v>
      </c>
      <c r="S13" s="140">
        <f t="shared" si="33"/>
        <v>2</v>
      </c>
      <c r="T13" s="140">
        <f t="shared" si="34"/>
        <v>399</v>
      </c>
      <c r="U13" t="s">
        <v>116</v>
      </c>
      <c r="V13" t="s">
        <v>118</v>
      </c>
      <c r="W13" s="4" t="s">
        <v>116</v>
      </c>
      <c r="X13" s="4" t="s">
        <v>118</v>
      </c>
      <c r="Y13" s="4" t="s">
        <v>181</v>
      </c>
      <c r="Z13" s="4" t="s">
        <v>169</v>
      </c>
      <c r="AA13" s="4" t="s">
        <v>48</v>
      </c>
      <c r="AB13" s="4">
        <v>525</v>
      </c>
      <c r="AC13" s="4">
        <v>6753.1880000000001</v>
      </c>
      <c r="AD13" s="4">
        <v>2339.2579999999998</v>
      </c>
      <c r="AE13" s="4">
        <v>2.887</v>
      </c>
      <c r="AF13" s="4">
        <v>3.2</v>
      </c>
      <c r="AG13" s="4">
        <v>20.797000000000001</v>
      </c>
      <c r="AH13" s="4">
        <v>205.46494000000001</v>
      </c>
      <c r="AI13" s="4">
        <v>3.5080170000000002</v>
      </c>
      <c r="AJ13" s="4">
        <v>60.578279999999999</v>
      </c>
      <c r="AK13" s="4">
        <v>764</v>
      </c>
      <c r="AL13" s="4">
        <v>2</v>
      </c>
      <c r="AM13" s="4">
        <v>399</v>
      </c>
      <c r="AN13" s="4">
        <v>110</v>
      </c>
      <c r="AO13" s="4">
        <v>32.867835999999997</v>
      </c>
      <c r="AP13" s="4">
        <v>57808.9</v>
      </c>
      <c r="AQ13" s="4">
        <v>21597.200000000001</v>
      </c>
      <c r="AR13" s="4">
        <v>43</v>
      </c>
      <c r="AS13" s="4">
        <v>19447</v>
      </c>
      <c r="AT13" s="4">
        <v>0.03</v>
      </c>
      <c r="AU13" s="4">
        <v>5.9080000000000004</v>
      </c>
      <c r="AV13" s="4">
        <v>64578</v>
      </c>
      <c r="AW13" s="4">
        <v>0</v>
      </c>
      <c r="AX13" s="27">
        <v>0.56000000000000005</v>
      </c>
      <c r="AY13">
        <v>0.90218749999999992</v>
      </c>
      <c r="AZ13" t="s">
        <v>68</v>
      </c>
      <c r="BA13" t="s">
        <v>179</v>
      </c>
      <c r="BB13">
        <v>3</v>
      </c>
      <c r="BC13" t="s">
        <v>327</v>
      </c>
      <c r="BD13">
        <v>8</v>
      </c>
      <c r="BE13">
        <v>59372.813999999998</v>
      </c>
      <c r="BF13">
        <v>0.1137420907824918</v>
      </c>
      <c r="BG13">
        <v>0.1026166925278293</v>
      </c>
      <c r="BH13">
        <v>111533.73700000002</v>
      </c>
      <c r="BI13">
        <v>6.0548388152725473E-2</v>
      </c>
      <c r="BJ13">
        <v>5.462599893653701E-2</v>
      </c>
      <c r="BK13">
        <v>1</v>
      </c>
      <c r="BL13" t="s">
        <v>69</v>
      </c>
      <c r="BM13">
        <v>1</v>
      </c>
      <c r="BN13" t="s">
        <v>242</v>
      </c>
    </row>
    <row r="14" spans="1:66">
      <c r="A14" s="135" t="str">
        <f t="shared" si="20"/>
        <v>신흥교통</v>
      </c>
      <c r="B14" s="135" t="str">
        <f t="shared" si="1"/>
        <v>330</v>
      </c>
      <c r="C14" s="136" t="str">
        <f t="shared" si="21"/>
        <v>71바6253</v>
      </c>
      <c r="D14" s="110" t="str">
        <f t="shared" si="22"/>
        <v>대형</v>
      </c>
      <c r="E14" s="106" t="str">
        <f t="shared" si="16"/>
        <v>S</v>
      </c>
      <c r="F14" s="156">
        <f t="shared" si="17"/>
        <v>1.0138235294117648</v>
      </c>
      <c r="G14" s="157">
        <f t="shared" si="18"/>
        <v>3.4470000000000001</v>
      </c>
      <c r="H14" s="158">
        <f t="shared" si="19"/>
        <v>3.4</v>
      </c>
      <c r="I14" s="159">
        <f t="shared" si="23"/>
        <v>6438.7510000000002</v>
      </c>
      <c r="J14" s="160">
        <f t="shared" si="24"/>
        <v>8.0015805097643656E-3</v>
      </c>
      <c r="K14" s="160">
        <f t="shared" si="25"/>
        <v>0.24795590212397808</v>
      </c>
      <c r="L14" s="160">
        <f t="shared" si="26"/>
        <v>0.12844105945392204</v>
      </c>
      <c r="M14" s="161">
        <f t="shared" si="27"/>
        <v>15.18</v>
      </c>
      <c r="N14" s="162">
        <f t="shared" si="28"/>
        <v>3.1E-2</v>
      </c>
      <c r="O14" s="162">
        <f t="shared" si="29"/>
        <v>3.339</v>
      </c>
      <c r="P14" s="163">
        <f t="shared" si="30"/>
        <v>209.17666666666668</v>
      </c>
      <c r="Q14" s="164">
        <f t="shared" si="31"/>
        <v>104</v>
      </c>
      <c r="R14" s="165">
        <f t="shared" si="32"/>
        <v>45.514607601336614</v>
      </c>
      <c r="S14" s="137">
        <f t="shared" si="33"/>
        <v>2</v>
      </c>
      <c r="T14" s="137">
        <f t="shared" si="34"/>
        <v>215</v>
      </c>
      <c r="U14" t="s">
        <v>116</v>
      </c>
      <c r="V14" s="5" t="s">
        <v>118</v>
      </c>
      <c r="W14" t="s">
        <v>116</v>
      </c>
      <c r="X14" s="5" t="s">
        <v>118</v>
      </c>
      <c r="Y14" t="s">
        <v>182</v>
      </c>
      <c r="Z14" t="s">
        <v>169</v>
      </c>
      <c r="AA14" t="s">
        <v>48</v>
      </c>
      <c r="AB14">
        <v>525</v>
      </c>
      <c r="AC14" s="1">
        <v>6438.7510000000002</v>
      </c>
      <c r="AD14" s="1">
        <v>1867.8589999999999</v>
      </c>
      <c r="AE14" s="25">
        <v>3.4470000000000001</v>
      </c>
      <c r="AF14">
        <v>3.4</v>
      </c>
      <c r="AG14">
        <v>15.18</v>
      </c>
      <c r="AH14">
        <v>190.13106199999999</v>
      </c>
      <c r="AI14">
        <v>1.5213490000000001</v>
      </c>
      <c r="AJ14">
        <v>47.144119000000003</v>
      </c>
      <c r="AK14">
        <v>827</v>
      </c>
      <c r="AL14">
        <v>2</v>
      </c>
      <c r="AM14">
        <v>215</v>
      </c>
      <c r="AN14">
        <v>104</v>
      </c>
      <c r="AO14">
        <v>33.864803000000002</v>
      </c>
      <c r="AP14">
        <v>56631.9</v>
      </c>
      <c r="AQ14">
        <v>12550.6</v>
      </c>
      <c r="AR14">
        <v>10</v>
      </c>
      <c r="AS14">
        <v>7544</v>
      </c>
      <c r="AT14">
        <v>3.1E-2</v>
      </c>
      <c r="AU14">
        <v>3.339</v>
      </c>
      <c r="AV14">
        <v>61320</v>
      </c>
      <c r="AW14">
        <v>0</v>
      </c>
      <c r="AX14" s="26">
        <v>0.56000000000000005</v>
      </c>
      <c r="AY14">
        <v>1.0138235294117648</v>
      </c>
      <c r="AZ14" t="s">
        <v>71</v>
      </c>
      <c r="BA14" t="s">
        <v>179</v>
      </c>
      <c r="BB14">
        <v>1</v>
      </c>
      <c r="BC14" t="s">
        <v>339</v>
      </c>
      <c r="BD14">
        <v>6</v>
      </c>
      <c r="BE14">
        <v>59372.813999999998</v>
      </c>
      <c r="BF14">
        <v>0.1084461147487468</v>
      </c>
      <c r="BG14">
        <v>0.10994522280556772</v>
      </c>
      <c r="BH14">
        <v>111533.73700000002</v>
      </c>
      <c r="BI14">
        <v>5.7729178392005275E-2</v>
      </c>
      <c r="BJ14">
        <v>5.8527199387424178E-2</v>
      </c>
      <c r="BK14">
        <v>1</v>
      </c>
      <c r="BL14" t="s">
        <v>66</v>
      </c>
      <c r="BM14">
        <v>1</v>
      </c>
      <c r="BN14" t="s">
        <v>242</v>
      </c>
    </row>
    <row r="15" spans="1:66">
      <c r="A15" s="138" t="str">
        <f t="shared" si="20"/>
        <v>신흥교통</v>
      </c>
      <c r="B15" s="138" t="str">
        <f t="shared" si="1"/>
        <v>330</v>
      </c>
      <c r="C15" s="139" t="str">
        <f t="shared" si="21"/>
        <v>71바6255</v>
      </c>
      <c r="D15" s="127" t="str">
        <f t="shared" si="22"/>
        <v>대형</v>
      </c>
      <c r="E15" s="123" t="str">
        <f t="shared" si="16"/>
        <v>C</v>
      </c>
      <c r="F15" s="146">
        <f t="shared" si="17"/>
        <v>0.86470588235294121</v>
      </c>
      <c r="G15" s="147">
        <f t="shared" si="18"/>
        <v>2.94</v>
      </c>
      <c r="H15" s="148">
        <f t="shared" si="19"/>
        <v>3.4</v>
      </c>
      <c r="I15" s="149">
        <f t="shared" si="23"/>
        <v>6744.9139999999998</v>
      </c>
      <c r="J15" s="150">
        <f t="shared" si="24"/>
        <v>5.9737472080916756E-3</v>
      </c>
      <c r="K15" s="150">
        <f t="shared" si="25"/>
        <v>0.29823809012255337</v>
      </c>
      <c r="L15" s="150">
        <f t="shared" si="26"/>
        <v>0.12246264370457503</v>
      </c>
      <c r="M15" s="151">
        <f t="shared" si="27"/>
        <v>18.337</v>
      </c>
      <c r="N15" s="152">
        <f t="shared" si="28"/>
        <v>1.4999999999999999E-2</v>
      </c>
      <c r="O15" s="152">
        <f t="shared" si="29"/>
        <v>5.7969999999999997</v>
      </c>
      <c r="P15" s="153">
        <f t="shared" si="30"/>
        <v>648.85166666666669</v>
      </c>
      <c r="Q15" s="154">
        <f t="shared" si="31"/>
        <v>111</v>
      </c>
      <c r="R15" s="155">
        <f t="shared" si="32"/>
        <v>47.761080690758234</v>
      </c>
      <c r="S15" s="140">
        <f t="shared" si="33"/>
        <v>1</v>
      </c>
      <c r="T15" s="140">
        <f t="shared" si="34"/>
        <v>391</v>
      </c>
      <c r="U15" t="s">
        <v>116</v>
      </c>
      <c r="V15" s="5" t="s">
        <v>118</v>
      </c>
      <c r="W15" t="s">
        <v>116</v>
      </c>
      <c r="X15" s="5" t="s">
        <v>118</v>
      </c>
      <c r="Y15" t="s">
        <v>183</v>
      </c>
      <c r="Z15" t="s">
        <v>169</v>
      </c>
      <c r="AA15" t="s">
        <v>48</v>
      </c>
      <c r="AB15">
        <v>525</v>
      </c>
      <c r="AC15" s="1">
        <v>6744.9139999999998</v>
      </c>
      <c r="AD15" s="1">
        <v>2293.8049999999998</v>
      </c>
      <c r="AE15" s="25">
        <v>2.94</v>
      </c>
      <c r="AF15">
        <v>3.4</v>
      </c>
      <c r="AG15">
        <v>18.337</v>
      </c>
      <c r="AH15">
        <v>202.96690799999999</v>
      </c>
      <c r="AI15">
        <v>1.2124729999999999</v>
      </c>
      <c r="AJ15">
        <v>60.532463</v>
      </c>
      <c r="AK15">
        <v>826</v>
      </c>
      <c r="AL15">
        <v>1</v>
      </c>
      <c r="AM15">
        <v>391</v>
      </c>
      <c r="AN15">
        <v>111</v>
      </c>
      <c r="AO15">
        <v>33.231594000000001</v>
      </c>
      <c r="AP15">
        <v>88259.7</v>
      </c>
      <c r="AQ15">
        <v>38931.1</v>
      </c>
      <c r="AR15">
        <v>39</v>
      </c>
      <c r="AS15">
        <v>20955</v>
      </c>
      <c r="AT15">
        <v>1.4999999999999999E-2</v>
      </c>
      <c r="AU15">
        <v>5.7969999999999997</v>
      </c>
      <c r="AV15">
        <v>64591</v>
      </c>
      <c r="AW15">
        <v>0</v>
      </c>
      <c r="AX15" s="26">
        <v>0.52</v>
      </c>
      <c r="AY15">
        <v>0.86470588235294121</v>
      </c>
      <c r="AZ15" t="s">
        <v>69</v>
      </c>
      <c r="BA15" t="s">
        <v>179</v>
      </c>
      <c r="BB15">
        <v>3</v>
      </c>
      <c r="BC15" t="s">
        <v>281</v>
      </c>
      <c r="BD15">
        <v>6</v>
      </c>
      <c r="BE15">
        <v>59372.813999999998</v>
      </c>
      <c r="BF15">
        <v>0.11360273407287046</v>
      </c>
      <c r="BG15">
        <v>9.8232952404187987E-2</v>
      </c>
      <c r="BH15">
        <v>111533.73700000002</v>
      </c>
      <c r="BI15">
        <v>6.0474204320796664E-2</v>
      </c>
      <c r="BJ15">
        <v>5.2292400206806526E-2</v>
      </c>
      <c r="BK15">
        <v>1</v>
      </c>
      <c r="BL15" t="s">
        <v>67</v>
      </c>
      <c r="BM15">
        <v>1</v>
      </c>
      <c r="BN15" t="s">
        <v>242</v>
      </c>
    </row>
    <row r="16" spans="1:66">
      <c r="A16" s="135" t="str">
        <f t="shared" si="20"/>
        <v>신흥교통</v>
      </c>
      <c r="B16" s="135" t="str">
        <f t="shared" si="1"/>
        <v>330</v>
      </c>
      <c r="C16" s="136" t="str">
        <f t="shared" si="21"/>
        <v>71바6291</v>
      </c>
      <c r="D16" s="110" t="str">
        <f t="shared" si="22"/>
        <v>대형</v>
      </c>
      <c r="E16" s="106" t="str">
        <f t="shared" si="16"/>
        <v>F</v>
      </c>
      <c r="F16" s="156">
        <f t="shared" si="17"/>
        <v>0.79818181818181821</v>
      </c>
      <c r="G16" s="157">
        <f t="shared" si="18"/>
        <v>2.6339999999999999</v>
      </c>
      <c r="H16" s="158">
        <f t="shared" si="19"/>
        <v>3.3</v>
      </c>
      <c r="I16" s="159">
        <f t="shared" si="23"/>
        <v>6468.3810000000003</v>
      </c>
      <c r="J16" s="160">
        <f t="shared" si="24"/>
        <v>2.1740152295678338E-2</v>
      </c>
      <c r="K16" s="160">
        <f t="shared" si="25"/>
        <v>0.27713104698820068</v>
      </c>
      <c r="L16" s="160">
        <f t="shared" si="26"/>
        <v>0.10744574260545257</v>
      </c>
      <c r="M16" s="161">
        <f t="shared" si="27"/>
        <v>22.067</v>
      </c>
      <c r="N16" s="162">
        <f t="shared" si="28"/>
        <v>0</v>
      </c>
      <c r="O16" s="162">
        <f t="shared" si="29"/>
        <v>3.9420000000000002</v>
      </c>
      <c r="P16" s="163">
        <f t="shared" si="30"/>
        <v>396.17833333333334</v>
      </c>
      <c r="Q16" s="164">
        <f t="shared" si="31"/>
        <v>94</v>
      </c>
      <c r="R16" s="165">
        <f t="shared" si="32"/>
        <v>45.566673804649369</v>
      </c>
      <c r="S16" s="137">
        <f t="shared" si="33"/>
        <v>0</v>
      </c>
      <c r="T16" s="137">
        <f t="shared" si="34"/>
        <v>255</v>
      </c>
      <c r="U16" t="s">
        <v>116</v>
      </c>
      <c r="V16" t="s">
        <v>118</v>
      </c>
      <c r="W16" s="4" t="s">
        <v>116</v>
      </c>
      <c r="X16" s="4" t="s">
        <v>118</v>
      </c>
      <c r="Y16" s="4" t="s">
        <v>283</v>
      </c>
      <c r="Z16" s="4" t="s">
        <v>169</v>
      </c>
      <c r="AA16" s="4" t="s">
        <v>48</v>
      </c>
      <c r="AB16" s="4">
        <v>525</v>
      </c>
      <c r="AC16" s="4">
        <v>6468.3810000000003</v>
      </c>
      <c r="AD16" s="4">
        <v>2456.0340000000001</v>
      </c>
      <c r="AE16" s="4">
        <v>2.6339999999999999</v>
      </c>
      <c r="AF16" s="4">
        <v>3.3</v>
      </c>
      <c r="AG16" s="4">
        <v>22.067</v>
      </c>
      <c r="AH16" s="4">
        <v>202.46523300000001</v>
      </c>
      <c r="AI16" s="4">
        <v>4.4016250000000001</v>
      </c>
      <c r="AJ16" s="4">
        <v>56.109402000000003</v>
      </c>
      <c r="AK16" s="4">
        <v>695</v>
      </c>
      <c r="AL16" s="4">
        <v>0</v>
      </c>
      <c r="AM16" s="4">
        <v>255</v>
      </c>
      <c r="AN16" s="4">
        <v>94</v>
      </c>
      <c r="AO16" s="4">
        <v>31.948107</v>
      </c>
      <c r="AP16" s="4">
        <v>60726.3</v>
      </c>
      <c r="AQ16" s="4">
        <v>23770.7</v>
      </c>
      <c r="AR16" s="4">
        <v>31</v>
      </c>
      <c r="AS16" s="4">
        <v>14160</v>
      </c>
      <c r="AT16" s="4">
        <v>0</v>
      </c>
      <c r="AU16" s="4">
        <v>3.9420000000000002</v>
      </c>
      <c r="AV16" s="4">
        <v>61773</v>
      </c>
      <c r="AW16" s="4">
        <v>0</v>
      </c>
      <c r="AX16" s="27">
        <v>0.56000000000000005</v>
      </c>
      <c r="AY16">
        <v>0.79818181818181821</v>
      </c>
      <c r="AZ16" t="s">
        <v>70</v>
      </c>
      <c r="BA16" t="s">
        <v>179</v>
      </c>
      <c r="BB16">
        <v>1</v>
      </c>
      <c r="BC16" t="s">
        <v>337</v>
      </c>
      <c r="BD16">
        <v>7</v>
      </c>
      <c r="BE16">
        <v>59372.813999999998</v>
      </c>
      <c r="BF16">
        <v>0.10894516470113746</v>
      </c>
      <c r="BG16">
        <v>8.6958049643271543E-2</v>
      </c>
      <c r="BH16">
        <v>111533.73700000002</v>
      </c>
      <c r="BI16">
        <v>5.7994837920655337E-2</v>
      </c>
      <c r="BJ16">
        <v>4.6290425176668537E-2</v>
      </c>
      <c r="BK16">
        <v>1</v>
      </c>
      <c r="BL16" t="s">
        <v>67</v>
      </c>
      <c r="BM16">
        <v>-1</v>
      </c>
      <c r="BN16" t="s">
        <v>237</v>
      </c>
    </row>
    <row r="17" spans="1:66">
      <c r="A17" s="138" t="str">
        <f t="shared" si="20"/>
        <v>신흥교통</v>
      </c>
      <c r="B17" s="138" t="str">
        <f t="shared" si="1"/>
        <v>330</v>
      </c>
      <c r="C17" s="139" t="str">
        <f t="shared" si="21"/>
        <v>71바6295</v>
      </c>
      <c r="D17" s="127" t="str">
        <f t="shared" si="22"/>
        <v>대형</v>
      </c>
      <c r="E17" s="123" t="str">
        <f t="shared" si="16"/>
        <v>C</v>
      </c>
      <c r="F17" s="146">
        <f t="shared" si="17"/>
        <v>0.88468749999999996</v>
      </c>
      <c r="G17" s="147">
        <f t="shared" si="18"/>
        <v>2.831</v>
      </c>
      <c r="H17" s="148">
        <f t="shared" si="19"/>
        <v>3.2</v>
      </c>
      <c r="I17" s="149">
        <f t="shared" si="23"/>
        <v>6874.7479999999996</v>
      </c>
      <c r="J17" s="150">
        <f t="shared" si="24"/>
        <v>1.3534673571626181E-2</v>
      </c>
      <c r="K17" s="150">
        <f t="shared" si="25"/>
        <v>0.28065997193025677</v>
      </c>
      <c r="L17" s="150">
        <f t="shared" si="26"/>
        <v>7.622097566339886E-2</v>
      </c>
      <c r="M17" s="151">
        <f t="shared" si="27"/>
        <v>21.015999999999998</v>
      </c>
      <c r="N17" s="152">
        <f t="shared" si="28"/>
        <v>1.4999999999999999E-2</v>
      </c>
      <c r="O17" s="152">
        <f t="shared" si="29"/>
        <v>5.2510000000000003</v>
      </c>
      <c r="P17" s="153">
        <f t="shared" si="30"/>
        <v>611.08833333333337</v>
      </c>
      <c r="Q17" s="154">
        <f t="shared" si="31"/>
        <v>106</v>
      </c>
      <c r="R17" s="155">
        <f t="shared" si="32"/>
        <v>47.214588459437408</v>
      </c>
      <c r="S17" s="140">
        <f t="shared" si="33"/>
        <v>1</v>
      </c>
      <c r="T17" s="140">
        <f t="shared" si="34"/>
        <v>361</v>
      </c>
      <c r="U17" t="s">
        <v>116</v>
      </c>
      <c r="V17" s="5" t="s">
        <v>118</v>
      </c>
      <c r="W17" t="s">
        <v>116</v>
      </c>
      <c r="X17" s="5" t="s">
        <v>118</v>
      </c>
      <c r="Y17" t="s">
        <v>185</v>
      </c>
      <c r="Z17" t="s">
        <v>169</v>
      </c>
      <c r="AA17" t="s">
        <v>48</v>
      </c>
      <c r="AB17">
        <v>525</v>
      </c>
      <c r="AC17" s="1">
        <v>6874.7479999999996</v>
      </c>
      <c r="AD17" s="1">
        <v>2428.1990000000001</v>
      </c>
      <c r="AE17" s="25">
        <v>2.831</v>
      </c>
      <c r="AF17">
        <v>3.2</v>
      </c>
      <c r="AG17">
        <v>21.015999999999998</v>
      </c>
      <c r="AH17">
        <v>206.29828900000001</v>
      </c>
      <c r="AI17">
        <v>2.7921800000000001</v>
      </c>
      <c r="AJ17">
        <v>57.899672000000002</v>
      </c>
      <c r="AK17">
        <v>524</v>
      </c>
      <c r="AL17">
        <v>1</v>
      </c>
      <c r="AM17">
        <v>361</v>
      </c>
      <c r="AN17">
        <v>106</v>
      </c>
      <c r="AO17">
        <v>33.324309</v>
      </c>
      <c r="AP17">
        <v>73949.600000000006</v>
      </c>
      <c r="AQ17">
        <v>36665.300000000003</v>
      </c>
      <c r="AR17">
        <v>31</v>
      </c>
      <c r="AS17">
        <v>14682</v>
      </c>
      <c r="AT17">
        <v>1.4999999999999999E-2</v>
      </c>
      <c r="AU17">
        <v>5.2510000000000003</v>
      </c>
      <c r="AV17">
        <v>65225</v>
      </c>
      <c r="AW17">
        <v>0</v>
      </c>
      <c r="AX17" s="26">
        <v>0.56000000000000005</v>
      </c>
      <c r="AY17">
        <v>0.88468749999999996</v>
      </c>
      <c r="AZ17" t="s">
        <v>69</v>
      </c>
      <c r="BA17" t="s">
        <v>179</v>
      </c>
      <c r="BB17">
        <v>1</v>
      </c>
      <c r="BC17" t="s">
        <v>184</v>
      </c>
      <c r="BD17">
        <v>6</v>
      </c>
      <c r="BE17">
        <v>59372.813999999998</v>
      </c>
      <c r="BF17">
        <v>0.11578949247714619</v>
      </c>
      <c r="BG17">
        <v>0.10243751662587526</v>
      </c>
      <c r="BH17">
        <v>111533.73700000002</v>
      </c>
      <c r="BI17">
        <v>6.1638282594261129E-2</v>
      </c>
      <c r="BJ17">
        <v>5.4530618132610391E-2</v>
      </c>
      <c r="BK17">
        <v>1</v>
      </c>
      <c r="BL17" t="s">
        <v>69</v>
      </c>
      <c r="BM17">
        <v>0</v>
      </c>
      <c r="BN17" t="s">
        <v>240</v>
      </c>
    </row>
    <row r="18" spans="1:66">
      <c r="A18" s="135" t="str">
        <f t="shared" si="20"/>
        <v>신흥교통</v>
      </c>
      <c r="B18" s="135" t="str">
        <f t="shared" si="1"/>
        <v>330</v>
      </c>
      <c r="C18" s="136" t="str">
        <f t="shared" si="21"/>
        <v>71바6297</v>
      </c>
      <c r="D18" s="110" t="str">
        <f t="shared" si="22"/>
        <v>대형</v>
      </c>
      <c r="E18" s="106" t="str">
        <f t="shared" si="16"/>
        <v>B</v>
      </c>
      <c r="F18" s="156">
        <f t="shared" si="17"/>
        <v>0.92500000000000004</v>
      </c>
      <c r="G18" s="157">
        <f t="shared" si="18"/>
        <v>3.145</v>
      </c>
      <c r="H18" s="158">
        <f t="shared" si="19"/>
        <v>3.4</v>
      </c>
      <c r="I18" s="159">
        <f t="shared" si="23"/>
        <v>6857.7860000000001</v>
      </c>
      <c r="J18" s="160">
        <f t="shared" si="24"/>
        <v>6.9129637509235285E-3</v>
      </c>
      <c r="K18" s="160">
        <f t="shared" si="25"/>
        <v>0.26718745658762189</v>
      </c>
      <c r="L18" s="160">
        <f t="shared" si="26"/>
        <v>9.4199498205397483E-2</v>
      </c>
      <c r="M18" s="161">
        <f t="shared" si="27"/>
        <v>18.465</v>
      </c>
      <c r="N18" s="162">
        <f t="shared" si="28"/>
        <v>2.9000000000000001E-2</v>
      </c>
      <c r="O18" s="162">
        <f t="shared" si="29"/>
        <v>6.7510000000000003</v>
      </c>
      <c r="P18" s="163">
        <f t="shared" si="30"/>
        <v>621.63666666666666</v>
      </c>
      <c r="Q18" s="164">
        <f t="shared" si="31"/>
        <v>111</v>
      </c>
      <c r="R18" s="165">
        <f t="shared" si="32"/>
        <v>47.672148750198566</v>
      </c>
      <c r="S18" s="137">
        <f t="shared" si="33"/>
        <v>2</v>
      </c>
      <c r="T18" s="137">
        <f t="shared" si="34"/>
        <v>463</v>
      </c>
      <c r="U18" t="s">
        <v>116</v>
      </c>
      <c r="V18" s="5" t="s">
        <v>118</v>
      </c>
      <c r="W18" t="s">
        <v>116</v>
      </c>
      <c r="X18" s="5" t="s">
        <v>118</v>
      </c>
      <c r="Y18" t="s">
        <v>186</v>
      </c>
      <c r="Z18" t="s">
        <v>169</v>
      </c>
      <c r="AA18" t="s">
        <v>48</v>
      </c>
      <c r="AB18">
        <v>525</v>
      </c>
      <c r="AC18" s="1">
        <v>6857.7860000000001</v>
      </c>
      <c r="AD18" s="1">
        <v>2180.3580000000002</v>
      </c>
      <c r="AE18" s="25">
        <v>3.145</v>
      </c>
      <c r="AF18">
        <v>3.4</v>
      </c>
      <c r="AG18">
        <v>18.465</v>
      </c>
      <c r="AH18">
        <v>198.172166</v>
      </c>
      <c r="AI18">
        <v>1.3699570000000001</v>
      </c>
      <c r="AJ18">
        <v>52.949117000000001</v>
      </c>
      <c r="AK18">
        <v>646</v>
      </c>
      <c r="AL18">
        <v>2</v>
      </c>
      <c r="AM18">
        <v>463</v>
      </c>
      <c r="AN18">
        <v>111</v>
      </c>
      <c r="AO18">
        <v>34.605192000000002</v>
      </c>
      <c r="AP18">
        <v>68637.100000000006</v>
      </c>
      <c r="AQ18">
        <v>37298.199999999997</v>
      </c>
      <c r="AR18">
        <v>11</v>
      </c>
      <c r="AS18">
        <v>2553</v>
      </c>
      <c r="AT18">
        <v>2.9000000000000001E-2</v>
      </c>
      <c r="AU18">
        <v>6.7510000000000003</v>
      </c>
      <c r="AV18">
        <v>64463</v>
      </c>
      <c r="AW18">
        <v>0</v>
      </c>
      <c r="AX18" s="26">
        <v>0.56000000000000005</v>
      </c>
      <c r="AY18">
        <v>0.92500000000000004</v>
      </c>
      <c r="AZ18" t="s">
        <v>68</v>
      </c>
      <c r="BA18" t="s">
        <v>179</v>
      </c>
      <c r="BB18">
        <v>1</v>
      </c>
      <c r="BC18" t="s">
        <v>268</v>
      </c>
      <c r="BD18">
        <v>7</v>
      </c>
      <c r="BE18">
        <v>59372.813999999998</v>
      </c>
      <c r="BF18">
        <v>0.11550380616960483</v>
      </c>
      <c r="BG18">
        <v>0.10684102070688448</v>
      </c>
      <c r="BH18">
        <v>111533.73700000002</v>
      </c>
      <c r="BI18">
        <v>6.1486203049037964E-2</v>
      </c>
      <c r="BJ18">
        <v>5.6874737820360122E-2</v>
      </c>
      <c r="BK18">
        <v>1</v>
      </c>
      <c r="BL18" t="s">
        <v>68</v>
      </c>
      <c r="BM18">
        <v>0</v>
      </c>
      <c r="BN18" t="s">
        <v>240</v>
      </c>
    </row>
    <row r="19" spans="1:66">
      <c r="A19" s="138" t="str">
        <f t="shared" si="20"/>
        <v>신흥교통</v>
      </c>
      <c r="B19" s="138" t="str">
        <f t="shared" si="1"/>
        <v>330</v>
      </c>
      <c r="C19" s="139" t="str">
        <f t="shared" si="21"/>
        <v>71바6298</v>
      </c>
      <c r="D19" s="127" t="str">
        <f t="shared" si="22"/>
        <v>대형</v>
      </c>
      <c r="E19" s="123" t="str">
        <f t="shared" si="16"/>
        <v>D</v>
      </c>
      <c r="F19" s="146">
        <f t="shared" si="17"/>
        <v>0.81685714285714284</v>
      </c>
      <c r="G19" s="147">
        <f t="shared" si="18"/>
        <v>2.859</v>
      </c>
      <c r="H19" s="148">
        <f t="shared" si="19"/>
        <v>3.5</v>
      </c>
      <c r="I19" s="149">
        <f t="shared" si="23"/>
        <v>6259.3410000000003</v>
      </c>
      <c r="J19" s="150">
        <f t="shared" si="24"/>
        <v>3.020048279928227E-2</v>
      </c>
      <c r="K19" s="150">
        <f t="shared" si="25"/>
        <v>0.31095826722343989</v>
      </c>
      <c r="L19" s="150">
        <f t="shared" si="26"/>
        <v>0.11502808362733392</v>
      </c>
      <c r="M19" s="151">
        <f t="shared" si="27"/>
        <v>21.219000000000001</v>
      </c>
      <c r="N19" s="152">
        <f t="shared" si="28"/>
        <v>0.33500000000000002</v>
      </c>
      <c r="O19" s="152">
        <f t="shared" si="29"/>
        <v>14.714</v>
      </c>
      <c r="P19" s="153">
        <f t="shared" si="30"/>
        <v>544.20500000000004</v>
      </c>
      <c r="Q19" s="154">
        <f t="shared" si="31"/>
        <v>112</v>
      </c>
      <c r="R19" s="155">
        <f t="shared" si="32"/>
        <v>48.025005032990329</v>
      </c>
      <c r="S19" s="140">
        <f t="shared" si="33"/>
        <v>21</v>
      </c>
      <c r="T19" s="140">
        <f t="shared" si="34"/>
        <v>921</v>
      </c>
      <c r="U19" t="s">
        <v>116</v>
      </c>
      <c r="V19" t="s">
        <v>118</v>
      </c>
      <c r="W19" s="4" t="s">
        <v>116</v>
      </c>
      <c r="X19" s="4" t="s">
        <v>118</v>
      </c>
      <c r="Y19" s="4" t="s">
        <v>187</v>
      </c>
      <c r="Z19" s="4" t="s">
        <v>169</v>
      </c>
      <c r="AA19" s="4" t="s">
        <v>48</v>
      </c>
      <c r="AB19" s="4">
        <v>525</v>
      </c>
      <c r="AC19" s="4">
        <v>6259.3410000000003</v>
      </c>
      <c r="AD19" s="4">
        <v>2189.0059999999999</v>
      </c>
      <c r="AE19" s="4">
        <v>2.859</v>
      </c>
      <c r="AF19" s="4">
        <v>3.5</v>
      </c>
      <c r="AG19" s="4">
        <v>21.219000000000001</v>
      </c>
      <c r="AH19" s="4">
        <v>197.82465199999999</v>
      </c>
      <c r="AI19" s="4">
        <v>5.9744000000000002</v>
      </c>
      <c r="AJ19" s="4">
        <v>61.515211000000001</v>
      </c>
      <c r="AK19" s="4">
        <v>720</v>
      </c>
      <c r="AL19" s="4">
        <v>21</v>
      </c>
      <c r="AM19" s="4">
        <v>921</v>
      </c>
      <c r="AN19" s="4">
        <v>112</v>
      </c>
      <c r="AO19" s="4">
        <v>31.640854000000001</v>
      </c>
      <c r="AP19" s="4">
        <v>59504.9</v>
      </c>
      <c r="AQ19" s="4">
        <v>32652.3</v>
      </c>
      <c r="AR19" s="4">
        <v>45</v>
      </c>
      <c r="AS19" s="4">
        <v>29314</v>
      </c>
      <c r="AT19" s="4">
        <v>0.33500000000000002</v>
      </c>
      <c r="AU19" s="4">
        <v>14.714</v>
      </c>
      <c r="AV19" s="4">
        <v>48565</v>
      </c>
      <c r="AW19" s="4">
        <v>0</v>
      </c>
      <c r="AX19" s="27">
        <v>0.56000000000000005</v>
      </c>
      <c r="AY19">
        <v>0.81685714285714284</v>
      </c>
      <c r="AZ19" t="s">
        <v>67</v>
      </c>
      <c r="BA19" t="s">
        <v>179</v>
      </c>
      <c r="BB19">
        <v>1</v>
      </c>
      <c r="BC19" t="s">
        <v>251</v>
      </c>
      <c r="BD19">
        <v>8</v>
      </c>
      <c r="BE19">
        <v>59372.813999999998</v>
      </c>
      <c r="BF19">
        <v>0.10542436139206743</v>
      </c>
      <c r="BG19">
        <v>8.611664263426308E-2</v>
      </c>
      <c r="BH19">
        <v>111533.73700000002</v>
      </c>
      <c r="BI19">
        <v>5.6120606807965191E-2</v>
      </c>
      <c r="BJ19">
        <v>4.5842518532563568E-2</v>
      </c>
      <c r="BK19">
        <v>1</v>
      </c>
      <c r="BL19" t="s">
        <v>67</v>
      </c>
      <c r="BM19">
        <v>0</v>
      </c>
      <c r="BN19" t="s">
        <v>240</v>
      </c>
    </row>
    <row r="20" spans="1:66">
      <c r="A20" s="135" t="str">
        <f t="shared" si="20"/>
        <v>신흥교통</v>
      </c>
      <c r="B20" s="135" t="str">
        <f t="shared" si="1"/>
        <v>46</v>
      </c>
      <c r="C20" s="136" t="str">
        <f t="shared" si="21"/>
        <v>71바6276</v>
      </c>
      <c r="D20" s="110" t="str">
        <f t="shared" si="22"/>
        <v>대형</v>
      </c>
      <c r="E20" s="106" t="str">
        <f t="shared" si="16"/>
        <v>D</v>
      </c>
      <c r="F20" s="156">
        <f t="shared" si="17"/>
        <v>0.81571428571428573</v>
      </c>
      <c r="G20" s="157">
        <f t="shared" si="18"/>
        <v>1.7130000000000001</v>
      </c>
      <c r="H20" s="158">
        <f t="shared" si="19"/>
        <v>2.1</v>
      </c>
      <c r="I20" s="159">
        <f t="shared" si="23"/>
        <v>1038.4860000000001</v>
      </c>
      <c r="J20" s="160">
        <f t="shared" si="24"/>
        <v>2.5211880653914359E-2</v>
      </c>
      <c r="K20" s="160">
        <f t="shared" si="25"/>
        <v>0.49360130085476356</v>
      </c>
      <c r="L20" s="160">
        <f t="shared" si="26"/>
        <v>0.17140336990580515</v>
      </c>
      <c r="M20" s="161">
        <f t="shared" si="27"/>
        <v>21.02</v>
      </c>
      <c r="N20" s="162">
        <f t="shared" si="28"/>
        <v>0.86699999999999999</v>
      </c>
      <c r="O20" s="162">
        <f t="shared" si="29"/>
        <v>58.45</v>
      </c>
      <c r="P20" s="163">
        <f t="shared" si="30"/>
        <v>0.15666666666666668</v>
      </c>
      <c r="Q20" s="164">
        <f t="shared" si="31"/>
        <v>84</v>
      </c>
      <c r="R20" s="165">
        <f t="shared" si="32"/>
        <v>28.579336302633852</v>
      </c>
      <c r="S20" s="137">
        <f t="shared" si="33"/>
        <v>9</v>
      </c>
      <c r="T20" s="137">
        <f t="shared" si="34"/>
        <v>607</v>
      </c>
      <c r="U20" t="s">
        <v>116</v>
      </c>
      <c r="V20" s="5" t="s">
        <v>119</v>
      </c>
      <c r="W20" t="s">
        <v>116</v>
      </c>
      <c r="X20" s="5" t="s">
        <v>119</v>
      </c>
      <c r="Y20" t="s">
        <v>365</v>
      </c>
      <c r="Z20" t="s">
        <v>169</v>
      </c>
      <c r="AA20" t="s">
        <v>48</v>
      </c>
      <c r="AB20">
        <v>525</v>
      </c>
      <c r="AC20" s="1">
        <v>1038.4860000000001</v>
      </c>
      <c r="AD20" s="1">
        <v>606.12</v>
      </c>
      <c r="AE20" s="25">
        <v>1.7130000000000001</v>
      </c>
      <c r="AF20">
        <v>2.1</v>
      </c>
      <c r="AG20">
        <v>21.02</v>
      </c>
      <c r="AH20">
        <v>75.515270999999998</v>
      </c>
      <c r="AI20">
        <v>1.9038820000000001</v>
      </c>
      <c r="AJ20">
        <v>37.274436000000001</v>
      </c>
      <c r="AK20">
        <v>178</v>
      </c>
      <c r="AL20">
        <v>9</v>
      </c>
      <c r="AM20">
        <v>607</v>
      </c>
      <c r="AN20">
        <v>84</v>
      </c>
      <c r="AO20">
        <v>13.751999</v>
      </c>
      <c r="AP20">
        <v>1194.8</v>
      </c>
      <c r="AQ20">
        <v>9.4</v>
      </c>
      <c r="AR20">
        <v>49</v>
      </c>
      <c r="AS20">
        <v>29245</v>
      </c>
      <c r="AT20">
        <v>0.86699999999999999</v>
      </c>
      <c r="AU20">
        <v>58.45</v>
      </c>
      <c r="AV20">
        <v>7984</v>
      </c>
      <c r="AW20">
        <v>0</v>
      </c>
      <c r="AX20" s="26">
        <v>0.56000000000000005</v>
      </c>
      <c r="AY20">
        <v>0.81571428571428573</v>
      </c>
      <c r="AZ20" t="s">
        <v>67</v>
      </c>
      <c r="BA20" t="s">
        <v>188</v>
      </c>
      <c r="BB20">
        <v>1</v>
      </c>
      <c r="BC20" t="s">
        <v>285</v>
      </c>
      <c r="BD20">
        <v>4</v>
      </c>
      <c r="BE20">
        <v>18471.896000000001</v>
      </c>
      <c r="BF20">
        <v>5.6219783827280108E-2</v>
      </c>
      <c r="BG20">
        <v>4.5859280807681348E-2</v>
      </c>
      <c r="BH20">
        <v>111533.73700000002</v>
      </c>
      <c r="BI20">
        <v>9.3109585308703488E-3</v>
      </c>
      <c r="BJ20">
        <v>7.5950818873242419E-3</v>
      </c>
      <c r="BK20">
        <v>1</v>
      </c>
      <c r="BL20" t="s">
        <v>273</v>
      </c>
      <c r="BM20" t="s">
        <v>274</v>
      </c>
      <c r="BN20" t="s">
        <v>273</v>
      </c>
    </row>
    <row r="21" spans="1:66">
      <c r="A21" s="138" t="str">
        <f t="shared" si="20"/>
        <v>신흥교통</v>
      </c>
      <c r="B21" s="138" t="str">
        <f t="shared" si="1"/>
        <v>46</v>
      </c>
      <c r="C21" s="139" t="str">
        <f t="shared" si="21"/>
        <v>71바6284</v>
      </c>
      <c r="D21" s="127" t="str">
        <f t="shared" si="22"/>
        <v>대형</v>
      </c>
      <c r="E21" s="123" t="str">
        <f t="shared" si="16"/>
        <v>C</v>
      </c>
      <c r="F21" s="146">
        <f t="shared" si="17"/>
        <v>0.87894736842105259</v>
      </c>
      <c r="G21" s="147">
        <f t="shared" si="18"/>
        <v>1.67</v>
      </c>
      <c r="H21" s="148">
        <f t="shared" si="19"/>
        <v>1.9</v>
      </c>
      <c r="I21" s="149">
        <f t="shared" si="23"/>
        <v>1970.277</v>
      </c>
      <c r="J21" s="150">
        <f t="shared" si="24"/>
        <v>1.9311778978742155E-2</v>
      </c>
      <c r="K21" s="150">
        <f t="shared" si="25"/>
        <v>0.49517197383113837</v>
      </c>
      <c r="L21" s="150">
        <f t="shared" si="26"/>
        <v>0.19844925358211052</v>
      </c>
      <c r="M21" s="151">
        <f t="shared" si="27"/>
        <v>20.695</v>
      </c>
      <c r="N21" s="152">
        <f t="shared" si="28"/>
        <v>1.167</v>
      </c>
      <c r="O21" s="152">
        <f t="shared" si="29"/>
        <v>72.376000000000005</v>
      </c>
      <c r="P21" s="153">
        <f t="shared" si="30"/>
        <v>0</v>
      </c>
      <c r="Q21" s="154">
        <f t="shared" si="31"/>
        <v>70</v>
      </c>
      <c r="R21" s="155">
        <f t="shared" si="32"/>
        <v>27.535669925877279</v>
      </c>
      <c r="S21" s="140">
        <f t="shared" si="33"/>
        <v>23</v>
      </c>
      <c r="T21" s="140">
        <f t="shared" si="34"/>
        <v>1426</v>
      </c>
      <c r="U21" t="s">
        <v>116</v>
      </c>
      <c r="V21" s="5" t="s">
        <v>119</v>
      </c>
      <c r="W21" t="s">
        <v>116</v>
      </c>
      <c r="X21" s="5" t="s">
        <v>119</v>
      </c>
      <c r="Y21" t="s">
        <v>190</v>
      </c>
      <c r="Z21" t="s">
        <v>169</v>
      </c>
      <c r="AA21" t="s">
        <v>48</v>
      </c>
      <c r="AB21">
        <v>525</v>
      </c>
      <c r="AC21" s="1">
        <v>1970.277</v>
      </c>
      <c r="AD21" s="1">
        <v>1179.6289999999999</v>
      </c>
      <c r="AE21" s="25">
        <v>1.67</v>
      </c>
      <c r="AF21">
        <v>1.9</v>
      </c>
      <c r="AG21">
        <v>20.695</v>
      </c>
      <c r="AH21">
        <v>147.37637599999999</v>
      </c>
      <c r="AI21">
        <v>2.8460999999999999</v>
      </c>
      <c r="AJ21">
        <v>72.976651000000004</v>
      </c>
      <c r="AK21">
        <v>391</v>
      </c>
      <c r="AL21">
        <v>23</v>
      </c>
      <c r="AM21">
        <v>1426</v>
      </c>
      <c r="AN21">
        <v>70</v>
      </c>
      <c r="AO21">
        <v>13.369014999999999</v>
      </c>
      <c r="AP21">
        <v>271.89999999999998</v>
      </c>
      <c r="AQ21">
        <v>0</v>
      </c>
      <c r="AR21">
        <v>94</v>
      </c>
      <c r="AS21">
        <v>59128</v>
      </c>
      <c r="AT21">
        <v>1.167</v>
      </c>
      <c r="AU21">
        <v>72.376000000000005</v>
      </c>
      <c r="AV21">
        <v>0</v>
      </c>
      <c r="AW21">
        <v>0</v>
      </c>
      <c r="AX21" s="26">
        <v>0.56000000000000005</v>
      </c>
      <c r="AY21">
        <v>0.87894736842105259</v>
      </c>
      <c r="AZ21" t="s">
        <v>69</v>
      </c>
      <c r="BA21" t="s">
        <v>188</v>
      </c>
      <c r="BB21">
        <v>2</v>
      </c>
      <c r="BC21" t="s">
        <v>269</v>
      </c>
      <c r="BD21">
        <v>1</v>
      </c>
      <c r="BE21">
        <v>18471.896000000001</v>
      </c>
      <c r="BF21">
        <v>0.10666349572344928</v>
      </c>
      <c r="BG21">
        <v>9.3751598872715947E-2</v>
      </c>
      <c r="BH21">
        <v>111533.73700000002</v>
      </c>
      <c r="BI21">
        <v>1.766530067938098E-2</v>
      </c>
      <c r="BJ21">
        <v>1.5526869544508545E-2</v>
      </c>
      <c r="BK21">
        <v>1</v>
      </c>
      <c r="BL21" t="s">
        <v>69</v>
      </c>
      <c r="BM21">
        <v>0</v>
      </c>
      <c r="BN21" t="s">
        <v>240</v>
      </c>
    </row>
    <row r="22" spans="1:66">
      <c r="A22" s="135" t="str">
        <f t="shared" si="20"/>
        <v>신흥교통</v>
      </c>
      <c r="B22" s="135" t="str">
        <f t="shared" si="1"/>
        <v>46</v>
      </c>
      <c r="C22" s="136" t="str">
        <f t="shared" si="21"/>
        <v>71바6287</v>
      </c>
      <c r="D22" s="110" t="str">
        <f t="shared" si="22"/>
        <v>대형</v>
      </c>
      <c r="E22" s="106" t="str">
        <f t="shared" si="16"/>
        <v>B</v>
      </c>
      <c r="F22" s="156">
        <f t="shared" si="17"/>
        <v>0.92157894736842105</v>
      </c>
      <c r="G22" s="157">
        <f t="shared" si="18"/>
        <v>1.7509999999999999</v>
      </c>
      <c r="H22" s="158">
        <f t="shared" si="19"/>
        <v>1.9</v>
      </c>
      <c r="I22" s="159">
        <f t="shared" si="23"/>
        <v>2420.2310000000002</v>
      </c>
      <c r="J22" s="160">
        <f t="shared" si="24"/>
        <v>1.7836723497214164E-2</v>
      </c>
      <c r="K22" s="160">
        <f t="shared" si="25"/>
        <v>0.43944103714854971</v>
      </c>
      <c r="L22" s="160">
        <f t="shared" si="26"/>
        <v>0.25121568974201219</v>
      </c>
      <c r="M22" s="161">
        <f t="shared" si="27"/>
        <v>19.009</v>
      </c>
      <c r="N22" s="162">
        <f t="shared" si="28"/>
        <v>8.3000000000000004E-2</v>
      </c>
      <c r="O22" s="162">
        <f t="shared" si="29"/>
        <v>30.989000000000001</v>
      </c>
      <c r="P22" s="163">
        <f t="shared" si="30"/>
        <v>0</v>
      </c>
      <c r="Q22" s="164">
        <f t="shared" si="31"/>
        <v>74</v>
      </c>
      <c r="R22" s="165">
        <f t="shared" si="32"/>
        <v>27.111602672980236</v>
      </c>
      <c r="S22" s="137">
        <f t="shared" si="33"/>
        <v>2</v>
      </c>
      <c r="T22" s="137">
        <f t="shared" si="34"/>
        <v>750</v>
      </c>
      <c r="U22" t="s">
        <v>116</v>
      </c>
      <c r="V22" t="s">
        <v>119</v>
      </c>
      <c r="W22" s="4" t="s">
        <v>116</v>
      </c>
      <c r="X22" s="4" t="s">
        <v>119</v>
      </c>
      <c r="Y22" s="4" t="s">
        <v>191</v>
      </c>
      <c r="Z22" s="4" t="s">
        <v>169</v>
      </c>
      <c r="AA22" s="4" t="s">
        <v>48</v>
      </c>
      <c r="AB22" s="4">
        <v>525</v>
      </c>
      <c r="AC22" s="4">
        <v>2420.2310000000002</v>
      </c>
      <c r="AD22" s="4">
        <v>1382.19</v>
      </c>
      <c r="AE22" s="4">
        <v>1.7509999999999999</v>
      </c>
      <c r="AF22" s="4">
        <v>1.9</v>
      </c>
      <c r="AG22" s="4">
        <v>19.009</v>
      </c>
      <c r="AH22" s="4">
        <v>164.48413300000001</v>
      </c>
      <c r="AI22" s="4">
        <v>2.9338579999999999</v>
      </c>
      <c r="AJ22" s="4">
        <v>72.281077999999994</v>
      </c>
      <c r="AK22" s="4">
        <v>608</v>
      </c>
      <c r="AL22" s="4">
        <v>2</v>
      </c>
      <c r="AM22" s="4">
        <v>750</v>
      </c>
      <c r="AN22" s="4">
        <v>74</v>
      </c>
      <c r="AO22" s="4">
        <v>14.714069</v>
      </c>
      <c r="AP22" s="4">
        <v>579.6</v>
      </c>
      <c r="AQ22" s="4">
        <v>0</v>
      </c>
      <c r="AR22" s="4">
        <v>61</v>
      </c>
      <c r="AS22" s="4">
        <v>34159</v>
      </c>
      <c r="AT22" s="4">
        <v>8.3000000000000004E-2</v>
      </c>
      <c r="AU22" s="4">
        <v>30.989000000000001</v>
      </c>
      <c r="AV22" s="4">
        <v>21062</v>
      </c>
      <c r="AW22" s="4">
        <v>0</v>
      </c>
      <c r="AX22" s="27">
        <v>0.56000000000000005</v>
      </c>
      <c r="AY22">
        <v>0.92157894736842105</v>
      </c>
      <c r="AZ22" t="s">
        <v>68</v>
      </c>
      <c r="BA22" t="s">
        <v>188</v>
      </c>
      <c r="BB22">
        <v>1</v>
      </c>
      <c r="BC22" t="s">
        <v>189</v>
      </c>
      <c r="BD22">
        <v>6</v>
      </c>
      <c r="BE22">
        <v>18471.896000000001</v>
      </c>
      <c r="BF22">
        <v>0.1310223379343409</v>
      </c>
      <c r="BG22">
        <v>0.12074742827527943</v>
      </c>
      <c r="BH22">
        <v>111533.73700000002</v>
      </c>
      <c r="BI22">
        <v>2.1699541906320233E-2</v>
      </c>
      <c r="BJ22">
        <v>1.9997840988403542E-2</v>
      </c>
      <c r="BK22">
        <v>1</v>
      </c>
      <c r="BL22" t="s">
        <v>69</v>
      </c>
      <c r="BM22">
        <v>1</v>
      </c>
      <c r="BN22" t="s">
        <v>242</v>
      </c>
    </row>
    <row r="23" spans="1:66">
      <c r="A23" s="138" t="str">
        <f t="shared" si="20"/>
        <v>신흥교통</v>
      </c>
      <c r="B23" s="138" t="str">
        <f t="shared" si="1"/>
        <v>46</v>
      </c>
      <c r="C23" s="139" t="str">
        <f t="shared" si="21"/>
        <v>71바6288</v>
      </c>
      <c r="D23" s="127" t="str">
        <f t="shared" si="22"/>
        <v>저상</v>
      </c>
      <c r="E23" s="123" t="str">
        <f t="shared" si="16"/>
        <v>C</v>
      </c>
      <c r="F23" s="146">
        <f t="shared" si="17"/>
        <v>0.878</v>
      </c>
      <c r="G23" s="147">
        <f t="shared" si="18"/>
        <v>1.756</v>
      </c>
      <c r="H23" s="148">
        <f t="shared" si="19"/>
        <v>2</v>
      </c>
      <c r="I23" s="149">
        <f t="shared" si="23"/>
        <v>5375.7020000000002</v>
      </c>
      <c r="J23" s="150">
        <f t="shared" si="24"/>
        <v>1.2475126397991641E-2</v>
      </c>
      <c r="K23" s="150">
        <f t="shared" si="25"/>
        <v>0.51630860066304674</v>
      </c>
      <c r="L23" s="150">
        <f t="shared" si="26"/>
        <v>0.22062234848583495</v>
      </c>
      <c r="M23" s="151">
        <f t="shared" si="27"/>
        <v>18.960999999999999</v>
      </c>
      <c r="N23" s="152">
        <f t="shared" si="28"/>
        <v>7.4969999999999999</v>
      </c>
      <c r="O23" s="152">
        <f t="shared" si="29"/>
        <v>48.347000000000001</v>
      </c>
      <c r="P23" s="153">
        <f t="shared" si="30"/>
        <v>59.35</v>
      </c>
      <c r="Q23" s="154">
        <f t="shared" si="31"/>
        <v>100</v>
      </c>
      <c r="R23" s="155">
        <f t="shared" si="32"/>
        <v>27.630278201235381</v>
      </c>
      <c r="S23" s="140">
        <f t="shared" si="33"/>
        <v>403</v>
      </c>
      <c r="T23" s="140">
        <f t="shared" si="34"/>
        <v>2599</v>
      </c>
      <c r="U23" t="s">
        <v>116</v>
      </c>
      <c r="V23" s="5" t="s">
        <v>119</v>
      </c>
      <c r="W23" t="s">
        <v>116</v>
      </c>
      <c r="X23" s="5" t="s">
        <v>119</v>
      </c>
      <c r="Y23" t="s">
        <v>284</v>
      </c>
      <c r="Z23" t="s">
        <v>166</v>
      </c>
      <c r="AA23" t="s">
        <v>167</v>
      </c>
      <c r="AB23">
        <v>525</v>
      </c>
      <c r="AC23" s="1">
        <v>5375.7020000000002</v>
      </c>
      <c r="AD23" s="1">
        <v>3060.5459999999998</v>
      </c>
      <c r="AE23" s="25">
        <v>1.756</v>
      </c>
      <c r="AF23">
        <v>2</v>
      </c>
      <c r="AG23">
        <v>18.960999999999999</v>
      </c>
      <c r="AH23">
        <v>412.885516</v>
      </c>
      <c r="AI23">
        <v>5.1507990000000001</v>
      </c>
      <c r="AJ23">
        <v>213.176343</v>
      </c>
      <c r="AK23">
        <v>1186</v>
      </c>
      <c r="AL23">
        <v>403</v>
      </c>
      <c r="AM23">
        <v>2599</v>
      </c>
      <c r="AN23">
        <v>100</v>
      </c>
      <c r="AO23">
        <v>13.019836</v>
      </c>
      <c r="AP23">
        <v>12517.2</v>
      </c>
      <c r="AQ23">
        <v>3561</v>
      </c>
      <c r="AR23">
        <v>296</v>
      </c>
      <c r="AS23">
        <v>178598</v>
      </c>
      <c r="AT23">
        <v>7.4969999999999999</v>
      </c>
      <c r="AU23">
        <v>48.347000000000001</v>
      </c>
      <c r="AV23">
        <v>0</v>
      </c>
      <c r="AW23">
        <v>0</v>
      </c>
      <c r="AX23" s="26">
        <v>0.55000000000000004</v>
      </c>
      <c r="AY23">
        <v>0.878</v>
      </c>
      <c r="AZ23" t="s">
        <v>69</v>
      </c>
      <c r="BA23" t="s">
        <v>188</v>
      </c>
      <c r="BB23">
        <v>3</v>
      </c>
      <c r="BC23" t="s">
        <v>366</v>
      </c>
      <c r="BD23">
        <v>1</v>
      </c>
      <c r="BE23">
        <v>18471.896000000001</v>
      </c>
      <c r="BF23">
        <v>0.29102058608385412</v>
      </c>
      <c r="BG23">
        <v>0.2555160745816239</v>
      </c>
      <c r="BH23">
        <v>111533.73700000002</v>
      </c>
      <c r="BI23">
        <v>4.8197990532676219E-2</v>
      </c>
      <c r="BJ23">
        <v>4.2317835687689723E-2</v>
      </c>
      <c r="BK23">
        <v>1</v>
      </c>
      <c r="BL23" t="s">
        <v>69</v>
      </c>
      <c r="BM23">
        <v>0</v>
      </c>
      <c r="BN23" t="s">
        <v>240</v>
      </c>
    </row>
    <row r="24" spans="1:66">
      <c r="A24" s="135" t="str">
        <f t="shared" si="20"/>
        <v>신흥교통</v>
      </c>
      <c r="B24" s="135" t="str">
        <f t="shared" si="1"/>
        <v>46</v>
      </c>
      <c r="C24" s="136" t="str">
        <f t="shared" si="21"/>
        <v>71바6289</v>
      </c>
      <c r="D24" s="110" t="str">
        <f t="shared" si="22"/>
        <v>대형</v>
      </c>
      <c r="E24" s="106" t="str">
        <f t="shared" si="16"/>
        <v>C</v>
      </c>
      <c r="F24" s="156">
        <f t="shared" si="17"/>
        <v>0.88818181818181807</v>
      </c>
      <c r="G24" s="157">
        <f t="shared" si="18"/>
        <v>1.954</v>
      </c>
      <c r="H24" s="158">
        <f t="shared" si="19"/>
        <v>2.2000000000000002</v>
      </c>
      <c r="I24" s="159">
        <f t="shared" si="23"/>
        <v>2933.6759999999999</v>
      </c>
      <c r="J24" s="160">
        <f t="shared" si="24"/>
        <v>1.9569664604559375E-2</v>
      </c>
      <c r="K24" s="160">
        <f t="shared" si="25"/>
        <v>0.46062819340980721</v>
      </c>
      <c r="L24" s="160">
        <f t="shared" si="26"/>
        <v>0.19293200748821615</v>
      </c>
      <c r="M24" s="161">
        <f t="shared" si="27"/>
        <v>15.842000000000001</v>
      </c>
      <c r="N24" s="162">
        <f t="shared" si="28"/>
        <v>3.4000000000000002E-2</v>
      </c>
      <c r="O24" s="162">
        <f t="shared" si="29"/>
        <v>17.963999999999999</v>
      </c>
      <c r="P24" s="163">
        <f t="shared" si="30"/>
        <v>0</v>
      </c>
      <c r="Q24" s="164">
        <f t="shared" si="31"/>
        <v>72</v>
      </c>
      <c r="R24" s="165">
        <f t="shared" si="32"/>
        <v>26.569667071115429</v>
      </c>
      <c r="S24" s="137">
        <f t="shared" si="33"/>
        <v>1</v>
      </c>
      <c r="T24" s="137">
        <f t="shared" si="34"/>
        <v>527</v>
      </c>
      <c r="U24" t="s">
        <v>116</v>
      </c>
      <c r="V24" s="5" t="s">
        <v>119</v>
      </c>
      <c r="W24" t="s">
        <v>116</v>
      </c>
      <c r="X24" s="5" t="s">
        <v>119</v>
      </c>
      <c r="Y24" t="s">
        <v>192</v>
      </c>
      <c r="Z24" t="s">
        <v>169</v>
      </c>
      <c r="AA24" t="s">
        <v>48</v>
      </c>
      <c r="AB24">
        <v>525</v>
      </c>
      <c r="AC24" s="1">
        <v>2933.6759999999999</v>
      </c>
      <c r="AD24" s="1">
        <v>1501.008</v>
      </c>
      <c r="AE24" s="25">
        <v>1.954</v>
      </c>
      <c r="AF24">
        <v>2.2000000000000002</v>
      </c>
      <c r="AG24">
        <v>15.842000000000001</v>
      </c>
      <c r="AH24">
        <v>212.41636399999999</v>
      </c>
      <c r="AI24">
        <v>4.156917</v>
      </c>
      <c r="AJ24">
        <v>97.844965999999999</v>
      </c>
      <c r="AK24">
        <v>566</v>
      </c>
      <c r="AL24">
        <v>1</v>
      </c>
      <c r="AM24">
        <v>527</v>
      </c>
      <c r="AN24">
        <v>72</v>
      </c>
      <c r="AO24">
        <v>13.810969</v>
      </c>
      <c r="AP24">
        <v>904.7</v>
      </c>
      <c r="AQ24">
        <v>0</v>
      </c>
      <c r="AR24">
        <v>79</v>
      </c>
      <c r="AS24">
        <v>52470</v>
      </c>
      <c r="AT24">
        <v>3.4000000000000002E-2</v>
      </c>
      <c r="AU24">
        <v>17.963999999999999</v>
      </c>
      <c r="AV24">
        <v>23538</v>
      </c>
      <c r="AW24">
        <v>0</v>
      </c>
      <c r="AX24" s="26">
        <v>0.56000000000000005</v>
      </c>
      <c r="AY24">
        <v>0.88818181818181807</v>
      </c>
      <c r="AZ24" t="s">
        <v>69</v>
      </c>
      <c r="BA24" t="s">
        <v>188</v>
      </c>
      <c r="BB24">
        <v>1</v>
      </c>
      <c r="BC24" t="s">
        <v>270</v>
      </c>
      <c r="BD24">
        <v>6</v>
      </c>
      <c r="BE24">
        <v>18471.896000000001</v>
      </c>
      <c r="BF24">
        <v>0.15881834761304414</v>
      </c>
      <c r="BG24">
        <v>0.14105956874358555</v>
      </c>
      <c r="BH24">
        <v>111533.73700000002</v>
      </c>
      <c r="BI24">
        <v>2.6303036900843728E-2</v>
      </c>
      <c r="BJ24">
        <v>2.3361879138294836E-2</v>
      </c>
      <c r="BK24">
        <v>1</v>
      </c>
      <c r="BL24" t="s">
        <v>69</v>
      </c>
      <c r="BM24">
        <v>0</v>
      </c>
      <c r="BN24" t="s">
        <v>240</v>
      </c>
    </row>
    <row r="25" spans="1:66">
      <c r="A25" s="138" t="str">
        <f t="shared" si="20"/>
        <v>신흥교통</v>
      </c>
      <c r="B25" s="138" t="str">
        <f t="shared" si="1"/>
        <v>46</v>
      </c>
      <c r="C25" s="139" t="str">
        <f t="shared" si="21"/>
        <v>71바6292</v>
      </c>
      <c r="D25" s="127" t="str">
        <f t="shared" si="22"/>
        <v>대형</v>
      </c>
      <c r="E25" s="123" t="str">
        <f t="shared" si="16"/>
        <v>F</v>
      </c>
      <c r="F25" s="146">
        <f t="shared" si="17"/>
        <v>0.78909090909090907</v>
      </c>
      <c r="G25" s="147">
        <f t="shared" si="18"/>
        <v>1.736</v>
      </c>
      <c r="H25" s="148">
        <f t="shared" si="19"/>
        <v>2.2000000000000002</v>
      </c>
      <c r="I25" s="149">
        <f t="shared" si="23"/>
        <v>1804.259</v>
      </c>
      <c r="J25" s="150">
        <f t="shared" si="24"/>
        <v>1.0778550371441112E-2</v>
      </c>
      <c r="K25" s="150">
        <f t="shared" si="25"/>
        <v>0.48976565194913851</v>
      </c>
      <c r="L25" s="150">
        <f t="shared" si="26"/>
        <v>0.18955150008951044</v>
      </c>
      <c r="M25" s="151">
        <f t="shared" si="27"/>
        <v>20.344000000000001</v>
      </c>
      <c r="N25" s="152" t="str">
        <f t="shared" si="28"/>
        <v>속도계이상</v>
      </c>
      <c r="O25" s="152" t="str">
        <f t="shared" si="29"/>
        <v>속도계이상</v>
      </c>
      <c r="P25" s="153">
        <f t="shared" si="30"/>
        <v>0</v>
      </c>
      <c r="Q25" s="154">
        <f t="shared" si="31"/>
        <v>77</v>
      </c>
      <c r="R25" s="155">
        <f t="shared" si="32"/>
        <v>28.260967734351329</v>
      </c>
      <c r="S25" s="140" t="str">
        <f t="shared" si="33"/>
        <v>속도계이상</v>
      </c>
      <c r="T25" s="140" t="str">
        <f t="shared" si="34"/>
        <v>속도계이상</v>
      </c>
      <c r="U25" t="s">
        <v>116</v>
      </c>
      <c r="V25" t="s">
        <v>119</v>
      </c>
      <c r="W25" s="4" t="s">
        <v>116</v>
      </c>
      <c r="X25" s="4" t="s">
        <v>119</v>
      </c>
      <c r="Y25" s="4" t="s">
        <v>193</v>
      </c>
      <c r="Z25" s="4" t="s">
        <v>169</v>
      </c>
      <c r="AA25" s="4" t="s">
        <v>48</v>
      </c>
      <c r="AB25" s="4">
        <v>525</v>
      </c>
      <c r="AC25" s="4">
        <v>1804.259</v>
      </c>
      <c r="AD25" s="4">
        <v>1039.3030000000001</v>
      </c>
      <c r="AE25" s="4">
        <v>1.736</v>
      </c>
      <c r="AF25" s="4">
        <v>2.2000000000000002</v>
      </c>
      <c r="AG25" s="4">
        <v>20.344000000000001</v>
      </c>
      <c r="AH25" s="4">
        <v>127.824703</v>
      </c>
      <c r="AI25" s="4">
        <v>1.3777649999999999</v>
      </c>
      <c r="AJ25" s="4">
        <v>62.604149</v>
      </c>
      <c r="AK25" s="4">
        <v>342</v>
      </c>
      <c r="AL25" s="4">
        <v>51</v>
      </c>
      <c r="AM25" s="4">
        <v>1509</v>
      </c>
      <c r="AN25" s="4">
        <v>77</v>
      </c>
      <c r="AO25" s="4">
        <v>14.115104000000001</v>
      </c>
      <c r="AP25" s="4">
        <v>1267</v>
      </c>
      <c r="AQ25" s="4">
        <v>0</v>
      </c>
      <c r="AR25" s="4">
        <v>80</v>
      </c>
      <c r="AS25" s="4">
        <v>47260</v>
      </c>
      <c r="AT25" s="4">
        <v>2.827</v>
      </c>
      <c r="AU25" s="4">
        <v>83.635000000000005</v>
      </c>
      <c r="AV25" s="4">
        <v>0</v>
      </c>
      <c r="AW25" s="4">
        <v>17</v>
      </c>
      <c r="AX25" s="27">
        <v>0.56000000000000005</v>
      </c>
      <c r="AY25">
        <v>0.78909090909090907</v>
      </c>
      <c r="AZ25" t="s">
        <v>70</v>
      </c>
      <c r="BA25" t="s">
        <v>188</v>
      </c>
      <c r="BB25">
        <v>1</v>
      </c>
      <c r="BC25" t="s">
        <v>271</v>
      </c>
      <c r="BD25">
        <v>1</v>
      </c>
      <c r="BE25">
        <v>18471.896000000001</v>
      </c>
      <c r="BF25">
        <v>9.7675896399589943E-2</v>
      </c>
      <c r="BG25">
        <v>7.7075161886221877E-2</v>
      </c>
      <c r="BH25">
        <v>111533.73700000002</v>
      </c>
      <c r="BI25">
        <v>1.6176800388208991E-2</v>
      </c>
      <c r="BJ25">
        <v>1.2764966124514004E-2</v>
      </c>
      <c r="BK25">
        <v>1</v>
      </c>
      <c r="BL25" t="s">
        <v>70</v>
      </c>
      <c r="BM25">
        <v>0</v>
      </c>
      <c r="BN25" t="s">
        <v>240</v>
      </c>
    </row>
    <row r="26" spans="1:66">
      <c r="A26" s="135" t="str">
        <f t="shared" si="20"/>
        <v>신흥교통</v>
      </c>
      <c r="B26" s="135" t="str">
        <f t="shared" si="1"/>
        <v>46</v>
      </c>
      <c r="C26" s="136" t="str">
        <f t="shared" si="21"/>
        <v>71바6293</v>
      </c>
      <c r="D26" s="110" t="str">
        <f t="shared" si="22"/>
        <v>저상</v>
      </c>
      <c r="E26" s="106" t="str">
        <f t="shared" si="16"/>
        <v>C</v>
      </c>
      <c r="F26" s="156">
        <f t="shared" si="17"/>
        <v>0.86826086956521753</v>
      </c>
      <c r="G26" s="157">
        <f t="shared" si="18"/>
        <v>1.9970000000000001</v>
      </c>
      <c r="H26" s="158">
        <f t="shared" si="19"/>
        <v>2.2999999999999998</v>
      </c>
      <c r="I26" s="159">
        <f t="shared" si="23"/>
        <v>2929.2649999999999</v>
      </c>
      <c r="J26" s="160">
        <f t="shared" si="24"/>
        <v>5.1880753514694459E-3</v>
      </c>
      <c r="K26" s="160">
        <f t="shared" si="25"/>
        <v>0.52114478513589169</v>
      </c>
      <c r="L26" s="160">
        <f t="shared" si="26"/>
        <v>0.18434658523554545</v>
      </c>
      <c r="M26" s="161">
        <f t="shared" si="27"/>
        <v>15.872</v>
      </c>
      <c r="N26" s="162">
        <f t="shared" si="28"/>
        <v>4.0279999999999996</v>
      </c>
      <c r="O26" s="162">
        <f t="shared" si="29"/>
        <v>50.695</v>
      </c>
      <c r="P26" s="163">
        <f t="shared" si="30"/>
        <v>0</v>
      </c>
      <c r="Q26" s="164">
        <f t="shared" si="31"/>
        <v>71</v>
      </c>
      <c r="R26" s="165">
        <f t="shared" si="32"/>
        <v>27.679104884490112</v>
      </c>
      <c r="S26" s="137">
        <f t="shared" si="33"/>
        <v>118</v>
      </c>
      <c r="T26" s="137">
        <f t="shared" si="34"/>
        <v>1485</v>
      </c>
      <c r="U26" t="s">
        <v>116</v>
      </c>
      <c r="V26" s="5" t="s">
        <v>119</v>
      </c>
      <c r="W26" t="s">
        <v>116</v>
      </c>
      <c r="X26" s="5" t="s">
        <v>119</v>
      </c>
      <c r="Y26" t="s">
        <v>272</v>
      </c>
      <c r="Z26" t="s">
        <v>166</v>
      </c>
      <c r="AA26" t="s">
        <v>167</v>
      </c>
      <c r="AB26">
        <v>525</v>
      </c>
      <c r="AC26" s="1">
        <v>2929.2649999999999</v>
      </c>
      <c r="AD26" s="1">
        <v>1467.135</v>
      </c>
      <c r="AE26" s="25">
        <v>1.9970000000000001</v>
      </c>
      <c r="AF26">
        <v>2.2999999999999998</v>
      </c>
      <c r="AG26">
        <v>15.872</v>
      </c>
      <c r="AH26">
        <v>223.42582200000001</v>
      </c>
      <c r="AI26">
        <v>1.1591499999999999</v>
      </c>
      <c r="AJ26">
        <v>116.437202</v>
      </c>
      <c r="AK26">
        <v>540</v>
      </c>
      <c r="AL26">
        <v>118</v>
      </c>
      <c r="AM26">
        <v>1485</v>
      </c>
      <c r="AN26">
        <v>71</v>
      </c>
      <c r="AO26">
        <v>13.110682000000001</v>
      </c>
      <c r="AP26">
        <v>732.3</v>
      </c>
      <c r="AQ26">
        <v>0</v>
      </c>
      <c r="AR26">
        <v>156</v>
      </c>
      <c r="AS26">
        <v>102723</v>
      </c>
      <c r="AT26">
        <v>4.0279999999999996</v>
      </c>
      <c r="AU26">
        <v>50.695</v>
      </c>
      <c r="AV26">
        <v>0</v>
      </c>
      <c r="AW26">
        <v>0</v>
      </c>
      <c r="AX26" s="26">
        <v>0.55000000000000004</v>
      </c>
      <c r="AY26">
        <v>0.86826086956521753</v>
      </c>
      <c r="AZ26" t="s">
        <v>69</v>
      </c>
      <c r="BA26" t="s">
        <v>188</v>
      </c>
      <c r="BB26">
        <v>4</v>
      </c>
      <c r="BC26" t="s">
        <v>367</v>
      </c>
      <c r="BD26">
        <v>1</v>
      </c>
      <c r="BE26">
        <v>18471.896000000001</v>
      </c>
      <c r="BF26">
        <v>0.15857955241844149</v>
      </c>
      <c r="BG26">
        <v>0.13768842007809901</v>
      </c>
      <c r="BH26">
        <v>111533.73700000002</v>
      </c>
      <c r="BI26">
        <v>2.6263488329096328E-2</v>
      </c>
      <c r="BJ26">
        <v>2.2803559214437118E-2</v>
      </c>
      <c r="BK26">
        <v>1</v>
      </c>
      <c r="BL26" t="s">
        <v>67</v>
      </c>
      <c r="BM26">
        <v>1</v>
      </c>
      <c r="BN26" t="s">
        <v>242</v>
      </c>
    </row>
    <row r="27" spans="1:66">
      <c r="A27" s="138" t="str">
        <f t="shared" si="20"/>
        <v>신흥교통</v>
      </c>
      <c r="B27" s="138" t="str">
        <f t="shared" si="1"/>
        <v>82</v>
      </c>
      <c r="C27" s="139" t="str">
        <f t="shared" si="21"/>
        <v>70바4007</v>
      </c>
      <c r="D27" s="127" t="str">
        <f t="shared" si="22"/>
        <v>대형</v>
      </c>
      <c r="E27" s="123" t="str">
        <f t="shared" si="16"/>
        <v>F</v>
      </c>
      <c r="F27" s="146">
        <f t="shared" si="17"/>
        <v>0.69320000000000004</v>
      </c>
      <c r="G27" s="147">
        <f t="shared" si="18"/>
        <v>1.7330000000000001</v>
      </c>
      <c r="H27" s="148">
        <f t="shared" si="19"/>
        <v>2.5</v>
      </c>
      <c r="I27" s="149">
        <f t="shared" si="23"/>
        <v>2723.4479999999999</v>
      </c>
      <c r="J27" s="150">
        <f t="shared" si="24"/>
        <v>1.4705772128645109E-2</v>
      </c>
      <c r="K27" s="150">
        <f t="shared" si="25"/>
        <v>0.38008539115897039</v>
      </c>
      <c r="L27" s="150">
        <f t="shared" si="26"/>
        <v>0.19166879631995912</v>
      </c>
      <c r="M27" s="151">
        <f t="shared" si="27"/>
        <v>20.245999999999999</v>
      </c>
      <c r="N27" s="152">
        <f t="shared" si="28"/>
        <v>0.66100000000000003</v>
      </c>
      <c r="O27" s="152">
        <f t="shared" si="29"/>
        <v>28.934000000000001</v>
      </c>
      <c r="P27" s="153">
        <f t="shared" si="30"/>
        <v>0</v>
      </c>
      <c r="Q27" s="154">
        <f t="shared" si="31"/>
        <v>73</v>
      </c>
      <c r="R27" s="155">
        <f t="shared" si="32"/>
        <v>28.107280484011344</v>
      </c>
      <c r="S27" s="140">
        <f t="shared" si="33"/>
        <v>18</v>
      </c>
      <c r="T27" s="140">
        <f t="shared" si="34"/>
        <v>788</v>
      </c>
      <c r="U27" t="s">
        <v>116</v>
      </c>
      <c r="V27" t="s">
        <v>120</v>
      </c>
      <c r="W27" t="s">
        <v>116</v>
      </c>
      <c r="X27" s="4" t="s">
        <v>120</v>
      </c>
      <c r="Y27" s="4" t="s">
        <v>171</v>
      </c>
      <c r="Z27" s="4" t="s">
        <v>169</v>
      </c>
      <c r="AA27" s="4" t="s">
        <v>48</v>
      </c>
      <c r="AB27" s="4">
        <v>525</v>
      </c>
      <c r="AC27" s="4">
        <v>2723.4479999999999</v>
      </c>
      <c r="AD27" s="4">
        <v>1571.2539999999999</v>
      </c>
      <c r="AE27" s="4">
        <v>1.7330000000000001</v>
      </c>
      <c r="AF27" s="4">
        <v>2.5</v>
      </c>
      <c r="AG27" s="4">
        <v>20.245999999999999</v>
      </c>
      <c r="AH27" s="4">
        <v>160.10135199999999</v>
      </c>
      <c r="AI27" s="4">
        <v>2.3544139999999998</v>
      </c>
      <c r="AJ27" s="4">
        <v>60.852184999999999</v>
      </c>
      <c r="AK27" s="4">
        <v>522</v>
      </c>
      <c r="AL27" s="4">
        <v>18</v>
      </c>
      <c r="AM27" s="4">
        <v>788</v>
      </c>
      <c r="AN27" s="4">
        <v>73</v>
      </c>
      <c r="AO27" s="4">
        <v>17.010774000000001</v>
      </c>
      <c r="AP27" s="4">
        <v>545.9</v>
      </c>
      <c r="AQ27" s="4">
        <v>0</v>
      </c>
      <c r="AR27" s="4">
        <v>17</v>
      </c>
      <c r="AS27" s="4">
        <v>9523</v>
      </c>
      <c r="AT27" s="4">
        <v>0.66100000000000003</v>
      </c>
      <c r="AU27" s="4">
        <v>28.934000000000001</v>
      </c>
      <c r="AV27" s="4">
        <v>23627</v>
      </c>
      <c r="AW27" s="4">
        <v>0</v>
      </c>
      <c r="AX27" s="27">
        <v>0.56000000000000005</v>
      </c>
      <c r="AY27">
        <v>0.69320000000000004</v>
      </c>
      <c r="AZ27" t="s">
        <v>70</v>
      </c>
      <c r="BA27" t="s">
        <v>253</v>
      </c>
      <c r="BB27">
        <v>1</v>
      </c>
      <c r="BC27" t="s">
        <v>254</v>
      </c>
      <c r="BD27">
        <v>5</v>
      </c>
      <c r="BE27">
        <v>4989.3379999999997</v>
      </c>
      <c r="BF27">
        <v>0.54585357817008995</v>
      </c>
      <c r="BG27">
        <v>0.37838570038750635</v>
      </c>
      <c r="BH27">
        <v>111533.73700000002</v>
      </c>
      <c r="BI27">
        <v>2.4418154302495929E-2</v>
      </c>
      <c r="BJ27">
        <v>1.6926664562490177E-2</v>
      </c>
      <c r="BK27">
        <v>1</v>
      </c>
      <c r="BL27" t="s">
        <v>70</v>
      </c>
      <c r="BM27">
        <v>0</v>
      </c>
      <c r="BN27" t="s">
        <v>240</v>
      </c>
    </row>
    <row r="28" spans="1:66">
      <c r="A28" s="135" t="str">
        <f t="shared" si="20"/>
        <v>신흥교통</v>
      </c>
      <c r="B28" s="135" t="str">
        <f t="shared" si="1"/>
        <v>82</v>
      </c>
      <c r="C28" s="136" t="str">
        <f t="shared" si="21"/>
        <v>71바6256</v>
      </c>
      <c r="D28" s="110" t="str">
        <f t="shared" si="22"/>
        <v>대형</v>
      </c>
      <c r="E28" s="106" t="str">
        <f t="shared" si="16"/>
        <v>B</v>
      </c>
      <c r="F28" s="156">
        <f t="shared" si="17"/>
        <v>0.9</v>
      </c>
      <c r="G28" s="157">
        <f t="shared" si="18"/>
        <v>2.25</v>
      </c>
      <c r="H28" s="158">
        <f t="shared" si="19"/>
        <v>2.5</v>
      </c>
      <c r="I28" s="159">
        <f t="shared" si="23"/>
        <v>2265.89</v>
      </c>
      <c r="J28" s="160">
        <f t="shared" si="24"/>
        <v>1.8497430985410589E-2</v>
      </c>
      <c r="K28" s="160">
        <f t="shared" si="25"/>
        <v>0.43107332699538581</v>
      </c>
      <c r="L28" s="160">
        <f t="shared" si="26"/>
        <v>0.18535762989377244</v>
      </c>
      <c r="M28" s="161">
        <f t="shared" si="27"/>
        <v>14.554</v>
      </c>
      <c r="N28" s="162">
        <f t="shared" si="28"/>
        <v>0.48499999999999999</v>
      </c>
      <c r="O28" s="162">
        <f t="shared" si="29"/>
        <v>38.527999999999999</v>
      </c>
      <c r="P28" s="163">
        <f t="shared" si="30"/>
        <v>0</v>
      </c>
      <c r="Q28" s="164">
        <f t="shared" si="31"/>
        <v>68</v>
      </c>
      <c r="R28" s="165">
        <f t="shared" si="32"/>
        <v>28.867795944053576</v>
      </c>
      <c r="S28" s="137">
        <f t="shared" si="33"/>
        <v>11</v>
      </c>
      <c r="T28" s="137">
        <f t="shared" si="34"/>
        <v>873</v>
      </c>
      <c r="U28" t="s">
        <v>116</v>
      </c>
      <c r="V28" t="s">
        <v>120</v>
      </c>
      <c r="W28" s="4" t="s">
        <v>116</v>
      </c>
      <c r="X28" s="4" t="s">
        <v>120</v>
      </c>
      <c r="Y28" s="4" t="s">
        <v>241</v>
      </c>
      <c r="Z28" s="4" t="s">
        <v>169</v>
      </c>
      <c r="AA28" s="4" t="s">
        <v>48</v>
      </c>
      <c r="AB28" s="4">
        <v>525</v>
      </c>
      <c r="AC28" s="4">
        <v>2265.89</v>
      </c>
      <c r="AD28" s="4">
        <v>1007.083</v>
      </c>
      <c r="AE28" s="4">
        <v>2.25</v>
      </c>
      <c r="AF28" s="4">
        <v>2.5</v>
      </c>
      <c r="AG28" s="4">
        <v>14.554</v>
      </c>
      <c r="AH28" s="4">
        <v>142.60137</v>
      </c>
      <c r="AI28" s="4">
        <v>2.637759</v>
      </c>
      <c r="AJ28" s="4">
        <v>61.471646999999997</v>
      </c>
      <c r="AK28" s="4">
        <v>420</v>
      </c>
      <c r="AL28" s="4">
        <v>11</v>
      </c>
      <c r="AM28" s="4">
        <v>873</v>
      </c>
      <c r="AN28" s="4">
        <v>68</v>
      </c>
      <c r="AO28" s="4">
        <v>15.889678999999999</v>
      </c>
      <c r="AP28" s="4">
        <v>896.6</v>
      </c>
      <c r="AQ28" s="4">
        <v>0</v>
      </c>
      <c r="AR28" s="4">
        <v>31</v>
      </c>
      <c r="AS28" s="4">
        <v>16622</v>
      </c>
      <c r="AT28" s="4">
        <v>0.48499999999999999</v>
      </c>
      <c r="AU28" s="4">
        <v>38.527999999999999</v>
      </c>
      <c r="AV28" s="4">
        <v>19368</v>
      </c>
      <c r="AW28" s="4">
        <v>0</v>
      </c>
      <c r="AX28" s="27">
        <v>0.56000000000000005</v>
      </c>
      <c r="AY28">
        <v>0.9</v>
      </c>
      <c r="AZ28" t="s">
        <v>68</v>
      </c>
      <c r="BA28" t="s">
        <v>253</v>
      </c>
      <c r="BB28">
        <v>1</v>
      </c>
      <c r="BC28" t="s">
        <v>345</v>
      </c>
      <c r="BD28">
        <v>4</v>
      </c>
      <c r="BE28">
        <v>4989.3379999999997</v>
      </c>
      <c r="BF28">
        <v>0.45414642182991011</v>
      </c>
      <c r="BG28">
        <v>0.40873177964691909</v>
      </c>
      <c r="BH28">
        <v>111533.73700000002</v>
      </c>
      <c r="BI28">
        <v>2.031573639463008E-2</v>
      </c>
      <c r="BJ28">
        <v>1.8284162755167071E-2</v>
      </c>
      <c r="BK28">
        <v>1</v>
      </c>
      <c r="BL28" t="s">
        <v>69</v>
      </c>
      <c r="BM28">
        <v>1</v>
      </c>
      <c r="BN28" t="s">
        <v>242</v>
      </c>
    </row>
    <row r="29" spans="1:66">
      <c r="A29" s="138" t="str">
        <f t="shared" si="20"/>
        <v>신흥교통</v>
      </c>
      <c r="B29" s="138" t="str">
        <f t="shared" si="1"/>
        <v>93</v>
      </c>
      <c r="C29" s="139" t="str">
        <f t="shared" si="21"/>
        <v>70바4005</v>
      </c>
      <c r="D29" s="127" t="str">
        <f t="shared" si="22"/>
        <v>대형</v>
      </c>
      <c r="E29" s="123" t="str">
        <f t="shared" si="16"/>
        <v>A</v>
      </c>
      <c r="F29" s="146">
        <f t="shared" si="17"/>
        <v>0.96571428571428564</v>
      </c>
      <c r="G29" s="147">
        <f t="shared" si="18"/>
        <v>2.028</v>
      </c>
      <c r="H29" s="148">
        <f t="shared" si="19"/>
        <v>2.1</v>
      </c>
      <c r="I29" s="149">
        <f t="shared" si="23"/>
        <v>3055.62</v>
      </c>
      <c r="J29" s="150">
        <f t="shared" si="24"/>
        <v>5.0328595430809475E-2</v>
      </c>
      <c r="K29" s="150">
        <f t="shared" si="25"/>
        <v>0.38267832171844446</v>
      </c>
      <c r="L29" s="150">
        <f t="shared" si="26"/>
        <v>0.19570496331350104</v>
      </c>
      <c r="M29" s="151">
        <f t="shared" si="27"/>
        <v>15.488</v>
      </c>
      <c r="N29" s="152">
        <f t="shared" si="28"/>
        <v>0</v>
      </c>
      <c r="O29" s="152">
        <f t="shared" si="29"/>
        <v>7.625</v>
      </c>
      <c r="P29" s="153">
        <f t="shared" si="30"/>
        <v>0</v>
      </c>
      <c r="Q29" s="154">
        <f t="shared" si="31"/>
        <v>76</v>
      </c>
      <c r="R29" s="155">
        <f t="shared" si="32"/>
        <v>27.147181064533363</v>
      </c>
      <c r="S29" s="140">
        <f t="shared" si="33"/>
        <v>0</v>
      </c>
      <c r="T29" s="140">
        <f t="shared" si="34"/>
        <v>233</v>
      </c>
      <c r="U29" t="s">
        <v>116</v>
      </c>
      <c r="V29" s="5" t="s">
        <v>121</v>
      </c>
      <c r="W29" t="s">
        <v>116</v>
      </c>
      <c r="X29" s="5" t="s">
        <v>121</v>
      </c>
      <c r="Y29" t="s">
        <v>194</v>
      </c>
      <c r="Z29" t="s">
        <v>169</v>
      </c>
      <c r="AA29" t="s">
        <v>48</v>
      </c>
      <c r="AB29">
        <v>525</v>
      </c>
      <c r="AC29" s="1">
        <v>3055.62</v>
      </c>
      <c r="AD29" s="1">
        <v>1506.567</v>
      </c>
      <c r="AE29" s="25">
        <v>2.028</v>
      </c>
      <c r="AF29">
        <v>2.1</v>
      </c>
      <c r="AG29">
        <v>15.488</v>
      </c>
      <c r="AH29">
        <v>198.51660699999999</v>
      </c>
      <c r="AI29">
        <v>9.9910619999999994</v>
      </c>
      <c r="AJ29">
        <v>75.968001999999998</v>
      </c>
      <c r="AK29">
        <v>598</v>
      </c>
      <c r="AL29">
        <v>0</v>
      </c>
      <c r="AM29">
        <v>233</v>
      </c>
      <c r="AN29">
        <v>76</v>
      </c>
      <c r="AO29">
        <v>15.392263</v>
      </c>
      <c r="AP29">
        <v>1260</v>
      </c>
      <c r="AQ29">
        <v>0</v>
      </c>
      <c r="AR29">
        <v>10</v>
      </c>
      <c r="AS29">
        <v>5268</v>
      </c>
      <c r="AT29">
        <v>0</v>
      </c>
      <c r="AU29">
        <v>7.625</v>
      </c>
      <c r="AV29">
        <v>26428</v>
      </c>
      <c r="AW29">
        <v>0</v>
      </c>
      <c r="AX29" s="26">
        <v>0.56000000000000005</v>
      </c>
      <c r="AY29">
        <v>0.96571428571428564</v>
      </c>
      <c r="AZ29" t="s">
        <v>66</v>
      </c>
      <c r="BA29" t="s">
        <v>255</v>
      </c>
      <c r="BB29">
        <v>2</v>
      </c>
      <c r="BC29" t="s">
        <v>256</v>
      </c>
      <c r="BD29">
        <v>4</v>
      </c>
      <c r="BE29">
        <v>10859.100999999999</v>
      </c>
      <c r="BF29">
        <v>0.28138793441556537</v>
      </c>
      <c r="BG29">
        <v>0.27174034809274594</v>
      </c>
      <c r="BH29">
        <v>111533.73700000002</v>
      </c>
      <c r="BI29">
        <v>2.7396374246834384E-2</v>
      </c>
      <c r="BJ29">
        <v>2.6457069986942916E-2</v>
      </c>
      <c r="BK29">
        <v>1</v>
      </c>
      <c r="BL29" t="s">
        <v>68</v>
      </c>
      <c r="BM29">
        <v>1</v>
      </c>
      <c r="BN29" t="s">
        <v>242</v>
      </c>
    </row>
    <row r="30" spans="1:66">
      <c r="A30" s="135" t="str">
        <f t="shared" si="20"/>
        <v>신흥교통</v>
      </c>
      <c r="B30" s="135" t="str">
        <f t="shared" si="1"/>
        <v>93</v>
      </c>
      <c r="C30" s="136" t="str">
        <f t="shared" si="21"/>
        <v>70바4017</v>
      </c>
      <c r="D30" s="110" t="str">
        <f t="shared" si="22"/>
        <v>대형</v>
      </c>
      <c r="E30" s="106" t="str">
        <f t="shared" si="16"/>
        <v>S</v>
      </c>
      <c r="F30" s="156">
        <f t="shared" si="17"/>
        <v>1.0365</v>
      </c>
      <c r="G30" s="157">
        <f t="shared" si="18"/>
        <v>2.073</v>
      </c>
      <c r="H30" s="158">
        <f t="shared" si="19"/>
        <v>2</v>
      </c>
      <c r="I30" s="159">
        <f t="shared" si="23"/>
        <v>2227.41</v>
      </c>
      <c r="J30" s="160">
        <f t="shared" si="24"/>
        <v>3.445248549027477E-2</v>
      </c>
      <c r="K30" s="160">
        <f t="shared" si="25"/>
        <v>0.35733801507870111</v>
      </c>
      <c r="L30" s="160">
        <f t="shared" si="26"/>
        <v>0.1275023457737911</v>
      </c>
      <c r="M30" s="161">
        <f t="shared" si="27"/>
        <v>15.207000000000001</v>
      </c>
      <c r="N30" s="162">
        <f t="shared" si="28"/>
        <v>0.18</v>
      </c>
      <c r="O30" s="162">
        <f t="shared" si="29"/>
        <v>13.244</v>
      </c>
      <c r="P30" s="163">
        <f t="shared" si="30"/>
        <v>0</v>
      </c>
      <c r="Q30" s="164">
        <f t="shared" si="31"/>
        <v>79</v>
      </c>
      <c r="R30" s="165">
        <f t="shared" si="32"/>
        <v>27.401056966977162</v>
      </c>
      <c r="S30" s="137">
        <f t="shared" si="33"/>
        <v>4</v>
      </c>
      <c r="T30" s="137">
        <f t="shared" si="34"/>
        <v>295</v>
      </c>
      <c r="U30" t="s">
        <v>116</v>
      </c>
      <c r="V30" t="s">
        <v>121</v>
      </c>
      <c r="W30" t="s">
        <v>116</v>
      </c>
      <c r="X30" s="4" t="s">
        <v>121</v>
      </c>
      <c r="Y30" s="4" t="s">
        <v>195</v>
      </c>
      <c r="Z30" s="4" t="s">
        <v>169</v>
      </c>
      <c r="AA30" s="4" t="s">
        <v>48</v>
      </c>
      <c r="AB30" s="4">
        <v>525</v>
      </c>
      <c r="AC30" s="4">
        <v>2227.41</v>
      </c>
      <c r="AD30" s="4">
        <v>1074.425</v>
      </c>
      <c r="AE30" s="4">
        <v>2.073</v>
      </c>
      <c r="AF30" s="4">
        <v>2</v>
      </c>
      <c r="AG30" s="4">
        <v>15.207000000000001</v>
      </c>
      <c r="AH30" s="4">
        <v>133.653289</v>
      </c>
      <c r="AI30" s="4">
        <v>4.6046880000000003</v>
      </c>
      <c r="AJ30" s="4">
        <v>47.759400999999997</v>
      </c>
      <c r="AK30" s="4">
        <v>284</v>
      </c>
      <c r="AL30" s="4">
        <v>4</v>
      </c>
      <c r="AM30" s="4">
        <v>295</v>
      </c>
      <c r="AN30" s="4">
        <v>79</v>
      </c>
      <c r="AO30" s="4">
        <v>16.665583000000002</v>
      </c>
      <c r="AP30" s="4">
        <v>1794.3</v>
      </c>
      <c r="AQ30" s="4">
        <v>0</v>
      </c>
      <c r="AR30" s="4">
        <v>10</v>
      </c>
      <c r="AS30" s="4">
        <v>3087</v>
      </c>
      <c r="AT30" s="4">
        <v>0.18</v>
      </c>
      <c r="AU30" s="4">
        <v>13.244</v>
      </c>
      <c r="AV30" s="4">
        <v>17463</v>
      </c>
      <c r="AW30" s="4">
        <v>0</v>
      </c>
      <c r="AX30" s="27">
        <v>0.56000000000000005</v>
      </c>
      <c r="AY30">
        <v>1.0365</v>
      </c>
      <c r="AZ30" t="s">
        <v>71</v>
      </c>
      <c r="BA30" t="s">
        <v>255</v>
      </c>
      <c r="BB30">
        <v>2</v>
      </c>
      <c r="BC30" t="s">
        <v>323</v>
      </c>
      <c r="BD30">
        <v>5</v>
      </c>
      <c r="BE30">
        <v>10859.100999999999</v>
      </c>
      <c r="BF30">
        <v>0.20511918988505587</v>
      </c>
      <c r="BG30">
        <v>0.21260604031586042</v>
      </c>
      <c r="BH30">
        <v>111533.73700000002</v>
      </c>
      <c r="BI30">
        <v>1.997072867736871E-2</v>
      </c>
      <c r="BJ30">
        <v>2.0699660274092667E-2</v>
      </c>
      <c r="BK30">
        <v>1</v>
      </c>
      <c r="BL30" t="s">
        <v>68</v>
      </c>
      <c r="BM30">
        <v>2</v>
      </c>
      <c r="BN30" t="s">
        <v>242</v>
      </c>
    </row>
    <row r="31" spans="1:66">
      <c r="A31" s="138" t="str">
        <f t="shared" si="20"/>
        <v>신흥교통</v>
      </c>
      <c r="B31" s="138" t="str">
        <f t="shared" si="1"/>
        <v>93</v>
      </c>
      <c r="C31" s="139" t="str">
        <f t="shared" si="21"/>
        <v>71바6296</v>
      </c>
      <c r="D31" s="127" t="str">
        <f t="shared" si="22"/>
        <v>대형</v>
      </c>
      <c r="E31" s="123" t="str">
        <f t="shared" si="16"/>
        <v>A</v>
      </c>
      <c r="F31" s="146">
        <f t="shared" si="17"/>
        <v>0.96789473684210525</v>
      </c>
      <c r="G31" s="147">
        <f t="shared" si="18"/>
        <v>1.839</v>
      </c>
      <c r="H31" s="148">
        <f t="shared" si="19"/>
        <v>1.9</v>
      </c>
      <c r="I31" s="149">
        <f t="shared" si="23"/>
        <v>2566.6089999999999</v>
      </c>
      <c r="J31" s="150">
        <f t="shared" si="24"/>
        <v>3.1379330695168829E-2</v>
      </c>
      <c r="K31" s="150">
        <f t="shared" si="25"/>
        <v>0.36053689547444168</v>
      </c>
      <c r="L31" s="150">
        <f t="shared" si="26"/>
        <v>0.18467947396740214</v>
      </c>
      <c r="M31" s="151">
        <f t="shared" si="27"/>
        <v>17.786000000000001</v>
      </c>
      <c r="N31" s="152">
        <f t="shared" si="28"/>
        <v>0</v>
      </c>
      <c r="O31" s="152">
        <f t="shared" si="29"/>
        <v>5.6109999999999998</v>
      </c>
      <c r="P31" s="153">
        <f t="shared" si="30"/>
        <v>0</v>
      </c>
      <c r="Q31" s="154">
        <f t="shared" si="31"/>
        <v>73</v>
      </c>
      <c r="R31" s="155">
        <f t="shared" si="32"/>
        <v>27.131637410035196</v>
      </c>
      <c r="S31" s="140">
        <f t="shared" si="33"/>
        <v>0</v>
      </c>
      <c r="T31" s="140">
        <f t="shared" si="34"/>
        <v>144</v>
      </c>
      <c r="U31" t="s">
        <v>116</v>
      </c>
      <c r="V31" t="s">
        <v>121</v>
      </c>
      <c r="W31" s="4" t="s">
        <v>116</v>
      </c>
      <c r="X31" s="4" t="s">
        <v>121</v>
      </c>
      <c r="Y31" s="4" t="s">
        <v>196</v>
      </c>
      <c r="Z31" s="4" t="s">
        <v>169</v>
      </c>
      <c r="AA31" s="4" t="s">
        <v>48</v>
      </c>
      <c r="AB31" s="4">
        <v>525</v>
      </c>
      <c r="AC31" s="4">
        <v>2566.6089999999999</v>
      </c>
      <c r="AD31" s="4">
        <v>1395.82</v>
      </c>
      <c r="AE31" s="4">
        <v>1.839</v>
      </c>
      <c r="AF31" s="4">
        <v>1.9</v>
      </c>
      <c r="AG31" s="4">
        <v>17.786000000000001</v>
      </c>
      <c r="AH31" s="4">
        <v>155.56800899999999</v>
      </c>
      <c r="AI31" s="4">
        <v>4.8816199999999998</v>
      </c>
      <c r="AJ31" s="4">
        <v>56.088006999999998</v>
      </c>
      <c r="AK31" s="4">
        <v>474</v>
      </c>
      <c r="AL31" s="4">
        <v>0</v>
      </c>
      <c r="AM31" s="4">
        <v>144</v>
      </c>
      <c r="AN31" s="4">
        <v>73</v>
      </c>
      <c r="AO31" s="4">
        <v>16.498308000000002</v>
      </c>
      <c r="AP31" s="4">
        <v>3006.9</v>
      </c>
      <c r="AQ31" s="4">
        <v>0</v>
      </c>
      <c r="AR31" s="4">
        <v>6</v>
      </c>
      <c r="AS31" s="4">
        <v>2290</v>
      </c>
      <c r="AT31" s="4">
        <v>0</v>
      </c>
      <c r="AU31" s="4">
        <v>5.6109999999999998</v>
      </c>
      <c r="AV31" s="4">
        <v>23057</v>
      </c>
      <c r="AW31" s="4">
        <v>0</v>
      </c>
      <c r="AX31" s="4">
        <v>0.56000000000000005</v>
      </c>
      <c r="AY31">
        <v>0.96789473684210525</v>
      </c>
      <c r="AZ31" t="s">
        <v>66</v>
      </c>
      <c r="BA31" t="s">
        <v>255</v>
      </c>
      <c r="BB31">
        <v>1</v>
      </c>
      <c r="BC31" t="s">
        <v>258</v>
      </c>
      <c r="BD31">
        <v>6</v>
      </c>
      <c r="BE31">
        <v>10859.100999999999</v>
      </c>
      <c r="BF31">
        <v>0.23635556939750355</v>
      </c>
      <c r="BG31">
        <v>0.22876731164316264</v>
      </c>
      <c r="BH31">
        <v>111533.73700000002</v>
      </c>
      <c r="BI31">
        <v>2.3011951980054245E-2</v>
      </c>
      <c r="BJ31">
        <v>2.2273147205957768E-2</v>
      </c>
      <c r="BK31">
        <v>1</v>
      </c>
      <c r="BL31" t="s">
        <v>68</v>
      </c>
      <c r="BM31">
        <v>1</v>
      </c>
      <c r="BN31" t="s">
        <v>242</v>
      </c>
    </row>
    <row r="32" spans="1:66">
      <c r="A32" s="135" t="str">
        <f t="shared" si="20"/>
        <v>신흥교통</v>
      </c>
      <c r="B32" s="135" t="str">
        <f t="shared" si="1"/>
        <v>93</v>
      </c>
      <c r="C32" s="136" t="str">
        <f t="shared" si="21"/>
        <v>71바6300</v>
      </c>
      <c r="D32" s="110" t="str">
        <f t="shared" si="22"/>
        <v>대형</v>
      </c>
      <c r="E32" s="106" t="str">
        <f t="shared" si="16"/>
        <v>S</v>
      </c>
      <c r="F32" s="156">
        <f t="shared" si="17"/>
        <v>1.206</v>
      </c>
      <c r="G32" s="157">
        <f t="shared" si="18"/>
        <v>2.4119999999999999</v>
      </c>
      <c r="H32" s="158">
        <f t="shared" si="19"/>
        <v>2</v>
      </c>
      <c r="I32" s="159">
        <f t="shared" si="23"/>
        <v>3009.462</v>
      </c>
      <c r="J32" s="160">
        <f t="shared" si="24"/>
        <v>5.772325132707725E-2</v>
      </c>
      <c r="K32" s="160">
        <f t="shared" si="25"/>
        <v>0.34826990164719718</v>
      </c>
      <c r="L32" s="160">
        <f t="shared" si="26"/>
        <v>0.21831144570026137</v>
      </c>
      <c r="M32" s="161">
        <f t="shared" si="27"/>
        <v>11.476000000000001</v>
      </c>
      <c r="N32" s="162">
        <f t="shared" si="28"/>
        <v>0</v>
      </c>
      <c r="O32" s="162">
        <f t="shared" si="29"/>
        <v>6.8780000000000001</v>
      </c>
      <c r="P32" s="163">
        <f t="shared" si="30"/>
        <v>0</v>
      </c>
      <c r="Q32" s="164">
        <f t="shared" si="31"/>
        <v>77</v>
      </c>
      <c r="R32" s="165">
        <f t="shared" si="32"/>
        <v>26.532018842617376</v>
      </c>
      <c r="S32" s="137">
        <f t="shared" si="33"/>
        <v>0</v>
      </c>
      <c r="T32" s="137">
        <f t="shared" si="34"/>
        <v>207</v>
      </c>
      <c r="U32" t="s">
        <v>116</v>
      </c>
      <c r="V32" s="5" t="s">
        <v>121</v>
      </c>
      <c r="W32" t="s">
        <v>116</v>
      </c>
      <c r="X32" s="5" t="s">
        <v>121</v>
      </c>
      <c r="Y32" t="s">
        <v>288</v>
      </c>
      <c r="Z32" t="s">
        <v>169</v>
      </c>
      <c r="AA32" t="s">
        <v>48</v>
      </c>
      <c r="AB32">
        <v>525</v>
      </c>
      <c r="AC32" s="1">
        <v>3009.462</v>
      </c>
      <c r="AD32" s="1">
        <v>1247.48</v>
      </c>
      <c r="AE32" s="25">
        <v>2.4119999999999999</v>
      </c>
      <c r="AF32">
        <v>2</v>
      </c>
      <c r="AG32">
        <v>11.476000000000001</v>
      </c>
      <c r="AH32">
        <v>190.95327700000001</v>
      </c>
      <c r="AI32">
        <v>11.022444</v>
      </c>
      <c r="AJ32">
        <v>66.503279000000006</v>
      </c>
      <c r="AK32">
        <v>657</v>
      </c>
      <c r="AL32">
        <v>0</v>
      </c>
      <c r="AM32">
        <v>207</v>
      </c>
      <c r="AN32">
        <v>77</v>
      </c>
      <c r="AO32">
        <v>15.760199999999999</v>
      </c>
      <c r="AP32">
        <v>2957.5</v>
      </c>
      <c r="AQ32">
        <v>0</v>
      </c>
      <c r="AR32">
        <v>9</v>
      </c>
      <c r="AS32">
        <v>2965</v>
      </c>
      <c r="AT32">
        <v>0</v>
      </c>
      <c r="AU32">
        <v>6.8780000000000001</v>
      </c>
      <c r="AV32">
        <v>25524</v>
      </c>
      <c r="AW32">
        <v>0</v>
      </c>
      <c r="AX32">
        <v>0.56000000000000005</v>
      </c>
      <c r="AY32">
        <v>1.206</v>
      </c>
      <c r="AZ32" t="s">
        <v>71</v>
      </c>
      <c r="BA32" t="s">
        <v>255</v>
      </c>
      <c r="BB32">
        <v>1</v>
      </c>
      <c r="BC32" t="s">
        <v>257</v>
      </c>
      <c r="BD32">
        <v>4</v>
      </c>
      <c r="BE32">
        <v>10859.100999999999</v>
      </c>
      <c r="BF32">
        <v>0.27713730630187527</v>
      </c>
      <c r="BG32">
        <v>0.33422759140006159</v>
      </c>
      <c r="BH32">
        <v>111533.73700000002</v>
      </c>
      <c r="BI32">
        <v>2.6982526372267068E-2</v>
      </c>
      <c r="BJ32">
        <v>3.254092680495408E-2</v>
      </c>
      <c r="BK32">
        <v>1</v>
      </c>
      <c r="BL32" t="s">
        <v>66</v>
      </c>
      <c r="BM32">
        <v>1</v>
      </c>
      <c r="BN32" t="s">
        <v>242</v>
      </c>
    </row>
    <row r="33" spans="1:66">
      <c r="A33" s="138" t="str">
        <f t="shared" si="20"/>
        <v>신흥교통</v>
      </c>
      <c r="B33" s="138" t="str">
        <f t="shared" si="1"/>
        <v>예비</v>
      </c>
      <c r="C33" s="139" t="str">
        <f t="shared" si="21"/>
        <v>70바4010</v>
      </c>
      <c r="D33" s="127" t="str">
        <f t="shared" si="22"/>
        <v>대형</v>
      </c>
      <c r="E33" s="123" t="str">
        <f t="shared" si="16"/>
        <v>F</v>
      </c>
      <c r="F33" s="146">
        <f t="shared" si="17"/>
        <v>0.74999999999999989</v>
      </c>
      <c r="G33" s="147">
        <f t="shared" si="18"/>
        <v>1.65</v>
      </c>
      <c r="H33" s="148">
        <f t="shared" si="19"/>
        <v>2.2000000000000002</v>
      </c>
      <c r="I33" s="149">
        <f t="shared" si="23"/>
        <v>1017.8339999999999</v>
      </c>
      <c r="J33" s="150">
        <f t="shared" si="24"/>
        <v>2.3255971387525276E-2</v>
      </c>
      <c r="K33" s="150">
        <f t="shared" si="25"/>
        <v>0.45846980631023376</v>
      </c>
      <c r="L33" s="150">
        <f t="shared" si="26"/>
        <v>0.19846065271940219</v>
      </c>
      <c r="M33" s="151">
        <f t="shared" si="27"/>
        <v>21.082000000000001</v>
      </c>
      <c r="N33" s="152">
        <f t="shared" si="28"/>
        <v>2.161</v>
      </c>
      <c r="O33" s="152">
        <f t="shared" si="29"/>
        <v>43.917000000000002</v>
      </c>
      <c r="P33" s="153">
        <f t="shared" si="30"/>
        <v>3.1916666666666669</v>
      </c>
      <c r="Q33" s="154">
        <f t="shared" si="31"/>
        <v>90</v>
      </c>
      <c r="R33" s="155">
        <f t="shared" si="32"/>
        <v>27.582739288597754</v>
      </c>
      <c r="S33" s="140">
        <f t="shared" si="33"/>
        <v>22</v>
      </c>
      <c r="T33" s="140">
        <f t="shared" si="34"/>
        <v>447</v>
      </c>
      <c r="U33" t="s">
        <v>116</v>
      </c>
      <c r="V33" t="s">
        <v>259</v>
      </c>
      <c r="W33" t="s">
        <v>116</v>
      </c>
      <c r="X33" s="4" t="s">
        <v>259</v>
      </c>
      <c r="Y33" s="4" t="s">
        <v>238</v>
      </c>
      <c r="Z33" s="4" t="s">
        <v>169</v>
      </c>
      <c r="AA33" s="4" t="s">
        <v>48</v>
      </c>
      <c r="AB33" s="4">
        <v>525</v>
      </c>
      <c r="AC33" s="4">
        <v>1017.8339999999999</v>
      </c>
      <c r="AD33" s="4">
        <v>616.77599999999995</v>
      </c>
      <c r="AE33" s="4">
        <v>1.65</v>
      </c>
      <c r="AF33" s="4">
        <v>2.2000000000000002</v>
      </c>
      <c r="AG33" s="4">
        <v>21.082000000000001</v>
      </c>
      <c r="AH33" s="4">
        <v>71.199993000000006</v>
      </c>
      <c r="AI33" s="4">
        <v>1.6558250000000001</v>
      </c>
      <c r="AJ33" s="4">
        <v>32.643047000000003</v>
      </c>
      <c r="AK33" s="4">
        <v>202</v>
      </c>
      <c r="AL33" s="4">
        <v>22</v>
      </c>
      <c r="AM33" s="4">
        <v>447</v>
      </c>
      <c r="AN33" s="4">
        <v>90</v>
      </c>
      <c r="AO33" s="4">
        <v>14.295422</v>
      </c>
      <c r="AP33" s="4">
        <v>2098</v>
      </c>
      <c r="AQ33" s="4">
        <v>191.5</v>
      </c>
      <c r="AR33" s="4">
        <v>34</v>
      </c>
      <c r="AS33" s="4">
        <v>19870</v>
      </c>
      <c r="AT33" s="4">
        <v>2.161</v>
      </c>
      <c r="AU33" s="4">
        <v>43.917000000000002</v>
      </c>
      <c r="AV33" s="4">
        <v>0</v>
      </c>
      <c r="AW33" s="4">
        <v>0</v>
      </c>
      <c r="AX33" s="4">
        <v>0.56000000000000005</v>
      </c>
      <c r="AY33">
        <v>0.74999999999999989</v>
      </c>
      <c r="AZ33" t="s">
        <v>70</v>
      </c>
      <c r="BA33" t="s">
        <v>260</v>
      </c>
      <c r="BB33">
        <v>9</v>
      </c>
      <c r="BC33" t="s">
        <v>368</v>
      </c>
      <c r="BD33">
        <v>1</v>
      </c>
      <c r="BE33">
        <v>1017.8339999999999</v>
      </c>
      <c r="BF33">
        <v>1</v>
      </c>
      <c r="BG33">
        <v>0.74999999999999989</v>
      </c>
      <c r="BH33">
        <v>111533.73700000002</v>
      </c>
      <c r="BI33">
        <v>9.1257948256499265E-3</v>
      </c>
      <c r="BJ33">
        <v>6.844346119237444E-3</v>
      </c>
      <c r="BK33">
        <v>1</v>
      </c>
      <c r="BL33" t="s">
        <v>67</v>
      </c>
      <c r="BM33">
        <v>-1</v>
      </c>
      <c r="BN33" t="s">
        <v>237</v>
      </c>
    </row>
  </sheetData>
  <sortState xmlns:xlrd2="http://schemas.microsoft.com/office/spreadsheetml/2017/richdata2" ref="U5:AX33">
    <sortCondition ref="Y5:Y33"/>
    <sortCondition ref="U5:U33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5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9"/>
      <c r="B1" s="30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9"/>
      <c r="R1" s="209"/>
    </row>
    <row r="2" spans="1:78" ht="45" customHeight="1">
      <c r="A2" s="10" t="s">
        <v>32</v>
      </c>
      <c r="B2" s="31"/>
      <c r="C2" s="95"/>
      <c r="D2" s="102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10"/>
      <c r="R2" s="210"/>
      <c r="S2" s="10"/>
      <c r="T2" s="10"/>
      <c r="U2" s="10"/>
      <c r="V2" s="10"/>
      <c r="W2" s="10"/>
      <c r="X2" s="10"/>
      <c r="Y2" s="10"/>
    </row>
    <row r="3" spans="1:78" ht="30.75" customHeight="1">
      <c r="A3" s="21" t="s">
        <v>153</v>
      </c>
      <c r="B3" s="32"/>
      <c r="E3" s="11"/>
      <c r="F3" s="8"/>
      <c r="G3" s="11"/>
      <c r="H3" s="11"/>
      <c r="X3" s="11"/>
      <c r="Y3" s="11"/>
    </row>
    <row r="4" spans="1:78" ht="54">
      <c r="A4" s="116" t="s">
        <v>38</v>
      </c>
      <c r="B4" s="117" t="s">
        <v>49</v>
      </c>
      <c r="C4" s="118" t="s">
        <v>139</v>
      </c>
      <c r="D4" s="118" t="s">
        <v>154</v>
      </c>
      <c r="E4" s="119" t="s">
        <v>143</v>
      </c>
      <c r="F4" s="117" t="s">
        <v>147</v>
      </c>
      <c r="G4" s="119" t="s">
        <v>145</v>
      </c>
      <c r="H4" s="119" t="s">
        <v>149</v>
      </c>
      <c r="I4" s="120" t="s">
        <v>151</v>
      </c>
      <c r="J4" s="119" t="s">
        <v>11</v>
      </c>
      <c r="K4" s="119" t="s">
        <v>12</v>
      </c>
      <c r="L4" s="119" t="s">
        <v>13</v>
      </c>
      <c r="M4" s="119" t="s">
        <v>73</v>
      </c>
      <c r="N4" s="119" t="s">
        <v>6</v>
      </c>
      <c r="O4" s="119" t="s">
        <v>7</v>
      </c>
      <c r="P4" s="119" t="s">
        <v>159</v>
      </c>
      <c r="Q4" s="212" t="s">
        <v>43</v>
      </c>
      <c r="R4" s="212" t="s">
        <v>44</v>
      </c>
      <c r="S4" s="13"/>
      <c r="T4" s="261" t="s">
        <v>42</v>
      </c>
      <c r="U4" s="261" t="s">
        <v>156</v>
      </c>
      <c r="V4" s="261" t="s">
        <v>157</v>
      </c>
      <c r="W4" s="262" t="s">
        <v>3</v>
      </c>
      <c r="X4" s="263" t="s">
        <v>19</v>
      </c>
      <c r="Y4" s="261" t="s">
        <v>8</v>
      </c>
      <c r="Z4" s="261" t="s">
        <v>15</v>
      </c>
      <c r="AA4" s="261" t="s">
        <v>2</v>
      </c>
      <c r="AB4" s="261" t="s">
        <v>20</v>
      </c>
      <c r="AC4" s="261" t="s">
        <v>21</v>
      </c>
      <c r="AD4" s="261" t="s">
        <v>22</v>
      </c>
      <c r="AE4" s="261" t="s">
        <v>23</v>
      </c>
      <c r="AF4" s="261" t="s">
        <v>24</v>
      </c>
      <c r="AG4" s="261" t="s">
        <v>17</v>
      </c>
      <c r="AH4" s="261" t="s">
        <v>25</v>
      </c>
      <c r="AI4" s="261" t="s">
        <v>39</v>
      </c>
      <c r="AJ4" s="261" t="s">
        <v>27</v>
      </c>
      <c r="AK4" s="261" t="s">
        <v>40</v>
      </c>
      <c r="AL4" s="261" t="s">
        <v>41</v>
      </c>
      <c r="AM4" s="264" t="s">
        <v>296</v>
      </c>
      <c r="AN4" s="265"/>
      <c r="AO4" s="266" t="s">
        <v>164</v>
      </c>
      <c r="AP4" s="266" t="s">
        <v>297</v>
      </c>
      <c r="AQ4" s="283" t="s">
        <v>144</v>
      </c>
      <c r="AR4" s="284" t="s">
        <v>31</v>
      </c>
      <c r="AS4" s="283" t="s">
        <v>0</v>
      </c>
      <c r="AT4" s="284" t="s">
        <v>9</v>
      </c>
      <c r="AU4" s="283" t="s">
        <v>29</v>
      </c>
      <c r="AV4" s="283" t="s">
        <v>157</v>
      </c>
      <c r="AW4" s="285" t="s">
        <v>65</v>
      </c>
      <c r="AX4" s="285" t="s">
        <v>298</v>
      </c>
      <c r="AY4" s="267" t="s">
        <v>124</v>
      </c>
      <c r="AZ4" s="268" t="s">
        <v>299</v>
      </c>
      <c r="BA4" s="286" t="s">
        <v>300</v>
      </c>
      <c r="BB4" s="286" t="s">
        <v>301</v>
      </c>
      <c r="BC4" s="269" t="s">
        <v>302</v>
      </c>
      <c r="BD4" s="270">
        <v>10</v>
      </c>
      <c r="BE4" s="271" t="s">
        <v>136</v>
      </c>
      <c r="BF4" s="287" t="s">
        <v>137</v>
      </c>
      <c r="BG4" s="288" t="s">
        <v>138</v>
      </c>
      <c r="BH4" s="289"/>
      <c r="BI4" s="272" t="s">
        <v>0</v>
      </c>
      <c r="BJ4" s="273" t="s">
        <v>74</v>
      </c>
      <c r="BK4" s="274" t="s">
        <v>65</v>
      </c>
      <c r="BL4" s="274" t="s">
        <v>155</v>
      </c>
      <c r="BM4" s="275" t="s">
        <v>141</v>
      </c>
      <c r="BN4" s="273" t="s">
        <v>146</v>
      </c>
      <c r="BO4" s="275" t="s">
        <v>144</v>
      </c>
      <c r="BP4" s="275" t="s">
        <v>148</v>
      </c>
      <c r="BQ4" s="276" t="s">
        <v>150</v>
      </c>
      <c r="BR4" s="275" t="s">
        <v>11</v>
      </c>
      <c r="BS4" s="275" t="s">
        <v>12</v>
      </c>
      <c r="BT4" s="275" t="s">
        <v>13</v>
      </c>
      <c r="BU4" s="275" t="s">
        <v>105</v>
      </c>
      <c r="BV4" s="275" t="s">
        <v>6</v>
      </c>
      <c r="BW4" s="275" t="s">
        <v>7</v>
      </c>
      <c r="BX4" s="275" t="s">
        <v>158</v>
      </c>
      <c r="BY4" s="277" t="s">
        <v>160</v>
      </c>
      <c r="BZ4" s="277" t="s">
        <v>161</v>
      </c>
    </row>
    <row r="5" spans="1:78" ht="16.5">
      <c r="A5" s="121" t="str">
        <f>BI5</f>
        <v>신흥교통</v>
      </c>
      <c r="B5" s="122" t="str">
        <f>IF(BJ5="NULL", E5, BJ5)</f>
        <v>권병헌</v>
      </c>
      <c r="C5" s="123" t="str">
        <f>BK5</f>
        <v>S</v>
      </c>
      <c r="D5" s="124">
        <f>BL5</f>
        <v>1.1832916591847729</v>
      </c>
      <c r="E5" s="125">
        <f>U5</f>
        <v>1100</v>
      </c>
      <c r="F5" s="126" t="str">
        <f t="shared" ref="F5:I6" si="0">BN5</f>
        <v>93</v>
      </c>
      <c r="G5" s="127" t="str">
        <f t="shared" si="0"/>
        <v>71바6300</v>
      </c>
      <c r="H5" s="128">
        <f t="shared" si="0"/>
        <v>2</v>
      </c>
      <c r="I5" s="129">
        <f t="shared" si="0"/>
        <v>1202.904</v>
      </c>
      <c r="J5" s="130">
        <f>AB5/AA5</f>
        <v>7.0485323305776906E-2</v>
      </c>
      <c r="K5" s="130">
        <f>AC5/AA5</f>
        <v>0.33423574952454399</v>
      </c>
      <c r="L5" s="130">
        <f>AD5/I5</f>
        <v>0.23692663753716006</v>
      </c>
      <c r="M5" s="131">
        <f>Z5</f>
        <v>11.382</v>
      </c>
      <c r="N5" s="132">
        <f>BV5</f>
        <v>0</v>
      </c>
      <c r="O5" s="132">
        <f>BW5</f>
        <v>1.1638501493053477</v>
      </c>
      <c r="P5" s="213">
        <f>AK5</f>
        <v>1</v>
      </c>
      <c r="Q5" s="214">
        <f>AE5</f>
        <v>0</v>
      </c>
      <c r="R5" s="214">
        <f>AF5</f>
        <v>14</v>
      </c>
      <c r="T5" s="278">
        <v>525</v>
      </c>
      <c r="U5" s="278">
        <v>1100</v>
      </c>
      <c r="V5" s="278" t="s">
        <v>289</v>
      </c>
      <c r="W5" s="279">
        <v>1202.904</v>
      </c>
      <c r="X5" s="278">
        <v>512.47299999999996</v>
      </c>
      <c r="Y5" s="278">
        <v>2.347</v>
      </c>
      <c r="Z5" s="278">
        <v>11.382</v>
      </c>
      <c r="AA5" s="278">
        <v>78.680251999999996</v>
      </c>
      <c r="AB5" s="278">
        <v>5.5458030000000003</v>
      </c>
      <c r="AC5" s="278">
        <v>26.297753</v>
      </c>
      <c r="AD5" s="278">
        <v>285</v>
      </c>
      <c r="AE5" s="278">
        <v>0</v>
      </c>
      <c r="AF5" s="278">
        <v>14</v>
      </c>
      <c r="AG5" s="278">
        <v>77</v>
      </c>
      <c r="AH5" s="278">
        <v>15.288512000000001</v>
      </c>
      <c r="AI5" s="278">
        <v>1024.3</v>
      </c>
      <c r="AJ5" s="278">
        <v>0</v>
      </c>
      <c r="AK5" s="278">
        <v>1</v>
      </c>
      <c r="AL5" s="278">
        <v>831</v>
      </c>
      <c r="AM5" s="260">
        <v>1.1832916591847729</v>
      </c>
      <c r="AN5" s="259" t="s">
        <v>71</v>
      </c>
      <c r="AO5" s="290">
        <v>1110.69</v>
      </c>
      <c r="AP5" s="289" t="s">
        <v>369</v>
      </c>
      <c r="AQ5" s="289" t="s">
        <v>116</v>
      </c>
      <c r="AR5" s="291" t="s">
        <v>121</v>
      </c>
      <c r="AS5" s="289" t="s">
        <v>116</v>
      </c>
      <c r="AT5" s="291" t="s">
        <v>121</v>
      </c>
      <c r="AU5" s="289" t="s">
        <v>288</v>
      </c>
      <c r="AV5" s="289" t="s">
        <v>289</v>
      </c>
      <c r="AW5" s="289" t="s">
        <v>71</v>
      </c>
      <c r="AX5" s="289">
        <v>1100</v>
      </c>
      <c r="AY5" s="279" t="s">
        <v>322</v>
      </c>
      <c r="AZ5" s="280">
        <v>1</v>
      </c>
      <c r="BA5" s="289" t="s">
        <v>257</v>
      </c>
      <c r="BB5" s="289">
        <v>2</v>
      </c>
      <c r="BC5" s="281">
        <v>1</v>
      </c>
      <c r="BD5" s="289"/>
      <c r="BE5" s="282" t="s">
        <v>71</v>
      </c>
      <c r="BF5" s="291">
        <v>0</v>
      </c>
      <c r="BG5" s="292" t="s">
        <v>240</v>
      </c>
      <c r="BH5" s="289"/>
      <c r="BI5" s="289" t="s">
        <v>116</v>
      </c>
      <c r="BJ5" s="289" t="s">
        <v>289</v>
      </c>
      <c r="BK5" s="289" t="s">
        <v>71</v>
      </c>
      <c r="BL5" s="293">
        <v>1.1832916591847729</v>
      </c>
      <c r="BM5" s="289">
        <v>1100</v>
      </c>
      <c r="BN5" s="289" t="s">
        <v>121</v>
      </c>
      <c r="BO5" s="289" t="s">
        <v>288</v>
      </c>
      <c r="BP5" s="289">
        <v>2</v>
      </c>
      <c r="BQ5" s="289">
        <v>1202.904</v>
      </c>
      <c r="BR5" s="294">
        <v>7.0485323305776906E-2</v>
      </c>
      <c r="BS5" s="294">
        <v>0.33423574952454399</v>
      </c>
      <c r="BT5" s="294">
        <v>0.23692663753716006</v>
      </c>
      <c r="BU5" s="289">
        <v>11.382</v>
      </c>
      <c r="BV5" s="295">
        <v>0</v>
      </c>
      <c r="BW5" s="295">
        <v>1.1638501493053477</v>
      </c>
      <c r="BX5" s="289">
        <v>1</v>
      </c>
      <c r="BY5" s="289">
        <v>0</v>
      </c>
      <c r="BZ5" s="289">
        <v>14</v>
      </c>
    </row>
    <row r="6" spans="1:78" ht="16.5">
      <c r="A6" s="104" t="str">
        <f>BI6</f>
        <v>신흥교통</v>
      </c>
      <c r="B6" s="105" t="str">
        <f>IF(BJ6="NULL", E6, BJ6)</f>
        <v>권영준</v>
      </c>
      <c r="C6" s="106" t="str">
        <f>BK6</f>
        <v>A</v>
      </c>
      <c r="D6" s="107">
        <f>BL6</f>
        <v>0.99667429161072318</v>
      </c>
      <c r="E6" s="108">
        <f>U6</f>
        <v>8368</v>
      </c>
      <c r="F6" s="109" t="str">
        <f t="shared" si="0"/>
        <v>330</v>
      </c>
      <c r="G6" s="110" t="str">
        <f t="shared" si="0"/>
        <v>71바6253</v>
      </c>
      <c r="H6" s="111">
        <f t="shared" si="0"/>
        <v>5</v>
      </c>
      <c r="I6" s="112">
        <f t="shared" si="0"/>
        <v>1962.3040000000001</v>
      </c>
      <c r="J6" s="113">
        <f>AB6/AA6</f>
        <v>1.0869506204670911E-2</v>
      </c>
      <c r="K6" s="113">
        <f>AC6/AA6</f>
        <v>0.24589642652353874</v>
      </c>
      <c r="L6" s="113">
        <f>AD6/I6</f>
        <v>8.7142461106943667E-2</v>
      </c>
      <c r="M6" s="114">
        <f>Z6</f>
        <v>15.861000000000001</v>
      </c>
      <c r="N6" s="115">
        <f>BV6</f>
        <v>0</v>
      </c>
      <c r="O6" s="115">
        <f>BW6</f>
        <v>6.8287074785558195</v>
      </c>
      <c r="P6" s="215">
        <f>AK6</f>
        <v>2</v>
      </c>
      <c r="Q6" s="216">
        <f>AE6</f>
        <v>0</v>
      </c>
      <c r="R6" s="216">
        <f>AF6</f>
        <v>134</v>
      </c>
      <c r="T6" s="278">
        <v>525</v>
      </c>
      <c r="U6" s="278">
        <v>8368</v>
      </c>
      <c r="V6" s="278" t="s">
        <v>197</v>
      </c>
      <c r="W6" s="279">
        <v>1962.3040000000001</v>
      </c>
      <c r="X6" s="278">
        <v>592.35599999999999</v>
      </c>
      <c r="Y6" s="278">
        <v>3.3130000000000002</v>
      </c>
      <c r="Z6" s="278">
        <v>15.861000000000001</v>
      </c>
      <c r="AA6" s="278">
        <v>58.572485999999998</v>
      </c>
      <c r="AB6" s="278">
        <v>0.63665400000000005</v>
      </c>
      <c r="AC6" s="278">
        <v>14.402765</v>
      </c>
      <c r="AD6" s="278">
        <v>171</v>
      </c>
      <c r="AE6" s="278">
        <v>0</v>
      </c>
      <c r="AF6" s="278">
        <v>134</v>
      </c>
      <c r="AG6" s="278">
        <v>99</v>
      </c>
      <c r="AH6" s="278">
        <v>33.502146000000003</v>
      </c>
      <c r="AI6" s="278">
        <v>19169.5</v>
      </c>
      <c r="AJ6" s="278">
        <v>271.7</v>
      </c>
      <c r="AK6" s="278">
        <v>2</v>
      </c>
      <c r="AL6" s="278">
        <v>311</v>
      </c>
      <c r="AM6" s="260">
        <v>0.99667429161072318</v>
      </c>
      <c r="AN6" s="259" t="s">
        <v>66</v>
      </c>
      <c r="AO6" s="290">
        <v>490.67899999999997</v>
      </c>
      <c r="AP6" s="289" t="s">
        <v>370</v>
      </c>
      <c r="AQ6" s="289" t="s">
        <v>116</v>
      </c>
      <c r="AR6" s="291" t="s">
        <v>118</v>
      </c>
      <c r="AS6" s="289" t="s">
        <v>116</v>
      </c>
      <c r="AT6" s="291" t="s">
        <v>118</v>
      </c>
      <c r="AU6" s="289" t="s">
        <v>182</v>
      </c>
      <c r="AV6" s="289" t="s">
        <v>197</v>
      </c>
      <c r="AW6" s="289" t="s">
        <v>66</v>
      </c>
      <c r="AX6" s="289">
        <v>8368</v>
      </c>
      <c r="AY6" s="279" t="s">
        <v>315</v>
      </c>
      <c r="AZ6" s="280">
        <v>1</v>
      </c>
      <c r="BA6" s="289" t="s">
        <v>282</v>
      </c>
      <c r="BB6" s="289">
        <v>5</v>
      </c>
      <c r="BC6" s="281">
        <v>1</v>
      </c>
      <c r="BD6" s="289"/>
      <c r="BE6" s="282" t="s">
        <v>68</v>
      </c>
      <c r="BF6" s="291">
        <v>1</v>
      </c>
      <c r="BG6" s="292" t="s">
        <v>242</v>
      </c>
      <c r="BH6" s="289"/>
      <c r="BI6" s="289" t="s">
        <v>116</v>
      </c>
      <c r="BJ6" s="289" t="s">
        <v>197</v>
      </c>
      <c r="BK6" s="289" t="s">
        <v>66</v>
      </c>
      <c r="BL6" s="293">
        <v>0.99667429161072318</v>
      </c>
      <c r="BM6" s="289">
        <v>8368</v>
      </c>
      <c r="BN6" s="289" t="s">
        <v>118</v>
      </c>
      <c r="BO6" s="289" t="s">
        <v>182</v>
      </c>
      <c r="BP6" s="289">
        <v>5</v>
      </c>
      <c r="BQ6" s="289">
        <v>1962.3040000000001</v>
      </c>
      <c r="BR6" s="294">
        <v>1.0869506204670911E-2</v>
      </c>
      <c r="BS6" s="294">
        <v>0.24589642652353874</v>
      </c>
      <c r="BT6" s="294">
        <v>8.7142461106943667E-2</v>
      </c>
      <c r="BU6" s="289">
        <v>15.861000000000001</v>
      </c>
      <c r="BV6" s="295">
        <v>0</v>
      </c>
      <c r="BW6" s="295">
        <v>6.8287074785558195</v>
      </c>
      <c r="BX6" s="289">
        <v>2</v>
      </c>
      <c r="BY6" s="289">
        <v>0</v>
      </c>
      <c r="BZ6" s="289">
        <v>134</v>
      </c>
    </row>
    <row r="7" spans="1:78" ht="16.5">
      <c r="A7" s="121" t="str">
        <f t="shared" ref="A7:A59" si="1">BI7</f>
        <v>신흥교통</v>
      </c>
      <c r="B7" s="122" t="str">
        <f t="shared" ref="B7:B59" si="2">IF(BJ7="NULL", E7, BJ7)</f>
        <v>김락규</v>
      </c>
      <c r="C7" s="123" t="str">
        <f t="shared" ref="C7:C59" si="3">BK7</f>
        <v>D</v>
      </c>
      <c r="D7" s="124">
        <f t="shared" ref="D7:D59" si="4">BL7</f>
        <v>0.81613563507339459</v>
      </c>
      <c r="E7" s="125">
        <f t="shared" ref="E7:E59" si="5">U7</f>
        <v>5085</v>
      </c>
      <c r="F7" s="126" t="str">
        <f t="shared" ref="F7:F59" si="6">BN7</f>
        <v>330</v>
      </c>
      <c r="G7" s="127" t="str">
        <f t="shared" ref="G7:G59" si="7">BO7</f>
        <v>71바6298</v>
      </c>
      <c r="H7" s="128">
        <f t="shared" ref="H7:H59" si="8">BP7</f>
        <v>2</v>
      </c>
      <c r="I7" s="129">
        <f t="shared" ref="I7:I59" si="9">BQ7</f>
        <v>2912.8090000000002</v>
      </c>
      <c r="J7" s="130">
        <f t="shared" ref="J7:J59" si="10">AB7/AA7</f>
        <v>2.2750069453349571E-2</v>
      </c>
      <c r="K7" s="130">
        <f t="shared" ref="K7:K59" si="11">AC7/AA7</f>
        <v>0.32006369001241403</v>
      </c>
      <c r="L7" s="130">
        <f t="shared" ref="L7:L59" si="12">AD7/I7</f>
        <v>0.10951627792965483</v>
      </c>
      <c r="M7" s="131">
        <f t="shared" ref="M7:M59" si="13">Z7</f>
        <v>20.965</v>
      </c>
      <c r="N7" s="132">
        <f t="shared" ref="N7:N59" si="14">BV7</f>
        <v>0.7896157969849722</v>
      </c>
      <c r="O7" s="132">
        <f t="shared" ref="O7:O59" si="15">BW7</f>
        <v>20.804659694473614</v>
      </c>
      <c r="P7" s="213">
        <f t="shared" ref="P7:P59" si="16">AK7</f>
        <v>22</v>
      </c>
      <c r="Q7" s="214">
        <f t="shared" ref="Q7:Q59" si="17">AE7</f>
        <v>23</v>
      </c>
      <c r="R7" s="214">
        <f t="shared" ref="R7:R59" si="18">AF7</f>
        <v>606</v>
      </c>
      <c r="T7" s="278">
        <v>525</v>
      </c>
      <c r="U7" s="278">
        <v>5085</v>
      </c>
      <c r="V7" s="278" t="s">
        <v>198</v>
      </c>
      <c r="W7" s="279">
        <v>2912.8090000000002</v>
      </c>
      <c r="X7" s="278">
        <v>1027.5</v>
      </c>
      <c r="Y7" s="278">
        <v>2.835</v>
      </c>
      <c r="Z7" s="278">
        <v>20.965</v>
      </c>
      <c r="AA7" s="278">
        <v>93.929955000000007</v>
      </c>
      <c r="AB7" s="278">
        <v>2.1369129999999998</v>
      </c>
      <c r="AC7" s="278">
        <v>30.063568</v>
      </c>
      <c r="AD7" s="278">
        <v>319</v>
      </c>
      <c r="AE7" s="278">
        <v>23</v>
      </c>
      <c r="AF7" s="278">
        <v>606</v>
      </c>
      <c r="AG7" s="278">
        <v>112</v>
      </c>
      <c r="AH7" s="278">
        <v>31.010437</v>
      </c>
      <c r="AI7" s="278">
        <v>20626.2</v>
      </c>
      <c r="AJ7" s="278">
        <v>8141.4</v>
      </c>
      <c r="AK7" s="278">
        <v>22</v>
      </c>
      <c r="AL7" s="278">
        <v>15929</v>
      </c>
      <c r="AM7" s="260">
        <v>0.81613563507339459</v>
      </c>
      <c r="AN7" s="259" t="s">
        <v>67</v>
      </c>
      <c r="AO7" s="290">
        <v>2685.3580000000002</v>
      </c>
      <c r="AP7" s="289" t="s">
        <v>371</v>
      </c>
      <c r="AQ7" s="289" t="s">
        <v>116</v>
      </c>
      <c r="AR7" s="291" t="s">
        <v>118</v>
      </c>
      <c r="AS7" s="289" t="s">
        <v>116</v>
      </c>
      <c r="AT7" s="291" t="s">
        <v>118</v>
      </c>
      <c r="AU7" s="289" t="s">
        <v>187</v>
      </c>
      <c r="AV7" s="289" t="s">
        <v>198</v>
      </c>
      <c r="AW7" s="289" t="s">
        <v>67</v>
      </c>
      <c r="AX7" s="289">
        <v>5085</v>
      </c>
      <c r="AY7" s="279" t="s">
        <v>306</v>
      </c>
      <c r="AZ7" s="280">
        <v>4</v>
      </c>
      <c r="BA7" s="289" t="s">
        <v>308</v>
      </c>
      <c r="BB7" s="289">
        <v>2</v>
      </c>
      <c r="BC7" s="281">
        <v>1</v>
      </c>
      <c r="BD7" s="289"/>
      <c r="BE7" s="282" t="s">
        <v>67</v>
      </c>
      <c r="BF7" s="291">
        <v>0</v>
      </c>
      <c r="BG7" s="292" t="s">
        <v>240</v>
      </c>
      <c r="BH7" s="289"/>
      <c r="BI7" s="289" t="s">
        <v>116</v>
      </c>
      <c r="BJ7" s="289" t="s">
        <v>198</v>
      </c>
      <c r="BK7" s="289" t="s">
        <v>67</v>
      </c>
      <c r="BL7" s="293">
        <v>0.81613563507339459</v>
      </c>
      <c r="BM7" s="289">
        <v>5085</v>
      </c>
      <c r="BN7" s="289" t="s">
        <v>118</v>
      </c>
      <c r="BO7" s="289" t="s">
        <v>187</v>
      </c>
      <c r="BP7" s="289">
        <v>2</v>
      </c>
      <c r="BQ7" s="289">
        <v>2912.8090000000002</v>
      </c>
      <c r="BR7" s="294">
        <v>2.2750069453349571E-2</v>
      </c>
      <c r="BS7" s="294">
        <v>0.32006369001241403</v>
      </c>
      <c r="BT7" s="294">
        <v>0.10951627792965483</v>
      </c>
      <c r="BU7" s="289">
        <v>20.965</v>
      </c>
      <c r="BV7" s="295">
        <v>0.7896157969849722</v>
      </c>
      <c r="BW7" s="295">
        <v>20.804659694473614</v>
      </c>
      <c r="BX7" s="289">
        <v>22</v>
      </c>
      <c r="BY7" s="289">
        <v>23</v>
      </c>
      <c r="BZ7" s="289">
        <v>606</v>
      </c>
    </row>
    <row r="8" spans="1:78" ht="16.5">
      <c r="A8" s="104" t="str">
        <f t="shared" si="1"/>
        <v>신흥교통</v>
      </c>
      <c r="B8" s="105" t="str">
        <f t="shared" si="2"/>
        <v>김범수</v>
      </c>
      <c r="C8" s="106" t="str">
        <f t="shared" si="3"/>
        <v>D</v>
      </c>
      <c r="D8" s="107">
        <f t="shared" si="4"/>
        <v>0.84705882352941175</v>
      </c>
      <c r="E8" s="108">
        <f t="shared" si="5"/>
        <v>6651</v>
      </c>
      <c r="F8" s="109" t="str">
        <f t="shared" si="6"/>
        <v>330</v>
      </c>
      <c r="G8" s="110" t="str">
        <f t="shared" si="7"/>
        <v>71바6255</v>
      </c>
      <c r="H8" s="111">
        <f t="shared" si="8"/>
        <v>1</v>
      </c>
      <c r="I8" s="112">
        <f t="shared" si="9"/>
        <v>2698.2739999999999</v>
      </c>
      <c r="J8" s="113">
        <f t="shared" si="10"/>
        <v>4.3410230139817336E-3</v>
      </c>
      <c r="K8" s="113">
        <f t="shared" si="11"/>
        <v>0.31921660710908023</v>
      </c>
      <c r="L8" s="113">
        <f t="shared" si="12"/>
        <v>9.0428177420084105E-2</v>
      </c>
      <c r="M8" s="114">
        <f t="shared" si="13"/>
        <v>18.631</v>
      </c>
      <c r="N8" s="115">
        <f t="shared" si="14"/>
        <v>0</v>
      </c>
      <c r="O8" s="115">
        <f t="shared" si="15"/>
        <v>4.4472874141024965</v>
      </c>
      <c r="P8" s="215">
        <f t="shared" si="16"/>
        <v>24</v>
      </c>
      <c r="Q8" s="216">
        <f t="shared" si="17"/>
        <v>0</v>
      </c>
      <c r="R8" s="216">
        <f t="shared" si="18"/>
        <v>120</v>
      </c>
      <c r="T8" s="278">
        <v>525</v>
      </c>
      <c r="U8" s="278">
        <v>6651</v>
      </c>
      <c r="V8" s="278" t="s">
        <v>199</v>
      </c>
      <c r="W8" s="279">
        <v>2698.2739999999999</v>
      </c>
      <c r="X8" s="278">
        <v>936.76700000000005</v>
      </c>
      <c r="Y8" s="278">
        <v>2.88</v>
      </c>
      <c r="Z8" s="278">
        <v>18.631</v>
      </c>
      <c r="AA8" s="278">
        <v>84.271379999999994</v>
      </c>
      <c r="AB8" s="278">
        <v>0.36582399999999998</v>
      </c>
      <c r="AC8" s="278">
        <v>26.900824</v>
      </c>
      <c r="AD8" s="278">
        <v>244</v>
      </c>
      <c r="AE8" s="278">
        <v>0</v>
      </c>
      <c r="AF8" s="278">
        <v>120</v>
      </c>
      <c r="AG8" s="278">
        <v>111</v>
      </c>
      <c r="AH8" s="278">
        <v>32.018864999999998</v>
      </c>
      <c r="AI8" s="278">
        <v>39957.5</v>
      </c>
      <c r="AJ8" s="278">
        <v>19017.8</v>
      </c>
      <c r="AK8" s="278">
        <v>24</v>
      </c>
      <c r="AL8" s="278">
        <v>14184</v>
      </c>
      <c r="AM8" s="260">
        <v>0.84705882352941175</v>
      </c>
      <c r="AN8" s="259" t="s">
        <v>67</v>
      </c>
      <c r="AO8" s="290">
        <v>2698.2739999999999</v>
      </c>
      <c r="AP8" s="289" t="s">
        <v>372</v>
      </c>
      <c r="AQ8" s="289" t="s">
        <v>116</v>
      </c>
      <c r="AR8" s="291" t="s">
        <v>118</v>
      </c>
      <c r="AS8" s="289" t="s">
        <v>116</v>
      </c>
      <c r="AT8" s="291" t="s">
        <v>118</v>
      </c>
      <c r="AU8" s="289" t="s">
        <v>183</v>
      </c>
      <c r="AV8" s="289" t="s">
        <v>199</v>
      </c>
      <c r="AW8" s="289" t="s">
        <v>67</v>
      </c>
      <c r="AX8" s="289">
        <v>6651</v>
      </c>
      <c r="AY8" s="279" t="s">
        <v>306</v>
      </c>
      <c r="AZ8" s="280">
        <v>2</v>
      </c>
      <c r="BA8" s="289" t="s">
        <v>249</v>
      </c>
      <c r="BB8" s="289">
        <v>1</v>
      </c>
      <c r="BC8" s="281">
        <v>1</v>
      </c>
      <c r="BD8" s="289"/>
      <c r="BE8" s="282" t="s">
        <v>67</v>
      </c>
      <c r="BF8" s="291">
        <v>0</v>
      </c>
      <c r="BG8" s="292" t="s">
        <v>240</v>
      </c>
      <c r="BH8" s="289"/>
      <c r="BI8" s="289" t="s">
        <v>116</v>
      </c>
      <c r="BJ8" s="289" t="s">
        <v>199</v>
      </c>
      <c r="BK8" s="289" t="s">
        <v>67</v>
      </c>
      <c r="BL8" s="293">
        <v>0.84705882352941175</v>
      </c>
      <c r="BM8" s="289">
        <v>6651</v>
      </c>
      <c r="BN8" s="289" t="s">
        <v>118</v>
      </c>
      <c r="BO8" s="289" t="s">
        <v>183</v>
      </c>
      <c r="BP8" s="289">
        <v>1</v>
      </c>
      <c r="BQ8" s="289">
        <v>2698.2739999999999</v>
      </c>
      <c r="BR8" s="294">
        <v>4.3410230139817336E-3</v>
      </c>
      <c r="BS8" s="294">
        <v>0.31921660710908023</v>
      </c>
      <c r="BT8" s="294">
        <v>9.0428177420084105E-2</v>
      </c>
      <c r="BU8" s="289">
        <v>18.631</v>
      </c>
      <c r="BV8" s="295">
        <v>0</v>
      </c>
      <c r="BW8" s="295">
        <v>4.4472874141024965</v>
      </c>
      <c r="BX8" s="289">
        <v>24</v>
      </c>
      <c r="BY8" s="289">
        <v>0</v>
      </c>
      <c r="BZ8" s="289">
        <v>120</v>
      </c>
    </row>
    <row r="9" spans="1:78" ht="16.5">
      <c r="A9" s="121" t="str">
        <f t="shared" si="1"/>
        <v>신흥교통</v>
      </c>
      <c r="B9" s="122" t="str">
        <f t="shared" si="2"/>
        <v>김영찬</v>
      </c>
      <c r="C9" s="123" t="str">
        <f t="shared" si="3"/>
        <v>F</v>
      </c>
      <c r="D9" s="124">
        <f t="shared" si="4"/>
        <v>0.77865441735005203</v>
      </c>
      <c r="E9" s="125">
        <f t="shared" si="5"/>
        <v>5885</v>
      </c>
      <c r="F9" s="126" t="str">
        <f t="shared" si="6"/>
        <v>13</v>
      </c>
      <c r="G9" s="127" t="str">
        <f t="shared" si="7"/>
        <v>71바6261</v>
      </c>
      <c r="H9" s="128">
        <f t="shared" si="8"/>
        <v>3</v>
      </c>
      <c r="I9" s="129">
        <f t="shared" si="9"/>
        <v>548.02100000000007</v>
      </c>
      <c r="J9" s="130">
        <f t="shared" si="10"/>
        <v>2.1150428956251795E-2</v>
      </c>
      <c r="K9" s="130">
        <f t="shared" si="11"/>
        <v>0.47099715250302743</v>
      </c>
      <c r="L9" s="130">
        <f t="shared" si="12"/>
        <v>0.20437173028040895</v>
      </c>
      <c r="M9" s="131">
        <f t="shared" si="13"/>
        <v>20.652000000000001</v>
      </c>
      <c r="N9" s="132">
        <f t="shared" si="14"/>
        <v>0</v>
      </c>
      <c r="O9" s="132">
        <f t="shared" si="15"/>
        <v>67.899779924830952</v>
      </c>
      <c r="P9" s="213">
        <f t="shared" si="16"/>
        <v>14</v>
      </c>
      <c r="Q9" s="214">
        <f t="shared" si="17"/>
        <v>5</v>
      </c>
      <c r="R9" s="214">
        <f t="shared" si="18"/>
        <v>686</v>
      </c>
      <c r="T9" s="278">
        <v>525</v>
      </c>
      <c r="U9" s="278">
        <v>5885</v>
      </c>
      <c r="V9" s="278" t="s">
        <v>373</v>
      </c>
      <c r="W9" s="279">
        <v>548.02099999999996</v>
      </c>
      <c r="X9" s="278">
        <v>314.35599999999999</v>
      </c>
      <c r="Y9" s="278">
        <v>1.7430000000000001</v>
      </c>
      <c r="Z9" s="278">
        <v>20.652000000000001</v>
      </c>
      <c r="AA9" s="278">
        <v>37.233051000000003</v>
      </c>
      <c r="AB9" s="278">
        <v>0.78749499999999995</v>
      </c>
      <c r="AC9" s="278">
        <v>17.536660999999999</v>
      </c>
      <c r="AD9" s="278">
        <v>112</v>
      </c>
      <c r="AE9" s="278">
        <v>5</v>
      </c>
      <c r="AF9" s="278">
        <v>686</v>
      </c>
      <c r="AG9" s="278">
        <v>81</v>
      </c>
      <c r="AH9" s="278">
        <v>14.718669999999999</v>
      </c>
      <c r="AI9" s="278">
        <v>914.6</v>
      </c>
      <c r="AJ9" s="278">
        <v>0</v>
      </c>
      <c r="AK9" s="278">
        <v>14</v>
      </c>
      <c r="AL9" s="278">
        <v>13011</v>
      </c>
      <c r="AM9" s="260">
        <v>0.77865441735005203</v>
      </c>
      <c r="AN9" s="259" t="s">
        <v>70</v>
      </c>
      <c r="AO9" s="290">
        <v>250.369</v>
      </c>
      <c r="AP9" s="289" t="s">
        <v>374</v>
      </c>
      <c r="AQ9" s="289" t="s">
        <v>116</v>
      </c>
      <c r="AR9" s="291" t="s">
        <v>117</v>
      </c>
      <c r="AS9" s="289" t="s">
        <v>116</v>
      </c>
      <c r="AT9" s="291" t="s">
        <v>117</v>
      </c>
      <c r="AU9" s="289" t="s">
        <v>173</v>
      </c>
      <c r="AV9" s="289" t="s">
        <v>373</v>
      </c>
      <c r="AW9" s="289" t="s">
        <v>70</v>
      </c>
      <c r="AX9" s="289">
        <v>5885</v>
      </c>
      <c r="AY9" s="279" t="s">
        <v>316</v>
      </c>
      <c r="AZ9" s="280">
        <v>1</v>
      </c>
      <c r="BA9" s="289" t="s">
        <v>265</v>
      </c>
      <c r="BB9" s="289">
        <v>3</v>
      </c>
      <c r="BC9" s="281">
        <v>1</v>
      </c>
      <c r="BD9" s="289"/>
      <c r="BE9" s="282" t="s">
        <v>70</v>
      </c>
      <c r="BF9" s="291">
        <v>0</v>
      </c>
      <c r="BG9" s="292" t="s">
        <v>240</v>
      </c>
      <c r="BH9" s="289"/>
      <c r="BI9" s="289" t="s">
        <v>116</v>
      </c>
      <c r="BJ9" s="289" t="s">
        <v>373</v>
      </c>
      <c r="BK9" s="289" t="s">
        <v>70</v>
      </c>
      <c r="BL9" s="293">
        <v>0.77865441735005203</v>
      </c>
      <c r="BM9" s="289">
        <v>5885</v>
      </c>
      <c r="BN9" s="289" t="s">
        <v>117</v>
      </c>
      <c r="BO9" s="289" t="s">
        <v>173</v>
      </c>
      <c r="BP9" s="289">
        <v>3</v>
      </c>
      <c r="BQ9" s="289">
        <v>548.02100000000007</v>
      </c>
      <c r="BR9" s="294">
        <v>2.1150428956251795E-2</v>
      </c>
      <c r="BS9" s="294">
        <v>0.47099715250302743</v>
      </c>
      <c r="BT9" s="294">
        <v>0.20437173028040898</v>
      </c>
      <c r="BU9" s="289">
        <v>20.652000000000001</v>
      </c>
      <c r="BV9" s="295">
        <v>0</v>
      </c>
      <c r="BW9" s="295">
        <v>67.899779924830952</v>
      </c>
      <c r="BX9" s="289">
        <v>14</v>
      </c>
      <c r="BY9" s="289">
        <v>5</v>
      </c>
      <c r="BZ9" s="289">
        <v>686</v>
      </c>
    </row>
    <row r="10" spans="1:78" ht="16.5">
      <c r="A10" s="104" t="str">
        <f t="shared" si="1"/>
        <v>신흥교통</v>
      </c>
      <c r="B10" s="105" t="str">
        <f t="shared" si="2"/>
        <v>김용진</v>
      </c>
      <c r="C10" s="106" t="str">
        <f t="shared" si="3"/>
        <v>F</v>
      </c>
      <c r="D10" s="107">
        <f t="shared" si="4"/>
        <v>0.79539182482250237</v>
      </c>
      <c r="E10" s="108">
        <f t="shared" si="5"/>
        <v>4554</v>
      </c>
      <c r="F10" s="109" t="str">
        <f t="shared" si="6"/>
        <v>330</v>
      </c>
      <c r="G10" s="110" t="str">
        <f t="shared" si="7"/>
        <v>71바6295</v>
      </c>
      <c r="H10" s="111">
        <f t="shared" si="8"/>
        <v>6</v>
      </c>
      <c r="I10" s="112">
        <f t="shared" si="9"/>
        <v>2330.6220000000003</v>
      </c>
      <c r="J10" s="113">
        <f t="shared" si="10"/>
        <v>1.0922301585017608E-2</v>
      </c>
      <c r="K10" s="113">
        <f t="shared" si="11"/>
        <v>0.3888386559380585</v>
      </c>
      <c r="L10" s="113">
        <f t="shared" si="12"/>
        <v>0.13215356243955476</v>
      </c>
      <c r="M10" s="114">
        <f t="shared" si="13"/>
        <v>24.744</v>
      </c>
      <c r="N10" s="115">
        <f t="shared" si="14"/>
        <v>0</v>
      </c>
      <c r="O10" s="115">
        <f t="shared" si="15"/>
        <v>22.011291406328436</v>
      </c>
      <c r="P10" s="215">
        <f t="shared" si="16"/>
        <v>42</v>
      </c>
      <c r="Q10" s="216">
        <f t="shared" si="17"/>
        <v>0</v>
      </c>
      <c r="R10" s="216">
        <f t="shared" si="18"/>
        <v>513</v>
      </c>
      <c r="T10" s="278">
        <v>525</v>
      </c>
      <c r="U10" s="278">
        <v>4554</v>
      </c>
      <c r="V10" s="278" t="s">
        <v>200</v>
      </c>
      <c r="W10" s="279">
        <v>2330.6219999999998</v>
      </c>
      <c r="X10" s="278">
        <v>882.59</v>
      </c>
      <c r="Y10" s="278">
        <v>2.641</v>
      </c>
      <c r="Z10" s="278">
        <v>24.744</v>
      </c>
      <c r="AA10" s="278">
        <v>77.211382</v>
      </c>
      <c r="AB10" s="278">
        <v>0.84332600000000002</v>
      </c>
      <c r="AC10" s="278">
        <v>30.022770000000001</v>
      </c>
      <c r="AD10" s="278">
        <v>308</v>
      </c>
      <c r="AE10" s="278">
        <v>0</v>
      </c>
      <c r="AF10" s="278">
        <v>513</v>
      </c>
      <c r="AG10" s="278">
        <v>102</v>
      </c>
      <c r="AH10" s="278">
        <v>30.184953</v>
      </c>
      <c r="AI10" s="278">
        <v>45113.4</v>
      </c>
      <c r="AJ10" s="278">
        <v>26605.3</v>
      </c>
      <c r="AK10" s="278">
        <v>42</v>
      </c>
      <c r="AL10" s="278">
        <v>26616</v>
      </c>
      <c r="AM10" s="260">
        <v>0.79539182482250237</v>
      </c>
      <c r="AN10" s="259" t="s">
        <v>70</v>
      </c>
      <c r="AO10" s="290">
        <v>493.48</v>
      </c>
      <c r="AP10" s="289" t="s">
        <v>375</v>
      </c>
      <c r="AQ10" s="289" t="s">
        <v>116</v>
      </c>
      <c r="AR10" s="291" t="s">
        <v>118</v>
      </c>
      <c r="AS10" s="289" t="s">
        <v>116</v>
      </c>
      <c r="AT10" s="291" t="s">
        <v>118</v>
      </c>
      <c r="AU10" s="289" t="s">
        <v>185</v>
      </c>
      <c r="AV10" s="289" t="s">
        <v>200</v>
      </c>
      <c r="AW10" s="289" t="s">
        <v>70</v>
      </c>
      <c r="AX10" s="289">
        <v>4554</v>
      </c>
      <c r="AY10" s="279" t="s">
        <v>310</v>
      </c>
      <c r="AZ10" s="280">
        <v>2</v>
      </c>
      <c r="BA10" s="289" t="s">
        <v>311</v>
      </c>
      <c r="BB10" s="289">
        <v>6</v>
      </c>
      <c r="BC10" s="281">
        <v>1</v>
      </c>
      <c r="BD10" s="289"/>
      <c r="BE10" s="282" t="s">
        <v>70</v>
      </c>
      <c r="BF10" s="291">
        <v>0</v>
      </c>
      <c r="BG10" s="292" t="s">
        <v>240</v>
      </c>
      <c r="BH10" s="289"/>
      <c r="BI10" s="289" t="s">
        <v>116</v>
      </c>
      <c r="BJ10" s="289" t="s">
        <v>200</v>
      </c>
      <c r="BK10" s="289" t="s">
        <v>70</v>
      </c>
      <c r="BL10" s="293">
        <v>0.79539182482250237</v>
      </c>
      <c r="BM10" s="289">
        <v>4554</v>
      </c>
      <c r="BN10" s="289" t="s">
        <v>118</v>
      </c>
      <c r="BO10" s="289" t="s">
        <v>185</v>
      </c>
      <c r="BP10" s="289">
        <v>6</v>
      </c>
      <c r="BQ10" s="289">
        <v>2330.6220000000003</v>
      </c>
      <c r="BR10" s="294">
        <v>1.0922301585017608E-2</v>
      </c>
      <c r="BS10" s="294">
        <v>0.3888386559380585</v>
      </c>
      <c r="BT10" s="294">
        <v>0.13215356243955478</v>
      </c>
      <c r="BU10" s="289">
        <v>24.744</v>
      </c>
      <c r="BV10" s="295">
        <v>0</v>
      </c>
      <c r="BW10" s="295">
        <v>22.011291406328436</v>
      </c>
      <c r="BX10" s="289">
        <v>42</v>
      </c>
      <c r="BY10" s="289">
        <v>0</v>
      </c>
      <c r="BZ10" s="289">
        <v>513</v>
      </c>
    </row>
    <row r="11" spans="1:78" ht="16.5">
      <c r="A11" s="121" t="str">
        <f t="shared" si="1"/>
        <v>신흥교통</v>
      </c>
      <c r="B11" s="122" t="str">
        <f t="shared" si="2"/>
        <v>김우겸</v>
      </c>
      <c r="C11" s="123" t="str">
        <f t="shared" si="3"/>
        <v>C</v>
      </c>
      <c r="D11" s="124">
        <f t="shared" si="4"/>
        <v>0.878</v>
      </c>
      <c r="E11" s="125">
        <f t="shared" si="5"/>
        <v>1952</v>
      </c>
      <c r="F11" s="126" t="str">
        <f t="shared" si="6"/>
        <v>46</v>
      </c>
      <c r="G11" s="127" t="str">
        <f t="shared" si="7"/>
        <v>71바6288</v>
      </c>
      <c r="H11" s="128">
        <f t="shared" si="8"/>
        <v>1</v>
      </c>
      <c r="I11" s="129">
        <f t="shared" si="9"/>
        <v>5375.7020000000002</v>
      </c>
      <c r="J11" s="130">
        <f t="shared" si="10"/>
        <v>1.2475126397991641E-2</v>
      </c>
      <c r="K11" s="130">
        <f t="shared" si="11"/>
        <v>0.51630860066304674</v>
      </c>
      <c r="L11" s="130">
        <f t="shared" si="12"/>
        <v>0.22062234848583495</v>
      </c>
      <c r="M11" s="131">
        <f t="shared" si="13"/>
        <v>18.960999999999999</v>
      </c>
      <c r="N11" s="132">
        <f t="shared" si="14"/>
        <v>7.4966953153281191</v>
      </c>
      <c r="O11" s="132">
        <f t="shared" si="15"/>
        <v>48.347174006297223</v>
      </c>
      <c r="P11" s="213">
        <f t="shared" si="16"/>
        <v>296</v>
      </c>
      <c r="Q11" s="214">
        <f t="shared" si="17"/>
        <v>403</v>
      </c>
      <c r="R11" s="214">
        <f t="shared" si="18"/>
        <v>2599</v>
      </c>
      <c r="T11" s="278">
        <v>525</v>
      </c>
      <c r="U11" s="278">
        <v>1952</v>
      </c>
      <c r="V11" s="278" t="s">
        <v>290</v>
      </c>
      <c r="W11" s="279">
        <v>5375.7020000000002</v>
      </c>
      <c r="X11" s="278">
        <v>3060.5459999999998</v>
      </c>
      <c r="Y11" s="278">
        <v>1.756</v>
      </c>
      <c r="Z11" s="278">
        <v>18.960999999999999</v>
      </c>
      <c r="AA11" s="278">
        <v>412.885516</v>
      </c>
      <c r="AB11" s="278">
        <v>5.1507990000000001</v>
      </c>
      <c r="AC11" s="278">
        <v>213.176343</v>
      </c>
      <c r="AD11" s="278">
        <v>1186</v>
      </c>
      <c r="AE11" s="278">
        <v>403</v>
      </c>
      <c r="AF11" s="278">
        <v>2599</v>
      </c>
      <c r="AG11" s="278">
        <v>100</v>
      </c>
      <c r="AH11" s="278">
        <v>13.019836</v>
      </c>
      <c r="AI11" s="278">
        <v>12517.2</v>
      </c>
      <c r="AJ11" s="278">
        <v>3561</v>
      </c>
      <c r="AK11" s="278">
        <v>296</v>
      </c>
      <c r="AL11" s="278">
        <v>178598</v>
      </c>
      <c r="AM11" s="260">
        <v>0.878</v>
      </c>
      <c r="AN11" s="259" t="s">
        <v>69</v>
      </c>
      <c r="AO11" s="290">
        <v>5375.7020000000002</v>
      </c>
      <c r="AP11" s="289" t="s">
        <v>376</v>
      </c>
      <c r="AQ11" s="289" t="s">
        <v>116</v>
      </c>
      <c r="AR11" s="291" t="s">
        <v>119</v>
      </c>
      <c r="AS11" s="289" t="s">
        <v>116</v>
      </c>
      <c r="AT11" s="291" t="s">
        <v>119</v>
      </c>
      <c r="AU11" s="289" t="s">
        <v>284</v>
      </c>
      <c r="AV11" s="289" t="s">
        <v>290</v>
      </c>
      <c r="AW11" s="289" t="s">
        <v>69</v>
      </c>
      <c r="AX11" s="289">
        <v>1952</v>
      </c>
      <c r="AY11" s="279" t="s">
        <v>312</v>
      </c>
      <c r="AZ11" s="280">
        <v>3</v>
      </c>
      <c r="BA11" s="289" t="s">
        <v>366</v>
      </c>
      <c r="BB11" s="289">
        <v>1</v>
      </c>
      <c r="BC11" s="281">
        <v>1</v>
      </c>
      <c r="BD11" s="289"/>
      <c r="BE11" s="282" t="s">
        <v>69</v>
      </c>
      <c r="BF11" s="291">
        <v>0</v>
      </c>
      <c r="BG11" s="292" t="s">
        <v>240</v>
      </c>
      <c r="BH11" s="289"/>
      <c r="BI11" s="289" t="s">
        <v>116</v>
      </c>
      <c r="BJ11" s="289" t="s">
        <v>290</v>
      </c>
      <c r="BK11" s="289" t="s">
        <v>69</v>
      </c>
      <c r="BL11" s="293">
        <v>0.878</v>
      </c>
      <c r="BM11" s="289">
        <v>1952</v>
      </c>
      <c r="BN11" s="289" t="s">
        <v>119</v>
      </c>
      <c r="BO11" s="289" t="s">
        <v>284</v>
      </c>
      <c r="BP11" s="289">
        <v>1</v>
      </c>
      <c r="BQ11" s="289">
        <v>5375.7020000000002</v>
      </c>
      <c r="BR11" s="294">
        <v>1.2475126397991641E-2</v>
      </c>
      <c r="BS11" s="294">
        <v>0.51630860066304674</v>
      </c>
      <c r="BT11" s="294">
        <v>0.22062234848583495</v>
      </c>
      <c r="BU11" s="289">
        <v>18.960999999999999</v>
      </c>
      <c r="BV11" s="295">
        <v>7.4966953153281191</v>
      </c>
      <c r="BW11" s="295">
        <v>48.347174006297223</v>
      </c>
      <c r="BX11" s="289">
        <v>296</v>
      </c>
      <c r="BY11" s="289">
        <v>403</v>
      </c>
      <c r="BZ11" s="289">
        <v>2599</v>
      </c>
    </row>
    <row r="12" spans="1:78" ht="16.5">
      <c r="A12" s="104" t="str">
        <f t="shared" si="1"/>
        <v>신흥교통</v>
      </c>
      <c r="B12" s="105" t="str">
        <f t="shared" si="2"/>
        <v>김정근</v>
      </c>
      <c r="C12" s="106" t="str">
        <f t="shared" si="3"/>
        <v>D</v>
      </c>
      <c r="D12" s="107">
        <f t="shared" si="4"/>
        <v>0.81515151515151518</v>
      </c>
      <c r="E12" s="108">
        <f t="shared" si="5"/>
        <v>85</v>
      </c>
      <c r="F12" s="109" t="str">
        <f t="shared" si="6"/>
        <v>330</v>
      </c>
      <c r="G12" s="110" t="str">
        <f t="shared" si="7"/>
        <v>71바6291</v>
      </c>
      <c r="H12" s="111">
        <f t="shared" si="8"/>
        <v>1</v>
      </c>
      <c r="I12" s="112">
        <f t="shared" si="9"/>
        <v>2815.3589999999999</v>
      </c>
      <c r="J12" s="113">
        <f t="shared" si="10"/>
        <v>2.2864670609209266E-2</v>
      </c>
      <c r="K12" s="113">
        <f t="shared" si="11"/>
        <v>0.27787139098184716</v>
      </c>
      <c r="L12" s="113">
        <f t="shared" si="12"/>
        <v>0.11721418121099299</v>
      </c>
      <c r="M12" s="114">
        <f t="shared" si="13"/>
        <v>20.568999999999999</v>
      </c>
      <c r="N12" s="115">
        <f t="shared" si="14"/>
        <v>0</v>
      </c>
      <c r="O12" s="115">
        <f t="shared" si="15"/>
        <v>2.3798030730716757</v>
      </c>
      <c r="P12" s="215">
        <f t="shared" si="16"/>
        <v>15</v>
      </c>
      <c r="Q12" s="216">
        <f t="shared" si="17"/>
        <v>0</v>
      </c>
      <c r="R12" s="216">
        <f t="shared" si="18"/>
        <v>67</v>
      </c>
      <c r="T12" s="278">
        <v>525</v>
      </c>
      <c r="U12" s="278">
        <v>85</v>
      </c>
      <c r="V12" s="278" t="s">
        <v>275</v>
      </c>
      <c r="W12" s="279">
        <v>2815.3589999999999</v>
      </c>
      <c r="X12" s="278">
        <v>1046.607</v>
      </c>
      <c r="Y12" s="278">
        <v>2.69</v>
      </c>
      <c r="Z12" s="278">
        <v>20.568999999999999</v>
      </c>
      <c r="AA12" s="278">
        <v>91.212204</v>
      </c>
      <c r="AB12" s="278">
        <v>2.085537</v>
      </c>
      <c r="AC12" s="278">
        <v>25.345262000000002</v>
      </c>
      <c r="AD12" s="278">
        <v>330</v>
      </c>
      <c r="AE12" s="278">
        <v>0</v>
      </c>
      <c r="AF12" s="278">
        <v>67</v>
      </c>
      <c r="AG12" s="278">
        <v>89</v>
      </c>
      <c r="AH12" s="278">
        <v>30.866033999999999</v>
      </c>
      <c r="AI12" s="278">
        <v>21494.5</v>
      </c>
      <c r="AJ12" s="278">
        <v>5883.8</v>
      </c>
      <c r="AK12" s="278">
        <v>15</v>
      </c>
      <c r="AL12" s="278">
        <v>9095</v>
      </c>
      <c r="AM12" s="260">
        <v>0.81515151515151518</v>
      </c>
      <c r="AN12" s="259" t="s">
        <v>67</v>
      </c>
      <c r="AO12" s="290">
        <v>2815.3589999999999</v>
      </c>
      <c r="AP12" s="289" t="s">
        <v>377</v>
      </c>
      <c r="AQ12" s="289" t="s">
        <v>116</v>
      </c>
      <c r="AR12" s="291" t="s">
        <v>118</v>
      </c>
      <c r="AS12" s="289" t="s">
        <v>116</v>
      </c>
      <c r="AT12" s="291" t="s">
        <v>118</v>
      </c>
      <c r="AU12" s="289" t="s">
        <v>283</v>
      </c>
      <c r="AV12" s="289" t="s">
        <v>275</v>
      </c>
      <c r="AW12" s="289" t="s">
        <v>67</v>
      </c>
      <c r="AX12" s="289">
        <v>85</v>
      </c>
      <c r="AY12" s="279" t="s">
        <v>306</v>
      </c>
      <c r="AZ12" s="280">
        <v>5</v>
      </c>
      <c r="BA12" s="289" t="s">
        <v>307</v>
      </c>
      <c r="BB12" s="289">
        <v>1</v>
      </c>
      <c r="BC12" s="281">
        <v>1</v>
      </c>
      <c r="BD12" s="289"/>
      <c r="BE12" s="282" t="s">
        <v>67</v>
      </c>
      <c r="BF12" s="291">
        <v>0</v>
      </c>
      <c r="BG12" s="292" t="s">
        <v>240</v>
      </c>
      <c r="BH12" s="289"/>
      <c r="BI12" s="289" t="s">
        <v>116</v>
      </c>
      <c r="BJ12" s="289" t="s">
        <v>275</v>
      </c>
      <c r="BK12" s="289" t="s">
        <v>67</v>
      </c>
      <c r="BL12" s="293">
        <v>0.81515151515151518</v>
      </c>
      <c r="BM12" s="289">
        <v>85</v>
      </c>
      <c r="BN12" s="289" t="s">
        <v>118</v>
      </c>
      <c r="BO12" s="289" t="s">
        <v>283</v>
      </c>
      <c r="BP12" s="289">
        <v>1</v>
      </c>
      <c r="BQ12" s="289">
        <v>2815.3589999999999</v>
      </c>
      <c r="BR12" s="294">
        <v>2.2864670609209266E-2</v>
      </c>
      <c r="BS12" s="294">
        <v>0.27787139098184716</v>
      </c>
      <c r="BT12" s="294">
        <v>0.11721418121099299</v>
      </c>
      <c r="BU12" s="289">
        <v>20.568999999999999</v>
      </c>
      <c r="BV12" s="295">
        <v>0</v>
      </c>
      <c r="BW12" s="295">
        <v>2.3798030730716757</v>
      </c>
      <c r="BX12" s="289">
        <v>15</v>
      </c>
      <c r="BY12" s="289">
        <v>0</v>
      </c>
      <c r="BZ12" s="289">
        <v>67</v>
      </c>
    </row>
    <row r="13" spans="1:78" ht="16.5">
      <c r="A13" s="121" t="str">
        <f t="shared" si="1"/>
        <v>신흥교통</v>
      </c>
      <c r="B13" s="122" t="str">
        <f t="shared" si="2"/>
        <v>김정열</v>
      </c>
      <c r="C13" s="123" t="str">
        <f t="shared" si="3"/>
        <v>A</v>
      </c>
      <c r="D13" s="124">
        <f t="shared" si="4"/>
        <v>0.98879620622506459</v>
      </c>
      <c r="E13" s="125">
        <f t="shared" si="5"/>
        <v>5000</v>
      </c>
      <c r="F13" s="126" t="str">
        <f t="shared" si="6"/>
        <v>330</v>
      </c>
      <c r="G13" s="127" t="str">
        <f t="shared" si="7"/>
        <v>71바6255</v>
      </c>
      <c r="H13" s="128">
        <f t="shared" si="8"/>
        <v>6</v>
      </c>
      <c r="I13" s="129">
        <f t="shared" si="9"/>
        <v>2204.9920000000002</v>
      </c>
      <c r="J13" s="130">
        <f t="shared" si="10"/>
        <v>1.1011986966862295E-2</v>
      </c>
      <c r="K13" s="130">
        <f t="shared" si="11"/>
        <v>0.22778020512770375</v>
      </c>
      <c r="L13" s="130">
        <f t="shared" si="12"/>
        <v>0.113832612544626</v>
      </c>
      <c r="M13" s="131">
        <f t="shared" si="13"/>
        <v>14.843999999999999</v>
      </c>
      <c r="N13" s="132">
        <f t="shared" si="14"/>
        <v>9.0703276927988852E-2</v>
      </c>
      <c r="O13" s="132">
        <f t="shared" si="15"/>
        <v>1.4059007923838271</v>
      </c>
      <c r="P13" s="213">
        <f t="shared" si="16"/>
        <v>0</v>
      </c>
      <c r="Q13" s="214">
        <f t="shared" si="17"/>
        <v>2</v>
      </c>
      <c r="R13" s="214">
        <f t="shared" si="18"/>
        <v>31</v>
      </c>
      <c r="T13" s="278">
        <v>525</v>
      </c>
      <c r="U13" s="278">
        <v>5000</v>
      </c>
      <c r="V13" s="278" t="s">
        <v>201</v>
      </c>
      <c r="W13" s="279">
        <v>2204.9920000000002</v>
      </c>
      <c r="X13" s="278">
        <v>663.49099999999999</v>
      </c>
      <c r="Y13" s="278">
        <v>3.323</v>
      </c>
      <c r="Z13" s="278">
        <v>14.843999999999999</v>
      </c>
      <c r="AA13" s="278">
        <v>65.457759999999993</v>
      </c>
      <c r="AB13" s="278">
        <v>0.72082000000000002</v>
      </c>
      <c r="AC13" s="278">
        <v>14.909981999999999</v>
      </c>
      <c r="AD13" s="278">
        <v>251</v>
      </c>
      <c r="AE13" s="278">
        <v>2</v>
      </c>
      <c r="AF13" s="278">
        <v>31</v>
      </c>
      <c r="AG13" s="278">
        <v>92</v>
      </c>
      <c r="AH13" s="278">
        <v>33.685723000000003</v>
      </c>
      <c r="AI13" s="278">
        <v>16926.099999999999</v>
      </c>
      <c r="AJ13" s="278">
        <v>1427.2</v>
      </c>
      <c r="AK13" s="278">
        <v>0</v>
      </c>
      <c r="AL13" s="278">
        <v>0</v>
      </c>
      <c r="AM13" s="260">
        <v>0.98879620622506459</v>
      </c>
      <c r="AN13" s="259" t="s">
        <v>66</v>
      </c>
      <c r="AO13" s="290">
        <v>733.67700000000002</v>
      </c>
      <c r="AP13" s="289" t="s">
        <v>378</v>
      </c>
      <c r="AQ13" s="289" t="s">
        <v>116</v>
      </c>
      <c r="AR13" s="291" t="s">
        <v>118</v>
      </c>
      <c r="AS13" s="289" t="s">
        <v>116</v>
      </c>
      <c r="AT13" s="291" t="s">
        <v>118</v>
      </c>
      <c r="AU13" s="289" t="s">
        <v>183</v>
      </c>
      <c r="AV13" s="289" t="s">
        <v>201</v>
      </c>
      <c r="AW13" s="289" t="s">
        <v>66</v>
      </c>
      <c r="AX13" s="289">
        <v>5000</v>
      </c>
      <c r="AY13" s="279" t="s">
        <v>315</v>
      </c>
      <c r="AZ13" s="280">
        <v>3</v>
      </c>
      <c r="BA13" s="289" t="s">
        <v>342</v>
      </c>
      <c r="BB13" s="289">
        <v>6</v>
      </c>
      <c r="BC13" s="281">
        <v>1</v>
      </c>
      <c r="BD13" s="289"/>
      <c r="BE13" s="282" t="s">
        <v>66</v>
      </c>
      <c r="BF13" s="291">
        <v>0</v>
      </c>
      <c r="BG13" s="292" t="s">
        <v>240</v>
      </c>
      <c r="BH13" s="289"/>
      <c r="BI13" s="289" t="s">
        <v>116</v>
      </c>
      <c r="BJ13" s="289" t="s">
        <v>201</v>
      </c>
      <c r="BK13" s="289" t="s">
        <v>66</v>
      </c>
      <c r="BL13" s="293">
        <v>0.98879620622506459</v>
      </c>
      <c r="BM13" s="289">
        <v>5000</v>
      </c>
      <c r="BN13" s="289" t="s">
        <v>118</v>
      </c>
      <c r="BO13" s="289" t="s">
        <v>183</v>
      </c>
      <c r="BP13" s="289">
        <v>6</v>
      </c>
      <c r="BQ13" s="289">
        <v>2204.9920000000002</v>
      </c>
      <c r="BR13" s="294">
        <v>1.1011986966862295E-2</v>
      </c>
      <c r="BS13" s="294">
        <v>0.22778020512770375</v>
      </c>
      <c r="BT13" s="294">
        <v>0.113832612544626</v>
      </c>
      <c r="BU13" s="289">
        <v>14.843999999999999</v>
      </c>
      <c r="BV13" s="295">
        <v>9.0703276927988852E-2</v>
      </c>
      <c r="BW13" s="295">
        <v>1.4059007923838271</v>
      </c>
      <c r="BX13" s="289">
        <v>0</v>
      </c>
      <c r="BY13" s="289">
        <v>2</v>
      </c>
      <c r="BZ13" s="289">
        <v>31</v>
      </c>
    </row>
    <row r="14" spans="1:78" ht="16.5">
      <c r="A14" s="104" t="str">
        <f t="shared" si="1"/>
        <v>신흥교통</v>
      </c>
      <c r="B14" s="105" t="str">
        <f t="shared" si="2"/>
        <v>김정훈</v>
      </c>
      <c r="C14" s="106" t="str">
        <f t="shared" si="3"/>
        <v>C</v>
      </c>
      <c r="D14" s="107">
        <f t="shared" si="4"/>
        <v>0.87894736842105259</v>
      </c>
      <c r="E14" s="108">
        <f t="shared" si="5"/>
        <v>4627</v>
      </c>
      <c r="F14" s="109" t="str">
        <f t="shared" si="6"/>
        <v>46</v>
      </c>
      <c r="G14" s="110" t="str">
        <f t="shared" si="7"/>
        <v>71바6284</v>
      </c>
      <c r="H14" s="111">
        <f t="shared" si="8"/>
        <v>1</v>
      </c>
      <c r="I14" s="112">
        <f t="shared" si="9"/>
        <v>1970.277</v>
      </c>
      <c r="J14" s="113">
        <f t="shared" si="10"/>
        <v>1.9311778978742155E-2</v>
      </c>
      <c r="K14" s="113">
        <f t="shared" si="11"/>
        <v>0.49517197383113837</v>
      </c>
      <c r="L14" s="113">
        <f t="shared" si="12"/>
        <v>0.19844925358211052</v>
      </c>
      <c r="M14" s="114">
        <f t="shared" si="13"/>
        <v>20.695</v>
      </c>
      <c r="N14" s="115">
        <f t="shared" si="14"/>
        <v>1.1673485504830032</v>
      </c>
      <c r="O14" s="115">
        <f t="shared" si="15"/>
        <v>72.375610129946196</v>
      </c>
      <c r="P14" s="215">
        <f t="shared" si="16"/>
        <v>94</v>
      </c>
      <c r="Q14" s="216">
        <f t="shared" si="17"/>
        <v>23</v>
      </c>
      <c r="R14" s="216">
        <f t="shared" si="18"/>
        <v>1426</v>
      </c>
      <c r="T14" s="278">
        <v>525</v>
      </c>
      <c r="U14" s="278">
        <v>4627</v>
      </c>
      <c r="V14" s="278" t="s">
        <v>202</v>
      </c>
      <c r="W14" s="279">
        <v>1970.277</v>
      </c>
      <c r="X14" s="278">
        <v>1179.6289999999999</v>
      </c>
      <c r="Y14" s="278">
        <v>1.67</v>
      </c>
      <c r="Z14" s="278">
        <v>20.695</v>
      </c>
      <c r="AA14" s="278">
        <v>147.37637599999999</v>
      </c>
      <c r="AB14" s="278">
        <v>2.8460999999999999</v>
      </c>
      <c r="AC14" s="278">
        <v>72.976651000000004</v>
      </c>
      <c r="AD14" s="278">
        <v>391</v>
      </c>
      <c r="AE14" s="278">
        <v>23</v>
      </c>
      <c r="AF14" s="278">
        <v>1426</v>
      </c>
      <c r="AG14" s="278">
        <v>70</v>
      </c>
      <c r="AH14" s="278">
        <v>13.369014999999999</v>
      </c>
      <c r="AI14" s="278">
        <v>271.89999999999998</v>
      </c>
      <c r="AJ14" s="278">
        <v>0</v>
      </c>
      <c r="AK14" s="278">
        <v>94</v>
      </c>
      <c r="AL14" s="278">
        <v>59128</v>
      </c>
      <c r="AM14" s="260">
        <v>0.87894736842105259</v>
      </c>
      <c r="AN14" s="259" t="s">
        <v>69</v>
      </c>
      <c r="AO14" s="290">
        <v>1970.277</v>
      </c>
      <c r="AP14" s="289" t="s">
        <v>379</v>
      </c>
      <c r="AQ14" s="289" t="s">
        <v>116</v>
      </c>
      <c r="AR14" s="291" t="s">
        <v>119</v>
      </c>
      <c r="AS14" s="289" t="s">
        <v>116</v>
      </c>
      <c r="AT14" s="291" t="s">
        <v>119</v>
      </c>
      <c r="AU14" s="289" t="s">
        <v>190</v>
      </c>
      <c r="AV14" s="289" t="s">
        <v>202</v>
      </c>
      <c r="AW14" s="289" t="s">
        <v>69</v>
      </c>
      <c r="AX14" s="289">
        <v>4627</v>
      </c>
      <c r="AY14" s="279" t="s">
        <v>312</v>
      </c>
      <c r="AZ14" s="280">
        <v>2</v>
      </c>
      <c r="BA14" s="289" t="s">
        <v>269</v>
      </c>
      <c r="BB14" s="289">
        <v>1</v>
      </c>
      <c r="BC14" s="281">
        <v>1</v>
      </c>
      <c r="BD14" s="289"/>
      <c r="BE14" s="282" t="s">
        <v>69</v>
      </c>
      <c r="BF14" s="291">
        <v>0</v>
      </c>
      <c r="BG14" s="292" t="s">
        <v>240</v>
      </c>
      <c r="BH14" s="289"/>
      <c r="BI14" s="289" t="s">
        <v>116</v>
      </c>
      <c r="BJ14" s="289" t="s">
        <v>202</v>
      </c>
      <c r="BK14" s="289" t="s">
        <v>69</v>
      </c>
      <c r="BL14" s="293">
        <v>0.87894736842105259</v>
      </c>
      <c r="BM14" s="289">
        <v>4627</v>
      </c>
      <c r="BN14" s="289" t="s">
        <v>119</v>
      </c>
      <c r="BO14" s="289" t="s">
        <v>190</v>
      </c>
      <c r="BP14" s="289">
        <v>1</v>
      </c>
      <c r="BQ14" s="289">
        <v>1970.277</v>
      </c>
      <c r="BR14" s="294">
        <v>1.9311778978742155E-2</v>
      </c>
      <c r="BS14" s="294">
        <v>0.49517197383113837</v>
      </c>
      <c r="BT14" s="294">
        <v>0.19844925358211052</v>
      </c>
      <c r="BU14" s="289">
        <v>20.695</v>
      </c>
      <c r="BV14" s="295">
        <v>1.1673485504830032</v>
      </c>
      <c r="BW14" s="295">
        <v>72.375610129946196</v>
      </c>
      <c r="BX14" s="289">
        <v>94</v>
      </c>
      <c r="BY14" s="289">
        <v>23</v>
      </c>
      <c r="BZ14" s="289">
        <v>1426</v>
      </c>
    </row>
    <row r="15" spans="1:78" ht="16.5">
      <c r="A15" s="121" t="str">
        <f t="shared" si="1"/>
        <v>신흥교통</v>
      </c>
      <c r="B15" s="122" t="str">
        <f t="shared" si="2"/>
        <v>김철민</v>
      </c>
      <c r="C15" s="123" t="str">
        <f t="shared" si="3"/>
        <v>D</v>
      </c>
      <c r="D15" s="124">
        <f t="shared" si="4"/>
        <v>0.84434782608695658</v>
      </c>
      <c r="E15" s="125">
        <f t="shared" si="5"/>
        <v>1734</v>
      </c>
      <c r="F15" s="126" t="str">
        <f t="shared" si="6"/>
        <v>13</v>
      </c>
      <c r="G15" s="127" t="str">
        <f t="shared" si="7"/>
        <v>71바6277</v>
      </c>
      <c r="H15" s="128">
        <f t="shared" si="8"/>
        <v>1</v>
      </c>
      <c r="I15" s="129">
        <f t="shared" si="9"/>
        <v>1271.4169999999999</v>
      </c>
      <c r="J15" s="130">
        <f t="shared" si="10"/>
        <v>6.3063796145233483E-2</v>
      </c>
      <c r="K15" s="130">
        <f t="shared" si="11"/>
        <v>0.44299965716086903</v>
      </c>
      <c r="L15" s="130">
        <f t="shared" si="12"/>
        <v>0.3500031854222494</v>
      </c>
      <c r="M15" s="131">
        <f t="shared" si="13"/>
        <v>18.600999999999999</v>
      </c>
      <c r="N15" s="132">
        <f t="shared" si="14"/>
        <v>2.0449624316805579</v>
      </c>
      <c r="O15" s="132">
        <f t="shared" si="15"/>
        <v>44.20264948478745</v>
      </c>
      <c r="P15" s="213">
        <f t="shared" si="16"/>
        <v>23</v>
      </c>
      <c r="Q15" s="214">
        <f t="shared" si="17"/>
        <v>26</v>
      </c>
      <c r="R15" s="214">
        <f t="shared" si="18"/>
        <v>562</v>
      </c>
      <c r="T15" s="278">
        <v>525</v>
      </c>
      <c r="U15" s="278">
        <v>1734</v>
      </c>
      <c r="V15" s="278" t="s">
        <v>203</v>
      </c>
      <c r="W15" s="279">
        <v>1271.4169999999999</v>
      </c>
      <c r="X15" s="278">
        <v>654.69100000000003</v>
      </c>
      <c r="Y15" s="278">
        <v>1.9419999999999999</v>
      </c>
      <c r="Z15" s="278">
        <v>18.600999999999999</v>
      </c>
      <c r="AA15" s="278">
        <v>86.970819000000006</v>
      </c>
      <c r="AB15" s="278">
        <v>5.4847099999999998</v>
      </c>
      <c r="AC15" s="278">
        <v>38.528042999999997</v>
      </c>
      <c r="AD15" s="278">
        <v>445</v>
      </c>
      <c r="AE15" s="278">
        <v>26</v>
      </c>
      <c r="AF15" s="278">
        <v>562</v>
      </c>
      <c r="AG15" s="278">
        <v>66</v>
      </c>
      <c r="AH15" s="278">
        <v>14.618891</v>
      </c>
      <c r="AI15" s="278">
        <v>239.8</v>
      </c>
      <c r="AJ15" s="278">
        <v>0</v>
      </c>
      <c r="AK15" s="278">
        <v>23</v>
      </c>
      <c r="AL15" s="278">
        <v>26795</v>
      </c>
      <c r="AM15" s="260">
        <v>0.84434782608695658</v>
      </c>
      <c r="AN15" s="259" t="s">
        <v>67</v>
      </c>
      <c r="AO15" s="290">
        <v>1271.4169999999999</v>
      </c>
      <c r="AP15" s="289" t="s">
        <v>380</v>
      </c>
      <c r="AQ15" s="289" t="s">
        <v>116</v>
      </c>
      <c r="AR15" s="291" t="s">
        <v>117</v>
      </c>
      <c r="AS15" s="289" t="s">
        <v>116</v>
      </c>
      <c r="AT15" s="291" t="s">
        <v>117</v>
      </c>
      <c r="AU15" s="289" t="s">
        <v>177</v>
      </c>
      <c r="AV15" s="289" t="s">
        <v>203</v>
      </c>
      <c r="AW15" s="289" t="s">
        <v>67</v>
      </c>
      <c r="AX15" s="289">
        <v>1734</v>
      </c>
      <c r="AY15" s="279" t="s">
        <v>320</v>
      </c>
      <c r="AZ15" s="280">
        <v>1</v>
      </c>
      <c r="BA15" s="289" t="s">
        <v>248</v>
      </c>
      <c r="BB15" s="289">
        <v>1</v>
      </c>
      <c r="BC15" s="281">
        <v>1</v>
      </c>
      <c r="BD15" s="289"/>
      <c r="BE15" s="282" t="s">
        <v>69</v>
      </c>
      <c r="BF15" s="291">
        <v>-1</v>
      </c>
      <c r="BG15" s="292" t="s">
        <v>237</v>
      </c>
      <c r="BH15" s="289"/>
      <c r="BI15" s="289" t="s">
        <v>116</v>
      </c>
      <c r="BJ15" s="289" t="s">
        <v>203</v>
      </c>
      <c r="BK15" s="289" t="s">
        <v>67</v>
      </c>
      <c r="BL15" s="293">
        <v>0.84434782608695658</v>
      </c>
      <c r="BM15" s="289">
        <v>1734</v>
      </c>
      <c r="BN15" s="289" t="s">
        <v>117</v>
      </c>
      <c r="BO15" s="289" t="s">
        <v>177</v>
      </c>
      <c r="BP15" s="289">
        <v>1</v>
      </c>
      <c r="BQ15" s="289">
        <v>1271.4169999999999</v>
      </c>
      <c r="BR15" s="294">
        <v>6.3063796145233483E-2</v>
      </c>
      <c r="BS15" s="294">
        <v>0.44299965716086903</v>
      </c>
      <c r="BT15" s="294">
        <v>0.3500031854222494</v>
      </c>
      <c r="BU15" s="289">
        <v>18.600999999999999</v>
      </c>
      <c r="BV15" s="295">
        <v>2.0449624316805579</v>
      </c>
      <c r="BW15" s="295">
        <v>44.20264948478745</v>
      </c>
      <c r="BX15" s="289">
        <v>23</v>
      </c>
      <c r="BY15" s="289">
        <v>26</v>
      </c>
      <c r="BZ15" s="289">
        <v>562</v>
      </c>
    </row>
    <row r="16" spans="1:78" ht="16.5">
      <c r="A16" s="104" t="str">
        <f t="shared" si="1"/>
        <v>신흥교통</v>
      </c>
      <c r="B16" s="105" t="str">
        <f t="shared" si="2"/>
        <v>김태산</v>
      </c>
      <c r="C16" s="106" t="str">
        <f t="shared" si="3"/>
        <v>F</v>
      </c>
      <c r="D16" s="107">
        <f t="shared" si="4"/>
        <v>0.70599999999999996</v>
      </c>
      <c r="E16" s="108">
        <f t="shared" si="5"/>
        <v>7807</v>
      </c>
      <c r="F16" s="109" t="str">
        <f t="shared" si="6"/>
        <v>82</v>
      </c>
      <c r="G16" s="110" t="str">
        <f t="shared" si="7"/>
        <v>70바4007</v>
      </c>
      <c r="H16" s="111">
        <f t="shared" si="8"/>
        <v>1</v>
      </c>
      <c r="I16" s="112">
        <f t="shared" si="9"/>
        <v>1262.181</v>
      </c>
      <c r="J16" s="113">
        <f t="shared" si="10"/>
        <v>1.0507988665175634E-2</v>
      </c>
      <c r="K16" s="113">
        <f t="shared" si="11"/>
        <v>0.38350728613238427</v>
      </c>
      <c r="L16" s="113">
        <f t="shared" si="12"/>
        <v>0.2154999956424633</v>
      </c>
      <c r="M16" s="114">
        <f t="shared" si="13"/>
        <v>20.178000000000001</v>
      </c>
      <c r="N16" s="115">
        <f t="shared" si="14"/>
        <v>0.63382351659548031</v>
      </c>
      <c r="O16" s="115">
        <f t="shared" si="15"/>
        <v>40.406249182961872</v>
      </c>
      <c r="P16" s="215">
        <f t="shared" si="16"/>
        <v>9</v>
      </c>
      <c r="Q16" s="216">
        <f t="shared" si="17"/>
        <v>8</v>
      </c>
      <c r="R16" s="216">
        <f t="shared" si="18"/>
        <v>510</v>
      </c>
      <c r="T16" s="278">
        <v>525</v>
      </c>
      <c r="U16" s="278">
        <v>7807</v>
      </c>
      <c r="V16" s="278" t="s">
        <v>204</v>
      </c>
      <c r="W16" s="279">
        <v>1262.181</v>
      </c>
      <c r="X16" s="278">
        <v>715.096</v>
      </c>
      <c r="Y16" s="278">
        <v>1.7649999999999999</v>
      </c>
      <c r="Z16" s="278">
        <v>20.178000000000001</v>
      </c>
      <c r="AA16" s="278">
        <v>72.958872</v>
      </c>
      <c r="AB16" s="278">
        <v>0.76665099999999997</v>
      </c>
      <c r="AC16" s="278">
        <v>27.980259</v>
      </c>
      <c r="AD16" s="278">
        <v>272</v>
      </c>
      <c r="AE16" s="278">
        <v>8</v>
      </c>
      <c r="AF16" s="278">
        <v>510</v>
      </c>
      <c r="AG16" s="278">
        <v>67</v>
      </c>
      <c r="AH16" s="278">
        <v>17.299897000000001</v>
      </c>
      <c r="AI16" s="278">
        <v>180</v>
      </c>
      <c r="AJ16" s="278">
        <v>0</v>
      </c>
      <c r="AK16" s="278">
        <v>9</v>
      </c>
      <c r="AL16" s="278">
        <v>3800</v>
      </c>
      <c r="AM16" s="260">
        <v>0.70599999999999996</v>
      </c>
      <c r="AN16" s="259" t="s">
        <v>70</v>
      </c>
      <c r="AO16" s="290">
        <v>1262.181</v>
      </c>
      <c r="AP16" s="289" t="s">
        <v>381</v>
      </c>
      <c r="AQ16" s="289" t="s">
        <v>116</v>
      </c>
      <c r="AR16" s="291" t="s">
        <v>120</v>
      </c>
      <c r="AS16" s="289" t="s">
        <v>116</v>
      </c>
      <c r="AT16" s="291" t="s">
        <v>120</v>
      </c>
      <c r="AU16" s="289" t="s">
        <v>171</v>
      </c>
      <c r="AV16" s="289" t="s">
        <v>204</v>
      </c>
      <c r="AW16" s="289" t="s">
        <v>70</v>
      </c>
      <c r="AX16" s="289">
        <v>7807</v>
      </c>
      <c r="AY16" s="279" t="s">
        <v>313</v>
      </c>
      <c r="AZ16" s="280">
        <v>1</v>
      </c>
      <c r="BA16" s="289" t="s">
        <v>254</v>
      </c>
      <c r="BB16" s="289">
        <v>1</v>
      </c>
      <c r="BC16" s="281">
        <v>1</v>
      </c>
      <c r="BD16" s="289"/>
      <c r="BE16" s="282" t="s">
        <v>70</v>
      </c>
      <c r="BF16" s="291">
        <v>0</v>
      </c>
      <c r="BG16" s="292" t="s">
        <v>240</v>
      </c>
      <c r="BH16" s="289"/>
      <c r="BI16" s="289" t="s">
        <v>116</v>
      </c>
      <c r="BJ16" s="289" t="s">
        <v>204</v>
      </c>
      <c r="BK16" s="289" t="s">
        <v>70</v>
      </c>
      <c r="BL16" s="293">
        <v>0.70599999999999996</v>
      </c>
      <c r="BM16" s="289">
        <v>7807</v>
      </c>
      <c r="BN16" s="289" t="s">
        <v>120</v>
      </c>
      <c r="BO16" s="289" t="s">
        <v>171</v>
      </c>
      <c r="BP16" s="289">
        <v>1</v>
      </c>
      <c r="BQ16" s="289">
        <v>1262.181</v>
      </c>
      <c r="BR16" s="294">
        <v>1.0507988665175634E-2</v>
      </c>
      <c r="BS16" s="294">
        <v>0.38350728613238427</v>
      </c>
      <c r="BT16" s="294">
        <v>0.2154999956424633</v>
      </c>
      <c r="BU16" s="289">
        <v>20.178000000000001</v>
      </c>
      <c r="BV16" s="295">
        <v>0.63382351659548031</v>
      </c>
      <c r="BW16" s="295">
        <v>40.406249182961872</v>
      </c>
      <c r="BX16" s="289">
        <v>9</v>
      </c>
      <c r="BY16" s="289">
        <v>8</v>
      </c>
      <c r="BZ16" s="289">
        <v>510</v>
      </c>
    </row>
    <row r="17" spans="1:78" ht="16.5">
      <c r="A17" s="121" t="str">
        <f t="shared" si="1"/>
        <v>신흥교통</v>
      </c>
      <c r="B17" s="122" t="str">
        <f t="shared" si="2"/>
        <v>김화윤</v>
      </c>
      <c r="C17" s="123" t="str">
        <f t="shared" si="3"/>
        <v>B</v>
      </c>
      <c r="D17" s="124">
        <f t="shared" si="4"/>
        <v>0.90636363636363626</v>
      </c>
      <c r="E17" s="125">
        <f t="shared" si="5"/>
        <v>5658</v>
      </c>
      <c r="F17" s="126" t="str">
        <f t="shared" si="6"/>
        <v>13</v>
      </c>
      <c r="G17" s="127" t="str">
        <f t="shared" si="7"/>
        <v>71바6262</v>
      </c>
      <c r="H17" s="128">
        <f t="shared" si="8"/>
        <v>1</v>
      </c>
      <c r="I17" s="129">
        <f t="shared" si="9"/>
        <v>1364.175</v>
      </c>
      <c r="J17" s="130">
        <f t="shared" si="10"/>
        <v>2.4254027007246604E-2</v>
      </c>
      <c r="K17" s="130">
        <f t="shared" si="11"/>
        <v>0.44578279464317971</v>
      </c>
      <c r="L17" s="130">
        <f t="shared" si="12"/>
        <v>0.17299833232539813</v>
      </c>
      <c r="M17" s="131">
        <f t="shared" si="13"/>
        <v>16.045999999999999</v>
      </c>
      <c r="N17" s="132">
        <f t="shared" si="14"/>
        <v>0.14660875620796451</v>
      </c>
      <c r="O17" s="132">
        <f t="shared" si="15"/>
        <v>11.288874228013269</v>
      </c>
      <c r="P17" s="213">
        <f t="shared" si="16"/>
        <v>27</v>
      </c>
      <c r="Q17" s="214">
        <f t="shared" si="17"/>
        <v>2</v>
      </c>
      <c r="R17" s="214">
        <f t="shared" si="18"/>
        <v>154</v>
      </c>
      <c r="T17" s="278">
        <v>525</v>
      </c>
      <c r="U17" s="278">
        <v>5658</v>
      </c>
      <c r="V17" s="278" t="s">
        <v>243</v>
      </c>
      <c r="W17" s="279">
        <v>1364.175</v>
      </c>
      <c r="X17" s="278">
        <v>684.10500000000002</v>
      </c>
      <c r="Y17" s="278">
        <v>1.994</v>
      </c>
      <c r="Z17" s="278">
        <v>16.045999999999999</v>
      </c>
      <c r="AA17" s="278">
        <v>92.424156999999994</v>
      </c>
      <c r="AB17" s="278">
        <v>2.2416580000000002</v>
      </c>
      <c r="AC17" s="278">
        <v>41.201098999999999</v>
      </c>
      <c r="AD17" s="278">
        <v>236</v>
      </c>
      <c r="AE17" s="278">
        <v>2</v>
      </c>
      <c r="AF17" s="278">
        <v>154</v>
      </c>
      <c r="AG17" s="278">
        <v>66</v>
      </c>
      <c r="AH17" s="278">
        <v>14.759938999999999</v>
      </c>
      <c r="AI17" s="278">
        <v>238.3</v>
      </c>
      <c r="AJ17" s="278">
        <v>0</v>
      </c>
      <c r="AK17" s="278">
        <v>27</v>
      </c>
      <c r="AL17" s="278">
        <v>29994</v>
      </c>
      <c r="AM17" s="260">
        <v>0.90636363636363626</v>
      </c>
      <c r="AN17" s="259" t="s">
        <v>68</v>
      </c>
      <c r="AO17" s="290">
        <v>1364.175</v>
      </c>
      <c r="AP17" s="289" t="s">
        <v>382</v>
      </c>
      <c r="AQ17" s="289" t="s">
        <v>116</v>
      </c>
      <c r="AR17" s="291" t="s">
        <v>117</v>
      </c>
      <c r="AS17" s="289" t="s">
        <v>116</v>
      </c>
      <c r="AT17" s="291" t="s">
        <v>117</v>
      </c>
      <c r="AU17" s="289" t="s">
        <v>175</v>
      </c>
      <c r="AV17" s="289" t="s">
        <v>243</v>
      </c>
      <c r="AW17" s="289" t="s">
        <v>68</v>
      </c>
      <c r="AX17" s="289">
        <v>5658</v>
      </c>
      <c r="AY17" s="279" t="s">
        <v>319</v>
      </c>
      <c r="AZ17" s="280">
        <v>1</v>
      </c>
      <c r="BA17" s="289" t="s">
        <v>263</v>
      </c>
      <c r="BB17" s="289">
        <v>1</v>
      </c>
      <c r="BC17" s="281">
        <v>1</v>
      </c>
      <c r="BD17" s="289"/>
      <c r="BE17" s="282" t="s">
        <v>68</v>
      </c>
      <c r="BF17" s="291">
        <v>0</v>
      </c>
      <c r="BG17" s="292" t="s">
        <v>240</v>
      </c>
      <c r="BH17" s="289"/>
      <c r="BI17" s="289" t="s">
        <v>116</v>
      </c>
      <c r="BJ17" s="289" t="s">
        <v>243</v>
      </c>
      <c r="BK17" s="289" t="s">
        <v>68</v>
      </c>
      <c r="BL17" s="293">
        <v>0.90636363636363626</v>
      </c>
      <c r="BM17" s="289">
        <v>5658</v>
      </c>
      <c r="BN17" s="289" t="s">
        <v>117</v>
      </c>
      <c r="BO17" s="289" t="s">
        <v>175</v>
      </c>
      <c r="BP17" s="289">
        <v>1</v>
      </c>
      <c r="BQ17" s="289">
        <v>1364.175</v>
      </c>
      <c r="BR17" s="294">
        <v>2.4254027007246604E-2</v>
      </c>
      <c r="BS17" s="294">
        <v>0.44578279464317971</v>
      </c>
      <c r="BT17" s="294">
        <v>0.17299833232539813</v>
      </c>
      <c r="BU17" s="289">
        <v>16.045999999999999</v>
      </c>
      <c r="BV17" s="295">
        <v>0.14660875620796451</v>
      </c>
      <c r="BW17" s="295">
        <v>11.288874228013269</v>
      </c>
      <c r="BX17" s="289">
        <v>27</v>
      </c>
      <c r="BY17" s="289">
        <v>2</v>
      </c>
      <c r="BZ17" s="289">
        <v>154</v>
      </c>
    </row>
    <row r="18" spans="1:78" ht="16.5">
      <c r="A18" s="104" t="str">
        <f t="shared" si="1"/>
        <v>신흥교통</v>
      </c>
      <c r="B18" s="105" t="str">
        <f t="shared" si="2"/>
        <v>김효영</v>
      </c>
      <c r="C18" s="106" t="str">
        <f t="shared" si="3"/>
        <v>A</v>
      </c>
      <c r="D18" s="107">
        <f t="shared" si="4"/>
        <v>0.96428571428571419</v>
      </c>
      <c r="E18" s="108">
        <f t="shared" si="5"/>
        <v>7171</v>
      </c>
      <c r="F18" s="109" t="str">
        <f t="shared" si="6"/>
        <v>93</v>
      </c>
      <c r="G18" s="110" t="str">
        <f t="shared" si="7"/>
        <v>70바4005</v>
      </c>
      <c r="H18" s="111">
        <f t="shared" si="8"/>
        <v>1</v>
      </c>
      <c r="I18" s="112">
        <f t="shared" si="9"/>
        <v>1334.076</v>
      </c>
      <c r="J18" s="113">
        <f t="shared" si="10"/>
        <v>5.1192102846215171E-2</v>
      </c>
      <c r="K18" s="113">
        <f t="shared" si="11"/>
        <v>0.38739131855091352</v>
      </c>
      <c r="L18" s="113">
        <f t="shared" si="12"/>
        <v>0.23536889952296569</v>
      </c>
      <c r="M18" s="114">
        <f t="shared" si="13"/>
        <v>16.021000000000001</v>
      </c>
      <c r="N18" s="115">
        <f t="shared" si="14"/>
        <v>0</v>
      </c>
      <c r="O18" s="115">
        <f t="shared" si="15"/>
        <v>7.4208665773164348</v>
      </c>
      <c r="P18" s="215">
        <f t="shared" si="16"/>
        <v>6</v>
      </c>
      <c r="Q18" s="216">
        <f t="shared" si="17"/>
        <v>0</v>
      </c>
      <c r="R18" s="216">
        <f t="shared" si="18"/>
        <v>99</v>
      </c>
      <c r="T18" s="278">
        <v>525</v>
      </c>
      <c r="U18" s="278">
        <v>7171</v>
      </c>
      <c r="V18" s="278" t="s">
        <v>276</v>
      </c>
      <c r="W18" s="279">
        <v>1334.076</v>
      </c>
      <c r="X18" s="278">
        <v>658.851</v>
      </c>
      <c r="Y18" s="278">
        <v>2.0249999999999999</v>
      </c>
      <c r="Z18" s="278">
        <v>16.021000000000001</v>
      </c>
      <c r="AA18" s="278">
        <v>85.651921999999999</v>
      </c>
      <c r="AB18" s="278">
        <v>4.3847019999999999</v>
      </c>
      <c r="AC18" s="278">
        <v>33.180810999999999</v>
      </c>
      <c r="AD18" s="278">
        <v>314</v>
      </c>
      <c r="AE18" s="278">
        <v>0</v>
      </c>
      <c r="AF18" s="278">
        <v>99</v>
      </c>
      <c r="AG18" s="278">
        <v>74</v>
      </c>
      <c r="AH18" s="278">
        <v>15.575552</v>
      </c>
      <c r="AI18" s="278">
        <v>730.7</v>
      </c>
      <c r="AJ18" s="278">
        <v>0</v>
      </c>
      <c r="AK18" s="278">
        <v>6</v>
      </c>
      <c r="AL18" s="278">
        <v>4499</v>
      </c>
      <c r="AM18" s="260">
        <v>0.96428571428571419</v>
      </c>
      <c r="AN18" s="259" t="s">
        <v>66</v>
      </c>
      <c r="AO18" s="290">
        <v>1334.076</v>
      </c>
      <c r="AP18" s="289" t="s">
        <v>383</v>
      </c>
      <c r="AQ18" s="289" t="s">
        <v>116</v>
      </c>
      <c r="AR18" s="291" t="s">
        <v>121</v>
      </c>
      <c r="AS18" s="289" t="s">
        <v>116</v>
      </c>
      <c r="AT18" s="291" t="s">
        <v>121</v>
      </c>
      <c r="AU18" s="289" t="s">
        <v>194</v>
      </c>
      <c r="AV18" s="289" t="s">
        <v>276</v>
      </c>
      <c r="AW18" s="289" t="s">
        <v>66</v>
      </c>
      <c r="AX18" s="289">
        <v>7171</v>
      </c>
      <c r="AY18" s="279" t="s">
        <v>335</v>
      </c>
      <c r="AZ18" s="280">
        <v>3</v>
      </c>
      <c r="BA18" s="289" t="s">
        <v>336</v>
      </c>
      <c r="BB18" s="289">
        <v>1</v>
      </c>
      <c r="BC18" s="281">
        <v>1</v>
      </c>
      <c r="BD18" s="289"/>
      <c r="BE18" s="282" t="s">
        <v>68</v>
      </c>
      <c r="BF18" s="291">
        <v>1</v>
      </c>
      <c r="BG18" s="292" t="s">
        <v>242</v>
      </c>
      <c r="BH18" s="289"/>
      <c r="BI18" s="289" t="s">
        <v>116</v>
      </c>
      <c r="BJ18" s="289" t="s">
        <v>276</v>
      </c>
      <c r="BK18" s="289" t="s">
        <v>66</v>
      </c>
      <c r="BL18" s="293">
        <v>0.96428571428571419</v>
      </c>
      <c r="BM18" s="289">
        <v>7171</v>
      </c>
      <c r="BN18" s="289" t="s">
        <v>121</v>
      </c>
      <c r="BO18" s="289" t="s">
        <v>194</v>
      </c>
      <c r="BP18" s="289">
        <v>1</v>
      </c>
      <c r="BQ18" s="289">
        <v>1334.076</v>
      </c>
      <c r="BR18" s="294">
        <v>5.1192102846215171E-2</v>
      </c>
      <c r="BS18" s="294">
        <v>0.38739131855091352</v>
      </c>
      <c r="BT18" s="294">
        <v>0.23536889952296569</v>
      </c>
      <c r="BU18" s="289">
        <v>16.021000000000001</v>
      </c>
      <c r="BV18" s="295">
        <v>0</v>
      </c>
      <c r="BW18" s="295">
        <v>7.4208665773164348</v>
      </c>
      <c r="BX18" s="289">
        <v>6</v>
      </c>
      <c r="BY18" s="289">
        <v>0</v>
      </c>
      <c r="BZ18" s="289">
        <v>99</v>
      </c>
    </row>
    <row r="19" spans="1:78" ht="16.5">
      <c r="A19" s="121" t="str">
        <f t="shared" si="1"/>
        <v>신흥교통</v>
      </c>
      <c r="B19" s="122" t="str">
        <f t="shared" si="2"/>
        <v>나정훈</v>
      </c>
      <c r="C19" s="123" t="str">
        <f t="shared" si="3"/>
        <v>D</v>
      </c>
      <c r="D19" s="124">
        <f t="shared" si="4"/>
        <v>0.80045454545454531</v>
      </c>
      <c r="E19" s="125">
        <f t="shared" si="5"/>
        <v>5784</v>
      </c>
      <c r="F19" s="126" t="str">
        <f t="shared" si="6"/>
        <v>13</v>
      </c>
      <c r="G19" s="127" t="str">
        <f t="shared" si="7"/>
        <v>71바6251</v>
      </c>
      <c r="H19" s="128">
        <f t="shared" si="8"/>
        <v>1</v>
      </c>
      <c r="I19" s="129">
        <f t="shared" si="9"/>
        <v>2972.2</v>
      </c>
      <c r="J19" s="130">
        <f t="shared" si="10"/>
        <v>1.9185392873555647E-2</v>
      </c>
      <c r="K19" s="130">
        <f t="shared" si="11"/>
        <v>0.49442496199376512</v>
      </c>
      <c r="L19" s="130">
        <f t="shared" si="12"/>
        <v>0.18538456362290559</v>
      </c>
      <c r="M19" s="131">
        <f t="shared" si="13"/>
        <v>20.699000000000002</v>
      </c>
      <c r="N19" s="132">
        <f t="shared" si="14"/>
        <v>2.4560931296682593</v>
      </c>
      <c r="O19" s="132">
        <f t="shared" si="15"/>
        <v>70.822959423995698</v>
      </c>
      <c r="P19" s="213">
        <f t="shared" si="16"/>
        <v>87</v>
      </c>
      <c r="Q19" s="214">
        <f t="shared" si="17"/>
        <v>73</v>
      </c>
      <c r="R19" s="214">
        <f t="shared" si="18"/>
        <v>2105</v>
      </c>
      <c r="T19" s="278">
        <v>525</v>
      </c>
      <c r="U19" s="278">
        <v>5784</v>
      </c>
      <c r="V19" s="278" t="s">
        <v>277</v>
      </c>
      <c r="W19" s="279">
        <v>2972.2</v>
      </c>
      <c r="X19" s="278">
        <v>1687.5119999999999</v>
      </c>
      <c r="Y19" s="278">
        <v>1.7609999999999999</v>
      </c>
      <c r="Z19" s="278">
        <v>20.699000000000002</v>
      </c>
      <c r="AA19" s="278">
        <v>210.489148</v>
      </c>
      <c r="AB19" s="278">
        <v>4.0383170000000002</v>
      </c>
      <c r="AC19" s="278">
        <v>104.071089</v>
      </c>
      <c r="AD19" s="278">
        <v>551</v>
      </c>
      <c r="AE19" s="278">
        <v>73</v>
      </c>
      <c r="AF19" s="278">
        <v>2105</v>
      </c>
      <c r="AG19" s="278">
        <v>77</v>
      </c>
      <c r="AH19" s="278">
        <v>14.120442000000001</v>
      </c>
      <c r="AI19" s="278">
        <v>789.7</v>
      </c>
      <c r="AJ19" s="278">
        <v>0</v>
      </c>
      <c r="AK19" s="278">
        <v>87</v>
      </c>
      <c r="AL19" s="278">
        <v>113736</v>
      </c>
      <c r="AM19" s="260">
        <v>0.80045454545454531</v>
      </c>
      <c r="AN19" s="259" t="s">
        <v>67</v>
      </c>
      <c r="AO19" s="290">
        <v>2972.2</v>
      </c>
      <c r="AP19" s="289" t="s">
        <v>384</v>
      </c>
      <c r="AQ19" s="289" t="s">
        <v>116</v>
      </c>
      <c r="AR19" s="291" t="s">
        <v>117</v>
      </c>
      <c r="AS19" s="289" t="s">
        <v>116</v>
      </c>
      <c r="AT19" s="291" t="s">
        <v>117</v>
      </c>
      <c r="AU19" s="289" t="s">
        <v>172</v>
      </c>
      <c r="AV19" s="289" t="s">
        <v>277</v>
      </c>
      <c r="AW19" s="289" t="s">
        <v>67</v>
      </c>
      <c r="AX19" s="289">
        <v>5784</v>
      </c>
      <c r="AY19" s="279" t="s">
        <v>320</v>
      </c>
      <c r="AZ19" s="280">
        <v>2</v>
      </c>
      <c r="BA19" s="289" t="s">
        <v>321</v>
      </c>
      <c r="BB19" s="289">
        <v>1</v>
      </c>
      <c r="BC19" s="281">
        <v>1</v>
      </c>
      <c r="BD19" s="289"/>
      <c r="BE19" s="282" t="s">
        <v>67</v>
      </c>
      <c r="BF19" s="291">
        <v>0</v>
      </c>
      <c r="BG19" s="292" t="s">
        <v>240</v>
      </c>
      <c r="BH19" s="289"/>
      <c r="BI19" s="289" t="s">
        <v>116</v>
      </c>
      <c r="BJ19" s="289" t="s">
        <v>277</v>
      </c>
      <c r="BK19" s="289" t="s">
        <v>67</v>
      </c>
      <c r="BL19" s="293">
        <v>0.80045454545454531</v>
      </c>
      <c r="BM19" s="289">
        <v>5784</v>
      </c>
      <c r="BN19" s="289" t="s">
        <v>117</v>
      </c>
      <c r="BO19" s="289" t="s">
        <v>172</v>
      </c>
      <c r="BP19" s="289">
        <v>1</v>
      </c>
      <c r="BQ19" s="289">
        <v>2972.2</v>
      </c>
      <c r="BR19" s="294">
        <v>1.9185392873555647E-2</v>
      </c>
      <c r="BS19" s="294">
        <v>0.49442496199376512</v>
      </c>
      <c r="BT19" s="294">
        <v>0.18538456362290559</v>
      </c>
      <c r="BU19" s="289">
        <v>20.699000000000002</v>
      </c>
      <c r="BV19" s="295">
        <v>2.4560931296682593</v>
      </c>
      <c r="BW19" s="295">
        <v>70.822959423995698</v>
      </c>
      <c r="BX19" s="289">
        <v>87</v>
      </c>
      <c r="BY19" s="289">
        <v>73</v>
      </c>
      <c r="BZ19" s="289">
        <v>2105</v>
      </c>
    </row>
    <row r="20" spans="1:78" ht="16.5">
      <c r="A20" s="104" t="str">
        <f t="shared" si="1"/>
        <v>신흥교통</v>
      </c>
      <c r="B20" s="105" t="str">
        <f t="shared" si="2"/>
        <v>박경배</v>
      </c>
      <c r="C20" s="106" t="str">
        <f t="shared" si="3"/>
        <v>C</v>
      </c>
      <c r="D20" s="107">
        <f t="shared" si="4"/>
        <v>0.8917391304347827</v>
      </c>
      <c r="E20" s="108">
        <f t="shared" si="5"/>
        <v>6539</v>
      </c>
      <c r="F20" s="109" t="str">
        <f t="shared" si="6"/>
        <v>13</v>
      </c>
      <c r="G20" s="110" t="str">
        <f t="shared" si="7"/>
        <v>71바6275</v>
      </c>
      <c r="H20" s="111">
        <f t="shared" si="8"/>
        <v>1</v>
      </c>
      <c r="I20" s="112">
        <f t="shared" si="9"/>
        <v>2877.8780000000002</v>
      </c>
      <c r="J20" s="113">
        <f t="shared" si="10"/>
        <v>5.255368330597926E-2</v>
      </c>
      <c r="K20" s="113">
        <f t="shared" si="11"/>
        <v>0.47422794533020823</v>
      </c>
      <c r="L20" s="113">
        <f t="shared" si="12"/>
        <v>0.21891129505837287</v>
      </c>
      <c r="M20" s="114">
        <f t="shared" si="13"/>
        <v>16.859000000000002</v>
      </c>
      <c r="N20" s="115">
        <f t="shared" si="14"/>
        <v>3.9959998304306157</v>
      </c>
      <c r="O20" s="115">
        <f t="shared" si="15"/>
        <v>69.565144874105158</v>
      </c>
      <c r="P20" s="215">
        <f t="shared" si="16"/>
        <v>83</v>
      </c>
      <c r="Q20" s="216">
        <f t="shared" si="17"/>
        <v>115</v>
      </c>
      <c r="R20" s="216">
        <f t="shared" si="18"/>
        <v>2002</v>
      </c>
      <c r="T20" s="278">
        <v>525</v>
      </c>
      <c r="U20" s="278">
        <v>6539</v>
      </c>
      <c r="V20" s="278" t="s">
        <v>205</v>
      </c>
      <c r="W20" s="279">
        <v>2877.8780000000002</v>
      </c>
      <c r="X20" s="278">
        <v>1403.117</v>
      </c>
      <c r="Y20" s="278">
        <v>2.0510000000000002</v>
      </c>
      <c r="Z20" s="278">
        <v>16.859000000000002</v>
      </c>
      <c r="AA20" s="278">
        <v>208.786089</v>
      </c>
      <c r="AB20" s="278">
        <v>10.972478000000001</v>
      </c>
      <c r="AC20" s="278">
        <v>99.012197999999998</v>
      </c>
      <c r="AD20" s="278">
        <v>630</v>
      </c>
      <c r="AE20" s="278">
        <v>115</v>
      </c>
      <c r="AF20" s="278">
        <v>2002</v>
      </c>
      <c r="AG20" s="278">
        <v>67</v>
      </c>
      <c r="AH20" s="278">
        <v>13.783858</v>
      </c>
      <c r="AI20" s="278">
        <v>642</v>
      </c>
      <c r="AJ20" s="278">
        <v>0</v>
      </c>
      <c r="AK20" s="278">
        <v>83</v>
      </c>
      <c r="AL20" s="278">
        <v>109394</v>
      </c>
      <c r="AM20" s="260">
        <v>0.8917391304347827</v>
      </c>
      <c r="AN20" s="259" t="s">
        <v>69</v>
      </c>
      <c r="AO20" s="290">
        <v>2877.8780000000002</v>
      </c>
      <c r="AP20" s="289" t="s">
        <v>385</v>
      </c>
      <c r="AQ20" s="289" t="s">
        <v>116</v>
      </c>
      <c r="AR20" s="291" t="s">
        <v>117</v>
      </c>
      <c r="AS20" s="289" t="s">
        <v>116</v>
      </c>
      <c r="AT20" s="291" t="s">
        <v>117</v>
      </c>
      <c r="AU20" s="289" t="s">
        <v>176</v>
      </c>
      <c r="AV20" s="289" t="s">
        <v>205</v>
      </c>
      <c r="AW20" s="289" t="s">
        <v>69</v>
      </c>
      <c r="AX20" s="289">
        <v>6539</v>
      </c>
      <c r="AY20" s="279" t="s">
        <v>309</v>
      </c>
      <c r="AZ20" s="280">
        <v>1</v>
      </c>
      <c r="BA20" s="289" t="s">
        <v>174</v>
      </c>
      <c r="BB20" s="289">
        <v>1</v>
      </c>
      <c r="BC20" s="281">
        <v>1</v>
      </c>
      <c r="BD20" s="289"/>
      <c r="BE20" s="282" t="s">
        <v>69</v>
      </c>
      <c r="BF20" s="291">
        <v>0</v>
      </c>
      <c r="BG20" s="292" t="s">
        <v>240</v>
      </c>
      <c r="BH20" s="289"/>
      <c r="BI20" s="289" t="s">
        <v>116</v>
      </c>
      <c r="BJ20" s="289" t="s">
        <v>205</v>
      </c>
      <c r="BK20" s="289" t="s">
        <v>69</v>
      </c>
      <c r="BL20" s="293">
        <v>0.8917391304347827</v>
      </c>
      <c r="BM20" s="289">
        <v>6539</v>
      </c>
      <c r="BN20" s="289" t="s">
        <v>117</v>
      </c>
      <c r="BO20" s="289" t="s">
        <v>176</v>
      </c>
      <c r="BP20" s="289">
        <v>1</v>
      </c>
      <c r="BQ20" s="289">
        <v>2877.8780000000002</v>
      </c>
      <c r="BR20" s="294">
        <v>5.255368330597926E-2</v>
      </c>
      <c r="BS20" s="294">
        <v>0.47422794533020823</v>
      </c>
      <c r="BT20" s="294">
        <v>0.21891129505837287</v>
      </c>
      <c r="BU20" s="289">
        <v>16.859000000000002</v>
      </c>
      <c r="BV20" s="295">
        <v>3.9959998304306157</v>
      </c>
      <c r="BW20" s="295">
        <v>69.565144874105158</v>
      </c>
      <c r="BX20" s="289">
        <v>83</v>
      </c>
      <c r="BY20" s="289">
        <v>115</v>
      </c>
      <c r="BZ20" s="289">
        <v>2002</v>
      </c>
    </row>
    <row r="21" spans="1:78" ht="16.5">
      <c r="A21" s="121" t="str">
        <f t="shared" si="1"/>
        <v>신흥교통</v>
      </c>
      <c r="B21" s="122" t="str">
        <f t="shared" si="2"/>
        <v>박명대</v>
      </c>
      <c r="C21" s="123" t="str">
        <f t="shared" si="3"/>
        <v>A</v>
      </c>
      <c r="D21" s="124">
        <f t="shared" si="4"/>
        <v>0.95571428571428574</v>
      </c>
      <c r="E21" s="125">
        <f t="shared" si="5"/>
        <v>2086</v>
      </c>
      <c r="F21" s="126" t="str">
        <f t="shared" si="6"/>
        <v>93</v>
      </c>
      <c r="G21" s="127" t="str">
        <f t="shared" si="7"/>
        <v>70바4005</v>
      </c>
      <c r="H21" s="128">
        <f t="shared" si="8"/>
        <v>1</v>
      </c>
      <c r="I21" s="129">
        <f t="shared" si="9"/>
        <v>1266.9670000000001</v>
      </c>
      <c r="J21" s="130">
        <f t="shared" si="10"/>
        <v>5.0751646533106327E-2</v>
      </c>
      <c r="K21" s="130">
        <f t="shared" si="11"/>
        <v>0.39153693034404574</v>
      </c>
      <c r="L21" s="130">
        <f t="shared" si="12"/>
        <v>0.18706091003159511</v>
      </c>
      <c r="M21" s="131">
        <f t="shared" si="13"/>
        <v>15.534000000000001</v>
      </c>
      <c r="N21" s="132">
        <f t="shared" si="14"/>
        <v>0</v>
      </c>
      <c r="O21" s="132">
        <f t="shared" si="15"/>
        <v>5.8407203976109869</v>
      </c>
      <c r="P21" s="213">
        <f t="shared" si="16"/>
        <v>4</v>
      </c>
      <c r="Q21" s="214">
        <f t="shared" si="17"/>
        <v>0</v>
      </c>
      <c r="R21" s="214">
        <f t="shared" si="18"/>
        <v>74</v>
      </c>
      <c r="T21" s="278">
        <v>525</v>
      </c>
      <c r="U21" s="278">
        <v>2086</v>
      </c>
      <c r="V21" s="278" t="s">
        <v>206</v>
      </c>
      <c r="W21" s="279">
        <v>1266.9670000000001</v>
      </c>
      <c r="X21" s="278">
        <v>631.15099999999995</v>
      </c>
      <c r="Y21" s="278">
        <v>2.0070000000000001</v>
      </c>
      <c r="Z21" s="278">
        <v>15.534000000000001</v>
      </c>
      <c r="AA21" s="278">
        <v>84.381084999999999</v>
      </c>
      <c r="AB21" s="278">
        <v>4.2824790000000004</v>
      </c>
      <c r="AC21" s="278">
        <v>33.038311</v>
      </c>
      <c r="AD21" s="278">
        <v>237</v>
      </c>
      <c r="AE21" s="278">
        <v>0</v>
      </c>
      <c r="AF21" s="278">
        <v>74</v>
      </c>
      <c r="AG21" s="278">
        <v>71</v>
      </c>
      <c r="AH21" s="278">
        <v>15.014822000000001</v>
      </c>
      <c r="AI21" s="278">
        <v>310.60000000000002</v>
      </c>
      <c r="AJ21" s="278">
        <v>0</v>
      </c>
      <c r="AK21" s="278">
        <v>4</v>
      </c>
      <c r="AL21" s="278">
        <v>769</v>
      </c>
      <c r="AM21" s="260">
        <v>0.95571428571428574</v>
      </c>
      <c r="AN21" s="259" t="s">
        <v>66</v>
      </c>
      <c r="AO21" s="290">
        <v>1266.9670000000001</v>
      </c>
      <c r="AP21" s="289" t="s">
        <v>386</v>
      </c>
      <c r="AQ21" s="289" t="s">
        <v>116</v>
      </c>
      <c r="AR21" s="291" t="s">
        <v>121</v>
      </c>
      <c r="AS21" s="289" t="s">
        <v>116</v>
      </c>
      <c r="AT21" s="291" t="s">
        <v>121</v>
      </c>
      <c r="AU21" s="289" t="s">
        <v>194</v>
      </c>
      <c r="AV21" s="289" t="s">
        <v>206</v>
      </c>
      <c r="AW21" s="289" t="s">
        <v>66</v>
      </c>
      <c r="AX21" s="289">
        <v>2086</v>
      </c>
      <c r="AY21" s="279" t="s">
        <v>335</v>
      </c>
      <c r="AZ21" s="280">
        <v>4</v>
      </c>
      <c r="BA21" s="289" t="s">
        <v>346</v>
      </c>
      <c r="BB21" s="289">
        <v>1</v>
      </c>
      <c r="BC21" s="281">
        <v>1</v>
      </c>
      <c r="BD21" s="289"/>
      <c r="BE21" s="282" t="s">
        <v>66</v>
      </c>
      <c r="BF21" s="291">
        <v>0</v>
      </c>
      <c r="BG21" s="292" t="s">
        <v>240</v>
      </c>
      <c r="BH21" s="289"/>
      <c r="BI21" s="289" t="s">
        <v>116</v>
      </c>
      <c r="BJ21" s="289" t="s">
        <v>206</v>
      </c>
      <c r="BK21" s="289" t="s">
        <v>66</v>
      </c>
      <c r="BL21" s="293">
        <v>0.95571428571428574</v>
      </c>
      <c r="BM21" s="289">
        <v>2086</v>
      </c>
      <c r="BN21" s="289" t="s">
        <v>121</v>
      </c>
      <c r="BO21" s="289" t="s">
        <v>194</v>
      </c>
      <c r="BP21" s="289">
        <v>1</v>
      </c>
      <c r="BQ21" s="289">
        <v>1266.9670000000001</v>
      </c>
      <c r="BR21" s="294">
        <v>5.0751646533106327E-2</v>
      </c>
      <c r="BS21" s="294">
        <v>0.39153693034404574</v>
      </c>
      <c r="BT21" s="294">
        <v>0.18706091003159511</v>
      </c>
      <c r="BU21" s="289">
        <v>15.534000000000001</v>
      </c>
      <c r="BV21" s="295">
        <v>0</v>
      </c>
      <c r="BW21" s="295">
        <v>5.8407203976109869</v>
      </c>
      <c r="BX21" s="289">
        <v>4</v>
      </c>
      <c r="BY21" s="289">
        <v>0</v>
      </c>
      <c r="BZ21" s="289">
        <v>74</v>
      </c>
    </row>
    <row r="22" spans="1:78" ht="16.5">
      <c r="A22" s="104" t="str">
        <f t="shared" si="1"/>
        <v>신흥교통</v>
      </c>
      <c r="B22" s="105" t="str">
        <f t="shared" si="2"/>
        <v>박성남</v>
      </c>
      <c r="C22" s="106" t="str">
        <f t="shared" si="3"/>
        <v>D</v>
      </c>
      <c r="D22" s="107">
        <f t="shared" si="4"/>
        <v>0.8019047619047619</v>
      </c>
      <c r="E22" s="108">
        <f t="shared" si="5"/>
        <v>8874</v>
      </c>
      <c r="F22" s="109" t="str">
        <f t="shared" si="6"/>
        <v>46</v>
      </c>
      <c r="G22" s="110" t="str">
        <f t="shared" si="7"/>
        <v>71바6276</v>
      </c>
      <c r="H22" s="111">
        <f t="shared" si="8"/>
        <v>1</v>
      </c>
      <c r="I22" s="112">
        <f t="shared" si="9"/>
        <v>639.779</v>
      </c>
      <c r="J22" s="113">
        <f t="shared" si="10"/>
        <v>3.0469445015449421E-2</v>
      </c>
      <c r="K22" s="113">
        <f t="shared" si="11"/>
        <v>0.49181155903013579</v>
      </c>
      <c r="L22" s="113">
        <f t="shared" si="12"/>
        <v>0.1531778942416053</v>
      </c>
      <c r="M22" s="114">
        <f t="shared" si="13"/>
        <v>21.75</v>
      </c>
      <c r="N22" s="115">
        <f t="shared" si="14"/>
        <v>1.2504317897273902</v>
      </c>
      <c r="O22" s="115">
        <f t="shared" si="15"/>
        <v>63.615717302380979</v>
      </c>
      <c r="P22" s="215">
        <f t="shared" si="16"/>
        <v>31</v>
      </c>
      <c r="Q22" s="216">
        <f t="shared" si="17"/>
        <v>8</v>
      </c>
      <c r="R22" s="216">
        <f t="shared" si="18"/>
        <v>407</v>
      </c>
      <c r="T22" s="278">
        <v>525</v>
      </c>
      <c r="U22" s="278">
        <v>8874</v>
      </c>
      <c r="V22" s="278" t="s">
        <v>387</v>
      </c>
      <c r="W22" s="279">
        <v>639.779</v>
      </c>
      <c r="X22" s="278">
        <v>379.96100000000001</v>
      </c>
      <c r="Y22" s="278">
        <v>1.6839999999999999</v>
      </c>
      <c r="Z22" s="278">
        <v>21.75</v>
      </c>
      <c r="AA22" s="278">
        <v>46.45805</v>
      </c>
      <c r="AB22" s="278">
        <v>1.415551</v>
      </c>
      <c r="AC22" s="278">
        <v>22.848606</v>
      </c>
      <c r="AD22" s="278">
        <v>98</v>
      </c>
      <c r="AE22" s="278">
        <v>8</v>
      </c>
      <c r="AF22" s="278">
        <v>407</v>
      </c>
      <c r="AG22" s="278">
        <v>78</v>
      </c>
      <c r="AH22" s="278">
        <v>13.771110999999999</v>
      </c>
      <c r="AI22" s="278">
        <v>1011.3</v>
      </c>
      <c r="AJ22" s="278">
        <v>0</v>
      </c>
      <c r="AK22" s="278">
        <v>31</v>
      </c>
      <c r="AL22" s="278">
        <v>17312</v>
      </c>
      <c r="AM22" s="260">
        <v>0.8019047619047619</v>
      </c>
      <c r="AN22" s="259" t="s">
        <v>67</v>
      </c>
      <c r="AO22" s="290">
        <v>639.779</v>
      </c>
      <c r="AP22" s="289" t="s">
        <v>388</v>
      </c>
      <c r="AQ22" s="289" t="s">
        <v>116</v>
      </c>
      <c r="AR22" s="291" t="s">
        <v>119</v>
      </c>
      <c r="AS22" s="289" t="s">
        <v>116</v>
      </c>
      <c r="AT22" s="291" t="s">
        <v>119</v>
      </c>
      <c r="AU22" s="289" t="s">
        <v>365</v>
      </c>
      <c r="AV22" s="289" t="s">
        <v>387</v>
      </c>
      <c r="AW22" s="289" t="s">
        <v>67</v>
      </c>
      <c r="AX22" s="289">
        <v>8874</v>
      </c>
      <c r="AY22" s="279" t="s">
        <v>341</v>
      </c>
      <c r="AZ22" s="280">
        <v>1</v>
      </c>
      <c r="BA22" s="289" t="s">
        <v>285</v>
      </c>
      <c r="BB22" s="289">
        <v>1</v>
      </c>
      <c r="BC22" s="281">
        <v>1</v>
      </c>
      <c r="BD22" s="289"/>
      <c r="BE22" s="282" t="s">
        <v>273</v>
      </c>
      <c r="BF22" s="291" t="s">
        <v>274</v>
      </c>
      <c r="BG22" s="292" t="s">
        <v>273</v>
      </c>
      <c r="BH22" s="289"/>
      <c r="BI22" s="289" t="s">
        <v>116</v>
      </c>
      <c r="BJ22" s="289" t="s">
        <v>387</v>
      </c>
      <c r="BK22" s="289" t="s">
        <v>67</v>
      </c>
      <c r="BL22" s="293">
        <v>0.8019047619047619</v>
      </c>
      <c r="BM22" s="289">
        <v>8874</v>
      </c>
      <c r="BN22" s="289" t="s">
        <v>119</v>
      </c>
      <c r="BO22" s="289" t="s">
        <v>365</v>
      </c>
      <c r="BP22" s="289">
        <v>1</v>
      </c>
      <c r="BQ22" s="289">
        <v>639.779</v>
      </c>
      <c r="BR22" s="294">
        <v>3.0469445015449421E-2</v>
      </c>
      <c r="BS22" s="294">
        <v>0.49181155903013579</v>
      </c>
      <c r="BT22" s="294">
        <v>0.1531778942416053</v>
      </c>
      <c r="BU22" s="289">
        <v>21.75</v>
      </c>
      <c r="BV22" s="295">
        <v>1.2504317897273902</v>
      </c>
      <c r="BW22" s="295">
        <v>63.615717302380979</v>
      </c>
      <c r="BX22" s="289">
        <v>31</v>
      </c>
      <c r="BY22" s="289">
        <v>8</v>
      </c>
      <c r="BZ22" s="289">
        <v>407</v>
      </c>
    </row>
    <row r="23" spans="1:78" ht="16.5">
      <c r="A23" s="121" t="str">
        <f t="shared" si="1"/>
        <v>신흥교통</v>
      </c>
      <c r="B23" s="122" t="str">
        <f t="shared" si="2"/>
        <v>방선혁</v>
      </c>
      <c r="C23" s="123" t="str">
        <f t="shared" si="3"/>
        <v>F</v>
      </c>
      <c r="D23" s="124">
        <f t="shared" si="4"/>
        <v>0.78909090909090918</v>
      </c>
      <c r="E23" s="125">
        <f t="shared" si="5"/>
        <v>4255</v>
      </c>
      <c r="F23" s="126" t="str">
        <f t="shared" si="6"/>
        <v>330</v>
      </c>
      <c r="G23" s="127" t="str">
        <f t="shared" si="7"/>
        <v>71바6291</v>
      </c>
      <c r="H23" s="128">
        <f t="shared" si="8"/>
        <v>1</v>
      </c>
      <c r="I23" s="129">
        <f t="shared" si="9"/>
        <v>2668.6689999999999</v>
      </c>
      <c r="J23" s="130">
        <f t="shared" si="10"/>
        <v>2.65774854168794E-2</v>
      </c>
      <c r="K23" s="130">
        <f t="shared" si="11"/>
        <v>0.26232097339228028</v>
      </c>
      <c r="L23" s="130">
        <f t="shared" si="12"/>
        <v>9.7801563251193768E-2</v>
      </c>
      <c r="M23" s="131">
        <f t="shared" si="13"/>
        <v>23.129000000000001</v>
      </c>
      <c r="N23" s="132">
        <f t="shared" si="14"/>
        <v>0</v>
      </c>
      <c r="O23" s="132">
        <f t="shared" si="15"/>
        <v>5.4708920439365096</v>
      </c>
      <c r="P23" s="213">
        <f t="shared" si="16"/>
        <v>7</v>
      </c>
      <c r="Q23" s="214">
        <f t="shared" si="17"/>
        <v>0</v>
      </c>
      <c r="R23" s="214">
        <f t="shared" si="18"/>
        <v>146</v>
      </c>
      <c r="T23" s="278">
        <v>525</v>
      </c>
      <c r="U23" s="278">
        <v>4255</v>
      </c>
      <c r="V23" s="278" t="s">
        <v>278</v>
      </c>
      <c r="W23" s="279">
        <v>2668.6689999999999</v>
      </c>
      <c r="X23" s="278">
        <v>1024.932</v>
      </c>
      <c r="Y23" s="278">
        <v>2.6040000000000001</v>
      </c>
      <c r="Z23" s="278">
        <v>23.129000000000001</v>
      </c>
      <c r="AA23" s="278">
        <v>80.372201000000004</v>
      </c>
      <c r="AB23" s="278">
        <v>2.136091</v>
      </c>
      <c r="AC23" s="278">
        <v>21.083314000000001</v>
      </c>
      <c r="AD23" s="278">
        <v>261</v>
      </c>
      <c r="AE23" s="278">
        <v>0</v>
      </c>
      <c r="AF23" s="278">
        <v>146</v>
      </c>
      <c r="AG23" s="278">
        <v>93</v>
      </c>
      <c r="AH23" s="278">
        <v>33.203881000000003</v>
      </c>
      <c r="AI23" s="278">
        <v>26294.400000000001</v>
      </c>
      <c r="AJ23" s="278">
        <v>9682.6</v>
      </c>
      <c r="AK23" s="278">
        <v>7</v>
      </c>
      <c r="AL23" s="278">
        <v>1680</v>
      </c>
      <c r="AM23" s="260">
        <v>0.78909090909090918</v>
      </c>
      <c r="AN23" s="259" t="s">
        <v>70</v>
      </c>
      <c r="AO23" s="290">
        <v>2668.6689999999999</v>
      </c>
      <c r="AP23" s="289" t="s">
        <v>389</v>
      </c>
      <c r="AQ23" s="289" t="s">
        <v>116</v>
      </c>
      <c r="AR23" s="291" t="s">
        <v>118</v>
      </c>
      <c r="AS23" s="289" t="s">
        <v>116</v>
      </c>
      <c r="AT23" s="291" t="s">
        <v>118</v>
      </c>
      <c r="AU23" s="289" t="s">
        <v>283</v>
      </c>
      <c r="AV23" s="289" t="s">
        <v>278</v>
      </c>
      <c r="AW23" s="289" t="s">
        <v>70</v>
      </c>
      <c r="AX23" s="289">
        <v>4255</v>
      </c>
      <c r="AY23" s="279" t="s">
        <v>310</v>
      </c>
      <c r="AZ23" s="280">
        <v>3</v>
      </c>
      <c r="BA23" s="289" t="s">
        <v>390</v>
      </c>
      <c r="BB23" s="289">
        <v>1</v>
      </c>
      <c r="BC23" s="281">
        <v>1</v>
      </c>
      <c r="BD23" s="289"/>
      <c r="BE23" s="282" t="s">
        <v>67</v>
      </c>
      <c r="BF23" s="291">
        <v>-1</v>
      </c>
      <c r="BG23" s="292" t="s">
        <v>237</v>
      </c>
      <c r="BH23" s="289"/>
      <c r="BI23" s="289" t="s">
        <v>116</v>
      </c>
      <c r="BJ23" s="289" t="s">
        <v>278</v>
      </c>
      <c r="BK23" s="289" t="s">
        <v>70</v>
      </c>
      <c r="BL23" s="293">
        <v>0.78909090909090918</v>
      </c>
      <c r="BM23" s="289">
        <v>4255</v>
      </c>
      <c r="BN23" s="289" t="s">
        <v>118</v>
      </c>
      <c r="BO23" s="289" t="s">
        <v>283</v>
      </c>
      <c r="BP23" s="289">
        <v>1</v>
      </c>
      <c r="BQ23" s="289">
        <v>2668.6689999999999</v>
      </c>
      <c r="BR23" s="294">
        <v>2.65774854168794E-2</v>
      </c>
      <c r="BS23" s="294">
        <v>0.26232097339228028</v>
      </c>
      <c r="BT23" s="294">
        <v>9.7801563251193768E-2</v>
      </c>
      <c r="BU23" s="289">
        <v>23.129000000000001</v>
      </c>
      <c r="BV23" s="295">
        <v>0</v>
      </c>
      <c r="BW23" s="295">
        <v>5.4708920439365096</v>
      </c>
      <c r="BX23" s="289">
        <v>7</v>
      </c>
      <c r="BY23" s="289">
        <v>0</v>
      </c>
      <c r="BZ23" s="289">
        <v>146</v>
      </c>
    </row>
    <row r="24" spans="1:78" ht="16.5">
      <c r="A24" s="104" t="str">
        <f t="shared" si="1"/>
        <v>신흥교통</v>
      </c>
      <c r="B24" s="105" t="str">
        <f t="shared" si="2"/>
        <v>배정현</v>
      </c>
      <c r="C24" s="106" t="str">
        <f t="shared" si="3"/>
        <v>D</v>
      </c>
      <c r="D24" s="107">
        <f t="shared" si="4"/>
        <v>0.83721980682246566</v>
      </c>
      <c r="E24" s="108">
        <f t="shared" si="5"/>
        <v>9972</v>
      </c>
      <c r="F24" s="109" t="str">
        <f t="shared" si="6"/>
        <v>330</v>
      </c>
      <c r="G24" s="110" t="str">
        <f t="shared" si="7"/>
        <v>71바6295</v>
      </c>
      <c r="H24" s="111">
        <f t="shared" si="8"/>
        <v>6</v>
      </c>
      <c r="I24" s="112">
        <f t="shared" si="9"/>
        <v>2210.5</v>
      </c>
      <c r="J24" s="113">
        <f t="shared" si="10"/>
        <v>1.5874090554696001E-2</v>
      </c>
      <c r="K24" s="113">
        <f t="shared" si="11"/>
        <v>0.38881056135281628</v>
      </c>
      <c r="L24" s="113">
        <f t="shared" si="12"/>
        <v>0.16466862700746437</v>
      </c>
      <c r="M24" s="114">
        <f t="shared" si="13"/>
        <v>22.812000000000001</v>
      </c>
      <c r="N24" s="115">
        <f t="shared" si="14"/>
        <v>4.5238633793259445E-2</v>
      </c>
      <c r="O24" s="115">
        <f t="shared" si="15"/>
        <v>7.2381814069215107</v>
      </c>
      <c r="P24" s="215">
        <f t="shared" si="16"/>
        <v>46</v>
      </c>
      <c r="Q24" s="216">
        <f t="shared" si="17"/>
        <v>1</v>
      </c>
      <c r="R24" s="216">
        <f t="shared" si="18"/>
        <v>160</v>
      </c>
      <c r="T24" s="278">
        <v>525</v>
      </c>
      <c r="U24" s="278">
        <v>9972</v>
      </c>
      <c r="V24" s="278" t="s">
        <v>207</v>
      </c>
      <c r="W24" s="279">
        <v>2210.5</v>
      </c>
      <c r="X24" s="278">
        <v>860.774</v>
      </c>
      <c r="Y24" s="278">
        <v>2.5680000000000001</v>
      </c>
      <c r="Z24" s="278">
        <v>22.812000000000001</v>
      </c>
      <c r="AA24" s="278">
        <v>81.456383000000002</v>
      </c>
      <c r="AB24" s="278">
        <v>1.2930459999999999</v>
      </c>
      <c r="AC24" s="278">
        <v>31.671102000000001</v>
      </c>
      <c r="AD24" s="278">
        <v>364</v>
      </c>
      <c r="AE24" s="278">
        <v>1</v>
      </c>
      <c r="AF24" s="278">
        <v>160</v>
      </c>
      <c r="AG24" s="278">
        <v>111</v>
      </c>
      <c r="AH24" s="278">
        <v>27.137222000000001</v>
      </c>
      <c r="AI24" s="278">
        <v>22622.5</v>
      </c>
      <c r="AJ24" s="278">
        <v>16418.7</v>
      </c>
      <c r="AK24" s="278">
        <v>46</v>
      </c>
      <c r="AL24" s="278">
        <v>25615</v>
      </c>
      <c r="AM24" s="260">
        <v>0.83721980682246566</v>
      </c>
      <c r="AN24" s="259" t="s">
        <v>67</v>
      </c>
      <c r="AO24" s="290">
        <v>495.55200000000002</v>
      </c>
      <c r="AP24" s="289" t="s">
        <v>391</v>
      </c>
      <c r="AQ24" s="289" t="s">
        <v>116</v>
      </c>
      <c r="AR24" s="291" t="s">
        <v>118</v>
      </c>
      <c r="AS24" s="289" t="s">
        <v>116</v>
      </c>
      <c r="AT24" s="291" t="s">
        <v>118</v>
      </c>
      <c r="AU24" s="289" t="s">
        <v>185</v>
      </c>
      <c r="AV24" s="289" t="s">
        <v>207</v>
      </c>
      <c r="AW24" s="289" t="s">
        <v>67</v>
      </c>
      <c r="AX24" s="289">
        <v>9972</v>
      </c>
      <c r="AY24" s="279" t="s">
        <v>306</v>
      </c>
      <c r="AZ24" s="280">
        <v>3</v>
      </c>
      <c r="BA24" s="289" t="s">
        <v>250</v>
      </c>
      <c r="BB24" s="289">
        <v>6</v>
      </c>
      <c r="BC24" s="281">
        <v>1</v>
      </c>
      <c r="BD24" s="289"/>
      <c r="BE24" s="282" t="s">
        <v>67</v>
      </c>
      <c r="BF24" s="291">
        <v>0</v>
      </c>
      <c r="BG24" s="292" t="s">
        <v>240</v>
      </c>
      <c r="BH24" s="289"/>
      <c r="BI24" s="289" t="s">
        <v>116</v>
      </c>
      <c r="BJ24" s="289" t="s">
        <v>207</v>
      </c>
      <c r="BK24" s="289" t="s">
        <v>67</v>
      </c>
      <c r="BL24" s="293">
        <v>0.83721980682246566</v>
      </c>
      <c r="BM24" s="289">
        <v>9972</v>
      </c>
      <c r="BN24" s="289" t="s">
        <v>118</v>
      </c>
      <c r="BO24" s="289" t="s">
        <v>185</v>
      </c>
      <c r="BP24" s="289">
        <v>6</v>
      </c>
      <c r="BQ24" s="289">
        <v>2210.5</v>
      </c>
      <c r="BR24" s="294">
        <v>1.5874090554696001E-2</v>
      </c>
      <c r="BS24" s="294">
        <v>0.38881056135281628</v>
      </c>
      <c r="BT24" s="294">
        <v>0.16466862700746437</v>
      </c>
      <c r="BU24" s="289">
        <v>22.812000000000001</v>
      </c>
      <c r="BV24" s="295">
        <v>4.5238633793259445E-2</v>
      </c>
      <c r="BW24" s="295">
        <v>7.2381814069215107</v>
      </c>
      <c r="BX24" s="289">
        <v>46</v>
      </c>
      <c r="BY24" s="289">
        <v>1</v>
      </c>
      <c r="BZ24" s="289">
        <v>160</v>
      </c>
    </row>
    <row r="25" spans="1:78" ht="16.5">
      <c r="A25" s="121" t="str">
        <f t="shared" si="1"/>
        <v>신흥교통</v>
      </c>
      <c r="B25" s="122" t="str">
        <f t="shared" si="2"/>
        <v>변성만</v>
      </c>
      <c r="C25" s="123" t="str">
        <f t="shared" si="3"/>
        <v>B</v>
      </c>
      <c r="D25" s="124">
        <f t="shared" si="4"/>
        <v>0.94029411764705884</v>
      </c>
      <c r="E25" s="125">
        <f t="shared" si="5"/>
        <v>320</v>
      </c>
      <c r="F25" s="126" t="str">
        <f t="shared" si="6"/>
        <v>330</v>
      </c>
      <c r="G25" s="127" t="str">
        <f t="shared" si="7"/>
        <v>71바6297</v>
      </c>
      <c r="H25" s="128">
        <f t="shared" si="8"/>
        <v>1</v>
      </c>
      <c r="I25" s="129">
        <f t="shared" si="9"/>
        <v>2584.7800000000002</v>
      </c>
      <c r="J25" s="130">
        <f t="shared" si="10"/>
        <v>6.6193848086358023E-3</v>
      </c>
      <c r="K25" s="130">
        <f t="shared" si="11"/>
        <v>0.27126177408444424</v>
      </c>
      <c r="L25" s="130">
        <f t="shared" si="12"/>
        <v>6.1900819412096963E-2</v>
      </c>
      <c r="M25" s="131">
        <f t="shared" si="13"/>
        <v>18.004000000000001</v>
      </c>
      <c r="N25" s="132">
        <f t="shared" si="14"/>
        <v>0</v>
      </c>
      <c r="O25" s="132">
        <f t="shared" si="15"/>
        <v>7.6989144143795594</v>
      </c>
      <c r="P25" s="213">
        <f t="shared" si="16"/>
        <v>1</v>
      </c>
      <c r="Q25" s="214">
        <f t="shared" si="17"/>
        <v>0</v>
      </c>
      <c r="R25" s="214">
        <f t="shared" si="18"/>
        <v>199</v>
      </c>
      <c r="T25" s="278">
        <v>525</v>
      </c>
      <c r="U25" s="278">
        <v>320</v>
      </c>
      <c r="V25" s="278" t="s">
        <v>208</v>
      </c>
      <c r="W25" s="279">
        <v>2584.7800000000002</v>
      </c>
      <c r="X25" s="278">
        <v>808.53700000000003</v>
      </c>
      <c r="Y25" s="278">
        <v>3.1970000000000001</v>
      </c>
      <c r="Z25" s="278">
        <v>18.004000000000001</v>
      </c>
      <c r="AA25" s="278">
        <v>75.238865000000004</v>
      </c>
      <c r="AB25" s="278">
        <v>0.49803500000000001</v>
      </c>
      <c r="AC25" s="278">
        <v>20.409427999999998</v>
      </c>
      <c r="AD25" s="278">
        <v>160</v>
      </c>
      <c r="AE25" s="278">
        <v>0</v>
      </c>
      <c r="AF25" s="278">
        <v>199</v>
      </c>
      <c r="AG25" s="278">
        <v>109</v>
      </c>
      <c r="AH25" s="278">
        <v>34.354318999999997</v>
      </c>
      <c r="AI25" s="278">
        <v>24118.2</v>
      </c>
      <c r="AJ25" s="278">
        <v>10865.8</v>
      </c>
      <c r="AK25" s="278">
        <v>1</v>
      </c>
      <c r="AL25" s="278">
        <v>20</v>
      </c>
      <c r="AM25" s="260">
        <v>0.94029411764705884</v>
      </c>
      <c r="AN25" s="259" t="s">
        <v>68</v>
      </c>
      <c r="AO25" s="290">
        <v>2584.7800000000002</v>
      </c>
      <c r="AP25" s="289" t="s">
        <v>392</v>
      </c>
      <c r="AQ25" s="289" t="s">
        <v>116</v>
      </c>
      <c r="AR25" s="291" t="s">
        <v>118</v>
      </c>
      <c r="AS25" s="289" t="s">
        <v>116</v>
      </c>
      <c r="AT25" s="291" t="s">
        <v>118</v>
      </c>
      <c r="AU25" s="289" t="s">
        <v>186</v>
      </c>
      <c r="AV25" s="289" t="s">
        <v>208</v>
      </c>
      <c r="AW25" s="289" t="s">
        <v>68</v>
      </c>
      <c r="AX25" s="289">
        <v>320</v>
      </c>
      <c r="AY25" s="279" t="s">
        <v>305</v>
      </c>
      <c r="AZ25" s="280">
        <v>1</v>
      </c>
      <c r="BA25" s="289" t="s">
        <v>268</v>
      </c>
      <c r="BB25" s="289">
        <v>1</v>
      </c>
      <c r="BC25" s="281">
        <v>1</v>
      </c>
      <c r="BD25" s="289"/>
      <c r="BE25" s="282" t="s">
        <v>68</v>
      </c>
      <c r="BF25" s="291">
        <v>0</v>
      </c>
      <c r="BG25" s="292" t="s">
        <v>240</v>
      </c>
      <c r="BH25" s="289"/>
      <c r="BI25" s="289" t="s">
        <v>116</v>
      </c>
      <c r="BJ25" s="289" t="s">
        <v>208</v>
      </c>
      <c r="BK25" s="289" t="s">
        <v>68</v>
      </c>
      <c r="BL25" s="293">
        <v>0.94029411764705884</v>
      </c>
      <c r="BM25" s="289">
        <v>320</v>
      </c>
      <c r="BN25" s="289" t="s">
        <v>118</v>
      </c>
      <c r="BO25" s="289" t="s">
        <v>186</v>
      </c>
      <c r="BP25" s="289">
        <v>1</v>
      </c>
      <c r="BQ25" s="289">
        <v>2584.7800000000002</v>
      </c>
      <c r="BR25" s="294">
        <v>6.6193848086358023E-3</v>
      </c>
      <c r="BS25" s="294">
        <v>0.27126177408444424</v>
      </c>
      <c r="BT25" s="294">
        <v>6.1900819412096963E-2</v>
      </c>
      <c r="BU25" s="289">
        <v>18.004000000000001</v>
      </c>
      <c r="BV25" s="295">
        <v>0</v>
      </c>
      <c r="BW25" s="295">
        <v>7.6989144143795594</v>
      </c>
      <c r="BX25" s="289">
        <v>1</v>
      </c>
      <c r="BY25" s="289">
        <v>0</v>
      </c>
      <c r="BZ25" s="289">
        <v>199</v>
      </c>
    </row>
    <row r="26" spans="1:78" ht="16.5">
      <c r="A26" s="104" t="str">
        <f t="shared" si="1"/>
        <v>신흥교통</v>
      </c>
      <c r="B26" s="105" t="str">
        <f t="shared" si="2"/>
        <v>손영준</v>
      </c>
      <c r="C26" s="106" t="str">
        <f t="shared" si="3"/>
        <v>C</v>
      </c>
      <c r="D26" s="107">
        <f t="shared" si="4"/>
        <v>0.88727272727272721</v>
      </c>
      <c r="E26" s="108">
        <f t="shared" si="5"/>
        <v>9642</v>
      </c>
      <c r="F26" s="109" t="str">
        <f t="shared" si="6"/>
        <v>46</v>
      </c>
      <c r="G26" s="110" t="str">
        <f t="shared" si="7"/>
        <v>71바6289</v>
      </c>
      <c r="H26" s="111">
        <f t="shared" si="8"/>
        <v>1</v>
      </c>
      <c r="I26" s="112">
        <f t="shared" si="9"/>
        <v>1209.53</v>
      </c>
      <c r="J26" s="113">
        <f t="shared" si="10"/>
        <v>9.7414496899482679E-3</v>
      </c>
      <c r="K26" s="113">
        <f t="shared" si="11"/>
        <v>0.47794760851337642</v>
      </c>
      <c r="L26" s="113">
        <f t="shared" si="12"/>
        <v>0.16452671698924376</v>
      </c>
      <c r="M26" s="114">
        <f t="shared" si="13"/>
        <v>16.158999999999999</v>
      </c>
      <c r="N26" s="115">
        <f t="shared" si="14"/>
        <v>0</v>
      </c>
      <c r="O26" s="115">
        <f t="shared" si="15"/>
        <v>20.669185551412532</v>
      </c>
      <c r="P26" s="215">
        <f t="shared" si="16"/>
        <v>29</v>
      </c>
      <c r="Q26" s="216">
        <f t="shared" si="17"/>
        <v>0</v>
      </c>
      <c r="R26" s="216">
        <f t="shared" si="18"/>
        <v>250</v>
      </c>
      <c r="T26" s="278">
        <v>525</v>
      </c>
      <c r="U26" s="278">
        <v>9642</v>
      </c>
      <c r="V26" s="278" t="s">
        <v>209</v>
      </c>
      <c r="W26" s="279">
        <v>1209.53</v>
      </c>
      <c r="X26" s="278">
        <v>619.55100000000004</v>
      </c>
      <c r="Y26" s="278">
        <v>1.952</v>
      </c>
      <c r="Z26" s="278">
        <v>16.158999999999999</v>
      </c>
      <c r="AA26" s="278">
        <v>87.739712999999995</v>
      </c>
      <c r="AB26" s="278">
        <v>0.85471200000000003</v>
      </c>
      <c r="AC26" s="278">
        <v>41.934986000000002</v>
      </c>
      <c r="AD26" s="278">
        <v>199</v>
      </c>
      <c r="AE26" s="278">
        <v>0</v>
      </c>
      <c r="AF26" s="278">
        <v>250</v>
      </c>
      <c r="AG26" s="278">
        <v>64</v>
      </c>
      <c r="AH26" s="278">
        <v>13.785432999999999</v>
      </c>
      <c r="AI26" s="278">
        <v>8.8000000000000007</v>
      </c>
      <c r="AJ26" s="278">
        <v>0</v>
      </c>
      <c r="AK26" s="278">
        <v>29</v>
      </c>
      <c r="AL26" s="278">
        <v>23948</v>
      </c>
      <c r="AM26" s="260">
        <v>0.88727272727272721</v>
      </c>
      <c r="AN26" s="259" t="s">
        <v>69</v>
      </c>
      <c r="AO26" s="290">
        <v>1209.53</v>
      </c>
      <c r="AP26" s="289" t="s">
        <v>393</v>
      </c>
      <c r="AQ26" s="289" t="s">
        <v>116</v>
      </c>
      <c r="AR26" s="291" t="s">
        <v>119</v>
      </c>
      <c r="AS26" s="289" t="s">
        <v>116</v>
      </c>
      <c r="AT26" s="291" t="s">
        <v>119</v>
      </c>
      <c r="AU26" s="289" t="s">
        <v>192</v>
      </c>
      <c r="AV26" s="289" t="s">
        <v>209</v>
      </c>
      <c r="AW26" s="289" t="s">
        <v>69</v>
      </c>
      <c r="AX26" s="289">
        <v>9642</v>
      </c>
      <c r="AY26" s="279" t="s">
        <v>312</v>
      </c>
      <c r="AZ26" s="280">
        <v>1</v>
      </c>
      <c r="BA26" s="289" t="s">
        <v>270</v>
      </c>
      <c r="BB26" s="289">
        <v>1</v>
      </c>
      <c r="BC26" s="281">
        <v>1</v>
      </c>
      <c r="BD26" s="289"/>
      <c r="BE26" s="282" t="s">
        <v>68</v>
      </c>
      <c r="BF26" s="291">
        <v>-1</v>
      </c>
      <c r="BG26" s="292" t="s">
        <v>237</v>
      </c>
      <c r="BH26" s="289"/>
      <c r="BI26" s="289" t="s">
        <v>116</v>
      </c>
      <c r="BJ26" s="289" t="s">
        <v>209</v>
      </c>
      <c r="BK26" s="289" t="s">
        <v>69</v>
      </c>
      <c r="BL26" s="293">
        <v>0.88727272727272721</v>
      </c>
      <c r="BM26" s="289">
        <v>9642</v>
      </c>
      <c r="BN26" s="289" t="s">
        <v>119</v>
      </c>
      <c r="BO26" s="289" t="s">
        <v>192</v>
      </c>
      <c r="BP26" s="289">
        <v>1</v>
      </c>
      <c r="BQ26" s="289">
        <v>1209.53</v>
      </c>
      <c r="BR26" s="294">
        <v>9.7414496899482679E-3</v>
      </c>
      <c r="BS26" s="294">
        <v>0.47794760851337642</v>
      </c>
      <c r="BT26" s="294">
        <v>0.16452671698924376</v>
      </c>
      <c r="BU26" s="289">
        <v>16.158999999999999</v>
      </c>
      <c r="BV26" s="295">
        <v>0</v>
      </c>
      <c r="BW26" s="295">
        <v>20.669185551412532</v>
      </c>
      <c r="BX26" s="289">
        <v>29</v>
      </c>
      <c r="BY26" s="289">
        <v>0</v>
      </c>
      <c r="BZ26" s="289">
        <v>250</v>
      </c>
    </row>
    <row r="27" spans="1:78" ht="16.5">
      <c r="A27" s="121" t="str">
        <f t="shared" si="1"/>
        <v>신흥교통</v>
      </c>
      <c r="B27" s="122" t="str">
        <f t="shared" si="2"/>
        <v>양계호</v>
      </c>
      <c r="C27" s="123" t="str">
        <f t="shared" si="3"/>
        <v>B</v>
      </c>
      <c r="D27" s="124">
        <f t="shared" si="4"/>
        <v>0.93421052631578949</v>
      </c>
      <c r="E27" s="125">
        <f t="shared" si="5"/>
        <v>7357</v>
      </c>
      <c r="F27" s="126" t="str">
        <f t="shared" si="6"/>
        <v>93</v>
      </c>
      <c r="G27" s="127" t="str">
        <f t="shared" si="7"/>
        <v>71바6296</v>
      </c>
      <c r="H27" s="128">
        <f t="shared" si="8"/>
        <v>1</v>
      </c>
      <c r="I27" s="129">
        <f t="shared" si="9"/>
        <v>693.02300000000002</v>
      </c>
      <c r="J27" s="130">
        <f t="shared" si="10"/>
        <v>1.6949988644174459E-2</v>
      </c>
      <c r="K27" s="130">
        <f t="shared" si="11"/>
        <v>0.35895465601796911</v>
      </c>
      <c r="L27" s="130">
        <f t="shared" si="12"/>
        <v>0.22510075423182202</v>
      </c>
      <c r="M27" s="131">
        <f t="shared" si="13"/>
        <v>18.442</v>
      </c>
      <c r="N27" s="132">
        <f t="shared" si="14"/>
        <v>0</v>
      </c>
      <c r="O27" s="132">
        <f t="shared" si="15"/>
        <v>4.3288606583042695</v>
      </c>
      <c r="P27" s="213">
        <f t="shared" si="16"/>
        <v>2</v>
      </c>
      <c r="Q27" s="214">
        <f t="shared" si="17"/>
        <v>0</v>
      </c>
      <c r="R27" s="214">
        <f t="shared" si="18"/>
        <v>30</v>
      </c>
      <c r="T27" s="278">
        <v>525</v>
      </c>
      <c r="U27" s="278">
        <v>7357</v>
      </c>
      <c r="V27" s="278" t="s">
        <v>210</v>
      </c>
      <c r="W27" s="279">
        <v>693.02300000000002</v>
      </c>
      <c r="X27" s="278">
        <v>390.524</v>
      </c>
      <c r="Y27" s="278">
        <v>1.7749999999999999</v>
      </c>
      <c r="Z27" s="278">
        <v>18.442</v>
      </c>
      <c r="AA27" s="278">
        <v>41.313597000000001</v>
      </c>
      <c r="AB27" s="278">
        <v>0.70026500000000003</v>
      </c>
      <c r="AC27" s="278">
        <v>14.829708</v>
      </c>
      <c r="AD27" s="278">
        <v>156</v>
      </c>
      <c r="AE27" s="278">
        <v>0</v>
      </c>
      <c r="AF27" s="278">
        <v>30</v>
      </c>
      <c r="AG27" s="278">
        <v>71</v>
      </c>
      <c r="AH27" s="278">
        <v>16.774695000000001</v>
      </c>
      <c r="AI27" s="278">
        <v>841.2</v>
      </c>
      <c r="AJ27" s="278">
        <v>0</v>
      </c>
      <c r="AK27" s="278">
        <v>2</v>
      </c>
      <c r="AL27" s="278">
        <v>178</v>
      </c>
      <c r="AM27" s="260">
        <v>0.93421052631578949</v>
      </c>
      <c r="AN27" s="259" t="s">
        <v>68</v>
      </c>
      <c r="AO27" s="290">
        <v>693.02300000000002</v>
      </c>
      <c r="AP27" s="289" t="s">
        <v>394</v>
      </c>
      <c r="AQ27" s="289" t="s">
        <v>116</v>
      </c>
      <c r="AR27" s="291" t="s">
        <v>121</v>
      </c>
      <c r="AS27" s="289" t="s">
        <v>116</v>
      </c>
      <c r="AT27" s="291" t="s">
        <v>121</v>
      </c>
      <c r="AU27" s="289" t="s">
        <v>196</v>
      </c>
      <c r="AV27" s="289" t="s">
        <v>210</v>
      </c>
      <c r="AW27" s="289" t="s">
        <v>68</v>
      </c>
      <c r="AX27" s="289">
        <v>7357</v>
      </c>
      <c r="AY27" s="279" t="s">
        <v>303</v>
      </c>
      <c r="AZ27" s="280">
        <v>1</v>
      </c>
      <c r="BA27" s="289" t="s">
        <v>287</v>
      </c>
      <c r="BB27" s="289">
        <v>1</v>
      </c>
      <c r="BC27" s="281">
        <v>1</v>
      </c>
      <c r="BD27" s="289"/>
      <c r="BE27" s="282" t="s">
        <v>66</v>
      </c>
      <c r="BF27" s="291">
        <v>-1</v>
      </c>
      <c r="BG27" s="292" t="s">
        <v>237</v>
      </c>
      <c r="BH27" s="289"/>
      <c r="BI27" s="289" t="s">
        <v>116</v>
      </c>
      <c r="BJ27" s="289" t="s">
        <v>210</v>
      </c>
      <c r="BK27" s="289" t="s">
        <v>68</v>
      </c>
      <c r="BL27" s="293">
        <v>0.93421052631578949</v>
      </c>
      <c r="BM27" s="289">
        <v>7357</v>
      </c>
      <c r="BN27" s="289" t="s">
        <v>121</v>
      </c>
      <c r="BO27" s="289" t="s">
        <v>196</v>
      </c>
      <c r="BP27" s="289">
        <v>1</v>
      </c>
      <c r="BQ27" s="289">
        <v>693.02300000000002</v>
      </c>
      <c r="BR27" s="294">
        <v>1.6949988644174459E-2</v>
      </c>
      <c r="BS27" s="294">
        <v>0.35895465601796911</v>
      </c>
      <c r="BT27" s="294">
        <v>0.22510075423182202</v>
      </c>
      <c r="BU27" s="289">
        <v>18.442</v>
      </c>
      <c r="BV27" s="295">
        <v>0</v>
      </c>
      <c r="BW27" s="295">
        <v>4.3288606583042695</v>
      </c>
      <c r="BX27" s="289">
        <v>2</v>
      </c>
      <c r="BY27" s="289">
        <v>0</v>
      </c>
      <c r="BZ27" s="289">
        <v>30</v>
      </c>
    </row>
    <row r="28" spans="1:78" ht="16.5">
      <c r="A28" s="104" t="str">
        <f t="shared" si="1"/>
        <v>신흥교통</v>
      </c>
      <c r="B28" s="105" t="str">
        <f t="shared" si="2"/>
        <v>양동민</v>
      </c>
      <c r="C28" s="106" t="str">
        <f t="shared" si="3"/>
        <v>S</v>
      </c>
      <c r="D28" s="107">
        <f t="shared" si="4"/>
        <v>1.0621739130434784</v>
      </c>
      <c r="E28" s="108">
        <f t="shared" si="5"/>
        <v>3673</v>
      </c>
      <c r="F28" s="109" t="str">
        <f t="shared" si="6"/>
        <v>13</v>
      </c>
      <c r="G28" s="110" t="str">
        <f t="shared" si="7"/>
        <v>71바6277</v>
      </c>
      <c r="H28" s="111">
        <f t="shared" si="8"/>
        <v>1</v>
      </c>
      <c r="I28" s="112">
        <f t="shared" si="9"/>
        <v>1317.693</v>
      </c>
      <c r="J28" s="113">
        <f t="shared" si="10"/>
        <v>5.3130528215410533E-2</v>
      </c>
      <c r="K28" s="113">
        <f t="shared" si="11"/>
        <v>0.36903245792852468</v>
      </c>
      <c r="L28" s="113">
        <f t="shared" si="12"/>
        <v>0.22615282922501675</v>
      </c>
      <c r="M28" s="114">
        <f t="shared" si="13"/>
        <v>12.351000000000001</v>
      </c>
      <c r="N28" s="115">
        <f t="shared" si="14"/>
        <v>0.22767063344800345</v>
      </c>
      <c r="O28" s="115">
        <f t="shared" si="15"/>
        <v>27.472256436059084</v>
      </c>
      <c r="P28" s="215">
        <f t="shared" si="16"/>
        <v>3</v>
      </c>
      <c r="Q28" s="216">
        <f t="shared" si="17"/>
        <v>3</v>
      </c>
      <c r="R28" s="216">
        <f t="shared" si="18"/>
        <v>362</v>
      </c>
      <c r="T28" s="278">
        <v>525</v>
      </c>
      <c r="U28" s="278">
        <v>3673</v>
      </c>
      <c r="V28" s="278" t="s">
        <v>291</v>
      </c>
      <c r="W28" s="279">
        <v>1317.693</v>
      </c>
      <c r="X28" s="278">
        <v>539.31799999999998</v>
      </c>
      <c r="Y28" s="278">
        <v>2.4430000000000001</v>
      </c>
      <c r="Z28" s="278">
        <v>12.351000000000001</v>
      </c>
      <c r="AA28" s="278">
        <v>81.042202000000003</v>
      </c>
      <c r="AB28" s="278">
        <v>4.3058149999999999</v>
      </c>
      <c r="AC28" s="278">
        <v>29.907202999999999</v>
      </c>
      <c r="AD28" s="278">
        <v>298</v>
      </c>
      <c r="AE28" s="278">
        <v>3</v>
      </c>
      <c r="AF28" s="278">
        <v>362</v>
      </c>
      <c r="AG28" s="278">
        <v>67</v>
      </c>
      <c r="AH28" s="278">
        <v>16.259343000000001</v>
      </c>
      <c r="AI28" s="278">
        <v>68.8</v>
      </c>
      <c r="AJ28" s="278">
        <v>0</v>
      </c>
      <c r="AK28" s="278">
        <v>3</v>
      </c>
      <c r="AL28" s="278">
        <v>4785</v>
      </c>
      <c r="AM28" s="260">
        <v>1.0621739130434784</v>
      </c>
      <c r="AN28" s="259" t="s">
        <v>71</v>
      </c>
      <c r="AO28" s="290">
        <v>1317.693</v>
      </c>
      <c r="AP28" s="289" t="s">
        <v>395</v>
      </c>
      <c r="AQ28" s="289" t="s">
        <v>116</v>
      </c>
      <c r="AR28" s="291" t="s">
        <v>117</v>
      </c>
      <c r="AS28" s="289" t="s">
        <v>116</v>
      </c>
      <c r="AT28" s="291" t="s">
        <v>117</v>
      </c>
      <c r="AU28" s="289" t="s">
        <v>177</v>
      </c>
      <c r="AV28" s="289" t="s">
        <v>291</v>
      </c>
      <c r="AW28" s="289" t="s">
        <v>71</v>
      </c>
      <c r="AX28" s="289">
        <v>3673</v>
      </c>
      <c r="AY28" s="279" t="s">
        <v>329</v>
      </c>
      <c r="AZ28" s="280">
        <v>1</v>
      </c>
      <c r="BA28" s="289" t="s">
        <v>340</v>
      </c>
      <c r="BB28" s="289">
        <v>1</v>
      </c>
      <c r="BC28" s="281">
        <v>1</v>
      </c>
      <c r="BD28" s="289"/>
      <c r="BE28" s="282" t="s">
        <v>71</v>
      </c>
      <c r="BF28" s="291">
        <v>0</v>
      </c>
      <c r="BG28" s="292" t="s">
        <v>240</v>
      </c>
      <c r="BH28" s="289"/>
      <c r="BI28" s="289" t="s">
        <v>116</v>
      </c>
      <c r="BJ28" s="289" t="s">
        <v>291</v>
      </c>
      <c r="BK28" s="289" t="s">
        <v>71</v>
      </c>
      <c r="BL28" s="293">
        <v>1.0621739130434784</v>
      </c>
      <c r="BM28" s="289">
        <v>3673</v>
      </c>
      <c r="BN28" s="289" t="s">
        <v>117</v>
      </c>
      <c r="BO28" s="289" t="s">
        <v>177</v>
      </c>
      <c r="BP28" s="289">
        <v>1</v>
      </c>
      <c r="BQ28" s="289">
        <v>1317.693</v>
      </c>
      <c r="BR28" s="294">
        <v>5.3130528215410533E-2</v>
      </c>
      <c r="BS28" s="294">
        <v>0.36903245792852468</v>
      </c>
      <c r="BT28" s="294">
        <v>0.22615282922501675</v>
      </c>
      <c r="BU28" s="289">
        <v>12.351000000000001</v>
      </c>
      <c r="BV28" s="295">
        <v>0.22767063344800345</v>
      </c>
      <c r="BW28" s="295">
        <v>27.472256436059084</v>
      </c>
      <c r="BX28" s="289">
        <v>3</v>
      </c>
      <c r="BY28" s="289">
        <v>3</v>
      </c>
      <c r="BZ28" s="289">
        <v>362</v>
      </c>
    </row>
    <row r="29" spans="1:78" ht="16.5">
      <c r="A29" s="121" t="str">
        <f t="shared" si="1"/>
        <v>신흥교통</v>
      </c>
      <c r="B29" s="122" t="str">
        <f t="shared" si="2"/>
        <v>양정목</v>
      </c>
      <c r="C29" s="123" t="str">
        <f t="shared" si="3"/>
        <v>B</v>
      </c>
      <c r="D29" s="124">
        <f t="shared" si="4"/>
        <v>0.92150306105013324</v>
      </c>
      <c r="E29" s="125">
        <f t="shared" si="5"/>
        <v>2606</v>
      </c>
      <c r="F29" s="126" t="str">
        <f t="shared" si="6"/>
        <v>330</v>
      </c>
      <c r="G29" s="127" t="str">
        <f t="shared" si="7"/>
        <v>70바4013</v>
      </c>
      <c r="H29" s="128">
        <f t="shared" si="8"/>
        <v>2</v>
      </c>
      <c r="I29" s="129">
        <f t="shared" si="9"/>
        <v>2766.817</v>
      </c>
      <c r="J29" s="130">
        <f t="shared" si="10"/>
        <v>1.5873312429082725E-3</v>
      </c>
      <c r="K29" s="130">
        <f t="shared" si="11"/>
        <v>0.24837689190069001</v>
      </c>
      <c r="L29" s="130">
        <f t="shared" si="12"/>
        <v>0.14926899755206072</v>
      </c>
      <c r="M29" s="131">
        <f t="shared" si="13"/>
        <v>16.895</v>
      </c>
      <c r="N29" s="132">
        <f t="shared" si="14"/>
        <v>7.2285228838770324E-2</v>
      </c>
      <c r="O29" s="132">
        <f t="shared" si="15"/>
        <v>3.5781188275191314</v>
      </c>
      <c r="P29" s="213">
        <f t="shared" si="16"/>
        <v>2</v>
      </c>
      <c r="Q29" s="214">
        <f t="shared" si="17"/>
        <v>2</v>
      </c>
      <c r="R29" s="214">
        <f t="shared" si="18"/>
        <v>99</v>
      </c>
      <c r="T29" s="278">
        <v>525</v>
      </c>
      <c r="U29" s="278">
        <v>2606</v>
      </c>
      <c r="V29" s="278" t="s">
        <v>211</v>
      </c>
      <c r="W29" s="279">
        <v>2766.817</v>
      </c>
      <c r="X29" s="278">
        <v>881.04300000000001</v>
      </c>
      <c r="Y29" s="278">
        <v>3.14</v>
      </c>
      <c r="Z29" s="278">
        <v>16.895</v>
      </c>
      <c r="AA29" s="278">
        <v>82.588307</v>
      </c>
      <c r="AB29" s="278">
        <v>0.13109499999999999</v>
      </c>
      <c r="AC29" s="278">
        <v>20.513027000000001</v>
      </c>
      <c r="AD29" s="278">
        <v>413</v>
      </c>
      <c r="AE29" s="278">
        <v>2</v>
      </c>
      <c r="AF29" s="278">
        <v>99</v>
      </c>
      <c r="AG29" s="278">
        <v>89</v>
      </c>
      <c r="AH29" s="278">
        <v>33.501316000000003</v>
      </c>
      <c r="AI29" s="278">
        <v>21889.1</v>
      </c>
      <c r="AJ29" s="278">
        <v>7288.8</v>
      </c>
      <c r="AK29" s="278">
        <v>2</v>
      </c>
      <c r="AL29" s="278">
        <v>339</v>
      </c>
      <c r="AM29" s="260">
        <v>0.92150306105013324</v>
      </c>
      <c r="AN29" s="259" t="s">
        <v>68</v>
      </c>
      <c r="AO29" s="290">
        <v>2516.2510000000002</v>
      </c>
      <c r="AP29" s="289" t="s">
        <v>396</v>
      </c>
      <c r="AQ29" s="289" t="s">
        <v>116</v>
      </c>
      <c r="AR29" s="291" t="s">
        <v>118</v>
      </c>
      <c r="AS29" s="289" t="s">
        <v>116</v>
      </c>
      <c r="AT29" s="291" t="s">
        <v>118</v>
      </c>
      <c r="AU29" s="289" t="s">
        <v>180</v>
      </c>
      <c r="AV29" s="289" t="s">
        <v>211</v>
      </c>
      <c r="AW29" s="289" t="s">
        <v>68</v>
      </c>
      <c r="AX29" s="289">
        <v>2606</v>
      </c>
      <c r="AY29" s="279" t="s">
        <v>305</v>
      </c>
      <c r="AZ29" s="280">
        <v>4</v>
      </c>
      <c r="BA29" s="289" t="s">
        <v>330</v>
      </c>
      <c r="BB29" s="289">
        <v>2</v>
      </c>
      <c r="BC29" s="281">
        <v>1</v>
      </c>
      <c r="BD29" s="289"/>
      <c r="BE29" s="282" t="s">
        <v>68</v>
      </c>
      <c r="BF29" s="291">
        <v>0</v>
      </c>
      <c r="BG29" s="292" t="s">
        <v>240</v>
      </c>
      <c r="BH29" s="289"/>
      <c r="BI29" s="289" t="s">
        <v>116</v>
      </c>
      <c r="BJ29" s="289" t="s">
        <v>211</v>
      </c>
      <c r="BK29" s="289" t="s">
        <v>68</v>
      </c>
      <c r="BL29" s="293">
        <v>0.92150306105013324</v>
      </c>
      <c r="BM29" s="289">
        <v>2606</v>
      </c>
      <c r="BN29" s="289" t="s">
        <v>118</v>
      </c>
      <c r="BO29" s="289" t="s">
        <v>180</v>
      </c>
      <c r="BP29" s="289">
        <v>2</v>
      </c>
      <c r="BQ29" s="289">
        <v>2766.817</v>
      </c>
      <c r="BR29" s="294">
        <v>1.5873312429082725E-3</v>
      </c>
      <c r="BS29" s="294">
        <v>0.24837689190069001</v>
      </c>
      <c r="BT29" s="294">
        <v>0.14926899755206072</v>
      </c>
      <c r="BU29" s="289">
        <v>16.895</v>
      </c>
      <c r="BV29" s="295">
        <v>7.2285228838770324E-2</v>
      </c>
      <c r="BW29" s="295">
        <v>3.5781188275191314</v>
      </c>
      <c r="BX29" s="289">
        <v>2</v>
      </c>
      <c r="BY29" s="289">
        <v>2</v>
      </c>
      <c r="BZ29" s="289">
        <v>99</v>
      </c>
    </row>
    <row r="30" spans="1:78" ht="16.5">
      <c r="A30" s="104" t="str">
        <f t="shared" si="1"/>
        <v>신흥교통</v>
      </c>
      <c r="B30" s="105" t="str">
        <f t="shared" si="2"/>
        <v>오성균</v>
      </c>
      <c r="C30" s="106" t="str">
        <f t="shared" si="3"/>
        <v>D</v>
      </c>
      <c r="D30" s="107">
        <f t="shared" si="4"/>
        <v>0.84799999999999998</v>
      </c>
      <c r="E30" s="108">
        <f t="shared" si="5"/>
        <v>2784</v>
      </c>
      <c r="F30" s="109" t="str">
        <f t="shared" si="6"/>
        <v>330</v>
      </c>
      <c r="G30" s="110" t="str">
        <f t="shared" si="7"/>
        <v>71바6298</v>
      </c>
      <c r="H30" s="111">
        <f t="shared" si="8"/>
        <v>1</v>
      </c>
      <c r="I30" s="112">
        <f t="shared" si="9"/>
        <v>2073.665</v>
      </c>
      <c r="J30" s="113">
        <f t="shared" si="10"/>
        <v>1.8455311137606456E-2</v>
      </c>
      <c r="K30" s="113">
        <f t="shared" si="11"/>
        <v>0.28984466497345696</v>
      </c>
      <c r="L30" s="113">
        <f t="shared" si="12"/>
        <v>0.10609235339362916</v>
      </c>
      <c r="M30" s="114">
        <f t="shared" si="13"/>
        <v>21.587</v>
      </c>
      <c r="N30" s="115">
        <f t="shared" si="14"/>
        <v>4.8223796997104162E-2</v>
      </c>
      <c r="O30" s="115">
        <f t="shared" si="15"/>
        <v>12.104173046273145</v>
      </c>
      <c r="P30" s="215">
        <f t="shared" si="16"/>
        <v>12</v>
      </c>
      <c r="Q30" s="216">
        <f t="shared" si="17"/>
        <v>1</v>
      </c>
      <c r="R30" s="216">
        <f t="shared" si="18"/>
        <v>251</v>
      </c>
      <c r="T30" s="278">
        <v>525</v>
      </c>
      <c r="U30" s="278">
        <v>2784</v>
      </c>
      <c r="V30" s="278" t="s">
        <v>212</v>
      </c>
      <c r="W30" s="279">
        <v>2073.665</v>
      </c>
      <c r="X30" s="278">
        <v>698.59100000000001</v>
      </c>
      <c r="Y30" s="278">
        <v>2.968</v>
      </c>
      <c r="Z30" s="278">
        <v>21.587</v>
      </c>
      <c r="AA30" s="278">
        <v>59.362206999999998</v>
      </c>
      <c r="AB30" s="278">
        <v>1.095548</v>
      </c>
      <c r="AC30" s="278">
        <v>17.205819000000002</v>
      </c>
      <c r="AD30" s="278">
        <v>220</v>
      </c>
      <c r="AE30" s="278">
        <v>1</v>
      </c>
      <c r="AF30" s="278">
        <v>251</v>
      </c>
      <c r="AG30" s="278">
        <v>111</v>
      </c>
      <c r="AH30" s="278">
        <v>34.932409999999997</v>
      </c>
      <c r="AI30" s="278">
        <v>23639.1</v>
      </c>
      <c r="AJ30" s="278">
        <v>13541.2</v>
      </c>
      <c r="AK30" s="278">
        <v>12</v>
      </c>
      <c r="AL30" s="278">
        <v>6693</v>
      </c>
      <c r="AM30" s="260">
        <v>0.84799999999999998</v>
      </c>
      <c r="AN30" s="259" t="s">
        <v>67</v>
      </c>
      <c r="AO30" s="290">
        <v>2073.665</v>
      </c>
      <c r="AP30" s="289" t="s">
        <v>397</v>
      </c>
      <c r="AQ30" s="289" t="s">
        <v>116</v>
      </c>
      <c r="AR30" s="291" t="s">
        <v>118</v>
      </c>
      <c r="AS30" s="289" t="s">
        <v>116</v>
      </c>
      <c r="AT30" s="291" t="s">
        <v>118</v>
      </c>
      <c r="AU30" s="289" t="s">
        <v>187</v>
      </c>
      <c r="AV30" s="289" t="s">
        <v>212</v>
      </c>
      <c r="AW30" s="289" t="s">
        <v>67</v>
      </c>
      <c r="AX30" s="289">
        <v>2784</v>
      </c>
      <c r="AY30" s="279" t="s">
        <v>306</v>
      </c>
      <c r="AZ30" s="280">
        <v>1</v>
      </c>
      <c r="BA30" s="289" t="s">
        <v>251</v>
      </c>
      <c r="BB30" s="289">
        <v>1</v>
      </c>
      <c r="BC30" s="281">
        <v>1</v>
      </c>
      <c r="BD30" s="289"/>
      <c r="BE30" s="282" t="s">
        <v>67</v>
      </c>
      <c r="BF30" s="291">
        <v>0</v>
      </c>
      <c r="BG30" s="292" t="s">
        <v>240</v>
      </c>
      <c r="BH30" s="289"/>
      <c r="BI30" s="289" t="s">
        <v>116</v>
      </c>
      <c r="BJ30" s="289" t="s">
        <v>212</v>
      </c>
      <c r="BK30" s="289" t="s">
        <v>67</v>
      </c>
      <c r="BL30" s="293">
        <v>0.84799999999999998</v>
      </c>
      <c r="BM30" s="289">
        <v>2784</v>
      </c>
      <c r="BN30" s="289" t="s">
        <v>118</v>
      </c>
      <c r="BO30" s="289" t="s">
        <v>187</v>
      </c>
      <c r="BP30" s="289">
        <v>1</v>
      </c>
      <c r="BQ30" s="289">
        <v>2073.665</v>
      </c>
      <c r="BR30" s="294">
        <v>1.8455311137606456E-2</v>
      </c>
      <c r="BS30" s="294">
        <v>0.28984466497345696</v>
      </c>
      <c r="BT30" s="294">
        <v>0.10609235339362916</v>
      </c>
      <c r="BU30" s="289">
        <v>21.587</v>
      </c>
      <c r="BV30" s="295">
        <v>4.8223796997104162E-2</v>
      </c>
      <c r="BW30" s="295">
        <v>12.104173046273145</v>
      </c>
      <c r="BX30" s="289">
        <v>12</v>
      </c>
      <c r="BY30" s="289">
        <v>1</v>
      </c>
      <c r="BZ30" s="289">
        <v>251</v>
      </c>
    </row>
    <row r="31" spans="1:78" ht="16.5">
      <c r="A31" s="121" t="str">
        <f t="shared" si="1"/>
        <v>신흥교통</v>
      </c>
      <c r="B31" s="122" t="str">
        <f t="shared" si="2"/>
        <v>오태호</v>
      </c>
      <c r="C31" s="123" t="str">
        <f t="shared" si="3"/>
        <v>F</v>
      </c>
      <c r="D31" s="124">
        <f t="shared" si="4"/>
        <v>0.72363636363636363</v>
      </c>
      <c r="E31" s="125">
        <f t="shared" si="5"/>
        <v>8898</v>
      </c>
      <c r="F31" s="126" t="str">
        <f t="shared" si="6"/>
        <v>13</v>
      </c>
      <c r="G31" s="127" t="str">
        <f t="shared" si="7"/>
        <v>71바6261</v>
      </c>
      <c r="H31" s="128">
        <f t="shared" si="8"/>
        <v>1</v>
      </c>
      <c r="I31" s="129">
        <f t="shared" si="9"/>
        <v>662.29100000000005</v>
      </c>
      <c r="J31" s="130">
        <f t="shared" si="10"/>
        <v>2.1239990532305953E-2</v>
      </c>
      <c r="K31" s="130">
        <f t="shared" si="11"/>
        <v>0.49829857982764342</v>
      </c>
      <c r="L31" s="130">
        <f t="shared" si="12"/>
        <v>0.10871354132850966</v>
      </c>
      <c r="M31" s="131">
        <f t="shared" si="13"/>
        <v>25.565999999999999</v>
      </c>
      <c r="N31" s="132" t="str">
        <f t="shared" si="14"/>
        <v>-</v>
      </c>
      <c r="O31" s="132" t="str">
        <f t="shared" si="15"/>
        <v>-</v>
      </c>
      <c r="P31" s="213">
        <f t="shared" si="16"/>
        <v>15</v>
      </c>
      <c r="Q31" s="214">
        <f t="shared" si="17"/>
        <v>25</v>
      </c>
      <c r="R31" s="214">
        <f t="shared" si="18"/>
        <v>668</v>
      </c>
      <c r="T31" s="278">
        <v>525</v>
      </c>
      <c r="U31" s="278">
        <v>8898</v>
      </c>
      <c r="V31" s="278" t="s">
        <v>292</v>
      </c>
      <c r="W31" s="279">
        <v>662.29100000000005</v>
      </c>
      <c r="X31" s="278">
        <v>415.976</v>
      </c>
      <c r="Y31" s="278">
        <v>1.5920000000000001</v>
      </c>
      <c r="Z31" s="278">
        <v>25.565999999999999</v>
      </c>
      <c r="AA31" s="278">
        <v>43.837496000000002</v>
      </c>
      <c r="AB31" s="278">
        <v>0.93110800000000005</v>
      </c>
      <c r="AC31" s="278">
        <v>21.844162000000001</v>
      </c>
      <c r="AD31" s="278">
        <v>72</v>
      </c>
      <c r="AE31" s="278">
        <v>25</v>
      </c>
      <c r="AF31" s="278">
        <v>668</v>
      </c>
      <c r="AG31" s="278">
        <v>94</v>
      </c>
      <c r="AH31" s="278">
        <v>15.107865</v>
      </c>
      <c r="AI31" s="278">
        <v>1718.9</v>
      </c>
      <c r="AJ31" s="278">
        <v>203.9</v>
      </c>
      <c r="AK31" s="278">
        <v>15</v>
      </c>
      <c r="AL31" s="278">
        <v>23986</v>
      </c>
      <c r="AM31" s="260">
        <v>0.72363636363636363</v>
      </c>
      <c r="AN31" s="259" t="s">
        <v>70</v>
      </c>
      <c r="AO31" s="290">
        <v>662.29100000000005</v>
      </c>
      <c r="AP31" s="289" t="s">
        <v>398</v>
      </c>
      <c r="AQ31" s="289" t="s">
        <v>116</v>
      </c>
      <c r="AR31" s="291" t="s">
        <v>117</v>
      </c>
      <c r="AS31" s="289" t="s">
        <v>116</v>
      </c>
      <c r="AT31" s="291" t="s">
        <v>117</v>
      </c>
      <c r="AU31" s="289" t="s">
        <v>173</v>
      </c>
      <c r="AV31" s="289" t="s">
        <v>292</v>
      </c>
      <c r="AW31" s="289" t="s">
        <v>70</v>
      </c>
      <c r="AX31" s="289">
        <v>8898</v>
      </c>
      <c r="AY31" s="279" t="s">
        <v>316</v>
      </c>
      <c r="AZ31" s="280">
        <v>3</v>
      </c>
      <c r="BA31" s="289" t="s">
        <v>317</v>
      </c>
      <c r="BB31" s="289">
        <v>1</v>
      </c>
      <c r="BC31" s="281">
        <v>1</v>
      </c>
      <c r="BD31" s="289"/>
      <c r="BE31" s="282" t="s">
        <v>70</v>
      </c>
      <c r="BF31" s="291">
        <v>0</v>
      </c>
      <c r="BG31" s="292" t="s">
        <v>240</v>
      </c>
      <c r="BH31" s="289"/>
      <c r="BI31" s="289" t="s">
        <v>116</v>
      </c>
      <c r="BJ31" s="289" t="s">
        <v>292</v>
      </c>
      <c r="BK31" s="289" t="s">
        <v>70</v>
      </c>
      <c r="BL31" s="293">
        <v>0.72363636363636363</v>
      </c>
      <c r="BM31" s="289">
        <v>8898</v>
      </c>
      <c r="BN31" s="289" t="s">
        <v>117</v>
      </c>
      <c r="BO31" s="289" t="s">
        <v>173</v>
      </c>
      <c r="BP31" s="289">
        <v>1</v>
      </c>
      <c r="BQ31" s="289">
        <v>662.29100000000005</v>
      </c>
      <c r="BR31" s="294">
        <v>2.1239990532305953E-2</v>
      </c>
      <c r="BS31" s="294">
        <v>0.49829857982764342</v>
      </c>
      <c r="BT31" s="294">
        <v>0.10871354132850966</v>
      </c>
      <c r="BU31" s="289">
        <v>25.565999999999999</v>
      </c>
      <c r="BV31" s="295" t="s">
        <v>318</v>
      </c>
      <c r="BW31" s="295" t="s">
        <v>318</v>
      </c>
      <c r="BX31" s="289">
        <v>15</v>
      </c>
      <c r="BY31" s="289">
        <v>25</v>
      </c>
      <c r="BZ31" s="289">
        <v>668</v>
      </c>
    </row>
    <row r="32" spans="1:78" ht="16.5">
      <c r="A32" s="104" t="str">
        <f t="shared" si="1"/>
        <v>신흥교통</v>
      </c>
      <c r="B32" s="105" t="str">
        <f t="shared" si="2"/>
        <v>용석국</v>
      </c>
      <c r="C32" s="106" t="str">
        <f t="shared" si="3"/>
        <v>A</v>
      </c>
      <c r="D32" s="107">
        <f t="shared" si="4"/>
        <v>0.99218749999999989</v>
      </c>
      <c r="E32" s="108">
        <f t="shared" si="5"/>
        <v>4487</v>
      </c>
      <c r="F32" s="109" t="str">
        <f t="shared" si="6"/>
        <v>330</v>
      </c>
      <c r="G32" s="110" t="str">
        <f t="shared" si="7"/>
        <v>70바4003</v>
      </c>
      <c r="H32" s="111">
        <f t="shared" si="8"/>
        <v>1</v>
      </c>
      <c r="I32" s="112">
        <f t="shared" si="9"/>
        <v>1910.989</v>
      </c>
      <c r="J32" s="113">
        <f t="shared" si="10"/>
        <v>5.4228321711377783E-3</v>
      </c>
      <c r="K32" s="113">
        <f t="shared" si="11"/>
        <v>0.25313426418632828</v>
      </c>
      <c r="L32" s="113">
        <f t="shared" si="12"/>
        <v>9.7331800444691197E-2</v>
      </c>
      <c r="M32" s="114">
        <f t="shared" si="13"/>
        <v>18.263999999999999</v>
      </c>
      <c r="N32" s="115">
        <f t="shared" si="14"/>
        <v>0.31397354982158454</v>
      </c>
      <c r="O32" s="115">
        <f t="shared" si="15"/>
        <v>4.3956296975021836</v>
      </c>
      <c r="P32" s="215">
        <f t="shared" si="16"/>
        <v>1</v>
      </c>
      <c r="Q32" s="216">
        <f t="shared" si="17"/>
        <v>6</v>
      </c>
      <c r="R32" s="216">
        <f t="shared" si="18"/>
        <v>84</v>
      </c>
      <c r="T32" s="278">
        <v>525</v>
      </c>
      <c r="U32" s="278">
        <v>4487</v>
      </c>
      <c r="V32" s="278" t="s">
        <v>213</v>
      </c>
      <c r="W32" s="279">
        <v>1910.989</v>
      </c>
      <c r="X32" s="278">
        <v>601.97299999999996</v>
      </c>
      <c r="Y32" s="278">
        <v>3.1749999999999998</v>
      </c>
      <c r="Z32" s="278">
        <v>18.263999999999999</v>
      </c>
      <c r="AA32" s="278">
        <v>53.987471999999997</v>
      </c>
      <c r="AB32" s="278">
        <v>0.292765</v>
      </c>
      <c r="AC32" s="278">
        <v>13.666079</v>
      </c>
      <c r="AD32" s="278">
        <v>186</v>
      </c>
      <c r="AE32" s="278">
        <v>6</v>
      </c>
      <c r="AF32" s="278">
        <v>84</v>
      </c>
      <c r="AG32" s="278">
        <v>107</v>
      </c>
      <c r="AH32" s="278">
        <v>35.396897000000003</v>
      </c>
      <c r="AI32" s="278">
        <v>15686.8</v>
      </c>
      <c r="AJ32" s="278">
        <v>6030.2</v>
      </c>
      <c r="AK32" s="278">
        <v>1</v>
      </c>
      <c r="AL32" s="278">
        <v>64</v>
      </c>
      <c r="AM32" s="260">
        <v>0.99218749999999989</v>
      </c>
      <c r="AN32" s="259" t="s">
        <v>66</v>
      </c>
      <c r="AO32" s="290">
        <v>1910.989</v>
      </c>
      <c r="AP32" s="289" t="s">
        <v>399</v>
      </c>
      <c r="AQ32" s="289" t="s">
        <v>116</v>
      </c>
      <c r="AR32" s="291" t="s">
        <v>118</v>
      </c>
      <c r="AS32" s="289" t="s">
        <v>116</v>
      </c>
      <c r="AT32" s="291" t="s">
        <v>118</v>
      </c>
      <c r="AU32" s="289" t="s">
        <v>178</v>
      </c>
      <c r="AV32" s="289" t="s">
        <v>213</v>
      </c>
      <c r="AW32" s="289" t="s">
        <v>66</v>
      </c>
      <c r="AX32" s="289">
        <v>4487</v>
      </c>
      <c r="AY32" s="279" t="s">
        <v>315</v>
      </c>
      <c r="AZ32" s="280">
        <v>2</v>
      </c>
      <c r="BA32" s="289" t="s">
        <v>332</v>
      </c>
      <c r="BB32" s="289">
        <v>1</v>
      </c>
      <c r="BC32" s="281">
        <v>1</v>
      </c>
      <c r="BD32" s="289"/>
      <c r="BE32" s="282" t="s">
        <v>66</v>
      </c>
      <c r="BF32" s="291">
        <v>0</v>
      </c>
      <c r="BG32" s="292" t="s">
        <v>240</v>
      </c>
      <c r="BH32" s="289"/>
      <c r="BI32" s="289" t="s">
        <v>116</v>
      </c>
      <c r="BJ32" s="289" t="s">
        <v>213</v>
      </c>
      <c r="BK32" s="289" t="s">
        <v>66</v>
      </c>
      <c r="BL32" s="293">
        <v>0.99218749999999989</v>
      </c>
      <c r="BM32" s="289">
        <v>4487</v>
      </c>
      <c r="BN32" s="289" t="s">
        <v>118</v>
      </c>
      <c r="BO32" s="289" t="s">
        <v>178</v>
      </c>
      <c r="BP32" s="289">
        <v>1</v>
      </c>
      <c r="BQ32" s="289">
        <v>1910.989</v>
      </c>
      <c r="BR32" s="294">
        <v>5.4228321711377783E-3</v>
      </c>
      <c r="BS32" s="294">
        <v>0.25313426418632828</v>
      </c>
      <c r="BT32" s="294">
        <v>9.7331800444691197E-2</v>
      </c>
      <c r="BU32" s="289">
        <v>18.263999999999999</v>
      </c>
      <c r="BV32" s="295">
        <v>0.31397354982158454</v>
      </c>
      <c r="BW32" s="295">
        <v>4.3956296975021836</v>
      </c>
      <c r="BX32" s="289">
        <v>1</v>
      </c>
      <c r="BY32" s="289">
        <v>6</v>
      </c>
      <c r="BZ32" s="289">
        <v>84</v>
      </c>
    </row>
    <row r="33" spans="1:78" ht="16.5">
      <c r="A33" s="121" t="str">
        <f t="shared" si="1"/>
        <v>신흥교통</v>
      </c>
      <c r="B33" s="122" t="str">
        <f t="shared" si="2"/>
        <v>윤철희</v>
      </c>
      <c r="C33" s="123" t="str">
        <f t="shared" si="3"/>
        <v>C</v>
      </c>
      <c r="D33" s="124">
        <f t="shared" si="4"/>
        <v>0.87312499999999993</v>
      </c>
      <c r="E33" s="125">
        <f t="shared" si="5"/>
        <v>5146</v>
      </c>
      <c r="F33" s="126" t="str">
        <f t="shared" si="6"/>
        <v>330</v>
      </c>
      <c r="G33" s="127" t="str">
        <f t="shared" si="7"/>
        <v>70바4014</v>
      </c>
      <c r="H33" s="128">
        <f t="shared" si="8"/>
        <v>1</v>
      </c>
      <c r="I33" s="129">
        <f t="shared" si="9"/>
        <v>2319.8429999999998</v>
      </c>
      <c r="J33" s="130">
        <f t="shared" si="10"/>
        <v>2.4700729500044139E-2</v>
      </c>
      <c r="K33" s="130">
        <f t="shared" si="11"/>
        <v>0.31106971141823697</v>
      </c>
      <c r="L33" s="130">
        <f t="shared" si="12"/>
        <v>0.11595612289279922</v>
      </c>
      <c r="M33" s="131">
        <f t="shared" si="13"/>
        <v>21.542000000000002</v>
      </c>
      <c r="N33" s="132">
        <f t="shared" si="14"/>
        <v>4.3106365387657705E-2</v>
      </c>
      <c r="O33" s="132">
        <f t="shared" si="15"/>
        <v>5.0003383849682939</v>
      </c>
      <c r="P33" s="213">
        <f t="shared" si="16"/>
        <v>22</v>
      </c>
      <c r="Q33" s="214">
        <f t="shared" si="17"/>
        <v>1</v>
      </c>
      <c r="R33" s="214">
        <f t="shared" si="18"/>
        <v>116</v>
      </c>
      <c r="T33" s="278">
        <v>525</v>
      </c>
      <c r="U33" s="278">
        <v>5146</v>
      </c>
      <c r="V33" s="278" t="s">
        <v>214</v>
      </c>
      <c r="W33" s="279">
        <v>2319.8429999999998</v>
      </c>
      <c r="X33" s="278">
        <v>830.279</v>
      </c>
      <c r="Y33" s="278">
        <v>2.794</v>
      </c>
      <c r="Z33" s="278">
        <v>21.542000000000002</v>
      </c>
      <c r="AA33" s="278">
        <v>73.580256000000006</v>
      </c>
      <c r="AB33" s="278">
        <v>1.8174859999999999</v>
      </c>
      <c r="AC33" s="278">
        <v>22.888589</v>
      </c>
      <c r="AD33" s="278">
        <v>269</v>
      </c>
      <c r="AE33" s="278">
        <v>1</v>
      </c>
      <c r="AF33" s="278">
        <v>116</v>
      </c>
      <c r="AG33" s="278">
        <v>110</v>
      </c>
      <c r="AH33" s="278">
        <v>31.528063</v>
      </c>
      <c r="AI33" s="278">
        <v>13271.2</v>
      </c>
      <c r="AJ33" s="278">
        <v>8841.5</v>
      </c>
      <c r="AK33" s="278">
        <v>22</v>
      </c>
      <c r="AL33" s="278">
        <v>10553</v>
      </c>
      <c r="AM33" s="260">
        <v>0.87312499999999993</v>
      </c>
      <c r="AN33" s="259" t="s">
        <v>69</v>
      </c>
      <c r="AO33" s="290">
        <v>2319.8429999999998</v>
      </c>
      <c r="AP33" s="289" t="s">
        <v>400</v>
      </c>
      <c r="AQ33" s="289" t="s">
        <v>116</v>
      </c>
      <c r="AR33" s="291" t="s">
        <v>118</v>
      </c>
      <c r="AS33" s="289" t="s">
        <v>116</v>
      </c>
      <c r="AT33" s="291" t="s">
        <v>118</v>
      </c>
      <c r="AU33" s="289" t="s">
        <v>181</v>
      </c>
      <c r="AV33" s="289" t="s">
        <v>214</v>
      </c>
      <c r="AW33" s="289" t="s">
        <v>69</v>
      </c>
      <c r="AX33" s="289">
        <v>5146</v>
      </c>
      <c r="AY33" s="279" t="s">
        <v>314</v>
      </c>
      <c r="AZ33" s="280">
        <v>4</v>
      </c>
      <c r="BA33" s="289" t="s">
        <v>343</v>
      </c>
      <c r="BB33" s="289">
        <v>1</v>
      </c>
      <c r="BC33" s="281">
        <v>1</v>
      </c>
      <c r="BD33" s="289"/>
      <c r="BE33" s="282" t="s">
        <v>69</v>
      </c>
      <c r="BF33" s="291">
        <v>0</v>
      </c>
      <c r="BG33" s="292" t="s">
        <v>240</v>
      </c>
      <c r="BH33" s="289"/>
      <c r="BI33" s="289" t="s">
        <v>116</v>
      </c>
      <c r="BJ33" s="289" t="s">
        <v>214</v>
      </c>
      <c r="BK33" s="289" t="s">
        <v>69</v>
      </c>
      <c r="BL33" s="293">
        <v>0.87312499999999993</v>
      </c>
      <c r="BM33" s="289">
        <v>5146</v>
      </c>
      <c r="BN33" s="289" t="s">
        <v>118</v>
      </c>
      <c r="BO33" s="289" t="s">
        <v>181</v>
      </c>
      <c r="BP33" s="289">
        <v>1</v>
      </c>
      <c r="BQ33" s="289">
        <v>2319.8429999999998</v>
      </c>
      <c r="BR33" s="294">
        <v>2.4700729500044139E-2</v>
      </c>
      <c r="BS33" s="294">
        <v>0.31106971141823697</v>
      </c>
      <c r="BT33" s="294">
        <v>0.11595612289279922</v>
      </c>
      <c r="BU33" s="289">
        <v>21.542000000000002</v>
      </c>
      <c r="BV33" s="295">
        <v>4.3106365387657705E-2</v>
      </c>
      <c r="BW33" s="295">
        <v>5.0003383849682939</v>
      </c>
      <c r="BX33" s="289">
        <v>22</v>
      </c>
      <c r="BY33" s="289">
        <v>1</v>
      </c>
      <c r="BZ33" s="289">
        <v>116</v>
      </c>
    </row>
    <row r="34" spans="1:78" ht="16.5">
      <c r="A34" s="104" t="str">
        <f t="shared" si="1"/>
        <v>신흥교통</v>
      </c>
      <c r="B34" s="105" t="str">
        <f t="shared" si="2"/>
        <v>은병철</v>
      </c>
      <c r="C34" s="106" t="str">
        <f t="shared" si="3"/>
        <v>F</v>
      </c>
      <c r="D34" s="107">
        <f t="shared" si="4"/>
        <v>0.68240000000000001</v>
      </c>
      <c r="E34" s="108">
        <f t="shared" si="5"/>
        <v>7178</v>
      </c>
      <c r="F34" s="109" t="str">
        <f t="shared" si="6"/>
        <v>82</v>
      </c>
      <c r="G34" s="110" t="str">
        <f t="shared" si="7"/>
        <v>70바4007</v>
      </c>
      <c r="H34" s="111">
        <f t="shared" si="8"/>
        <v>1</v>
      </c>
      <c r="I34" s="112">
        <f t="shared" si="9"/>
        <v>1166.511</v>
      </c>
      <c r="J34" s="113">
        <f t="shared" si="10"/>
        <v>1.7954281332750927E-2</v>
      </c>
      <c r="K34" s="113">
        <f t="shared" si="11"/>
        <v>0.3660913159162375</v>
      </c>
      <c r="L34" s="113">
        <f t="shared" si="12"/>
        <v>0.16287887555282377</v>
      </c>
      <c r="M34" s="114">
        <f t="shared" si="13"/>
        <v>19.917000000000002</v>
      </c>
      <c r="N34" s="115">
        <f t="shared" si="14"/>
        <v>0.60008006782619283</v>
      </c>
      <c r="O34" s="115">
        <f t="shared" si="15"/>
        <v>10.372812600995619</v>
      </c>
      <c r="P34" s="215">
        <f t="shared" si="16"/>
        <v>4</v>
      </c>
      <c r="Q34" s="216">
        <f t="shared" si="17"/>
        <v>7</v>
      </c>
      <c r="R34" s="216">
        <f t="shared" si="18"/>
        <v>121</v>
      </c>
      <c r="T34" s="278">
        <v>525</v>
      </c>
      <c r="U34" s="278">
        <v>7178</v>
      </c>
      <c r="V34" s="278" t="s">
        <v>215</v>
      </c>
      <c r="W34" s="279">
        <v>1166.511</v>
      </c>
      <c r="X34" s="278">
        <v>683.601</v>
      </c>
      <c r="Y34" s="278">
        <v>1.706</v>
      </c>
      <c r="Z34" s="278">
        <v>19.917000000000002</v>
      </c>
      <c r="AA34" s="278">
        <v>69.264705000000006</v>
      </c>
      <c r="AB34" s="278">
        <v>1.243598</v>
      </c>
      <c r="AC34" s="278">
        <v>25.357206999999999</v>
      </c>
      <c r="AD34" s="278">
        <v>190</v>
      </c>
      <c r="AE34" s="278">
        <v>7</v>
      </c>
      <c r="AF34" s="278">
        <v>121</v>
      </c>
      <c r="AG34" s="278">
        <v>73</v>
      </c>
      <c r="AH34" s="278">
        <v>16.841346999999999</v>
      </c>
      <c r="AI34" s="278">
        <v>275.2</v>
      </c>
      <c r="AJ34" s="278">
        <v>0</v>
      </c>
      <c r="AK34" s="278">
        <v>4</v>
      </c>
      <c r="AL34" s="278">
        <v>4247</v>
      </c>
      <c r="AM34" s="260">
        <v>0.68240000000000001</v>
      </c>
      <c r="AN34" s="259" t="s">
        <v>70</v>
      </c>
      <c r="AO34" s="290">
        <v>1166.511</v>
      </c>
      <c r="AP34" s="289" t="s">
        <v>401</v>
      </c>
      <c r="AQ34" s="289" t="s">
        <v>116</v>
      </c>
      <c r="AR34" s="291" t="s">
        <v>120</v>
      </c>
      <c r="AS34" s="289" t="s">
        <v>116</v>
      </c>
      <c r="AT34" s="291" t="s">
        <v>120</v>
      </c>
      <c r="AU34" s="289" t="s">
        <v>171</v>
      </c>
      <c r="AV34" s="289" t="s">
        <v>215</v>
      </c>
      <c r="AW34" s="289" t="s">
        <v>70</v>
      </c>
      <c r="AX34" s="289">
        <v>7178</v>
      </c>
      <c r="AY34" s="279" t="s">
        <v>313</v>
      </c>
      <c r="AZ34" s="280">
        <v>2</v>
      </c>
      <c r="BA34" s="289" t="s">
        <v>333</v>
      </c>
      <c r="BB34" s="289">
        <v>1</v>
      </c>
      <c r="BC34" s="281">
        <v>1</v>
      </c>
      <c r="BD34" s="289"/>
      <c r="BE34" s="282" t="s">
        <v>70</v>
      </c>
      <c r="BF34" s="291">
        <v>0</v>
      </c>
      <c r="BG34" s="292" t="s">
        <v>240</v>
      </c>
      <c r="BH34" s="289"/>
      <c r="BI34" s="289" t="s">
        <v>116</v>
      </c>
      <c r="BJ34" s="289" t="s">
        <v>215</v>
      </c>
      <c r="BK34" s="289" t="s">
        <v>70</v>
      </c>
      <c r="BL34" s="293">
        <v>0.68240000000000001</v>
      </c>
      <c r="BM34" s="289">
        <v>7178</v>
      </c>
      <c r="BN34" s="289" t="s">
        <v>120</v>
      </c>
      <c r="BO34" s="289" t="s">
        <v>171</v>
      </c>
      <c r="BP34" s="289">
        <v>1</v>
      </c>
      <c r="BQ34" s="289">
        <v>1166.511</v>
      </c>
      <c r="BR34" s="294">
        <v>1.7954281332750927E-2</v>
      </c>
      <c r="BS34" s="294">
        <v>0.3660913159162375</v>
      </c>
      <c r="BT34" s="294">
        <v>0.16287887555282377</v>
      </c>
      <c r="BU34" s="289">
        <v>19.917000000000002</v>
      </c>
      <c r="BV34" s="295">
        <v>0.60008006782619283</v>
      </c>
      <c r="BW34" s="295">
        <v>10.372812600995619</v>
      </c>
      <c r="BX34" s="289">
        <v>4</v>
      </c>
      <c r="BY34" s="289">
        <v>7</v>
      </c>
      <c r="BZ34" s="289">
        <v>121</v>
      </c>
    </row>
    <row r="35" spans="1:78" ht="16.5">
      <c r="A35" s="121" t="str">
        <f t="shared" si="1"/>
        <v>신흥교통</v>
      </c>
      <c r="B35" s="122" t="str">
        <f t="shared" si="2"/>
        <v>이광호</v>
      </c>
      <c r="C35" s="123" t="str">
        <f t="shared" si="3"/>
        <v>C</v>
      </c>
      <c r="D35" s="124">
        <f t="shared" si="4"/>
        <v>0.88906249999999998</v>
      </c>
      <c r="E35" s="125">
        <f t="shared" si="5"/>
        <v>9182</v>
      </c>
      <c r="F35" s="126" t="str">
        <f t="shared" si="6"/>
        <v>330</v>
      </c>
      <c r="G35" s="127" t="str">
        <f t="shared" si="7"/>
        <v>70바4003</v>
      </c>
      <c r="H35" s="128">
        <f t="shared" si="8"/>
        <v>1</v>
      </c>
      <c r="I35" s="129">
        <f t="shared" si="9"/>
        <v>2564.2739999999999</v>
      </c>
      <c r="J35" s="130">
        <f t="shared" si="10"/>
        <v>2.3540916391641763E-2</v>
      </c>
      <c r="K35" s="130">
        <f t="shared" si="11"/>
        <v>0.26166921794748438</v>
      </c>
      <c r="L35" s="130">
        <f t="shared" si="12"/>
        <v>0.13376105673574665</v>
      </c>
      <c r="M35" s="131">
        <f t="shared" si="13"/>
        <v>22.097000000000001</v>
      </c>
      <c r="N35" s="132">
        <f t="shared" si="14"/>
        <v>0.23398435580597082</v>
      </c>
      <c r="O35" s="132">
        <f t="shared" si="15"/>
        <v>9.0473950911642049</v>
      </c>
      <c r="P35" s="213">
        <f t="shared" si="16"/>
        <v>6</v>
      </c>
      <c r="Q35" s="214">
        <f t="shared" si="17"/>
        <v>6</v>
      </c>
      <c r="R35" s="214">
        <f t="shared" si="18"/>
        <v>232</v>
      </c>
      <c r="T35" s="278">
        <v>525</v>
      </c>
      <c r="U35" s="278">
        <v>9182</v>
      </c>
      <c r="V35" s="278" t="s">
        <v>216</v>
      </c>
      <c r="W35" s="279">
        <v>2564.2739999999999</v>
      </c>
      <c r="X35" s="278">
        <v>901.24900000000002</v>
      </c>
      <c r="Y35" s="278">
        <v>2.8450000000000002</v>
      </c>
      <c r="Z35" s="278">
        <v>22.097000000000001</v>
      </c>
      <c r="AA35" s="278">
        <v>72.792196000000004</v>
      </c>
      <c r="AB35" s="278">
        <v>1.713595</v>
      </c>
      <c r="AC35" s="278">
        <v>19.047477000000001</v>
      </c>
      <c r="AD35" s="278">
        <v>343</v>
      </c>
      <c r="AE35" s="278">
        <v>6</v>
      </c>
      <c r="AF35" s="278">
        <v>232</v>
      </c>
      <c r="AG35" s="278">
        <v>115</v>
      </c>
      <c r="AH35" s="278">
        <v>35.227319999999999</v>
      </c>
      <c r="AI35" s="278">
        <v>18879.2</v>
      </c>
      <c r="AJ35" s="278">
        <v>10103.1</v>
      </c>
      <c r="AK35" s="278">
        <v>6</v>
      </c>
      <c r="AL35" s="278">
        <v>1735</v>
      </c>
      <c r="AM35" s="260">
        <v>0.88906249999999998</v>
      </c>
      <c r="AN35" s="259" t="s">
        <v>69</v>
      </c>
      <c r="AO35" s="290">
        <v>2564.2739999999999</v>
      </c>
      <c r="AP35" s="289" t="s">
        <v>402</v>
      </c>
      <c r="AQ35" s="289" t="s">
        <v>116</v>
      </c>
      <c r="AR35" s="291" t="s">
        <v>118</v>
      </c>
      <c r="AS35" s="289" t="s">
        <v>116</v>
      </c>
      <c r="AT35" s="291" t="s">
        <v>118</v>
      </c>
      <c r="AU35" s="289" t="s">
        <v>178</v>
      </c>
      <c r="AV35" s="289" t="s">
        <v>216</v>
      </c>
      <c r="AW35" s="289" t="s">
        <v>69</v>
      </c>
      <c r="AX35" s="289">
        <v>9182</v>
      </c>
      <c r="AY35" s="279" t="s">
        <v>314</v>
      </c>
      <c r="AZ35" s="280">
        <v>1</v>
      </c>
      <c r="BA35" s="289" t="s">
        <v>184</v>
      </c>
      <c r="BB35" s="289">
        <v>1</v>
      </c>
      <c r="BC35" s="281">
        <v>1</v>
      </c>
      <c r="BD35" s="289"/>
      <c r="BE35" s="282" t="s">
        <v>69</v>
      </c>
      <c r="BF35" s="291">
        <v>0</v>
      </c>
      <c r="BG35" s="292" t="s">
        <v>240</v>
      </c>
      <c r="BH35" s="289"/>
      <c r="BI35" s="289" t="s">
        <v>116</v>
      </c>
      <c r="BJ35" s="289" t="s">
        <v>216</v>
      </c>
      <c r="BK35" s="289" t="s">
        <v>69</v>
      </c>
      <c r="BL35" s="293">
        <v>0.88906249999999998</v>
      </c>
      <c r="BM35" s="289">
        <v>9182</v>
      </c>
      <c r="BN35" s="289" t="s">
        <v>118</v>
      </c>
      <c r="BO35" s="289" t="s">
        <v>178</v>
      </c>
      <c r="BP35" s="289">
        <v>1</v>
      </c>
      <c r="BQ35" s="289">
        <v>2564.2739999999999</v>
      </c>
      <c r="BR35" s="294">
        <v>2.3540916391641763E-2</v>
      </c>
      <c r="BS35" s="294">
        <v>0.26166921794748438</v>
      </c>
      <c r="BT35" s="294">
        <v>0.13376105673574665</v>
      </c>
      <c r="BU35" s="289">
        <v>22.097000000000001</v>
      </c>
      <c r="BV35" s="295">
        <v>0.23398435580597082</v>
      </c>
      <c r="BW35" s="295">
        <v>9.0473950911642049</v>
      </c>
      <c r="BX35" s="289">
        <v>6</v>
      </c>
      <c r="BY35" s="289">
        <v>6</v>
      </c>
      <c r="BZ35" s="289">
        <v>232</v>
      </c>
    </row>
    <row r="36" spans="1:78" ht="16.5">
      <c r="A36" s="104" t="str">
        <f t="shared" si="1"/>
        <v>신흥교통</v>
      </c>
      <c r="B36" s="105" t="str">
        <f t="shared" si="2"/>
        <v>이기하</v>
      </c>
      <c r="C36" s="106" t="str">
        <f t="shared" si="3"/>
        <v>C</v>
      </c>
      <c r="D36" s="107">
        <f t="shared" si="4"/>
        <v>0.875</v>
      </c>
      <c r="E36" s="108">
        <f t="shared" si="5"/>
        <v>755</v>
      </c>
      <c r="F36" s="109" t="str">
        <f t="shared" si="6"/>
        <v>330</v>
      </c>
      <c r="G36" s="110" t="str">
        <f t="shared" si="7"/>
        <v>70바4013</v>
      </c>
      <c r="H36" s="111">
        <f t="shared" si="8"/>
        <v>1</v>
      </c>
      <c r="I36" s="112">
        <f t="shared" si="9"/>
        <v>2624.9760000000001</v>
      </c>
      <c r="J36" s="113">
        <f t="shared" si="10"/>
        <v>1.5583123832909929E-2</v>
      </c>
      <c r="K36" s="113">
        <f t="shared" si="11"/>
        <v>0.30903615103804716</v>
      </c>
      <c r="L36" s="113">
        <f t="shared" si="12"/>
        <v>0.19085888785268892</v>
      </c>
      <c r="M36" s="114">
        <f t="shared" si="13"/>
        <v>19.59</v>
      </c>
      <c r="N36" s="115">
        <f t="shared" si="14"/>
        <v>3.8095586397742298E-2</v>
      </c>
      <c r="O36" s="115">
        <f t="shared" si="15"/>
        <v>1.371441110318723</v>
      </c>
      <c r="P36" s="215">
        <f t="shared" si="16"/>
        <v>24</v>
      </c>
      <c r="Q36" s="216">
        <f t="shared" si="17"/>
        <v>1</v>
      </c>
      <c r="R36" s="216">
        <f t="shared" si="18"/>
        <v>36</v>
      </c>
      <c r="T36" s="278">
        <v>525</v>
      </c>
      <c r="U36" s="278">
        <v>755</v>
      </c>
      <c r="V36" s="278" t="s">
        <v>217</v>
      </c>
      <c r="W36" s="279">
        <v>2624.9760000000001</v>
      </c>
      <c r="X36" s="278">
        <v>882.33699999999999</v>
      </c>
      <c r="Y36" s="278">
        <v>2.9750000000000001</v>
      </c>
      <c r="Z36" s="278">
        <v>19.59</v>
      </c>
      <c r="AA36" s="278">
        <v>82.531655000000001</v>
      </c>
      <c r="AB36" s="278">
        <v>1.2861009999999999</v>
      </c>
      <c r="AC36" s="278">
        <v>25.505265000000001</v>
      </c>
      <c r="AD36" s="278">
        <v>501</v>
      </c>
      <c r="AE36" s="278">
        <v>1</v>
      </c>
      <c r="AF36" s="278">
        <v>36</v>
      </c>
      <c r="AG36" s="278">
        <v>92</v>
      </c>
      <c r="AH36" s="278">
        <v>31.805686999999999</v>
      </c>
      <c r="AI36" s="278">
        <v>40152.400000000001</v>
      </c>
      <c r="AJ36" s="278">
        <v>18710.8</v>
      </c>
      <c r="AK36" s="278">
        <v>24</v>
      </c>
      <c r="AL36" s="278">
        <v>7733</v>
      </c>
      <c r="AM36" s="260">
        <v>0.875</v>
      </c>
      <c r="AN36" s="259" t="s">
        <v>69</v>
      </c>
      <c r="AO36" s="290">
        <v>2624.9760000000001</v>
      </c>
      <c r="AP36" s="289" t="s">
        <v>403</v>
      </c>
      <c r="AQ36" s="289" t="s">
        <v>116</v>
      </c>
      <c r="AR36" s="291" t="s">
        <v>118</v>
      </c>
      <c r="AS36" s="289" t="s">
        <v>116</v>
      </c>
      <c r="AT36" s="291" t="s">
        <v>118</v>
      </c>
      <c r="AU36" s="289" t="s">
        <v>180</v>
      </c>
      <c r="AV36" s="289" t="s">
        <v>217</v>
      </c>
      <c r="AW36" s="289" t="s">
        <v>69</v>
      </c>
      <c r="AX36" s="289">
        <v>755</v>
      </c>
      <c r="AY36" s="279" t="s">
        <v>314</v>
      </c>
      <c r="AZ36" s="280">
        <v>2</v>
      </c>
      <c r="BA36" s="289" t="s">
        <v>236</v>
      </c>
      <c r="BB36" s="289">
        <v>1</v>
      </c>
      <c r="BC36" s="281">
        <v>1</v>
      </c>
      <c r="BD36" s="289"/>
      <c r="BE36" s="282" t="s">
        <v>69</v>
      </c>
      <c r="BF36" s="291">
        <v>0</v>
      </c>
      <c r="BG36" s="292" t="s">
        <v>240</v>
      </c>
      <c r="BH36" s="289"/>
      <c r="BI36" s="289" t="s">
        <v>116</v>
      </c>
      <c r="BJ36" s="289" t="s">
        <v>217</v>
      </c>
      <c r="BK36" s="289" t="s">
        <v>69</v>
      </c>
      <c r="BL36" s="293">
        <v>0.875</v>
      </c>
      <c r="BM36" s="289">
        <v>755</v>
      </c>
      <c r="BN36" s="289" t="s">
        <v>118</v>
      </c>
      <c r="BO36" s="289" t="s">
        <v>180</v>
      </c>
      <c r="BP36" s="289">
        <v>1</v>
      </c>
      <c r="BQ36" s="289">
        <v>2624.9760000000001</v>
      </c>
      <c r="BR36" s="294">
        <v>1.5583123832909929E-2</v>
      </c>
      <c r="BS36" s="294">
        <v>0.30903615103804716</v>
      </c>
      <c r="BT36" s="294">
        <v>0.19085888785268892</v>
      </c>
      <c r="BU36" s="289">
        <v>19.59</v>
      </c>
      <c r="BV36" s="295">
        <v>3.8095586397742298E-2</v>
      </c>
      <c r="BW36" s="295">
        <v>1.371441110318723</v>
      </c>
      <c r="BX36" s="289">
        <v>24</v>
      </c>
      <c r="BY36" s="289">
        <v>1</v>
      </c>
      <c r="BZ36" s="289">
        <v>36</v>
      </c>
    </row>
    <row r="37" spans="1:78" ht="16.5">
      <c r="A37" s="121" t="str">
        <f t="shared" si="1"/>
        <v>신흥교통</v>
      </c>
      <c r="B37" s="122" t="str">
        <f t="shared" si="2"/>
        <v>이상은</v>
      </c>
      <c r="C37" s="123" t="str">
        <f t="shared" si="3"/>
        <v>S</v>
      </c>
      <c r="D37" s="124">
        <f t="shared" si="4"/>
        <v>1.0621710041273098</v>
      </c>
      <c r="E37" s="125">
        <f t="shared" si="5"/>
        <v>2699</v>
      </c>
      <c r="F37" s="126" t="str">
        <f t="shared" si="6"/>
        <v>330</v>
      </c>
      <c r="G37" s="127" t="str">
        <f t="shared" si="7"/>
        <v>71바6253</v>
      </c>
      <c r="H37" s="128">
        <f t="shared" si="8"/>
        <v>2</v>
      </c>
      <c r="I37" s="129">
        <f t="shared" si="9"/>
        <v>2548.27</v>
      </c>
      <c r="J37" s="130">
        <f t="shared" si="10"/>
        <v>1.262846531286453E-3</v>
      </c>
      <c r="K37" s="130">
        <f t="shared" si="11"/>
        <v>0.23217244386000288</v>
      </c>
      <c r="L37" s="130">
        <f t="shared" si="12"/>
        <v>0.14401927582242069</v>
      </c>
      <c r="M37" s="131">
        <f t="shared" si="13"/>
        <v>13.993</v>
      </c>
      <c r="N37" s="132">
        <f t="shared" si="14"/>
        <v>7.8484618976796025E-2</v>
      </c>
      <c r="O37" s="132">
        <f t="shared" si="15"/>
        <v>0.90257311823315423</v>
      </c>
      <c r="P37" s="213">
        <f t="shared" si="16"/>
        <v>0</v>
      </c>
      <c r="Q37" s="214">
        <f t="shared" si="17"/>
        <v>2</v>
      </c>
      <c r="R37" s="214">
        <f t="shared" si="18"/>
        <v>23</v>
      </c>
      <c r="T37" s="278">
        <v>525</v>
      </c>
      <c r="U37" s="278">
        <v>2699</v>
      </c>
      <c r="V37" s="278" t="s">
        <v>218</v>
      </c>
      <c r="W37" s="279">
        <v>2548.27</v>
      </c>
      <c r="X37" s="278">
        <v>709.95100000000002</v>
      </c>
      <c r="Y37" s="278">
        <v>3.589</v>
      </c>
      <c r="Z37" s="278">
        <v>13.993</v>
      </c>
      <c r="AA37" s="278">
        <v>74.117478000000006</v>
      </c>
      <c r="AB37" s="278">
        <v>9.3599000000000002E-2</v>
      </c>
      <c r="AC37" s="278">
        <v>17.208036</v>
      </c>
      <c r="AD37" s="278">
        <v>367</v>
      </c>
      <c r="AE37" s="278">
        <v>2</v>
      </c>
      <c r="AF37" s="278">
        <v>23</v>
      </c>
      <c r="AG37" s="278">
        <v>88</v>
      </c>
      <c r="AH37" s="278">
        <v>34.381498999999998</v>
      </c>
      <c r="AI37" s="278">
        <v>19219.900000000001</v>
      </c>
      <c r="AJ37" s="278">
        <v>324.39999999999998</v>
      </c>
      <c r="AK37" s="278">
        <v>0</v>
      </c>
      <c r="AL37" s="278">
        <v>0</v>
      </c>
      <c r="AM37" s="260">
        <v>1.0621710041273098</v>
      </c>
      <c r="AN37" s="259" t="s">
        <v>71</v>
      </c>
      <c r="AO37" s="290">
        <v>2305.4389999999999</v>
      </c>
      <c r="AP37" s="289" t="s">
        <v>404</v>
      </c>
      <c r="AQ37" s="289" t="s">
        <v>116</v>
      </c>
      <c r="AR37" s="291" t="s">
        <v>118</v>
      </c>
      <c r="AS37" s="289" t="s">
        <v>116</v>
      </c>
      <c r="AT37" s="291" t="s">
        <v>118</v>
      </c>
      <c r="AU37" s="289" t="s">
        <v>182</v>
      </c>
      <c r="AV37" s="289" t="s">
        <v>218</v>
      </c>
      <c r="AW37" s="289" t="s">
        <v>71</v>
      </c>
      <c r="AX37" s="289">
        <v>2699</v>
      </c>
      <c r="AY37" s="279" t="s">
        <v>338</v>
      </c>
      <c r="AZ37" s="280">
        <v>1</v>
      </c>
      <c r="BA37" s="289" t="s">
        <v>339</v>
      </c>
      <c r="BB37" s="289">
        <v>2</v>
      </c>
      <c r="BC37" s="281">
        <v>1</v>
      </c>
      <c r="BD37" s="289"/>
      <c r="BE37" s="282" t="s">
        <v>71</v>
      </c>
      <c r="BF37" s="291">
        <v>0</v>
      </c>
      <c r="BG37" s="292" t="s">
        <v>240</v>
      </c>
      <c r="BH37" s="289"/>
      <c r="BI37" s="289" t="s">
        <v>116</v>
      </c>
      <c r="BJ37" s="289" t="s">
        <v>218</v>
      </c>
      <c r="BK37" s="289" t="s">
        <v>71</v>
      </c>
      <c r="BL37" s="293">
        <v>1.0621710041273098</v>
      </c>
      <c r="BM37" s="289">
        <v>2699</v>
      </c>
      <c r="BN37" s="289" t="s">
        <v>118</v>
      </c>
      <c r="BO37" s="289" t="s">
        <v>182</v>
      </c>
      <c r="BP37" s="289">
        <v>2</v>
      </c>
      <c r="BQ37" s="289">
        <v>2548.27</v>
      </c>
      <c r="BR37" s="294">
        <v>1.262846531286453E-3</v>
      </c>
      <c r="BS37" s="294">
        <v>0.23217244386000288</v>
      </c>
      <c r="BT37" s="294">
        <v>0.14401927582242069</v>
      </c>
      <c r="BU37" s="289">
        <v>13.993</v>
      </c>
      <c r="BV37" s="295">
        <v>7.8484618976796025E-2</v>
      </c>
      <c r="BW37" s="295">
        <v>0.90257311823315423</v>
      </c>
      <c r="BX37" s="289">
        <v>0</v>
      </c>
      <c r="BY37" s="289">
        <v>2</v>
      </c>
      <c r="BZ37" s="289">
        <v>23</v>
      </c>
    </row>
    <row r="38" spans="1:78" ht="16.5">
      <c r="A38" s="104" t="str">
        <f t="shared" si="1"/>
        <v>신흥교통</v>
      </c>
      <c r="B38" s="105" t="str">
        <f t="shared" si="2"/>
        <v>이상호B</v>
      </c>
      <c r="C38" s="106" t="str">
        <f t="shared" si="3"/>
        <v>S</v>
      </c>
      <c r="D38" s="107">
        <f t="shared" si="4"/>
        <v>1.1160000000000001</v>
      </c>
      <c r="E38" s="108">
        <f t="shared" si="5"/>
        <v>7508</v>
      </c>
      <c r="F38" s="109" t="str">
        <f t="shared" si="6"/>
        <v>93</v>
      </c>
      <c r="G38" s="110" t="str">
        <f t="shared" si="7"/>
        <v>70바4017</v>
      </c>
      <c r="H38" s="111">
        <f t="shared" si="8"/>
        <v>1</v>
      </c>
      <c r="I38" s="112">
        <f t="shared" si="9"/>
        <v>1053.4380000000001</v>
      </c>
      <c r="J38" s="113">
        <f t="shared" si="10"/>
        <v>1.8405094114942313E-2</v>
      </c>
      <c r="K38" s="113">
        <f t="shared" si="11"/>
        <v>0.35132140394805894</v>
      </c>
      <c r="L38" s="113">
        <f t="shared" si="12"/>
        <v>0.1025214583107881</v>
      </c>
      <c r="M38" s="114">
        <f t="shared" si="13"/>
        <v>13.166</v>
      </c>
      <c r="N38" s="115">
        <f t="shared" si="14"/>
        <v>9.492727621369268E-2</v>
      </c>
      <c r="O38" s="115">
        <f t="shared" si="15"/>
        <v>3.0376728388381657</v>
      </c>
      <c r="P38" s="215">
        <f t="shared" si="16"/>
        <v>3</v>
      </c>
      <c r="Q38" s="216">
        <f t="shared" si="17"/>
        <v>1</v>
      </c>
      <c r="R38" s="216">
        <f t="shared" si="18"/>
        <v>32</v>
      </c>
      <c r="T38" s="278">
        <v>525</v>
      </c>
      <c r="U38" s="278">
        <v>7508</v>
      </c>
      <c r="V38" s="278" t="s">
        <v>219</v>
      </c>
      <c r="W38" s="279">
        <v>1053.4380000000001</v>
      </c>
      <c r="X38" s="278">
        <v>472.01400000000001</v>
      </c>
      <c r="Y38" s="278">
        <v>2.2320000000000002</v>
      </c>
      <c r="Z38" s="278">
        <v>13.166</v>
      </c>
      <c r="AA38" s="278">
        <v>62.391368</v>
      </c>
      <c r="AB38" s="278">
        <v>1.1483190000000001</v>
      </c>
      <c r="AC38" s="278">
        <v>21.919422999999998</v>
      </c>
      <c r="AD38" s="278">
        <v>108</v>
      </c>
      <c r="AE38" s="278">
        <v>1</v>
      </c>
      <c r="AF38" s="278">
        <v>32</v>
      </c>
      <c r="AG38" s="278">
        <v>75</v>
      </c>
      <c r="AH38" s="278">
        <v>16.884353999999998</v>
      </c>
      <c r="AI38" s="278">
        <v>551.5</v>
      </c>
      <c r="AJ38" s="278">
        <v>0</v>
      </c>
      <c r="AK38" s="278">
        <v>3</v>
      </c>
      <c r="AL38" s="278">
        <v>197</v>
      </c>
      <c r="AM38" s="260">
        <v>1.1160000000000001</v>
      </c>
      <c r="AN38" s="259" t="s">
        <v>71</v>
      </c>
      <c r="AO38" s="290">
        <v>1053.4380000000001</v>
      </c>
      <c r="AP38" s="289" t="s">
        <v>405</v>
      </c>
      <c r="AQ38" s="289" t="s">
        <v>116</v>
      </c>
      <c r="AR38" s="291" t="s">
        <v>121</v>
      </c>
      <c r="AS38" s="289" t="s">
        <v>116</v>
      </c>
      <c r="AT38" s="291" t="s">
        <v>121</v>
      </c>
      <c r="AU38" s="289" t="s">
        <v>195</v>
      </c>
      <c r="AV38" s="289" t="s">
        <v>219</v>
      </c>
      <c r="AW38" s="289" t="s">
        <v>71</v>
      </c>
      <c r="AX38" s="289">
        <v>7508</v>
      </c>
      <c r="AY38" s="279" t="s">
        <v>322</v>
      </c>
      <c r="AZ38" s="280">
        <v>2</v>
      </c>
      <c r="BA38" s="289" t="s">
        <v>323</v>
      </c>
      <c r="BB38" s="289">
        <v>1</v>
      </c>
      <c r="BC38" s="281">
        <v>1</v>
      </c>
      <c r="BD38" s="289"/>
      <c r="BE38" s="282" t="s">
        <v>71</v>
      </c>
      <c r="BF38" s="291">
        <v>0</v>
      </c>
      <c r="BG38" s="292" t="s">
        <v>240</v>
      </c>
      <c r="BH38" s="289"/>
      <c r="BI38" s="289" t="s">
        <v>116</v>
      </c>
      <c r="BJ38" s="289" t="s">
        <v>219</v>
      </c>
      <c r="BK38" s="289" t="s">
        <v>71</v>
      </c>
      <c r="BL38" s="293">
        <v>1.1160000000000001</v>
      </c>
      <c r="BM38" s="289">
        <v>7508</v>
      </c>
      <c r="BN38" s="289" t="s">
        <v>121</v>
      </c>
      <c r="BO38" s="289" t="s">
        <v>195</v>
      </c>
      <c r="BP38" s="289">
        <v>1</v>
      </c>
      <c r="BQ38" s="289">
        <v>1053.4380000000001</v>
      </c>
      <c r="BR38" s="294">
        <v>1.8405094114942313E-2</v>
      </c>
      <c r="BS38" s="294">
        <v>0.35132140394805894</v>
      </c>
      <c r="BT38" s="294">
        <v>0.1025214583107881</v>
      </c>
      <c r="BU38" s="289">
        <v>13.166</v>
      </c>
      <c r="BV38" s="295">
        <v>9.492727621369268E-2</v>
      </c>
      <c r="BW38" s="295">
        <v>3.0376728388381657</v>
      </c>
      <c r="BX38" s="289">
        <v>3</v>
      </c>
      <c r="BY38" s="289">
        <v>1</v>
      </c>
      <c r="BZ38" s="289">
        <v>32</v>
      </c>
    </row>
    <row r="39" spans="1:78" ht="16.5">
      <c r="A39" s="121" t="str">
        <f t="shared" si="1"/>
        <v>신흥교통</v>
      </c>
      <c r="B39" s="122" t="str">
        <f t="shared" si="2"/>
        <v>이성희</v>
      </c>
      <c r="C39" s="123" t="str">
        <f t="shared" si="3"/>
        <v>B</v>
      </c>
      <c r="D39" s="124">
        <f t="shared" si="4"/>
        <v>0.90800000000000003</v>
      </c>
      <c r="E39" s="125">
        <f t="shared" si="5"/>
        <v>5003</v>
      </c>
      <c r="F39" s="126" t="str">
        <f t="shared" si="6"/>
        <v>93</v>
      </c>
      <c r="G39" s="127" t="str">
        <f t="shared" si="7"/>
        <v>70바4017</v>
      </c>
      <c r="H39" s="128">
        <f t="shared" si="8"/>
        <v>1</v>
      </c>
      <c r="I39" s="129">
        <f t="shared" si="9"/>
        <v>410.767</v>
      </c>
      <c r="J39" s="130">
        <f t="shared" si="10"/>
        <v>5.4980296605549768E-2</v>
      </c>
      <c r="K39" s="130">
        <f t="shared" si="11"/>
        <v>0.3937869269980222</v>
      </c>
      <c r="L39" s="130">
        <f t="shared" si="12"/>
        <v>0.19719208212928496</v>
      </c>
      <c r="M39" s="131">
        <f t="shared" si="13"/>
        <v>22.773</v>
      </c>
      <c r="N39" s="132">
        <f t="shared" si="14"/>
        <v>0.48689402994885178</v>
      </c>
      <c r="O39" s="132">
        <f t="shared" si="15"/>
        <v>42.603227620524528</v>
      </c>
      <c r="P39" s="213">
        <f t="shared" si="16"/>
        <v>6</v>
      </c>
      <c r="Q39" s="214">
        <f t="shared" si="17"/>
        <v>2</v>
      </c>
      <c r="R39" s="214">
        <f t="shared" si="18"/>
        <v>175</v>
      </c>
      <c r="T39" s="278">
        <v>525</v>
      </c>
      <c r="U39" s="278">
        <v>5003</v>
      </c>
      <c r="V39" s="278" t="s">
        <v>220</v>
      </c>
      <c r="W39" s="279">
        <v>410.767</v>
      </c>
      <c r="X39" s="278">
        <v>226.16399999999999</v>
      </c>
      <c r="Y39" s="278">
        <v>1.8160000000000001</v>
      </c>
      <c r="Z39" s="278">
        <v>22.773</v>
      </c>
      <c r="AA39" s="278">
        <v>23.159714999999998</v>
      </c>
      <c r="AB39" s="278">
        <v>1.273328</v>
      </c>
      <c r="AC39" s="278">
        <v>9.1199929999999991</v>
      </c>
      <c r="AD39" s="278">
        <v>81</v>
      </c>
      <c r="AE39" s="278">
        <v>2</v>
      </c>
      <c r="AF39" s="278">
        <v>175</v>
      </c>
      <c r="AG39" s="278">
        <v>79</v>
      </c>
      <c r="AH39" s="278">
        <v>17.736270999999999</v>
      </c>
      <c r="AI39" s="278">
        <v>818.4</v>
      </c>
      <c r="AJ39" s="278">
        <v>0</v>
      </c>
      <c r="AK39" s="278">
        <v>6</v>
      </c>
      <c r="AL39" s="278">
        <v>2517</v>
      </c>
      <c r="AM39" s="260">
        <v>0.90800000000000003</v>
      </c>
      <c r="AN39" s="259" t="s">
        <v>68</v>
      </c>
      <c r="AO39" s="290">
        <v>410.767</v>
      </c>
      <c r="AP39" s="289" t="s">
        <v>406</v>
      </c>
      <c r="AQ39" s="289" t="s">
        <v>116</v>
      </c>
      <c r="AR39" s="291" t="s">
        <v>121</v>
      </c>
      <c r="AS39" s="289" t="s">
        <v>116</v>
      </c>
      <c r="AT39" s="291" t="s">
        <v>121</v>
      </c>
      <c r="AU39" s="289" t="s">
        <v>195</v>
      </c>
      <c r="AV39" s="289" t="s">
        <v>220</v>
      </c>
      <c r="AW39" s="289" t="s">
        <v>68</v>
      </c>
      <c r="AX39" s="289">
        <v>5003</v>
      </c>
      <c r="AY39" s="279" t="s">
        <v>303</v>
      </c>
      <c r="AZ39" s="280">
        <v>2</v>
      </c>
      <c r="BA39" s="289" t="s">
        <v>304</v>
      </c>
      <c r="BB39" s="289">
        <v>1</v>
      </c>
      <c r="BC39" s="281">
        <v>1</v>
      </c>
      <c r="BD39" s="289"/>
      <c r="BE39" s="282" t="s">
        <v>68</v>
      </c>
      <c r="BF39" s="291">
        <v>0</v>
      </c>
      <c r="BG39" s="292" t="s">
        <v>240</v>
      </c>
      <c r="BH39" s="289"/>
      <c r="BI39" s="289" t="s">
        <v>116</v>
      </c>
      <c r="BJ39" s="289" t="s">
        <v>220</v>
      </c>
      <c r="BK39" s="289" t="s">
        <v>68</v>
      </c>
      <c r="BL39" s="293">
        <v>0.90800000000000003</v>
      </c>
      <c r="BM39" s="289">
        <v>5003</v>
      </c>
      <c r="BN39" s="289" t="s">
        <v>121</v>
      </c>
      <c r="BO39" s="289" t="s">
        <v>195</v>
      </c>
      <c r="BP39" s="289">
        <v>1</v>
      </c>
      <c r="BQ39" s="289">
        <v>410.767</v>
      </c>
      <c r="BR39" s="294">
        <v>5.4980296605549768E-2</v>
      </c>
      <c r="BS39" s="294">
        <v>0.3937869269980222</v>
      </c>
      <c r="BT39" s="294">
        <v>0.19719208212928496</v>
      </c>
      <c r="BU39" s="289">
        <v>22.773</v>
      </c>
      <c r="BV39" s="295">
        <v>0.48689402994885178</v>
      </c>
      <c r="BW39" s="295">
        <v>42.603227620524528</v>
      </c>
      <c r="BX39" s="289">
        <v>6</v>
      </c>
      <c r="BY39" s="289">
        <v>2</v>
      </c>
      <c r="BZ39" s="289">
        <v>175</v>
      </c>
    </row>
    <row r="40" spans="1:78" ht="16.5">
      <c r="A40" s="104" t="str">
        <f t="shared" si="1"/>
        <v>신흥교통</v>
      </c>
      <c r="B40" s="105" t="str">
        <f t="shared" si="2"/>
        <v>이영재</v>
      </c>
      <c r="C40" s="106" t="str">
        <f t="shared" si="3"/>
        <v>B</v>
      </c>
      <c r="D40" s="107">
        <f t="shared" si="4"/>
        <v>0.926875</v>
      </c>
      <c r="E40" s="108">
        <f t="shared" si="5"/>
        <v>6684</v>
      </c>
      <c r="F40" s="109" t="str">
        <f t="shared" si="6"/>
        <v>330</v>
      </c>
      <c r="G40" s="110" t="str">
        <f t="shared" si="7"/>
        <v>70바4014</v>
      </c>
      <c r="H40" s="111">
        <f t="shared" si="8"/>
        <v>1</v>
      </c>
      <c r="I40" s="112">
        <f t="shared" si="9"/>
        <v>2466.9870000000001</v>
      </c>
      <c r="J40" s="113">
        <f t="shared" si="10"/>
        <v>1.0599186176602694E-2</v>
      </c>
      <c r="K40" s="113">
        <f t="shared" si="11"/>
        <v>0.26552730510945249</v>
      </c>
      <c r="L40" s="113">
        <f t="shared" si="12"/>
        <v>0.1134987740105643</v>
      </c>
      <c r="M40" s="114">
        <f t="shared" si="13"/>
        <v>20.114000000000001</v>
      </c>
      <c r="N40" s="115">
        <f t="shared" si="14"/>
        <v>4.0535276432344391E-2</v>
      </c>
      <c r="O40" s="115">
        <f t="shared" si="15"/>
        <v>6.4451089527427587</v>
      </c>
      <c r="P40" s="215">
        <f t="shared" si="16"/>
        <v>1</v>
      </c>
      <c r="Q40" s="216">
        <f t="shared" si="17"/>
        <v>1</v>
      </c>
      <c r="R40" s="216">
        <f t="shared" si="18"/>
        <v>159</v>
      </c>
      <c r="T40" s="278">
        <v>525</v>
      </c>
      <c r="U40" s="278">
        <v>6684</v>
      </c>
      <c r="V40" s="278" t="s">
        <v>221</v>
      </c>
      <c r="W40" s="279">
        <v>2466.9870000000001</v>
      </c>
      <c r="X40" s="278">
        <v>831.82600000000002</v>
      </c>
      <c r="Y40" s="278">
        <v>2.9660000000000002</v>
      </c>
      <c r="Z40" s="278">
        <v>20.114000000000001</v>
      </c>
      <c r="AA40" s="278">
        <v>71.204145999999994</v>
      </c>
      <c r="AB40" s="278">
        <v>0.75470599999999999</v>
      </c>
      <c r="AC40" s="278">
        <v>18.906645000000001</v>
      </c>
      <c r="AD40" s="278">
        <v>280</v>
      </c>
      <c r="AE40" s="278">
        <v>1</v>
      </c>
      <c r="AF40" s="278">
        <v>159</v>
      </c>
      <c r="AG40" s="278">
        <v>110</v>
      </c>
      <c r="AH40" s="278">
        <v>34.646675999999999</v>
      </c>
      <c r="AI40" s="278">
        <v>20224</v>
      </c>
      <c r="AJ40" s="278">
        <v>2419.8000000000002</v>
      </c>
      <c r="AK40" s="278">
        <v>1</v>
      </c>
      <c r="AL40" s="278">
        <v>784</v>
      </c>
      <c r="AM40" s="260">
        <v>0.926875</v>
      </c>
      <c r="AN40" s="259" t="s">
        <v>68</v>
      </c>
      <c r="AO40" s="290">
        <v>2466.9870000000001</v>
      </c>
      <c r="AP40" s="289" t="s">
        <v>407</v>
      </c>
      <c r="AQ40" s="289" t="s">
        <v>116</v>
      </c>
      <c r="AR40" s="291" t="s">
        <v>118</v>
      </c>
      <c r="AS40" s="289" t="s">
        <v>116</v>
      </c>
      <c r="AT40" s="291" t="s">
        <v>118</v>
      </c>
      <c r="AU40" s="289" t="s">
        <v>181</v>
      </c>
      <c r="AV40" s="289" t="s">
        <v>221</v>
      </c>
      <c r="AW40" s="289" t="s">
        <v>68</v>
      </c>
      <c r="AX40" s="289">
        <v>6684</v>
      </c>
      <c r="AY40" s="279" t="s">
        <v>305</v>
      </c>
      <c r="AZ40" s="280">
        <v>3</v>
      </c>
      <c r="BA40" s="289" t="s">
        <v>327</v>
      </c>
      <c r="BB40" s="289">
        <v>1</v>
      </c>
      <c r="BC40" s="281">
        <v>1</v>
      </c>
      <c r="BD40" s="289"/>
      <c r="BE40" s="282" t="s">
        <v>68</v>
      </c>
      <c r="BF40" s="291">
        <v>0</v>
      </c>
      <c r="BG40" s="292" t="s">
        <v>240</v>
      </c>
      <c r="BH40" s="289"/>
      <c r="BI40" s="289" t="s">
        <v>116</v>
      </c>
      <c r="BJ40" s="289" t="s">
        <v>221</v>
      </c>
      <c r="BK40" s="289" t="s">
        <v>68</v>
      </c>
      <c r="BL40" s="293">
        <v>0.926875</v>
      </c>
      <c r="BM40" s="289">
        <v>6684</v>
      </c>
      <c r="BN40" s="289" t="s">
        <v>118</v>
      </c>
      <c r="BO40" s="289" t="s">
        <v>181</v>
      </c>
      <c r="BP40" s="289">
        <v>1</v>
      </c>
      <c r="BQ40" s="289">
        <v>2466.9870000000001</v>
      </c>
      <c r="BR40" s="294">
        <v>1.0599186176602694E-2</v>
      </c>
      <c r="BS40" s="294">
        <v>0.26552730510945249</v>
      </c>
      <c r="BT40" s="294">
        <v>0.1134987740105643</v>
      </c>
      <c r="BU40" s="289">
        <v>20.114000000000001</v>
      </c>
      <c r="BV40" s="295">
        <v>4.0535276432344391E-2</v>
      </c>
      <c r="BW40" s="295">
        <v>6.4451089527427587</v>
      </c>
      <c r="BX40" s="289">
        <v>1</v>
      </c>
      <c r="BY40" s="289">
        <v>1</v>
      </c>
      <c r="BZ40" s="289">
        <v>159</v>
      </c>
    </row>
    <row r="41" spans="1:78" ht="16.5">
      <c r="A41" s="121" t="str">
        <f t="shared" si="1"/>
        <v>신흥교통</v>
      </c>
      <c r="B41" s="122" t="str">
        <f t="shared" si="2"/>
        <v>이영현</v>
      </c>
      <c r="C41" s="123" t="str">
        <f t="shared" si="3"/>
        <v>C</v>
      </c>
      <c r="D41" s="124">
        <f t="shared" si="4"/>
        <v>0.88960000000000006</v>
      </c>
      <c r="E41" s="125">
        <f t="shared" si="5"/>
        <v>785</v>
      </c>
      <c r="F41" s="126" t="str">
        <f t="shared" si="6"/>
        <v>82</v>
      </c>
      <c r="G41" s="127" t="str">
        <f t="shared" si="7"/>
        <v>71바6256</v>
      </c>
      <c r="H41" s="128">
        <f t="shared" si="8"/>
        <v>1</v>
      </c>
      <c r="I41" s="129">
        <f t="shared" si="9"/>
        <v>992.14300000000003</v>
      </c>
      <c r="J41" s="130">
        <f t="shared" si="10"/>
        <v>8.8605347282413351E-3</v>
      </c>
      <c r="K41" s="130">
        <f t="shared" si="11"/>
        <v>0.43992247449483013</v>
      </c>
      <c r="L41" s="130">
        <f t="shared" si="12"/>
        <v>0.18041754061662482</v>
      </c>
      <c r="M41" s="131">
        <f t="shared" si="13"/>
        <v>15.031000000000001</v>
      </c>
      <c r="N41" s="132">
        <f t="shared" si="14"/>
        <v>0.10079192213219264</v>
      </c>
      <c r="O41" s="132">
        <f t="shared" si="15"/>
        <v>22.275014791214574</v>
      </c>
      <c r="P41" s="213">
        <f t="shared" si="16"/>
        <v>16</v>
      </c>
      <c r="Q41" s="214">
        <f t="shared" si="17"/>
        <v>1</v>
      </c>
      <c r="R41" s="214">
        <f t="shared" si="18"/>
        <v>221</v>
      </c>
      <c r="T41" s="278">
        <v>525</v>
      </c>
      <c r="U41" s="278">
        <v>785</v>
      </c>
      <c r="V41" s="278" t="s">
        <v>293</v>
      </c>
      <c r="W41" s="279">
        <v>992.14300000000003</v>
      </c>
      <c r="X41" s="278">
        <v>446.05700000000002</v>
      </c>
      <c r="Y41" s="278">
        <v>2.2240000000000002</v>
      </c>
      <c r="Z41" s="278">
        <v>15.031000000000001</v>
      </c>
      <c r="AA41" s="278">
        <v>61.695824999999999</v>
      </c>
      <c r="AB41" s="278">
        <v>0.54665799999999998</v>
      </c>
      <c r="AC41" s="278">
        <v>27.141380000000002</v>
      </c>
      <c r="AD41" s="278">
        <v>179</v>
      </c>
      <c r="AE41" s="278">
        <v>1</v>
      </c>
      <c r="AF41" s="278">
        <v>221</v>
      </c>
      <c r="AG41" s="278">
        <v>68</v>
      </c>
      <c r="AH41" s="278">
        <v>16.081201</v>
      </c>
      <c r="AI41" s="278">
        <v>397.7</v>
      </c>
      <c r="AJ41" s="278">
        <v>0</v>
      </c>
      <c r="AK41" s="278">
        <v>16</v>
      </c>
      <c r="AL41" s="278">
        <v>7660</v>
      </c>
      <c r="AM41" s="260">
        <v>0.88960000000000006</v>
      </c>
      <c r="AN41" s="259" t="s">
        <v>69</v>
      </c>
      <c r="AO41" s="290">
        <v>992.14300000000003</v>
      </c>
      <c r="AP41" s="289" t="s">
        <v>408</v>
      </c>
      <c r="AQ41" s="289" t="s">
        <v>116</v>
      </c>
      <c r="AR41" s="291" t="s">
        <v>120</v>
      </c>
      <c r="AS41" s="289" t="s">
        <v>116</v>
      </c>
      <c r="AT41" s="291" t="s">
        <v>120</v>
      </c>
      <c r="AU41" s="289" t="s">
        <v>241</v>
      </c>
      <c r="AV41" s="289" t="s">
        <v>293</v>
      </c>
      <c r="AW41" s="289" t="s">
        <v>69</v>
      </c>
      <c r="AX41" s="289">
        <v>785</v>
      </c>
      <c r="AY41" s="279" t="s">
        <v>331</v>
      </c>
      <c r="AZ41" s="280">
        <v>1</v>
      </c>
      <c r="BA41" s="289" t="s">
        <v>286</v>
      </c>
      <c r="BB41" s="289">
        <v>1</v>
      </c>
      <c r="BC41" s="281">
        <v>1</v>
      </c>
      <c r="BD41" s="289"/>
      <c r="BE41" s="282" t="s">
        <v>69</v>
      </c>
      <c r="BF41" s="291">
        <v>0</v>
      </c>
      <c r="BG41" s="292" t="s">
        <v>240</v>
      </c>
      <c r="BH41" s="289"/>
      <c r="BI41" s="289" t="s">
        <v>116</v>
      </c>
      <c r="BJ41" s="289" t="s">
        <v>293</v>
      </c>
      <c r="BK41" s="289" t="s">
        <v>69</v>
      </c>
      <c r="BL41" s="293">
        <v>0.88960000000000006</v>
      </c>
      <c r="BM41" s="289">
        <v>785</v>
      </c>
      <c r="BN41" s="289" t="s">
        <v>120</v>
      </c>
      <c r="BO41" s="289" t="s">
        <v>241</v>
      </c>
      <c r="BP41" s="289">
        <v>1</v>
      </c>
      <c r="BQ41" s="289">
        <v>992.14300000000003</v>
      </c>
      <c r="BR41" s="294">
        <v>8.8605347282413351E-3</v>
      </c>
      <c r="BS41" s="294">
        <v>0.43992247449483013</v>
      </c>
      <c r="BT41" s="294">
        <v>0.18041754061662482</v>
      </c>
      <c r="BU41" s="289">
        <v>15.031000000000001</v>
      </c>
      <c r="BV41" s="295">
        <v>0.10079192213219264</v>
      </c>
      <c r="BW41" s="295">
        <v>22.275014791214574</v>
      </c>
      <c r="BX41" s="289">
        <v>16</v>
      </c>
      <c r="BY41" s="289">
        <v>1</v>
      </c>
      <c r="BZ41" s="289">
        <v>221</v>
      </c>
    </row>
    <row r="42" spans="1:78" ht="16.5">
      <c r="A42" s="104" t="str">
        <f t="shared" si="1"/>
        <v>신흥교통</v>
      </c>
      <c r="B42" s="105" t="str">
        <f t="shared" si="2"/>
        <v>이준영</v>
      </c>
      <c r="C42" s="106" t="str">
        <f t="shared" si="3"/>
        <v>A</v>
      </c>
      <c r="D42" s="107">
        <f t="shared" si="4"/>
        <v>0.99736842105263168</v>
      </c>
      <c r="E42" s="108">
        <f t="shared" si="5"/>
        <v>8125</v>
      </c>
      <c r="F42" s="109" t="str">
        <f t="shared" si="6"/>
        <v>93</v>
      </c>
      <c r="G42" s="110" t="str">
        <f t="shared" si="7"/>
        <v>71바6296</v>
      </c>
      <c r="H42" s="111">
        <f t="shared" si="8"/>
        <v>1</v>
      </c>
      <c r="I42" s="112">
        <f t="shared" si="9"/>
        <v>1196.354</v>
      </c>
      <c r="J42" s="113">
        <f t="shared" si="10"/>
        <v>3.3604667438926872E-2</v>
      </c>
      <c r="K42" s="113">
        <f t="shared" si="11"/>
        <v>0.37372163850726114</v>
      </c>
      <c r="L42" s="113">
        <f t="shared" si="12"/>
        <v>0.19308666164028374</v>
      </c>
      <c r="M42" s="114">
        <f t="shared" si="13"/>
        <v>17.878</v>
      </c>
      <c r="N42" s="115">
        <f t="shared" si="14"/>
        <v>0</v>
      </c>
      <c r="O42" s="115">
        <f t="shared" si="15"/>
        <v>2.6747935811641037</v>
      </c>
      <c r="P42" s="215">
        <f t="shared" si="16"/>
        <v>4</v>
      </c>
      <c r="Q42" s="216">
        <f t="shared" si="17"/>
        <v>0</v>
      </c>
      <c r="R42" s="216">
        <f t="shared" si="18"/>
        <v>32</v>
      </c>
      <c r="T42" s="278">
        <v>525</v>
      </c>
      <c r="U42" s="278">
        <v>8125</v>
      </c>
      <c r="V42" s="278" t="s">
        <v>222</v>
      </c>
      <c r="W42" s="279">
        <v>1196.354</v>
      </c>
      <c r="X42" s="278">
        <v>631.16300000000001</v>
      </c>
      <c r="Y42" s="278">
        <v>1.895</v>
      </c>
      <c r="Z42" s="278">
        <v>17.878</v>
      </c>
      <c r="AA42" s="278">
        <v>71.905815000000004</v>
      </c>
      <c r="AB42" s="278">
        <v>2.4163709999999998</v>
      </c>
      <c r="AC42" s="278">
        <v>26.872758999999999</v>
      </c>
      <c r="AD42" s="278">
        <v>231</v>
      </c>
      <c r="AE42" s="278">
        <v>0</v>
      </c>
      <c r="AF42" s="278">
        <v>32</v>
      </c>
      <c r="AG42" s="278">
        <v>73</v>
      </c>
      <c r="AH42" s="278">
        <v>16.637792000000001</v>
      </c>
      <c r="AI42" s="278">
        <v>1605.6</v>
      </c>
      <c r="AJ42" s="278">
        <v>0</v>
      </c>
      <c r="AK42" s="278">
        <v>4</v>
      </c>
      <c r="AL42" s="278">
        <v>2112</v>
      </c>
      <c r="AM42" s="260">
        <v>0.99736842105263168</v>
      </c>
      <c r="AN42" s="259" t="s">
        <v>66</v>
      </c>
      <c r="AO42" s="290">
        <v>1196.354</v>
      </c>
      <c r="AP42" s="289" t="s">
        <v>409</v>
      </c>
      <c r="AQ42" s="289" t="s">
        <v>116</v>
      </c>
      <c r="AR42" s="291" t="s">
        <v>121</v>
      </c>
      <c r="AS42" s="289" t="s">
        <v>116</v>
      </c>
      <c r="AT42" s="291" t="s">
        <v>121</v>
      </c>
      <c r="AU42" s="289" t="s">
        <v>196</v>
      </c>
      <c r="AV42" s="289" t="s">
        <v>222</v>
      </c>
      <c r="AW42" s="289" t="s">
        <v>66</v>
      </c>
      <c r="AX42" s="289">
        <v>8125</v>
      </c>
      <c r="AY42" s="279" t="s">
        <v>335</v>
      </c>
      <c r="AZ42" s="280">
        <v>1</v>
      </c>
      <c r="BA42" s="289" t="s">
        <v>258</v>
      </c>
      <c r="BB42" s="289">
        <v>1</v>
      </c>
      <c r="BC42" s="281">
        <v>1</v>
      </c>
      <c r="BD42" s="289"/>
      <c r="BE42" s="282" t="s">
        <v>66</v>
      </c>
      <c r="BF42" s="291">
        <v>0</v>
      </c>
      <c r="BG42" s="292" t="s">
        <v>240</v>
      </c>
      <c r="BH42" s="289"/>
      <c r="BI42" s="289" t="s">
        <v>116</v>
      </c>
      <c r="BJ42" s="289" t="s">
        <v>222</v>
      </c>
      <c r="BK42" s="289" t="s">
        <v>66</v>
      </c>
      <c r="BL42" s="293">
        <v>0.99736842105263168</v>
      </c>
      <c r="BM42" s="289">
        <v>8125</v>
      </c>
      <c r="BN42" s="289" t="s">
        <v>121</v>
      </c>
      <c r="BO42" s="289" t="s">
        <v>196</v>
      </c>
      <c r="BP42" s="289">
        <v>1</v>
      </c>
      <c r="BQ42" s="289">
        <v>1196.354</v>
      </c>
      <c r="BR42" s="294">
        <v>3.3604667438926872E-2</v>
      </c>
      <c r="BS42" s="294">
        <v>0.37372163850726114</v>
      </c>
      <c r="BT42" s="294">
        <v>0.19308666164028374</v>
      </c>
      <c r="BU42" s="289">
        <v>17.878</v>
      </c>
      <c r="BV42" s="295">
        <v>0</v>
      </c>
      <c r="BW42" s="295">
        <v>2.6747935811641037</v>
      </c>
      <c r="BX42" s="289">
        <v>4</v>
      </c>
      <c r="BY42" s="289">
        <v>0</v>
      </c>
      <c r="BZ42" s="289">
        <v>32</v>
      </c>
    </row>
    <row r="43" spans="1:78" ht="16.5">
      <c r="A43" s="121" t="str">
        <f t="shared" si="1"/>
        <v>신흥교통</v>
      </c>
      <c r="B43" s="122" t="str">
        <f t="shared" si="2"/>
        <v>이충식</v>
      </c>
      <c r="C43" s="123" t="str">
        <f t="shared" si="3"/>
        <v>C</v>
      </c>
      <c r="D43" s="124">
        <f t="shared" si="4"/>
        <v>0.86826086956521753</v>
      </c>
      <c r="E43" s="125">
        <f t="shared" si="5"/>
        <v>1013</v>
      </c>
      <c r="F43" s="126" t="str">
        <f t="shared" si="6"/>
        <v>46</v>
      </c>
      <c r="G43" s="127" t="str">
        <f t="shared" si="7"/>
        <v>71바6293</v>
      </c>
      <c r="H43" s="128">
        <f t="shared" si="8"/>
        <v>1</v>
      </c>
      <c r="I43" s="129">
        <f t="shared" si="9"/>
        <v>2929.2649999999999</v>
      </c>
      <c r="J43" s="130">
        <f t="shared" si="10"/>
        <v>5.2318984000386554E-3</v>
      </c>
      <c r="K43" s="130">
        <f t="shared" si="11"/>
        <v>0.51981129152351846</v>
      </c>
      <c r="L43" s="130">
        <f t="shared" si="12"/>
        <v>0.18571211549654948</v>
      </c>
      <c r="M43" s="131">
        <f t="shared" si="13"/>
        <v>15.877000000000001</v>
      </c>
      <c r="N43" s="132">
        <f t="shared" si="14"/>
        <v>4.0283142699619185</v>
      </c>
      <c r="O43" s="132">
        <f t="shared" si="15"/>
        <v>50.695310939774998</v>
      </c>
      <c r="P43" s="213">
        <f t="shared" si="16"/>
        <v>156</v>
      </c>
      <c r="Q43" s="214">
        <f t="shared" si="17"/>
        <v>118</v>
      </c>
      <c r="R43" s="214">
        <f t="shared" si="18"/>
        <v>1488</v>
      </c>
      <c r="T43" s="278">
        <v>525</v>
      </c>
      <c r="U43" s="278">
        <v>1013</v>
      </c>
      <c r="V43" s="278" t="s">
        <v>279</v>
      </c>
      <c r="W43" s="279">
        <v>2958.6480000000001</v>
      </c>
      <c r="X43" s="278">
        <v>1478.4949999999999</v>
      </c>
      <c r="Y43" s="278">
        <v>2.0009999999999999</v>
      </c>
      <c r="Z43" s="278">
        <v>15.877000000000001</v>
      </c>
      <c r="AA43" s="278">
        <v>224.52748700000001</v>
      </c>
      <c r="AB43" s="278">
        <v>1.1747050000000001</v>
      </c>
      <c r="AC43" s="278">
        <v>116.711923</v>
      </c>
      <c r="AD43" s="278">
        <v>544</v>
      </c>
      <c r="AE43" s="278">
        <v>118</v>
      </c>
      <c r="AF43" s="278">
        <v>1488</v>
      </c>
      <c r="AG43" s="278">
        <v>72</v>
      </c>
      <c r="AH43" s="278">
        <v>13.177218999999999</v>
      </c>
      <c r="AI43" s="278">
        <v>739.3</v>
      </c>
      <c r="AJ43" s="278">
        <v>0</v>
      </c>
      <c r="AK43" s="278">
        <v>156</v>
      </c>
      <c r="AL43" s="278">
        <v>102723</v>
      </c>
      <c r="AM43" s="260">
        <v>0.86826086956521753</v>
      </c>
      <c r="AN43" s="259" t="s">
        <v>69</v>
      </c>
      <c r="AO43" s="290">
        <v>2929.2649999999999</v>
      </c>
      <c r="AP43" s="289" t="s">
        <v>410</v>
      </c>
      <c r="AQ43" s="289" t="s">
        <v>116</v>
      </c>
      <c r="AR43" s="291" t="s">
        <v>119</v>
      </c>
      <c r="AS43" s="289" t="s">
        <v>116</v>
      </c>
      <c r="AT43" s="291" t="s">
        <v>119</v>
      </c>
      <c r="AU43" s="289" t="s">
        <v>272</v>
      </c>
      <c r="AV43" s="289" t="s">
        <v>279</v>
      </c>
      <c r="AW43" s="289" t="s">
        <v>69</v>
      </c>
      <c r="AX43" s="289">
        <v>1013</v>
      </c>
      <c r="AY43" s="279" t="s">
        <v>312</v>
      </c>
      <c r="AZ43" s="280">
        <v>4</v>
      </c>
      <c r="BA43" s="289" t="s">
        <v>367</v>
      </c>
      <c r="BB43" s="289">
        <v>1</v>
      </c>
      <c r="BC43" s="281">
        <v>1</v>
      </c>
      <c r="BD43" s="289"/>
      <c r="BE43" s="282" t="s">
        <v>67</v>
      </c>
      <c r="BF43" s="291">
        <v>1</v>
      </c>
      <c r="BG43" s="292" t="s">
        <v>242</v>
      </c>
      <c r="BH43" s="289"/>
      <c r="BI43" s="289" t="s">
        <v>116</v>
      </c>
      <c r="BJ43" s="289" t="s">
        <v>279</v>
      </c>
      <c r="BK43" s="289" t="s">
        <v>69</v>
      </c>
      <c r="BL43" s="293">
        <v>0.86826086956521753</v>
      </c>
      <c r="BM43" s="289">
        <v>1013</v>
      </c>
      <c r="BN43" s="289" t="s">
        <v>119</v>
      </c>
      <c r="BO43" s="289" t="s">
        <v>272</v>
      </c>
      <c r="BP43" s="289">
        <v>1</v>
      </c>
      <c r="BQ43" s="289">
        <v>2929.2649999999999</v>
      </c>
      <c r="BR43" s="294">
        <v>5.2318984000386554E-3</v>
      </c>
      <c r="BS43" s="294">
        <v>0.51981129152351846</v>
      </c>
      <c r="BT43" s="294">
        <v>0.18386776662854112</v>
      </c>
      <c r="BU43" s="289">
        <v>15.877000000000001</v>
      </c>
      <c r="BV43" s="295">
        <v>4.0283142699619185</v>
      </c>
      <c r="BW43" s="295">
        <v>50.695310939774998</v>
      </c>
      <c r="BX43" s="289">
        <v>156</v>
      </c>
      <c r="BY43" s="289">
        <v>118</v>
      </c>
      <c r="BZ43" s="289">
        <v>1488</v>
      </c>
    </row>
    <row r="44" spans="1:78" ht="16.5">
      <c r="A44" s="104" t="str">
        <f t="shared" si="1"/>
        <v>신흥교통</v>
      </c>
      <c r="B44" s="105" t="str">
        <f t="shared" si="2"/>
        <v>이충열</v>
      </c>
      <c r="C44" s="106" t="str">
        <f t="shared" si="3"/>
        <v>D</v>
      </c>
      <c r="D44" s="107">
        <f t="shared" si="4"/>
        <v>0.83412022214148251</v>
      </c>
      <c r="E44" s="108">
        <f t="shared" si="5"/>
        <v>276</v>
      </c>
      <c r="F44" s="109" t="str">
        <f t="shared" si="6"/>
        <v>예비</v>
      </c>
      <c r="G44" s="110" t="str">
        <f t="shared" si="7"/>
        <v>70바4010</v>
      </c>
      <c r="H44" s="111">
        <f t="shared" si="8"/>
        <v>2</v>
      </c>
      <c r="I44" s="112">
        <f t="shared" si="9"/>
        <v>1799.299</v>
      </c>
      <c r="J44" s="113">
        <f t="shared" si="10"/>
        <v>1.891816059181833E-2</v>
      </c>
      <c r="K44" s="113">
        <f t="shared" si="11"/>
        <v>0.44137583196580699</v>
      </c>
      <c r="L44" s="113">
        <f t="shared" si="12"/>
        <v>0.230089607119217</v>
      </c>
      <c r="M44" s="114">
        <f t="shared" si="13"/>
        <v>20.613</v>
      </c>
      <c r="N44" s="115">
        <f t="shared" si="14"/>
        <v>1.278275595106761</v>
      </c>
      <c r="O44" s="115">
        <f t="shared" si="15"/>
        <v>36.458643060436316</v>
      </c>
      <c r="P44" s="215">
        <f t="shared" si="16"/>
        <v>45</v>
      </c>
      <c r="Q44" s="216">
        <f t="shared" si="17"/>
        <v>23</v>
      </c>
      <c r="R44" s="216">
        <f t="shared" si="18"/>
        <v>656</v>
      </c>
      <c r="T44" s="278">
        <v>525</v>
      </c>
      <c r="U44" s="278">
        <v>276</v>
      </c>
      <c r="V44" s="278" t="s">
        <v>223</v>
      </c>
      <c r="W44" s="279">
        <v>1799.299</v>
      </c>
      <c r="X44" s="278">
        <v>1052.6389999999999</v>
      </c>
      <c r="Y44" s="278">
        <v>1.7090000000000001</v>
      </c>
      <c r="Z44" s="278">
        <v>20.613</v>
      </c>
      <c r="AA44" s="278">
        <v>118.668038</v>
      </c>
      <c r="AB44" s="278">
        <v>2.2449810000000001</v>
      </c>
      <c r="AC44" s="278">
        <v>52.377203999999999</v>
      </c>
      <c r="AD44" s="278">
        <v>414</v>
      </c>
      <c r="AE44" s="278">
        <v>23</v>
      </c>
      <c r="AF44" s="278">
        <v>656</v>
      </c>
      <c r="AG44" s="278">
        <v>90</v>
      </c>
      <c r="AH44" s="278">
        <v>15.162456000000001</v>
      </c>
      <c r="AI44" s="278">
        <v>2344.5</v>
      </c>
      <c r="AJ44" s="278">
        <v>191.5</v>
      </c>
      <c r="AK44" s="278">
        <v>45</v>
      </c>
      <c r="AL44" s="278">
        <v>26026</v>
      </c>
      <c r="AM44" s="260">
        <v>0.83412022214148251</v>
      </c>
      <c r="AN44" s="259" t="s">
        <v>67</v>
      </c>
      <c r="AO44" s="290">
        <v>1017.8339999999999</v>
      </c>
      <c r="AP44" s="289" t="s">
        <v>411</v>
      </c>
      <c r="AQ44" s="289" t="s">
        <v>116</v>
      </c>
      <c r="AR44" s="291" t="s">
        <v>259</v>
      </c>
      <c r="AS44" s="289" t="s">
        <v>116</v>
      </c>
      <c r="AT44" s="291" t="s">
        <v>259</v>
      </c>
      <c r="AU44" s="289" t="s">
        <v>238</v>
      </c>
      <c r="AV44" s="289" t="s">
        <v>223</v>
      </c>
      <c r="AW44" s="289" t="s">
        <v>67</v>
      </c>
      <c r="AX44" s="289">
        <v>276</v>
      </c>
      <c r="AY44" s="279" t="s">
        <v>412</v>
      </c>
      <c r="AZ44" s="280">
        <v>4</v>
      </c>
      <c r="BA44" s="289" t="s">
        <v>413</v>
      </c>
      <c r="BB44" s="289">
        <v>2</v>
      </c>
      <c r="BC44" s="281">
        <v>1</v>
      </c>
      <c r="BD44" s="289"/>
      <c r="BE44" s="282" t="s">
        <v>69</v>
      </c>
      <c r="BF44" s="291">
        <v>-1</v>
      </c>
      <c r="BG44" s="292" t="s">
        <v>237</v>
      </c>
      <c r="BH44" s="289"/>
      <c r="BI44" s="289" t="s">
        <v>116</v>
      </c>
      <c r="BJ44" s="289" t="s">
        <v>223</v>
      </c>
      <c r="BK44" s="289" t="s">
        <v>67</v>
      </c>
      <c r="BL44" s="293">
        <v>0.83412022214148251</v>
      </c>
      <c r="BM44" s="289">
        <v>276</v>
      </c>
      <c r="BN44" s="289" t="s">
        <v>259</v>
      </c>
      <c r="BO44" s="289" t="s">
        <v>238</v>
      </c>
      <c r="BP44" s="289">
        <v>2</v>
      </c>
      <c r="BQ44" s="289">
        <v>1799.299</v>
      </c>
      <c r="BR44" s="294">
        <v>1.891816059181833E-2</v>
      </c>
      <c r="BS44" s="294">
        <v>0.44137583196580699</v>
      </c>
      <c r="BT44" s="294">
        <v>0.230089607119217</v>
      </c>
      <c r="BU44" s="289">
        <v>20.613</v>
      </c>
      <c r="BV44" s="295">
        <v>1.278275595106761</v>
      </c>
      <c r="BW44" s="295">
        <v>36.458643060436316</v>
      </c>
      <c r="BX44" s="289">
        <v>45</v>
      </c>
      <c r="BY44" s="289">
        <v>23</v>
      </c>
      <c r="BZ44" s="289">
        <v>656</v>
      </c>
    </row>
    <row r="45" spans="1:78" ht="16.5">
      <c r="A45" s="121" t="str">
        <f t="shared" si="1"/>
        <v>신흥교통</v>
      </c>
      <c r="B45" s="122" t="str">
        <f t="shared" si="2"/>
        <v>이한길</v>
      </c>
      <c r="C45" s="123" t="str">
        <f t="shared" si="3"/>
        <v>A</v>
      </c>
      <c r="D45" s="124">
        <f t="shared" si="4"/>
        <v>0.97827064951659148</v>
      </c>
      <c r="E45" s="125">
        <f t="shared" si="5"/>
        <v>7870</v>
      </c>
      <c r="F45" s="126" t="str">
        <f t="shared" si="6"/>
        <v>93</v>
      </c>
      <c r="G45" s="127" t="str">
        <f t="shared" si="7"/>
        <v>70바4017</v>
      </c>
      <c r="H45" s="128">
        <f t="shared" si="8"/>
        <v>4</v>
      </c>
      <c r="I45" s="129">
        <f t="shared" si="9"/>
        <v>1057.0070000000001</v>
      </c>
      <c r="J45" s="130">
        <f t="shared" si="10"/>
        <v>6.856221250294782E-2</v>
      </c>
      <c r="K45" s="130">
        <f t="shared" si="11"/>
        <v>0.34848489997751109</v>
      </c>
      <c r="L45" s="130">
        <f t="shared" si="12"/>
        <v>5.0141579005626262E-2</v>
      </c>
      <c r="M45" s="131">
        <f t="shared" si="13"/>
        <v>17.07</v>
      </c>
      <c r="N45" s="132">
        <f t="shared" si="14"/>
        <v>9.4606752840804262E-2</v>
      </c>
      <c r="O45" s="132">
        <f t="shared" si="15"/>
        <v>15.326293960210291</v>
      </c>
      <c r="P45" s="213">
        <f t="shared" si="16"/>
        <v>1</v>
      </c>
      <c r="Q45" s="214">
        <f t="shared" si="17"/>
        <v>1</v>
      </c>
      <c r="R45" s="214">
        <f t="shared" si="18"/>
        <v>162</v>
      </c>
      <c r="T45" s="278">
        <v>525</v>
      </c>
      <c r="U45" s="278">
        <v>7870</v>
      </c>
      <c r="V45" s="278" t="s">
        <v>224</v>
      </c>
      <c r="W45" s="279">
        <v>1057.0070000000001</v>
      </c>
      <c r="X45" s="278">
        <v>540.68399999999997</v>
      </c>
      <c r="Y45" s="278">
        <v>1.9550000000000001</v>
      </c>
      <c r="Z45" s="278">
        <v>17.07</v>
      </c>
      <c r="AA45" s="278">
        <v>64.734142000000006</v>
      </c>
      <c r="AB45" s="278">
        <v>4.4383160000000004</v>
      </c>
      <c r="AC45" s="278">
        <v>22.558871</v>
      </c>
      <c r="AD45" s="278">
        <v>53</v>
      </c>
      <c r="AE45" s="278">
        <v>1</v>
      </c>
      <c r="AF45" s="278">
        <v>162</v>
      </c>
      <c r="AG45" s="278">
        <v>76</v>
      </c>
      <c r="AH45" s="278">
        <v>16.328430999999998</v>
      </c>
      <c r="AI45" s="278">
        <v>978.5</v>
      </c>
      <c r="AJ45" s="278">
        <v>0</v>
      </c>
      <c r="AK45" s="278">
        <v>1</v>
      </c>
      <c r="AL45" s="278">
        <v>373</v>
      </c>
      <c r="AM45" s="260">
        <v>0.97827064951659148</v>
      </c>
      <c r="AN45" s="259" t="s">
        <v>66</v>
      </c>
      <c r="AO45" s="290">
        <v>339.76499999999999</v>
      </c>
      <c r="AP45" s="289" t="s">
        <v>414</v>
      </c>
      <c r="AQ45" s="289" t="s">
        <v>116</v>
      </c>
      <c r="AR45" s="291" t="s">
        <v>121</v>
      </c>
      <c r="AS45" s="289" t="s">
        <v>116</v>
      </c>
      <c r="AT45" s="291" t="s">
        <v>121</v>
      </c>
      <c r="AU45" s="289" t="s">
        <v>195</v>
      </c>
      <c r="AV45" s="289" t="s">
        <v>224</v>
      </c>
      <c r="AW45" s="289" t="s">
        <v>66</v>
      </c>
      <c r="AX45" s="289">
        <v>7870</v>
      </c>
      <c r="AY45" s="279" t="s">
        <v>335</v>
      </c>
      <c r="AZ45" s="280">
        <v>2</v>
      </c>
      <c r="BA45" s="289" t="s">
        <v>256</v>
      </c>
      <c r="BB45" s="289">
        <v>4</v>
      </c>
      <c r="BC45" s="281">
        <v>1</v>
      </c>
      <c r="BD45" s="289"/>
      <c r="BE45" s="282" t="s">
        <v>68</v>
      </c>
      <c r="BF45" s="291">
        <v>1</v>
      </c>
      <c r="BG45" s="292" t="s">
        <v>242</v>
      </c>
      <c r="BH45" s="289"/>
      <c r="BI45" s="289" t="s">
        <v>116</v>
      </c>
      <c r="BJ45" s="289" t="s">
        <v>224</v>
      </c>
      <c r="BK45" s="289" t="s">
        <v>66</v>
      </c>
      <c r="BL45" s="293">
        <v>0.97827064951659148</v>
      </c>
      <c r="BM45" s="289">
        <v>7870</v>
      </c>
      <c r="BN45" s="289" t="s">
        <v>121</v>
      </c>
      <c r="BO45" s="289" t="s">
        <v>195</v>
      </c>
      <c r="BP45" s="289">
        <v>4</v>
      </c>
      <c r="BQ45" s="289">
        <v>1057.0070000000001</v>
      </c>
      <c r="BR45" s="294">
        <v>6.856221250294782E-2</v>
      </c>
      <c r="BS45" s="294">
        <v>0.34848489997751109</v>
      </c>
      <c r="BT45" s="294">
        <v>5.0141579005626262E-2</v>
      </c>
      <c r="BU45" s="289">
        <v>17.07</v>
      </c>
      <c r="BV45" s="295">
        <v>9.4606752840804262E-2</v>
      </c>
      <c r="BW45" s="295">
        <v>15.326293960210291</v>
      </c>
      <c r="BX45" s="289">
        <v>1</v>
      </c>
      <c r="BY45" s="289">
        <v>1</v>
      </c>
      <c r="BZ45" s="289">
        <v>162</v>
      </c>
    </row>
    <row r="46" spans="1:78" ht="16.5">
      <c r="A46" s="104" t="str">
        <f t="shared" si="1"/>
        <v>신흥교통</v>
      </c>
      <c r="B46" s="105" t="str">
        <f t="shared" si="2"/>
        <v>이호종</v>
      </c>
      <c r="C46" s="106" t="str">
        <f t="shared" si="3"/>
        <v>B</v>
      </c>
      <c r="D46" s="107">
        <f t="shared" si="4"/>
        <v>0.93363605984671139</v>
      </c>
      <c r="E46" s="108">
        <f t="shared" si="5"/>
        <v>5567</v>
      </c>
      <c r="F46" s="109" t="str">
        <f t="shared" si="6"/>
        <v>330</v>
      </c>
      <c r="G46" s="110" t="str">
        <f t="shared" si="7"/>
        <v>71바6295</v>
      </c>
      <c r="H46" s="111">
        <f t="shared" si="8"/>
        <v>2</v>
      </c>
      <c r="I46" s="112">
        <f t="shared" si="9"/>
        <v>3065.7240000000002</v>
      </c>
      <c r="J46" s="113">
        <f t="shared" si="10"/>
        <v>5.5558236150758302E-3</v>
      </c>
      <c r="K46" s="113">
        <f t="shared" si="11"/>
        <v>0.24087303811778096</v>
      </c>
      <c r="L46" s="113">
        <f t="shared" si="12"/>
        <v>4.8601896322043342E-2</v>
      </c>
      <c r="M46" s="114">
        <f t="shared" si="13"/>
        <v>18.88</v>
      </c>
      <c r="N46" s="115">
        <f t="shared" si="14"/>
        <v>3.2618722363787475E-2</v>
      </c>
      <c r="O46" s="115">
        <f t="shared" si="15"/>
        <v>0.81546805909468689</v>
      </c>
      <c r="P46" s="215">
        <f t="shared" si="16"/>
        <v>1</v>
      </c>
      <c r="Q46" s="216">
        <f t="shared" si="17"/>
        <v>1</v>
      </c>
      <c r="R46" s="216">
        <f t="shared" si="18"/>
        <v>25</v>
      </c>
      <c r="T46" s="278">
        <v>525</v>
      </c>
      <c r="U46" s="278">
        <v>5567</v>
      </c>
      <c r="V46" s="278" t="s">
        <v>225</v>
      </c>
      <c r="W46" s="279">
        <v>3065.7240000000002</v>
      </c>
      <c r="X46" s="278">
        <v>1026.115</v>
      </c>
      <c r="Y46" s="278">
        <v>2.988</v>
      </c>
      <c r="Z46" s="278">
        <v>18.88</v>
      </c>
      <c r="AA46" s="278">
        <v>88.392475000000005</v>
      </c>
      <c r="AB46" s="278">
        <v>0.491093</v>
      </c>
      <c r="AC46" s="278">
        <v>21.291364000000002</v>
      </c>
      <c r="AD46" s="278">
        <v>149</v>
      </c>
      <c r="AE46" s="278">
        <v>1</v>
      </c>
      <c r="AF46" s="278">
        <v>25</v>
      </c>
      <c r="AG46" s="278">
        <v>107</v>
      </c>
      <c r="AH46" s="278">
        <v>34.683087999999998</v>
      </c>
      <c r="AI46" s="278">
        <v>30791</v>
      </c>
      <c r="AJ46" s="278">
        <v>17000.5</v>
      </c>
      <c r="AK46" s="278">
        <v>1</v>
      </c>
      <c r="AL46" s="278">
        <v>82</v>
      </c>
      <c r="AM46" s="260">
        <v>0.93363605984671139</v>
      </c>
      <c r="AN46" s="259" t="s">
        <v>68</v>
      </c>
      <c r="AO46" s="290">
        <v>2819.6350000000002</v>
      </c>
      <c r="AP46" s="289" t="s">
        <v>415</v>
      </c>
      <c r="AQ46" s="289" t="s">
        <v>116</v>
      </c>
      <c r="AR46" s="291" t="s">
        <v>118</v>
      </c>
      <c r="AS46" s="289" t="s">
        <v>116</v>
      </c>
      <c r="AT46" s="291" t="s">
        <v>118</v>
      </c>
      <c r="AU46" s="289" t="s">
        <v>185</v>
      </c>
      <c r="AV46" s="289" t="s">
        <v>225</v>
      </c>
      <c r="AW46" s="289" t="s">
        <v>68</v>
      </c>
      <c r="AX46" s="289">
        <v>5567</v>
      </c>
      <c r="AY46" s="279" t="s">
        <v>305</v>
      </c>
      <c r="AZ46" s="280">
        <v>2</v>
      </c>
      <c r="BA46" s="289" t="s">
        <v>267</v>
      </c>
      <c r="BB46" s="289">
        <v>2</v>
      </c>
      <c r="BC46" s="281">
        <v>1</v>
      </c>
      <c r="BD46" s="289"/>
      <c r="BE46" s="282" t="s">
        <v>66</v>
      </c>
      <c r="BF46" s="291">
        <v>-1</v>
      </c>
      <c r="BG46" s="292" t="s">
        <v>237</v>
      </c>
      <c r="BH46" s="289"/>
      <c r="BI46" s="289" t="s">
        <v>116</v>
      </c>
      <c r="BJ46" s="289" t="s">
        <v>225</v>
      </c>
      <c r="BK46" s="289" t="s">
        <v>68</v>
      </c>
      <c r="BL46" s="293">
        <v>0.93363605984671139</v>
      </c>
      <c r="BM46" s="289">
        <v>5567</v>
      </c>
      <c r="BN46" s="289" t="s">
        <v>118</v>
      </c>
      <c r="BO46" s="289" t="s">
        <v>185</v>
      </c>
      <c r="BP46" s="289">
        <v>2</v>
      </c>
      <c r="BQ46" s="289">
        <v>3065.7240000000002</v>
      </c>
      <c r="BR46" s="294">
        <v>5.5558236150758302E-3</v>
      </c>
      <c r="BS46" s="294">
        <v>0.24087303811778096</v>
      </c>
      <c r="BT46" s="294">
        <v>4.8601896322043342E-2</v>
      </c>
      <c r="BU46" s="289">
        <v>18.88</v>
      </c>
      <c r="BV46" s="295">
        <v>3.2618722363787475E-2</v>
      </c>
      <c r="BW46" s="295">
        <v>0.81546805909468689</v>
      </c>
      <c r="BX46" s="289">
        <v>1</v>
      </c>
      <c r="BY46" s="289">
        <v>1</v>
      </c>
      <c r="BZ46" s="289">
        <v>25</v>
      </c>
    </row>
    <row r="47" spans="1:78" ht="16.5">
      <c r="A47" s="121" t="str">
        <f t="shared" si="1"/>
        <v>신흥교통</v>
      </c>
      <c r="B47" s="122" t="str">
        <f t="shared" si="2"/>
        <v>장철수</v>
      </c>
      <c r="C47" s="123" t="str">
        <f t="shared" si="3"/>
        <v>C</v>
      </c>
      <c r="D47" s="124">
        <f t="shared" si="4"/>
        <v>0.86968749999999995</v>
      </c>
      <c r="E47" s="125">
        <f t="shared" si="5"/>
        <v>1095</v>
      </c>
      <c r="F47" s="126" t="str">
        <f t="shared" si="6"/>
        <v>330</v>
      </c>
      <c r="G47" s="127" t="str">
        <f t="shared" si="7"/>
        <v>71바6295</v>
      </c>
      <c r="H47" s="128">
        <f t="shared" si="8"/>
        <v>1</v>
      </c>
      <c r="I47" s="129">
        <f t="shared" si="9"/>
        <v>2575.7930000000001</v>
      </c>
      <c r="J47" s="130">
        <f t="shared" si="10"/>
        <v>2.6235199037088978E-2</v>
      </c>
      <c r="K47" s="130">
        <f t="shared" si="11"/>
        <v>0.27847528697448426</v>
      </c>
      <c r="L47" s="130">
        <f t="shared" si="12"/>
        <v>8.1916520465736178E-2</v>
      </c>
      <c r="M47" s="131">
        <f t="shared" si="13"/>
        <v>21.850999999999999</v>
      </c>
      <c r="N47" s="132">
        <f t="shared" si="14"/>
        <v>0</v>
      </c>
      <c r="O47" s="132">
        <f t="shared" si="15"/>
        <v>7.2599001550202207</v>
      </c>
      <c r="P47" s="213">
        <f t="shared" si="16"/>
        <v>7</v>
      </c>
      <c r="Q47" s="214">
        <f t="shared" si="17"/>
        <v>0</v>
      </c>
      <c r="R47" s="214">
        <f t="shared" si="18"/>
        <v>187</v>
      </c>
      <c r="T47" s="278">
        <v>525</v>
      </c>
      <c r="U47" s="278">
        <v>1095</v>
      </c>
      <c r="V47" s="278" t="s">
        <v>226</v>
      </c>
      <c r="W47" s="279">
        <v>2575.7930000000001</v>
      </c>
      <c r="X47" s="278">
        <v>925.42</v>
      </c>
      <c r="Y47" s="278">
        <v>2.7829999999999999</v>
      </c>
      <c r="Z47" s="278">
        <v>21.850999999999999</v>
      </c>
      <c r="AA47" s="278">
        <v>77.503319000000005</v>
      </c>
      <c r="AB47" s="278">
        <v>2.033315</v>
      </c>
      <c r="AC47" s="278">
        <v>21.582758999999999</v>
      </c>
      <c r="AD47" s="278">
        <v>211</v>
      </c>
      <c r="AE47" s="278">
        <v>0</v>
      </c>
      <c r="AF47" s="278">
        <v>187</v>
      </c>
      <c r="AG47" s="278">
        <v>89</v>
      </c>
      <c r="AH47" s="278">
        <v>33.234614999999998</v>
      </c>
      <c r="AI47" s="278">
        <v>28193.7</v>
      </c>
      <c r="AJ47" s="278">
        <v>8481.4</v>
      </c>
      <c r="AK47" s="278">
        <v>7</v>
      </c>
      <c r="AL47" s="278">
        <v>1807</v>
      </c>
      <c r="AM47" s="260">
        <v>0.86968749999999995</v>
      </c>
      <c r="AN47" s="259" t="s">
        <v>69</v>
      </c>
      <c r="AO47" s="290">
        <v>2575.7930000000001</v>
      </c>
      <c r="AP47" s="289" t="s">
        <v>416</v>
      </c>
      <c r="AQ47" s="289" t="s">
        <v>116</v>
      </c>
      <c r="AR47" s="291" t="s">
        <v>118</v>
      </c>
      <c r="AS47" s="289" t="s">
        <v>116</v>
      </c>
      <c r="AT47" s="291" t="s">
        <v>118</v>
      </c>
      <c r="AU47" s="289" t="s">
        <v>185</v>
      </c>
      <c r="AV47" s="289" t="s">
        <v>226</v>
      </c>
      <c r="AW47" s="289" t="s">
        <v>69</v>
      </c>
      <c r="AX47" s="289">
        <v>1095</v>
      </c>
      <c r="AY47" s="279" t="s">
        <v>314</v>
      </c>
      <c r="AZ47" s="280">
        <v>6</v>
      </c>
      <c r="BA47" s="289" t="s">
        <v>334</v>
      </c>
      <c r="BB47" s="289">
        <v>1</v>
      </c>
      <c r="BC47" s="281">
        <v>1</v>
      </c>
      <c r="BD47" s="289"/>
      <c r="BE47" s="282" t="s">
        <v>69</v>
      </c>
      <c r="BF47" s="291">
        <v>0</v>
      </c>
      <c r="BG47" s="292" t="s">
        <v>240</v>
      </c>
      <c r="BH47" s="289"/>
      <c r="BI47" s="289" t="s">
        <v>116</v>
      </c>
      <c r="BJ47" s="289" t="s">
        <v>226</v>
      </c>
      <c r="BK47" s="289" t="s">
        <v>69</v>
      </c>
      <c r="BL47" s="293">
        <v>0.86968749999999995</v>
      </c>
      <c r="BM47" s="289">
        <v>1095</v>
      </c>
      <c r="BN47" s="289" t="s">
        <v>118</v>
      </c>
      <c r="BO47" s="289" t="s">
        <v>185</v>
      </c>
      <c r="BP47" s="289">
        <v>1</v>
      </c>
      <c r="BQ47" s="289">
        <v>2575.7930000000001</v>
      </c>
      <c r="BR47" s="294">
        <v>2.6235199037088978E-2</v>
      </c>
      <c r="BS47" s="294">
        <v>0.27847528697448426</v>
      </c>
      <c r="BT47" s="294">
        <v>8.1916520465736178E-2</v>
      </c>
      <c r="BU47" s="289">
        <v>21.850999999999999</v>
      </c>
      <c r="BV47" s="295">
        <v>0</v>
      </c>
      <c r="BW47" s="295">
        <v>7.2599001550202207</v>
      </c>
      <c r="BX47" s="289">
        <v>7</v>
      </c>
      <c r="BY47" s="289">
        <v>0</v>
      </c>
      <c r="BZ47" s="289">
        <v>187</v>
      </c>
    </row>
    <row r="48" spans="1:78" ht="16.5">
      <c r="A48" s="104" t="str">
        <f t="shared" si="1"/>
        <v>신흥교통</v>
      </c>
      <c r="B48" s="105" t="str">
        <f t="shared" si="2"/>
        <v>정승용</v>
      </c>
      <c r="C48" s="106" t="str">
        <f t="shared" si="3"/>
        <v>B</v>
      </c>
      <c r="D48" s="107">
        <f t="shared" si="4"/>
        <v>0.90157894736842115</v>
      </c>
      <c r="E48" s="108">
        <f t="shared" si="5"/>
        <v>6484</v>
      </c>
      <c r="F48" s="109" t="str">
        <f t="shared" si="6"/>
        <v>46</v>
      </c>
      <c r="G48" s="110" t="str">
        <f t="shared" si="7"/>
        <v>71바6287</v>
      </c>
      <c r="H48" s="111">
        <f t="shared" si="8"/>
        <v>1</v>
      </c>
      <c r="I48" s="112">
        <f t="shared" si="9"/>
        <v>1137.8699999999999</v>
      </c>
      <c r="J48" s="113">
        <f t="shared" si="10"/>
        <v>1.8698692534335291E-2</v>
      </c>
      <c r="K48" s="113">
        <f t="shared" si="11"/>
        <v>0.45741310787213008</v>
      </c>
      <c r="L48" s="113">
        <f t="shared" si="12"/>
        <v>0.26452933990701927</v>
      </c>
      <c r="M48" s="114">
        <f t="shared" si="13"/>
        <v>18.815999999999999</v>
      </c>
      <c r="N48" s="115">
        <f t="shared" si="14"/>
        <v>8.7883501630238961E-2</v>
      </c>
      <c r="O48" s="115">
        <f t="shared" si="15"/>
        <v>35.856468665137498</v>
      </c>
      <c r="P48" s="215">
        <f t="shared" si="16"/>
        <v>34</v>
      </c>
      <c r="Q48" s="216">
        <f t="shared" si="17"/>
        <v>1</v>
      </c>
      <c r="R48" s="216">
        <f t="shared" si="18"/>
        <v>408</v>
      </c>
      <c r="T48" s="278">
        <v>525</v>
      </c>
      <c r="U48" s="278">
        <v>6484</v>
      </c>
      <c r="V48" s="278" t="s">
        <v>227</v>
      </c>
      <c r="W48" s="279">
        <v>1137.8699999999999</v>
      </c>
      <c r="X48" s="278">
        <v>664.31</v>
      </c>
      <c r="Y48" s="278">
        <v>1.7130000000000001</v>
      </c>
      <c r="Z48" s="278">
        <v>18.815999999999999</v>
      </c>
      <c r="AA48" s="278">
        <v>82.491650000000007</v>
      </c>
      <c r="AB48" s="278">
        <v>1.542486</v>
      </c>
      <c r="AC48" s="278">
        <v>37.732762000000001</v>
      </c>
      <c r="AD48" s="278">
        <v>301</v>
      </c>
      <c r="AE48" s="278">
        <v>1</v>
      </c>
      <c r="AF48" s="278">
        <v>408</v>
      </c>
      <c r="AG48" s="278">
        <v>72</v>
      </c>
      <c r="AH48" s="278">
        <v>13.793759</v>
      </c>
      <c r="AI48" s="278">
        <v>87.3</v>
      </c>
      <c r="AJ48" s="278">
        <v>0</v>
      </c>
      <c r="AK48" s="278">
        <v>34</v>
      </c>
      <c r="AL48" s="278">
        <v>21456</v>
      </c>
      <c r="AM48" s="260">
        <v>0.90157894736842115</v>
      </c>
      <c r="AN48" s="259" t="s">
        <v>68</v>
      </c>
      <c r="AO48" s="290">
        <v>1137.8699999999999</v>
      </c>
      <c r="AP48" s="289" t="s">
        <v>417</v>
      </c>
      <c r="AQ48" s="289" t="s">
        <v>116</v>
      </c>
      <c r="AR48" s="291" t="s">
        <v>119</v>
      </c>
      <c r="AS48" s="289" t="s">
        <v>116</v>
      </c>
      <c r="AT48" s="291" t="s">
        <v>119</v>
      </c>
      <c r="AU48" s="289" t="s">
        <v>191</v>
      </c>
      <c r="AV48" s="289" t="s">
        <v>227</v>
      </c>
      <c r="AW48" s="289" t="s">
        <v>68</v>
      </c>
      <c r="AX48" s="289">
        <v>6484</v>
      </c>
      <c r="AY48" s="279" t="s">
        <v>326</v>
      </c>
      <c r="AZ48" s="280">
        <v>2</v>
      </c>
      <c r="BA48" s="289" t="s">
        <v>252</v>
      </c>
      <c r="BB48" s="289">
        <v>1</v>
      </c>
      <c r="BC48" s="281">
        <v>1</v>
      </c>
      <c r="BD48" s="289"/>
      <c r="BE48" s="282" t="s">
        <v>68</v>
      </c>
      <c r="BF48" s="291">
        <v>0</v>
      </c>
      <c r="BG48" s="292" t="s">
        <v>240</v>
      </c>
      <c r="BH48" s="289"/>
      <c r="BI48" s="289" t="s">
        <v>116</v>
      </c>
      <c r="BJ48" s="289" t="s">
        <v>227</v>
      </c>
      <c r="BK48" s="289" t="s">
        <v>68</v>
      </c>
      <c r="BL48" s="293">
        <v>0.90157894736842115</v>
      </c>
      <c r="BM48" s="289">
        <v>6484</v>
      </c>
      <c r="BN48" s="289" t="s">
        <v>119</v>
      </c>
      <c r="BO48" s="289" t="s">
        <v>191</v>
      </c>
      <c r="BP48" s="289">
        <v>1</v>
      </c>
      <c r="BQ48" s="289">
        <v>1137.8699999999999</v>
      </c>
      <c r="BR48" s="294">
        <v>1.8698692534335291E-2</v>
      </c>
      <c r="BS48" s="294">
        <v>0.45741310787213008</v>
      </c>
      <c r="BT48" s="294">
        <v>0.26452933990701927</v>
      </c>
      <c r="BU48" s="289">
        <v>18.815999999999999</v>
      </c>
      <c r="BV48" s="295">
        <v>8.7883501630238961E-2</v>
      </c>
      <c r="BW48" s="295">
        <v>35.856468665137498</v>
      </c>
      <c r="BX48" s="289">
        <v>34</v>
      </c>
      <c r="BY48" s="289">
        <v>1</v>
      </c>
      <c r="BZ48" s="289">
        <v>408</v>
      </c>
    </row>
    <row r="49" spans="1:78" ht="16.5">
      <c r="A49" s="121" t="str">
        <f t="shared" si="1"/>
        <v>신흥교통</v>
      </c>
      <c r="B49" s="122" t="str">
        <f t="shared" si="2"/>
        <v>정종훈</v>
      </c>
      <c r="C49" s="123" t="str">
        <f t="shared" si="3"/>
        <v>B</v>
      </c>
      <c r="D49" s="124">
        <f t="shared" si="4"/>
        <v>0.94440000000000013</v>
      </c>
      <c r="E49" s="125">
        <f t="shared" si="5"/>
        <v>2361</v>
      </c>
      <c r="F49" s="126" t="str">
        <f t="shared" si="6"/>
        <v>82</v>
      </c>
      <c r="G49" s="127" t="str">
        <f t="shared" si="7"/>
        <v>71바6256</v>
      </c>
      <c r="H49" s="128">
        <f t="shared" si="8"/>
        <v>1</v>
      </c>
      <c r="I49" s="129">
        <f t="shared" si="9"/>
        <v>1028.011</v>
      </c>
      <c r="J49" s="130">
        <f t="shared" si="10"/>
        <v>3.215905827455489E-2</v>
      </c>
      <c r="K49" s="130">
        <f t="shared" si="11"/>
        <v>0.40724450494437076</v>
      </c>
      <c r="L49" s="130">
        <f t="shared" si="12"/>
        <v>0.19941420860282624</v>
      </c>
      <c r="M49" s="131">
        <f t="shared" si="13"/>
        <v>13.305</v>
      </c>
      <c r="N49" s="132">
        <f t="shared" si="14"/>
        <v>0.48637611854347862</v>
      </c>
      <c r="O49" s="132">
        <f t="shared" si="15"/>
        <v>48.053960512095692</v>
      </c>
      <c r="P49" s="213">
        <f t="shared" si="16"/>
        <v>8</v>
      </c>
      <c r="Q49" s="214">
        <f t="shared" si="17"/>
        <v>5</v>
      </c>
      <c r="R49" s="214">
        <f t="shared" si="18"/>
        <v>494</v>
      </c>
      <c r="T49" s="278">
        <v>525</v>
      </c>
      <c r="U49" s="278">
        <v>2361</v>
      </c>
      <c r="V49" s="278" t="s">
        <v>294</v>
      </c>
      <c r="W49" s="279">
        <v>1028.011</v>
      </c>
      <c r="X49" s="278">
        <v>435.42700000000002</v>
      </c>
      <c r="Y49" s="278">
        <v>2.3610000000000002</v>
      </c>
      <c r="Z49" s="278">
        <v>13.305</v>
      </c>
      <c r="AA49" s="278">
        <v>64.254991000000004</v>
      </c>
      <c r="AB49" s="278">
        <v>2.0663800000000001</v>
      </c>
      <c r="AC49" s="278">
        <v>26.167491999999999</v>
      </c>
      <c r="AD49" s="278">
        <v>205</v>
      </c>
      <c r="AE49" s="278">
        <v>5</v>
      </c>
      <c r="AF49" s="278">
        <v>494</v>
      </c>
      <c r="AG49" s="278">
        <v>68</v>
      </c>
      <c r="AH49" s="278">
        <v>15.998927999999999</v>
      </c>
      <c r="AI49" s="278">
        <v>344.9</v>
      </c>
      <c r="AJ49" s="278">
        <v>0</v>
      </c>
      <c r="AK49" s="278">
        <v>8</v>
      </c>
      <c r="AL49" s="278">
        <v>3351</v>
      </c>
      <c r="AM49" s="260">
        <v>0.94440000000000013</v>
      </c>
      <c r="AN49" s="259" t="s">
        <v>68</v>
      </c>
      <c r="AO49" s="290">
        <v>1028.011</v>
      </c>
      <c r="AP49" s="289" t="s">
        <v>418</v>
      </c>
      <c r="AQ49" s="289" t="s">
        <v>116</v>
      </c>
      <c r="AR49" s="291" t="s">
        <v>120</v>
      </c>
      <c r="AS49" s="289" t="s">
        <v>116</v>
      </c>
      <c r="AT49" s="291" t="s">
        <v>120</v>
      </c>
      <c r="AU49" s="289" t="s">
        <v>241</v>
      </c>
      <c r="AV49" s="289" t="s">
        <v>294</v>
      </c>
      <c r="AW49" s="289" t="s">
        <v>68</v>
      </c>
      <c r="AX49" s="289">
        <v>2361</v>
      </c>
      <c r="AY49" s="279" t="s">
        <v>344</v>
      </c>
      <c r="AZ49" s="280">
        <v>1</v>
      </c>
      <c r="BA49" s="289" t="s">
        <v>345</v>
      </c>
      <c r="BB49" s="289">
        <v>1</v>
      </c>
      <c r="BC49" s="281">
        <v>1</v>
      </c>
      <c r="BD49" s="289"/>
      <c r="BE49" s="282" t="s">
        <v>68</v>
      </c>
      <c r="BF49" s="291">
        <v>0</v>
      </c>
      <c r="BG49" s="292" t="s">
        <v>240</v>
      </c>
      <c r="BH49" s="289"/>
      <c r="BI49" s="289" t="s">
        <v>116</v>
      </c>
      <c r="BJ49" s="289" t="s">
        <v>294</v>
      </c>
      <c r="BK49" s="289" t="s">
        <v>68</v>
      </c>
      <c r="BL49" s="293">
        <v>0.94440000000000013</v>
      </c>
      <c r="BM49" s="289">
        <v>2361</v>
      </c>
      <c r="BN49" s="289" t="s">
        <v>120</v>
      </c>
      <c r="BO49" s="289" t="s">
        <v>241</v>
      </c>
      <c r="BP49" s="289">
        <v>1</v>
      </c>
      <c r="BQ49" s="289">
        <v>1028.011</v>
      </c>
      <c r="BR49" s="294">
        <v>3.215905827455489E-2</v>
      </c>
      <c r="BS49" s="294">
        <v>0.40724450494437076</v>
      </c>
      <c r="BT49" s="294">
        <v>0.19941420860282624</v>
      </c>
      <c r="BU49" s="289">
        <v>13.305</v>
      </c>
      <c r="BV49" s="295">
        <v>0.48637611854347862</v>
      </c>
      <c r="BW49" s="295">
        <v>48.053960512095692</v>
      </c>
      <c r="BX49" s="289">
        <v>8</v>
      </c>
      <c r="BY49" s="289">
        <v>5</v>
      </c>
      <c r="BZ49" s="289">
        <v>494</v>
      </c>
    </row>
    <row r="50" spans="1:78" ht="16.5">
      <c r="A50" s="104" t="str">
        <f t="shared" si="1"/>
        <v>신흥교통</v>
      </c>
      <c r="B50" s="105" t="str">
        <f t="shared" si="2"/>
        <v>정해원</v>
      </c>
      <c r="C50" s="106" t="str">
        <f t="shared" si="3"/>
        <v>B</v>
      </c>
      <c r="D50" s="107">
        <f t="shared" si="4"/>
        <v>0.91352941176470592</v>
      </c>
      <c r="E50" s="108">
        <f t="shared" si="5"/>
        <v>6635</v>
      </c>
      <c r="F50" s="109" t="str">
        <f t="shared" si="6"/>
        <v>330</v>
      </c>
      <c r="G50" s="110" t="str">
        <f t="shared" si="7"/>
        <v>71바6297</v>
      </c>
      <c r="H50" s="111">
        <f t="shared" si="8"/>
        <v>1</v>
      </c>
      <c r="I50" s="112">
        <f t="shared" si="9"/>
        <v>2799.3119999999999</v>
      </c>
      <c r="J50" s="113">
        <f t="shared" si="10"/>
        <v>1.2160585493143743E-3</v>
      </c>
      <c r="K50" s="113">
        <f t="shared" si="11"/>
        <v>0.26012658568783359</v>
      </c>
      <c r="L50" s="113">
        <f t="shared" si="12"/>
        <v>0.1110987271158056</v>
      </c>
      <c r="M50" s="114">
        <f t="shared" si="13"/>
        <v>19.167000000000002</v>
      </c>
      <c r="N50" s="115">
        <f t="shared" si="14"/>
        <v>7.1446126762575946E-2</v>
      </c>
      <c r="O50" s="115">
        <f t="shared" si="15"/>
        <v>4.9655058099990281</v>
      </c>
      <c r="P50" s="215">
        <f t="shared" si="16"/>
        <v>1</v>
      </c>
      <c r="Q50" s="216">
        <f t="shared" si="17"/>
        <v>2</v>
      </c>
      <c r="R50" s="216">
        <f t="shared" si="18"/>
        <v>139</v>
      </c>
      <c r="T50" s="278">
        <v>525</v>
      </c>
      <c r="U50" s="278">
        <v>6635</v>
      </c>
      <c r="V50" s="278" t="s">
        <v>228</v>
      </c>
      <c r="W50" s="279">
        <v>2799.3119999999999</v>
      </c>
      <c r="X50" s="278">
        <v>901.32799999999997</v>
      </c>
      <c r="Y50" s="278">
        <v>3.1059999999999999</v>
      </c>
      <c r="Z50" s="278">
        <v>19.167000000000002</v>
      </c>
      <c r="AA50" s="278">
        <v>78.339978000000002</v>
      </c>
      <c r="AB50" s="278">
        <v>9.5266000000000003E-2</v>
      </c>
      <c r="AC50" s="278">
        <v>20.378311</v>
      </c>
      <c r="AD50" s="278">
        <v>311</v>
      </c>
      <c r="AE50" s="278">
        <v>2</v>
      </c>
      <c r="AF50" s="278">
        <v>139</v>
      </c>
      <c r="AG50" s="278">
        <v>111</v>
      </c>
      <c r="AH50" s="278">
        <v>35.732866000000001</v>
      </c>
      <c r="AI50" s="278">
        <v>23293.200000000001</v>
      </c>
      <c r="AJ50" s="278">
        <v>16069.6</v>
      </c>
      <c r="AK50" s="278">
        <v>1</v>
      </c>
      <c r="AL50" s="278">
        <v>434</v>
      </c>
      <c r="AM50" s="260">
        <v>0.91352941176470592</v>
      </c>
      <c r="AN50" s="259" t="s">
        <v>68</v>
      </c>
      <c r="AO50" s="290">
        <v>2799.3119999999999</v>
      </c>
      <c r="AP50" s="289" t="s">
        <v>419</v>
      </c>
      <c r="AQ50" s="289" t="s">
        <v>116</v>
      </c>
      <c r="AR50" s="291" t="s">
        <v>118</v>
      </c>
      <c r="AS50" s="289" t="s">
        <v>116</v>
      </c>
      <c r="AT50" s="291" t="s">
        <v>118</v>
      </c>
      <c r="AU50" s="289" t="s">
        <v>186</v>
      </c>
      <c r="AV50" s="289" t="s">
        <v>228</v>
      </c>
      <c r="AW50" s="289" t="s">
        <v>68</v>
      </c>
      <c r="AX50" s="289">
        <v>6635</v>
      </c>
      <c r="AY50" s="279" t="s">
        <v>305</v>
      </c>
      <c r="AZ50" s="280">
        <v>5</v>
      </c>
      <c r="BA50" s="289" t="s">
        <v>420</v>
      </c>
      <c r="BB50" s="289">
        <v>1</v>
      </c>
      <c r="BC50" s="281">
        <v>1</v>
      </c>
      <c r="BD50" s="289"/>
      <c r="BE50" s="282" t="s">
        <v>69</v>
      </c>
      <c r="BF50" s="291">
        <v>1</v>
      </c>
      <c r="BG50" s="292" t="s">
        <v>242</v>
      </c>
      <c r="BH50" s="289"/>
      <c r="BI50" s="289" t="s">
        <v>116</v>
      </c>
      <c r="BJ50" s="289" t="s">
        <v>228</v>
      </c>
      <c r="BK50" s="289" t="s">
        <v>68</v>
      </c>
      <c r="BL50" s="293">
        <v>0.91352941176470592</v>
      </c>
      <c r="BM50" s="289">
        <v>6635</v>
      </c>
      <c r="BN50" s="289" t="s">
        <v>118</v>
      </c>
      <c r="BO50" s="289" t="s">
        <v>186</v>
      </c>
      <c r="BP50" s="289">
        <v>1</v>
      </c>
      <c r="BQ50" s="289">
        <v>2799.3119999999999</v>
      </c>
      <c r="BR50" s="294">
        <v>1.2160585493143743E-3</v>
      </c>
      <c r="BS50" s="294">
        <v>0.26012658568783359</v>
      </c>
      <c r="BT50" s="294">
        <v>0.1110987271158056</v>
      </c>
      <c r="BU50" s="289">
        <v>19.167000000000002</v>
      </c>
      <c r="BV50" s="295">
        <v>7.1446126762575946E-2</v>
      </c>
      <c r="BW50" s="295">
        <v>4.9655058099990281</v>
      </c>
      <c r="BX50" s="289">
        <v>1</v>
      </c>
      <c r="BY50" s="289">
        <v>2</v>
      </c>
      <c r="BZ50" s="289">
        <v>139</v>
      </c>
    </row>
    <row r="51" spans="1:78" ht="16.5">
      <c r="A51" s="121" t="str">
        <f t="shared" si="1"/>
        <v>신흥교통</v>
      </c>
      <c r="B51" s="122" t="str">
        <f t="shared" si="2"/>
        <v>조경화</v>
      </c>
      <c r="C51" s="123" t="str">
        <f t="shared" si="3"/>
        <v>S</v>
      </c>
      <c r="D51" s="124">
        <f t="shared" si="4"/>
        <v>1.0460615693663888</v>
      </c>
      <c r="E51" s="125">
        <f t="shared" si="5"/>
        <v>5432</v>
      </c>
      <c r="F51" s="126" t="str">
        <f t="shared" si="6"/>
        <v>93</v>
      </c>
      <c r="G51" s="127" t="str">
        <f t="shared" si="7"/>
        <v>70바4017</v>
      </c>
      <c r="H51" s="128">
        <f t="shared" si="8"/>
        <v>4</v>
      </c>
      <c r="I51" s="129">
        <f t="shared" si="9"/>
        <v>1135.905</v>
      </c>
      <c r="J51" s="130">
        <f t="shared" si="10"/>
        <v>3.1767726988496246E-2</v>
      </c>
      <c r="K51" s="130">
        <f t="shared" si="11"/>
        <v>0.34254227805023618</v>
      </c>
      <c r="L51" s="130">
        <f t="shared" si="12"/>
        <v>0.147019337004415</v>
      </c>
      <c r="M51" s="131">
        <f t="shared" si="13"/>
        <v>13.141999999999999</v>
      </c>
      <c r="N51" s="132">
        <f t="shared" si="14"/>
        <v>0</v>
      </c>
      <c r="O51" s="132">
        <f t="shared" si="15"/>
        <v>12.853187546493766</v>
      </c>
      <c r="P51" s="213">
        <f t="shared" si="16"/>
        <v>1</v>
      </c>
      <c r="Q51" s="214">
        <f t="shared" si="17"/>
        <v>0</v>
      </c>
      <c r="R51" s="214">
        <f t="shared" si="18"/>
        <v>146</v>
      </c>
      <c r="T51" s="278">
        <v>525</v>
      </c>
      <c r="U51" s="278">
        <v>5432</v>
      </c>
      <c r="V51" s="278" t="s">
        <v>295</v>
      </c>
      <c r="W51" s="279">
        <v>1135.905</v>
      </c>
      <c r="X51" s="278">
        <v>548.67999999999995</v>
      </c>
      <c r="Y51" s="278">
        <v>2.0699999999999998</v>
      </c>
      <c r="Z51" s="278">
        <v>13.141999999999999</v>
      </c>
      <c r="AA51" s="278">
        <v>73.125534000000002</v>
      </c>
      <c r="AB51" s="278">
        <v>2.323032</v>
      </c>
      <c r="AC51" s="278">
        <v>25.048587000000001</v>
      </c>
      <c r="AD51" s="278">
        <v>167</v>
      </c>
      <c r="AE51" s="278">
        <v>0</v>
      </c>
      <c r="AF51" s="278">
        <v>146</v>
      </c>
      <c r="AG51" s="278">
        <v>74</v>
      </c>
      <c r="AH51" s="278">
        <v>15.53363</v>
      </c>
      <c r="AI51" s="278">
        <v>525.29999999999995</v>
      </c>
      <c r="AJ51" s="278">
        <v>0</v>
      </c>
      <c r="AK51" s="278">
        <v>1</v>
      </c>
      <c r="AL51" s="278">
        <v>70</v>
      </c>
      <c r="AM51" s="260">
        <v>1.0460615693663888</v>
      </c>
      <c r="AN51" s="259" t="s">
        <v>71</v>
      </c>
      <c r="AO51" s="290">
        <v>330.42700000000002</v>
      </c>
      <c r="AP51" s="289" t="s">
        <v>421</v>
      </c>
      <c r="AQ51" s="289" t="s">
        <v>116</v>
      </c>
      <c r="AR51" s="291" t="s">
        <v>121</v>
      </c>
      <c r="AS51" s="289" t="s">
        <v>116</v>
      </c>
      <c r="AT51" s="291" t="s">
        <v>121</v>
      </c>
      <c r="AU51" s="289" t="s">
        <v>195</v>
      </c>
      <c r="AV51" s="289" t="s">
        <v>295</v>
      </c>
      <c r="AW51" s="289" t="s">
        <v>71</v>
      </c>
      <c r="AX51" s="289">
        <v>5432</v>
      </c>
      <c r="AY51" s="279" t="s">
        <v>322</v>
      </c>
      <c r="AZ51" s="280">
        <v>3</v>
      </c>
      <c r="BA51" s="289" t="s">
        <v>422</v>
      </c>
      <c r="BB51" s="289">
        <v>4</v>
      </c>
      <c r="BC51" s="281">
        <v>1</v>
      </c>
      <c r="BD51" s="289"/>
      <c r="BE51" s="282" t="s">
        <v>66</v>
      </c>
      <c r="BF51" s="291">
        <v>1</v>
      </c>
      <c r="BG51" s="292" t="s">
        <v>242</v>
      </c>
      <c r="BH51" s="289"/>
      <c r="BI51" s="289" t="s">
        <v>116</v>
      </c>
      <c r="BJ51" s="289" t="s">
        <v>295</v>
      </c>
      <c r="BK51" s="289" t="s">
        <v>71</v>
      </c>
      <c r="BL51" s="293">
        <v>1.0460615693663888</v>
      </c>
      <c r="BM51" s="289">
        <v>5432</v>
      </c>
      <c r="BN51" s="289" t="s">
        <v>121</v>
      </c>
      <c r="BO51" s="289" t="s">
        <v>195</v>
      </c>
      <c r="BP51" s="289">
        <v>4</v>
      </c>
      <c r="BQ51" s="289">
        <v>1135.905</v>
      </c>
      <c r="BR51" s="294">
        <v>3.1767726988496246E-2</v>
      </c>
      <c r="BS51" s="294">
        <v>0.34254227805023618</v>
      </c>
      <c r="BT51" s="294">
        <v>0.147019337004415</v>
      </c>
      <c r="BU51" s="289">
        <v>13.141999999999999</v>
      </c>
      <c r="BV51" s="295">
        <v>0</v>
      </c>
      <c r="BW51" s="295">
        <v>12.853187546493766</v>
      </c>
      <c r="BX51" s="289">
        <v>1</v>
      </c>
      <c r="BY51" s="289">
        <v>0</v>
      </c>
      <c r="BZ51" s="289">
        <v>146</v>
      </c>
    </row>
    <row r="52" spans="1:78" ht="16.5">
      <c r="A52" s="104" t="str">
        <f t="shared" si="1"/>
        <v>신흥교통</v>
      </c>
      <c r="B52" s="105" t="str">
        <f t="shared" si="2"/>
        <v>조남희</v>
      </c>
      <c r="C52" s="106" t="str">
        <f t="shared" si="3"/>
        <v>A</v>
      </c>
      <c r="D52" s="107">
        <f t="shared" si="4"/>
        <v>0.99409090909090891</v>
      </c>
      <c r="E52" s="108">
        <f t="shared" si="5"/>
        <v>7470</v>
      </c>
      <c r="F52" s="109" t="str">
        <f t="shared" si="6"/>
        <v>13</v>
      </c>
      <c r="G52" s="110" t="str">
        <f t="shared" si="7"/>
        <v>71바6262</v>
      </c>
      <c r="H52" s="111">
        <f t="shared" si="8"/>
        <v>1</v>
      </c>
      <c r="I52" s="112">
        <f t="shared" si="9"/>
        <v>1323.855</v>
      </c>
      <c r="J52" s="113">
        <f t="shared" si="10"/>
        <v>7.7908391759849106E-3</v>
      </c>
      <c r="K52" s="113">
        <f t="shared" si="11"/>
        <v>0.35302125258524303</v>
      </c>
      <c r="L52" s="113">
        <f t="shared" si="12"/>
        <v>0.2122588954228371</v>
      </c>
      <c r="M52" s="114">
        <f t="shared" si="13"/>
        <v>14.087999999999999</v>
      </c>
      <c r="N52" s="115">
        <f t="shared" si="14"/>
        <v>0.52875881422059057</v>
      </c>
      <c r="O52" s="115">
        <f t="shared" si="15"/>
        <v>3.7013116995441342</v>
      </c>
      <c r="P52" s="215">
        <f t="shared" si="16"/>
        <v>0</v>
      </c>
      <c r="Q52" s="216">
        <f t="shared" si="17"/>
        <v>7</v>
      </c>
      <c r="R52" s="216">
        <f t="shared" si="18"/>
        <v>49</v>
      </c>
      <c r="T52" s="278">
        <v>525</v>
      </c>
      <c r="U52" s="278">
        <v>7470</v>
      </c>
      <c r="V52" s="278" t="s">
        <v>244</v>
      </c>
      <c r="W52" s="279">
        <v>1323.855</v>
      </c>
      <c r="X52" s="278">
        <v>605.41300000000001</v>
      </c>
      <c r="Y52" s="278">
        <v>2.1869999999999998</v>
      </c>
      <c r="Z52" s="278">
        <v>14.087999999999999</v>
      </c>
      <c r="AA52" s="278">
        <v>74.123593999999997</v>
      </c>
      <c r="AB52" s="278">
        <v>0.57748500000000003</v>
      </c>
      <c r="AC52" s="278">
        <v>26.167204000000002</v>
      </c>
      <c r="AD52" s="278">
        <v>281</v>
      </c>
      <c r="AE52" s="278">
        <v>7</v>
      </c>
      <c r="AF52" s="278">
        <v>49</v>
      </c>
      <c r="AG52" s="278">
        <v>67</v>
      </c>
      <c r="AH52" s="278">
        <v>17.860102000000001</v>
      </c>
      <c r="AI52" s="278">
        <v>167.4</v>
      </c>
      <c r="AJ52" s="278">
        <v>0</v>
      </c>
      <c r="AK52" s="278">
        <v>0</v>
      </c>
      <c r="AL52" s="278">
        <v>0</v>
      </c>
      <c r="AM52" s="260">
        <v>0.99409090909090891</v>
      </c>
      <c r="AN52" s="259" t="s">
        <v>66</v>
      </c>
      <c r="AO52" s="290">
        <v>1323.855</v>
      </c>
      <c r="AP52" s="289" t="s">
        <v>423</v>
      </c>
      <c r="AQ52" s="289" t="s">
        <v>116</v>
      </c>
      <c r="AR52" s="291" t="s">
        <v>117</v>
      </c>
      <c r="AS52" s="289" t="s">
        <v>116</v>
      </c>
      <c r="AT52" s="291" t="s">
        <v>117</v>
      </c>
      <c r="AU52" s="289" t="s">
        <v>175</v>
      </c>
      <c r="AV52" s="289" t="s">
        <v>244</v>
      </c>
      <c r="AW52" s="289" t="s">
        <v>66</v>
      </c>
      <c r="AX52" s="289">
        <v>7470</v>
      </c>
      <c r="AY52" s="279" t="s">
        <v>324</v>
      </c>
      <c r="AZ52" s="280">
        <v>1</v>
      </c>
      <c r="BA52" s="289" t="s">
        <v>325</v>
      </c>
      <c r="BB52" s="289">
        <v>1</v>
      </c>
      <c r="BC52" s="281">
        <v>1</v>
      </c>
      <c r="BD52" s="289"/>
      <c r="BE52" s="282" t="s">
        <v>66</v>
      </c>
      <c r="BF52" s="291">
        <v>0</v>
      </c>
      <c r="BG52" s="292" t="s">
        <v>240</v>
      </c>
      <c r="BH52" s="289"/>
      <c r="BI52" s="289" t="s">
        <v>116</v>
      </c>
      <c r="BJ52" s="289" t="s">
        <v>244</v>
      </c>
      <c r="BK52" s="289" t="s">
        <v>66</v>
      </c>
      <c r="BL52" s="293">
        <v>0.99409090909090891</v>
      </c>
      <c r="BM52" s="289">
        <v>7470</v>
      </c>
      <c r="BN52" s="289" t="s">
        <v>117</v>
      </c>
      <c r="BO52" s="289" t="s">
        <v>175</v>
      </c>
      <c r="BP52" s="289">
        <v>1</v>
      </c>
      <c r="BQ52" s="289">
        <v>1323.855</v>
      </c>
      <c r="BR52" s="294">
        <v>7.7908391759849106E-3</v>
      </c>
      <c r="BS52" s="294">
        <v>0.35302125258524303</v>
      </c>
      <c r="BT52" s="294">
        <v>0.2122588954228371</v>
      </c>
      <c r="BU52" s="289">
        <v>14.087999999999999</v>
      </c>
      <c r="BV52" s="295">
        <v>0.52875881422059057</v>
      </c>
      <c r="BW52" s="295">
        <v>3.7013116995441342</v>
      </c>
      <c r="BX52" s="289">
        <v>0</v>
      </c>
      <c r="BY52" s="289">
        <v>7</v>
      </c>
      <c r="BZ52" s="289">
        <v>49</v>
      </c>
    </row>
    <row r="53" spans="1:78" ht="16.5">
      <c r="A53" s="121" t="str">
        <f t="shared" si="1"/>
        <v>신흥교통</v>
      </c>
      <c r="B53" s="122" t="str">
        <f t="shared" si="2"/>
        <v>조태현</v>
      </c>
      <c r="C53" s="123" t="str">
        <f t="shared" si="3"/>
        <v>B</v>
      </c>
      <c r="D53" s="124">
        <f t="shared" si="4"/>
        <v>0.91590909090909089</v>
      </c>
      <c r="E53" s="125">
        <f t="shared" si="5"/>
        <v>1388</v>
      </c>
      <c r="F53" s="126" t="str">
        <f t="shared" si="6"/>
        <v>46</v>
      </c>
      <c r="G53" s="127" t="str">
        <f t="shared" si="7"/>
        <v>71바6289</v>
      </c>
      <c r="H53" s="128">
        <f t="shared" si="8"/>
        <v>1</v>
      </c>
      <c r="I53" s="129">
        <f t="shared" si="9"/>
        <v>1111.8109999999999</v>
      </c>
      <c r="J53" s="130">
        <f t="shared" si="10"/>
        <v>2.4255330790764154E-2</v>
      </c>
      <c r="K53" s="130">
        <f t="shared" si="11"/>
        <v>0.44375393580431394</v>
      </c>
      <c r="L53" s="130">
        <f t="shared" si="12"/>
        <v>0.2311543958460566</v>
      </c>
      <c r="M53" s="131">
        <f t="shared" si="13"/>
        <v>14.25</v>
      </c>
      <c r="N53" s="132">
        <f t="shared" si="14"/>
        <v>0</v>
      </c>
      <c r="O53" s="132">
        <f t="shared" si="15"/>
        <v>2.788243685302628</v>
      </c>
      <c r="P53" s="213">
        <f t="shared" si="16"/>
        <v>32</v>
      </c>
      <c r="Q53" s="214">
        <f t="shared" si="17"/>
        <v>0</v>
      </c>
      <c r="R53" s="214">
        <f t="shared" si="18"/>
        <v>31</v>
      </c>
      <c r="T53" s="278">
        <v>525</v>
      </c>
      <c r="U53" s="278">
        <v>1388</v>
      </c>
      <c r="V53" s="278" t="s">
        <v>229</v>
      </c>
      <c r="W53" s="279">
        <v>1111.8109999999999</v>
      </c>
      <c r="X53" s="278">
        <v>551.68600000000004</v>
      </c>
      <c r="Y53" s="278">
        <v>2.0150000000000001</v>
      </c>
      <c r="Z53" s="278">
        <v>14.25</v>
      </c>
      <c r="AA53" s="278">
        <v>81.986101000000005</v>
      </c>
      <c r="AB53" s="278">
        <v>1.9885999999999999</v>
      </c>
      <c r="AC53" s="278">
        <v>36.381655000000002</v>
      </c>
      <c r="AD53" s="278">
        <v>257</v>
      </c>
      <c r="AE53" s="278">
        <v>0</v>
      </c>
      <c r="AF53" s="278">
        <v>31</v>
      </c>
      <c r="AG53" s="278">
        <v>72</v>
      </c>
      <c r="AH53" s="278">
        <v>13.560969</v>
      </c>
      <c r="AI53" s="278">
        <v>723.1</v>
      </c>
      <c r="AJ53" s="278">
        <v>0</v>
      </c>
      <c r="AK53" s="278">
        <v>32</v>
      </c>
      <c r="AL53" s="278">
        <v>16813</v>
      </c>
      <c r="AM53" s="260">
        <v>0.91590909090909089</v>
      </c>
      <c r="AN53" s="259" t="s">
        <v>68</v>
      </c>
      <c r="AO53" s="290">
        <v>1111.8109999999999</v>
      </c>
      <c r="AP53" s="289" t="s">
        <v>424</v>
      </c>
      <c r="AQ53" s="289" t="s">
        <v>116</v>
      </c>
      <c r="AR53" s="291" t="s">
        <v>119</v>
      </c>
      <c r="AS53" s="289" t="s">
        <v>116</v>
      </c>
      <c r="AT53" s="291" t="s">
        <v>119</v>
      </c>
      <c r="AU53" s="289" t="s">
        <v>192</v>
      </c>
      <c r="AV53" s="289" t="s">
        <v>229</v>
      </c>
      <c r="AW53" s="289" t="s">
        <v>68</v>
      </c>
      <c r="AX53" s="289">
        <v>1388</v>
      </c>
      <c r="AY53" s="279" t="s">
        <v>326</v>
      </c>
      <c r="AZ53" s="280">
        <v>1</v>
      </c>
      <c r="BA53" s="289" t="s">
        <v>189</v>
      </c>
      <c r="BB53" s="289">
        <v>1</v>
      </c>
      <c r="BC53" s="281">
        <v>1</v>
      </c>
      <c r="BD53" s="289"/>
      <c r="BE53" s="282" t="s">
        <v>68</v>
      </c>
      <c r="BF53" s="291">
        <v>0</v>
      </c>
      <c r="BG53" s="292" t="s">
        <v>240</v>
      </c>
      <c r="BH53" s="289"/>
      <c r="BI53" s="289" t="s">
        <v>116</v>
      </c>
      <c r="BJ53" s="289" t="s">
        <v>229</v>
      </c>
      <c r="BK53" s="289" t="s">
        <v>68</v>
      </c>
      <c r="BL53" s="293">
        <v>0.91590909090909089</v>
      </c>
      <c r="BM53" s="289">
        <v>1388</v>
      </c>
      <c r="BN53" s="289" t="s">
        <v>119</v>
      </c>
      <c r="BO53" s="289" t="s">
        <v>192</v>
      </c>
      <c r="BP53" s="289">
        <v>1</v>
      </c>
      <c r="BQ53" s="289">
        <v>1111.8109999999999</v>
      </c>
      <c r="BR53" s="294">
        <v>2.4255330790764154E-2</v>
      </c>
      <c r="BS53" s="294">
        <v>0.44375393580431394</v>
      </c>
      <c r="BT53" s="294">
        <v>0.2311543958460566</v>
      </c>
      <c r="BU53" s="289">
        <v>14.25</v>
      </c>
      <c r="BV53" s="295">
        <v>0</v>
      </c>
      <c r="BW53" s="295">
        <v>2.788243685302628</v>
      </c>
      <c r="BX53" s="289">
        <v>32</v>
      </c>
      <c r="BY53" s="289">
        <v>0</v>
      </c>
      <c r="BZ53" s="289">
        <v>31</v>
      </c>
    </row>
    <row r="54" spans="1:78" ht="16.5">
      <c r="A54" s="104" t="str">
        <f t="shared" si="1"/>
        <v>신흥교통</v>
      </c>
      <c r="B54" s="105" t="str">
        <f t="shared" si="2"/>
        <v>주영인</v>
      </c>
      <c r="C54" s="106" t="str">
        <f t="shared" si="3"/>
        <v>F</v>
      </c>
      <c r="D54" s="107">
        <f t="shared" si="4"/>
        <v>0.78909090909090907</v>
      </c>
      <c r="E54" s="108">
        <f t="shared" si="5"/>
        <v>7935</v>
      </c>
      <c r="F54" s="109" t="str">
        <f t="shared" si="6"/>
        <v>46</v>
      </c>
      <c r="G54" s="110" t="str">
        <f t="shared" si="7"/>
        <v>71바6292</v>
      </c>
      <c r="H54" s="111">
        <f t="shared" si="8"/>
        <v>1</v>
      </c>
      <c r="I54" s="112">
        <f t="shared" si="9"/>
        <v>1804.259</v>
      </c>
      <c r="J54" s="113">
        <f t="shared" si="10"/>
        <v>1.0778550371441112E-2</v>
      </c>
      <c r="K54" s="113">
        <f t="shared" si="11"/>
        <v>0.48976565194913851</v>
      </c>
      <c r="L54" s="113">
        <f t="shared" si="12"/>
        <v>0.18955150008951044</v>
      </c>
      <c r="M54" s="114">
        <f t="shared" si="13"/>
        <v>20.344000000000001</v>
      </c>
      <c r="N54" s="115" t="str">
        <f t="shared" si="14"/>
        <v>-</v>
      </c>
      <c r="O54" s="115" t="str">
        <f t="shared" si="15"/>
        <v>-</v>
      </c>
      <c r="P54" s="215">
        <f t="shared" si="16"/>
        <v>80</v>
      </c>
      <c r="Q54" s="216">
        <f t="shared" si="17"/>
        <v>51</v>
      </c>
      <c r="R54" s="216">
        <f t="shared" si="18"/>
        <v>1509</v>
      </c>
      <c r="T54" s="278">
        <v>525</v>
      </c>
      <c r="U54" s="278">
        <v>7935</v>
      </c>
      <c r="V54" s="278" t="s">
        <v>230</v>
      </c>
      <c r="W54" s="279">
        <v>1804.259</v>
      </c>
      <c r="X54" s="278">
        <v>1039.3030000000001</v>
      </c>
      <c r="Y54" s="278">
        <v>1.736</v>
      </c>
      <c r="Z54" s="278">
        <v>20.344000000000001</v>
      </c>
      <c r="AA54" s="278">
        <v>127.824703</v>
      </c>
      <c r="AB54" s="278">
        <v>1.3777649999999999</v>
      </c>
      <c r="AC54" s="278">
        <v>62.604149</v>
      </c>
      <c r="AD54" s="278">
        <v>342</v>
      </c>
      <c r="AE54" s="278">
        <v>51</v>
      </c>
      <c r="AF54" s="278">
        <v>1509</v>
      </c>
      <c r="AG54" s="278">
        <v>77</v>
      </c>
      <c r="AH54" s="278">
        <v>14.115104000000001</v>
      </c>
      <c r="AI54" s="278">
        <v>1267</v>
      </c>
      <c r="AJ54" s="278">
        <v>0</v>
      </c>
      <c r="AK54" s="278">
        <v>80</v>
      </c>
      <c r="AL54" s="278">
        <v>47260</v>
      </c>
      <c r="AM54" s="260">
        <v>0.78909090909090907</v>
      </c>
      <c r="AN54" s="259" t="s">
        <v>70</v>
      </c>
      <c r="AO54" s="290">
        <v>1804.259</v>
      </c>
      <c r="AP54" s="289" t="s">
        <v>425</v>
      </c>
      <c r="AQ54" s="289" t="s">
        <v>116</v>
      </c>
      <c r="AR54" s="291" t="s">
        <v>119</v>
      </c>
      <c r="AS54" s="289" t="s">
        <v>116</v>
      </c>
      <c r="AT54" s="291" t="s">
        <v>119</v>
      </c>
      <c r="AU54" s="289" t="s">
        <v>193</v>
      </c>
      <c r="AV54" s="289" t="s">
        <v>230</v>
      </c>
      <c r="AW54" s="289" t="s">
        <v>70</v>
      </c>
      <c r="AX54" s="289">
        <v>7935</v>
      </c>
      <c r="AY54" s="279" t="s">
        <v>347</v>
      </c>
      <c r="AZ54" s="280">
        <v>1</v>
      </c>
      <c r="BA54" s="289" t="s">
        <v>271</v>
      </c>
      <c r="BB54" s="289">
        <v>1</v>
      </c>
      <c r="BC54" s="281">
        <v>1</v>
      </c>
      <c r="BD54" s="289"/>
      <c r="BE54" s="282" t="s">
        <v>70</v>
      </c>
      <c r="BF54" s="291">
        <v>0</v>
      </c>
      <c r="BG54" s="292" t="s">
        <v>240</v>
      </c>
      <c r="BH54" s="289"/>
      <c r="BI54" s="289" t="s">
        <v>116</v>
      </c>
      <c r="BJ54" s="289" t="s">
        <v>230</v>
      </c>
      <c r="BK54" s="289" t="s">
        <v>70</v>
      </c>
      <c r="BL54" s="293">
        <v>0.78909090909090907</v>
      </c>
      <c r="BM54" s="289">
        <v>7935</v>
      </c>
      <c r="BN54" s="289" t="s">
        <v>119</v>
      </c>
      <c r="BO54" s="289" t="s">
        <v>193</v>
      </c>
      <c r="BP54" s="289">
        <v>1</v>
      </c>
      <c r="BQ54" s="289">
        <v>1804.259</v>
      </c>
      <c r="BR54" s="294">
        <v>1.0778550371441112E-2</v>
      </c>
      <c r="BS54" s="294">
        <v>0.48976565194913851</v>
      </c>
      <c r="BT54" s="294">
        <v>0.18955150008951044</v>
      </c>
      <c r="BU54" s="289">
        <v>20.344000000000001</v>
      </c>
      <c r="BV54" s="295" t="s">
        <v>318</v>
      </c>
      <c r="BW54" s="295" t="s">
        <v>318</v>
      </c>
      <c r="BX54" s="289">
        <v>80</v>
      </c>
      <c r="BY54" s="289">
        <v>51</v>
      </c>
      <c r="BZ54" s="289">
        <v>1509</v>
      </c>
    </row>
    <row r="55" spans="1:78" ht="16.5">
      <c r="A55" s="121" t="str">
        <f t="shared" si="1"/>
        <v>신흥교통</v>
      </c>
      <c r="B55" s="122" t="str">
        <f t="shared" si="2"/>
        <v>최상락</v>
      </c>
      <c r="C55" s="123" t="str">
        <f t="shared" si="3"/>
        <v>A</v>
      </c>
      <c r="D55" s="124">
        <f t="shared" si="4"/>
        <v>0.98170329982339311</v>
      </c>
      <c r="E55" s="125">
        <f t="shared" si="5"/>
        <v>1154</v>
      </c>
      <c r="F55" s="126" t="str">
        <f t="shared" si="6"/>
        <v>13</v>
      </c>
      <c r="G55" s="127" t="str">
        <f t="shared" si="7"/>
        <v>71바6262</v>
      </c>
      <c r="H55" s="128">
        <f t="shared" si="8"/>
        <v>4</v>
      </c>
      <c r="I55" s="129">
        <f t="shared" si="9"/>
        <v>437.84</v>
      </c>
      <c r="J55" s="130">
        <f t="shared" si="10"/>
        <v>1.2044435639496063E-2</v>
      </c>
      <c r="K55" s="130">
        <f t="shared" si="11"/>
        <v>0.40148286511622705</v>
      </c>
      <c r="L55" s="130">
        <f t="shared" si="12"/>
        <v>0.2398136305499726</v>
      </c>
      <c r="M55" s="131">
        <f t="shared" si="13"/>
        <v>14.327</v>
      </c>
      <c r="N55" s="132">
        <f t="shared" si="14"/>
        <v>0</v>
      </c>
      <c r="O55" s="132">
        <f t="shared" si="15"/>
        <v>10.277727023570254</v>
      </c>
      <c r="P55" s="213">
        <f t="shared" si="16"/>
        <v>3</v>
      </c>
      <c r="Q55" s="214">
        <f t="shared" si="17"/>
        <v>0</v>
      </c>
      <c r="R55" s="214">
        <f t="shared" si="18"/>
        <v>45</v>
      </c>
      <c r="T55" s="278">
        <v>525</v>
      </c>
      <c r="U55" s="278">
        <v>1154</v>
      </c>
      <c r="V55" s="278" t="s">
        <v>231</v>
      </c>
      <c r="W55" s="279">
        <v>437.84</v>
      </c>
      <c r="X55" s="278">
        <v>214.58</v>
      </c>
      <c r="Y55" s="278">
        <v>2.04</v>
      </c>
      <c r="Z55" s="278">
        <v>14.327</v>
      </c>
      <c r="AA55" s="278">
        <v>28.620270000000001</v>
      </c>
      <c r="AB55" s="278">
        <v>0.34471499999999999</v>
      </c>
      <c r="AC55" s="278">
        <v>11.490548</v>
      </c>
      <c r="AD55" s="278">
        <v>105</v>
      </c>
      <c r="AE55" s="278">
        <v>0</v>
      </c>
      <c r="AF55" s="278">
        <v>45</v>
      </c>
      <c r="AG55" s="278">
        <v>69</v>
      </c>
      <c r="AH55" s="278">
        <v>15.298247999999999</v>
      </c>
      <c r="AI55" s="278">
        <v>10.1</v>
      </c>
      <c r="AJ55" s="278">
        <v>0</v>
      </c>
      <c r="AK55" s="278">
        <v>3</v>
      </c>
      <c r="AL55" s="278">
        <v>5147</v>
      </c>
      <c r="AM55" s="260">
        <v>0.98170329982339311</v>
      </c>
      <c r="AN55" s="259" t="s">
        <v>66</v>
      </c>
      <c r="AO55" s="290">
        <v>154.90799999999999</v>
      </c>
      <c r="AP55" s="289" t="s">
        <v>426</v>
      </c>
      <c r="AQ55" s="289" t="s">
        <v>116</v>
      </c>
      <c r="AR55" s="291" t="s">
        <v>117</v>
      </c>
      <c r="AS55" s="289" t="s">
        <v>116</v>
      </c>
      <c r="AT55" s="291" t="s">
        <v>117</v>
      </c>
      <c r="AU55" s="289" t="s">
        <v>175</v>
      </c>
      <c r="AV55" s="289" t="s">
        <v>231</v>
      </c>
      <c r="AW55" s="289" t="s">
        <v>66</v>
      </c>
      <c r="AX55" s="289">
        <v>1154</v>
      </c>
      <c r="AY55" s="279" t="s">
        <v>324</v>
      </c>
      <c r="AZ55" s="280">
        <v>2</v>
      </c>
      <c r="BA55" s="289" t="s">
        <v>328</v>
      </c>
      <c r="BB55" s="289">
        <v>4</v>
      </c>
      <c r="BC55" s="281">
        <v>1</v>
      </c>
      <c r="BD55" s="289"/>
      <c r="BE55" s="282" t="s">
        <v>66</v>
      </c>
      <c r="BF55" s="291">
        <v>0</v>
      </c>
      <c r="BG55" s="292" t="s">
        <v>240</v>
      </c>
      <c r="BH55" s="289"/>
      <c r="BI55" s="289" t="s">
        <v>116</v>
      </c>
      <c r="BJ55" s="289" t="s">
        <v>231</v>
      </c>
      <c r="BK55" s="289" t="s">
        <v>66</v>
      </c>
      <c r="BL55" s="293">
        <v>0.98170329982339311</v>
      </c>
      <c r="BM55" s="289">
        <v>1154</v>
      </c>
      <c r="BN55" s="289" t="s">
        <v>117</v>
      </c>
      <c r="BO55" s="289" t="s">
        <v>175</v>
      </c>
      <c r="BP55" s="289">
        <v>4</v>
      </c>
      <c r="BQ55" s="289">
        <v>437.84</v>
      </c>
      <c r="BR55" s="294">
        <v>1.2044435639496063E-2</v>
      </c>
      <c r="BS55" s="294">
        <v>0.40148286511622705</v>
      </c>
      <c r="BT55" s="294">
        <v>0.2398136305499726</v>
      </c>
      <c r="BU55" s="289">
        <v>14.327</v>
      </c>
      <c r="BV55" s="295">
        <v>0</v>
      </c>
      <c r="BW55" s="295">
        <v>10.277727023570254</v>
      </c>
      <c r="BX55" s="289">
        <v>3</v>
      </c>
      <c r="BY55" s="289">
        <v>0</v>
      </c>
      <c r="BZ55" s="289">
        <v>45</v>
      </c>
    </row>
    <row r="56" spans="1:78" ht="16.5">
      <c r="A56" s="104" t="str">
        <f t="shared" si="1"/>
        <v>신흥교통</v>
      </c>
      <c r="B56" s="105" t="str">
        <f t="shared" si="2"/>
        <v>최우성</v>
      </c>
      <c r="C56" s="106" t="str">
        <f t="shared" si="3"/>
        <v>S</v>
      </c>
      <c r="D56" s="107">
        <f t="shared" si="4"/>
        <v>1.026764705882353</v>
      </c>
      <c r="E56" s="108">
        <f t="shared" si="5"/>
        <v>4050</v>
      </c>
      <c r="F56" s="109" t="str">
        <f t="shared" si="6"/>
        <v>330</v>
      </c>
      <c r="G56" s="110" t="str">
        <f t="shared" si="7"/>
        <v>71바6253</v>
      </c>
      <c r="H56" s="111">
        <f t="shared" si="8"/>
        <v>1</v>
      </c>
      <c r="I56" s="112">
        <f t="shared" si="9"/>
        <v>2823.085</v>
      </c>
      <c r="J56" s="113">
        <f t="shared" si="10"/>
        <v>1.2373842189673407E-2</v>
      </c>
      <c r="K56" s="113">
        <f t="shared" si="11"/>
        <v>0.22863292699705934</v>
      </c>
      <c r="L56" s="113">
        <f t="shared" si="12"/>
        <v>0.11831028821307187</v>
      </c>
      <c r="M56" s="114">
        <f t="shared" si="13"/>
        <v>14.949</v>
      </c>
      <c r="N56" s="115">
        <f t="shared" si="14"/>
        <v>0</v>
      </c>
      <c r="O56" s="115">
        <f t="shared" si="15"/>
        <v>2.0544900348377748</v>
      </c>
      <c r="P56" s="215">
        <f t="shared" si="16"/>
        <v>1</v>
      </c>
      <c r="Q56" s="216">
        <f t="shared" si="17"/>
        <v>0</v>
      </c>
      <c r="R56" s="216">
        <f t="shared" si="18"/>
        <v>58</v>
      </c>
      <c r="T56" s="278">
        <v>525</v>
      </c>
      <c r="U56" s="278">
        <v>4050</v>
      </c>
      <c r="V56" s="278" t="s">
        <v>232</v>
      </c>
      <c r="W56" s="279">
        <v>2823.085</v>
      </c>
      <c r="X56" s="278">
        <v>808.68299999999999</v>
      </c>
      <c r="Y56" s="278">
        <v>3.4910000000000001</v>
      </c>
      <c r="Z56" s="278">
        <v>14.949</v>
      </c>
      <c r="AA56" s="278">
        <v>81.554700999999994</v>
      </c>
      <c r="AB56" s="278">
        <v>1.009145</v>
      </c>
      <c r="AC56" s="278">
        <v>18.646090000000001</v>
      </c>
      <c r="AD56" s="278">
        <v>334</v>
      </c>
      <c r="AE56" s="278">
        <v>0</v>
      </c>
      <c r="AF56" s="278">
        <v>58</v>
      </c>
      <c r="AG56" s="278">
        <v>91</v>
      </c>
      <c r="AH56" s="278">
        <v>34.615845999999998</v>
      </c>
      <c r="AI56" s="278">
        <v>16843.400000000001</v>
      </c>
      <c r="AJ56" s="278">
        <v>2979.4</v>
      </c>
      <c r="AK56" s="278">
        <v>1</v>
      </c>
      <c r="AL56" s="278">
        <v>261</v>
      </c>
      <c r="AM56" s="260">
        <v>1.026764705882353</v>
      </c>
      <c r="AN56" s="259" t="s">
        <v>71</v>
      </c>
      <c r="AO56" s="290">
        <v>2823.085</v>
      </c>
      <c r="AP56" s="289" t="s">
        <v>427</v>
      </c>
      <c r="AQ56" s="289" t="s">
        <v>116</v>
      </c>
      <c r="AR56" s="291" t="s">
        <v>118</v>
      </c>
      <c r="AS56" s="289" t="s">
        <v>116</v>
      </c>
      <c r="AT56" s="291" t="s">
        <v>118</v>
      </c>
      <c r="AU56" s="289" t="s">
        <v>182</v>
      </c>
      <c r="AV56" s="289" t="s">
        <v>232</v>
      </c>
      <c r="AW56" s="289" t="s">
        <v>71</v>
      </c>
      <c r="AX56" s="289">
        <v>4050</v>
      </c>
      <c r="AY56" s="279" t="s">
        <v>338</v>
      </c>
      <c r="AZ56" s="280">
        <v>2</v>
      </c>
      <c r="BA56" s="289" t="s">
        <v>348</v>
      </c>
      <c r="BB56" s="289">
        <v>1</v>
      </c>
      <c r="BC56" s="281">
        <v>1</v>
      </c>
      <c r="BD56" s="289"/>
      <c r="BE56" s="282" t="s">
        <v>71</v>
      </c>
      <c r="BF56" s="291">
        <v>0</v>
      </c>
      <c r="BG56" s="292" t="s">
        <v>240</v>
      </c>
      <c r="BH56" s="289"/>
      <c r="BI56" s="289" t="s">
        <v>116</v>
      </c>
      <c r="BJ56" s="289" t="s">
        <v>232</v>
      </c>
      <c r="BK56" s="289" t="s">
        <v>71</v>
      </c>
      <c r="BL56" s="293">
        <v>1.026764705882353</v>
      </c>
      <c r="BM56" s="289">
        <v>4050</v>
      </c>
      <c r="BN56" s="289" t="s">
        <v>118</v>
      </c>
      <c r="BO56" s="289" t="s">
        <v>182</v>
      </c>
      <c r="BP56" s="289">
        <v>1</v>
      </c>
      <c r="BQ56" s="289">
        <v>2823.085</v>
      </c>
      <c r="BR56" s="294">
        <v>1.2373842189673407E-2</v>
      </c>
      <c r="BS56" s="294">
        <v>0.22863292699705934</v>
      </c>
      <c r="BT56" s="294">
        <v>0.11831028821307187</v>
      </c>
      <c r="BU56" s="289">
        <v>14.949</v>
      </c>
      <c r="BV56" s="295">
        <v>0</v>
      </c>
      <c r="BW56" s="295">
        <v>2.0544900348377748</v>
      </c>
      <c r="BX56" s="289">
        <v>1</v>
      </c>
      <c r="BY56" s="289">
        <v>0</v>
      </c>
      <c r="BZ56" s="289">
        <v>58</v>
      </c>
    </row>
    <row r="57" spans="1:78" ht="16.5">
      <c r="A57" s="121" t="str">
        <f t="shared" si="1"/>
        <v>신흥교통</v>
      </c>
      <c r="B57" s="122" t="str">
        <f t="shared" si="2"/>
        <v>하현자</v>
      </c>
      <c r="C57" s="123" t="str">
        <f t="shared" si="3"/>
        <v>C</v>
      </c>
      <c r="D57" s="124">
        <f t="shared" si="4"/>
        <v>0.86987999356165369</v>
      </c>
      <c r="E57" s="125">
        <f t="shared" si="5"/>
        <v>3881</v>
      </c>
      <c r="F57" s="126" t="str">
        <f t="shared" si="6"/>
        <v>330</v>
      </c>
      <c r="G57" s="127" t="str">
        <f t="shared" si="7"/>
        <v>70바4013</v>
      </c>
      <c r="H57" s="128">
        <f t="shared" si="8"/>
        <v>6</v>
      </c>
      <c r="I57" s="129">
        <f t="shared" si="9"/>
        <v>1500.183</v>
      </c>
      <c r="J57" s="130">
        <f t="shared" si="10"/>
        <v>2.236978157545148E-2</v>
      </c>
      <c r="K57" s="130">
        <f t="shared" si="11"/>
        <v>0.26139763770571467</v>
      </c>
      <c r="L57" s="130">
        <f t="shared" si="12"/>
        <v>0.11398609369656902</v>
      </c>
      <c r="M57" s="131">
        <f t="shared" si="13"/>
        <v>22.971</v>
      </c>
      <c r="N57" s="132">
        <f t="shared" si="14"/>
        <v>0</v>
      </c>
      <c r="O57" s="132">
        <f t="shared" si="15"/>
        <v>6.1992436922695431</v>
      </c>
      <c r="P57" s="213">
        <f t="shared" si="16"/>
        <v>4</v>
      </c>
      <c r="Q57" s="214">
        <f t="shared" si="17"/>
        <v>0</v>
      </c>
      <c r="R57" s="214">
        <f t="shared" si="18"/>
        <v>93</v>
      </c>
      <c r="T57" s="278">
        <v>525</v>
      </c>
      <c r="U57" s="278">
        <v>3881</v>
      </c>
      <c r="V57" s="278" t="s">
        <v>233</v>
      </c>
      <c r="W57" s="279">
        <v>1533.3630000000001</v>
      </c>
      <c r="X57" s="278">
        <v>525.12</v>
      </c>
      <c r="Y57" s="278">
        <v>2.92</v>
      </c>
      <c r="Z57" s="278">
        <v>22.971</v>
      </c>
      <c r="AA57" s="278">
        <v>41.101652999999999</v>
      </c>
      <c r="AB57" s="278">
        <v>0.919435</v>
      </c>
      <c r="AC57" s="278">
        <v>10.743874999999999</v>
      </c>
      <c r="AD57" s="278">
        <v>171</v>
      </c>
      <c r="AE57" s="278">
        <v>0</v>
      </c>
      <c r="AF57" s="278">
        <v>93</v>
      </c>
      <c r="AG57" s="278">
        <v>101</v>
      </c>
      <c r="AH57" s="278">
        <v>37.306601000000001</v>
      </c>
      <c r="AI57" s="278">
        <v>20784.3</v>
      </c>
      <c r="AJ57" s="278">
        <v>14153.1</v>
      </c>
      <c r="AK57" s="278">
        <v>4</v>
      </c>
      <c r="AL57" s="278">
        <v>2026</v>
      </c>
      <c r="AM57" s="260">
        <v>0.86987999356165369</v>
      </c>
      <c r="AN57" s="259" t="s">
        <v>69</v>
      </c>
      <c r="AO57" s="290">
        <v>446.12799999999999</v>
      </c>
      <c r="AP57" s="289" t="s">
        <v>428</v>
      </c>
      <c r="AQ57" s="289" t="s">
        <v>116</v>
      </c>
      <c r="AR57" s="291" t="s">
        <v>118</v>
      </c>
      <c r="AS57" s="289" t="s">
        <v>116</v>
      </c>
      <c r="AT57" s="291" t="s">
        <v>118</v>
      </c>
      <c r="AU57" s="289" t="s">
        <v>180</v>
      </c>
      <c r="AV57" s="289" t="s">
        <v>233</v>
      </c>
      <c r="AW57" s="289" t="s">
        <v>69</v>
      </c>
      <c r="AX57" s="289">
        <v>3881</v>
      </c>
      <c r="AY57" s="279" t="s">
        <v>314</v>
      </c>
      <c r="AZ57" s="280">
        <v>5</v>
      </c>
      <c r="BA57" s="289" t="s">
        <v>349</v>
      </c>
      <c r="BB57" s="289">
        <v>6</v>
      </c>
      <c r="BC57" s="281">
        <v>1</v>
      </c>
      <c r="BD57" s="289"/>
      <c r="BE57" s="282" t="s">
        <v>67</v>
      </c>
      <c r="BF57" s="291">
        <v>1</v>
      </c>
      <c r="BG57" s="292" t="s">
        <v>242</v>
      </c>
      <c r="BH57" s="289"/>
      <c r="BI57" s="289" t="s">
        <v>116</v>
      </c>
      <c r="BJ57" s="289" t="s">
        <v>233</v>
      </c>
      <c r="BK57" s="289" t="s">
        <v>69</v>
      </c>
      <c r="BL57" s="293">
        <v>0.86987999356165369</v>
      </c>
      <c r="BM57" s="289">
        <v>3881</v>
      </c>
      <c r="BN57" s="289" t="s">
        <v>118</v>
      </c>
      <c r="BO57" s="289" t="s">
        <v>180</v>
      </c>
      <c r="BP57" s="289">
        <v>6</v>
      </c>
      <c r="BQ57" s="289">
        <v>1500.183</v>
      </c>
      <c r="BR57" s="294">
        <v>2.236978157545148E-2</v>
      </c>
      <c r="BS57" s="294">
        <v>0.26139763770571467</v>
      </c>
      <c r="BT57" s="294">
        <v>0.11151958146896723</v>
      </c>
      <c r="BU57" s="289">
        <v>22.971</v>
      </c>
      <c r="BV57" s="295">
        <v>0</v>
      </c>
      <c r="BW57" s="295">
        <v>6.1992436922695431</v>
      </c>
      <c r="BX57" s="289">
        <v>4</v>
      </c>
      <c r="BY57" s="289">
        <v>0</v>
      </c>
      <c r="BZ57" s="289">
        <v>93</v>
      </c>
    </row>
    <row r="58" spans="1:78" ht="16.5">
      <c r="A58" s="104" t="str">
        <f t="shared" si="1"/>
        <v>신흥교통</v>
      </c>
      <c r="B58" s="105" t="str">
        <f t="shared" si="2"/>
        <v>홍찬기</v>
      </c>
      <c r="C58" s="106" t="str">
        <f t="shared" si="3"/>
        <v>F</v>
      </c>
      <c r="D58" s="107">
        <f t="shared" si="4"/>
        <v>0.79695501815197078</v>
      </c>
      <c r="E58" s="108">
        <f t="shared" si="5"/>
        <v>7573</v>
      </c>
      <c r="F58" s="109" t="str">
        <f t="shared" si="6"/>
        <v>330</v>
      </c>
      <c r="G58" s="110" t="str">
        <f t="shared" si="7"/>
        <v>71바6298</v>
      </c>
      <c r="H58" s="111">
        <f t="shared" si="8"/>
        <v>7</v>
      </c>
      <c r="I58" s="112">
        <f t="shared" si="9"/>
        <v>1625.1619999999998</v>
      </c>
      <c r="J58" s="113">
        <f t="shared" si="10"/>
        <v>1.4658739840392435E-2</v>
      </c>
      <c r="K58" s="113">
        <f t="shared" si="11"/>
        <v>0.35873637839308953</v>
      </c>
      <c r="L58" s="113">
        <f t="shared" si="12"/>
        <v>0.13414047338049992</v>
      </c>
      <c r="M58" s="114">
        <f t="shared" si="13"/>
        <v>23.081</v>
      </c>
      <c r="N58" s="115">
        <f t="shared" si="14"/>
        <v>0</v>
      </c>
      <c r="O58" s="115">
        <f t="shared" si="15"/>
        <v>5.1071831608171987</v>
      </c>
      <c r="P58" s="215">
        <f t="shared" si="16"/>
        <v>22</v>
      </c>
      <c r="Q58" s="216">
        <f t="shared" si="17"/>
        <v>0</v>
      </c>
      <c r="R58" s="216">
        <f t="shared" si="18"/>
        <v>83</v>
      </c>
      <c r="T58" s="278">
        <v>525</v>
      </c>
      <c r="U58" s="278">
        <v>7573</v>
      </c>
      <c r="V58" s="278" t="s">
        <v>234</v>
      </c>
      <c r="W58" s="279">
        <v>1625.162</v>
      </c>
      <c r="X58" s="278">
        <v>639.47500000000002</v>
      </c>
      <c r="Y58" s="278">
        <v>2.5409999999999999</v>
      </c>
      <c r="Z58" s="278">
        <v>23.081</v>
      </c>
      <c r="AA58" s="278">
        <v>56.412489000000001</v>
      </c>
      <c r="AB58" s="278">
        <v>0.826936</v>
      </c>
      <c r="AC58" s="278">
        <v>20.237212</v>
      </c>
      <c r="AD58" s="278">
        <v>218</v>
      </c>
      <c r="AE58" s="278">
        <v>0</v>
      </c>
      <c r="AF58" s="278">
        <v>83</v>
      </c>
      <c r="AG58" s="278">
        <v>91</v>
      </c>
      <c r="AH58" s="278">
        <v>28.808548999999999</v>
      </c>
      <c r="AI58" s="278">
        <v>25910.3</v>
      </c>
      <c r="AJ58" s="278">
        <v>19441.5</v>
      </c>
      <c r="AK58" s="278">
        <v>22</v>
      </c>
      <c r="AL58" s="278">
        <v>9807</v>
      </c>
      <c r="AM58" s="260">
        <v>0.79695501815197078</v>
      </c>
      <c r="AN58" s="259" t="s">
        <v>70</v>
      </c>
      <c r="AO58" s="290">
        <v>251.89</v>
      </c>
      <c r="AP58" s="289" t="s">
        <v>429</v>
      </c>
      <c r="AQ58" s="289" t="s">
        <v>116</v>
      </c>
      <c r="AR58" s="291" t="s">
        <v>118</v>
      </c>
      <c r="AS58" s="289" t="s">
        <v>116</v>
      </c>
      <c r="AT58" s="291" t="s">
        <v>118</v>
      </c>
      <c r="AU58" s="289" t="s">
        <v>187</v>
      </c>
      <c r="AV58" s="289" t="s">
        <v>234</v>
      </c>
      <c r="AW58" s="289" t="s">
        <v>70</v>
      </c>
      <c r="AX58" s="289">
        <v>7573</v>
      </c>
      <c r="AY58" s="279" t="s">
        <v>310</v>
      </c>
      <c r="AZ58" s="280">
        <v>1</v>
      </c>
      <c r="BA58" s="289" t="s">
        <v>337</v>
      </c>
      <c r="BB58" s="289">
        <v>7</v>
      </c>
      <c r="BC58" s="281">
        <v>1</v>
      </c>
      <c r="BD58" s="289"/>
      <c r="BE58" s="282" t="s">
        <v>67</v>
      </c>
      <c r="BF58" s="291">
        <v>-1</v>
      </c>
      <c r="BG58" s="292" t="s">
        <v>237</v>
      </c>
      <c r="BH58" s="289"/>
      <c r="BI58" s="289" t="s">
        <v>116</v>
      </c>
      <c r="BJ58" s="289" t="s">
        <v>234</v>
      </c>
      <c r="BK58" s="289" t="s">
        <v>70</v>
      </c>
      <c r="BL58" s="293">
        <v>0.79695501815197078</v>
      </c>
      <c r="BM58" s="289">
        <v>7573</v>
      </c>
      <c r="BN58" s="289" t="s">
        <v>118</v>
      </c>
      <c r="BO58" s="289" t="s">
        <v>187</v>
      </c>
      <c r="BP58" s="289">
        <v>7</v>
      </c>
      <c r="BQ58" s="289">
        <v>1625.1619999999998</v>
      </c>
      <c r="BR58" s="294">
        <v>1.4658739840392435E-2</v>
      </c>
      <c r="BS58" s="294">
        <v>0.35873637839308953</v>
      </c>
      <c r="BT58" s="294">
        <v>0.13414047338049992</v>
      </c>
      <c r="BU58" s="289">
        <v>23.081</v>
      </c>
      <c r="BV58" s="295">
        <v>0</v>
      </c>
      <c r="BW58" s="295">
        <v>5.1071831608171987</v>
      </c>
      <c r="BX58" s="289">
        <v>22</v>
      </c>
      <c r="BY58" s="289">
        <v>0</v>
      </c>
      <c r="BZ58" s="289">
        <v>83</v>
      </c>
    </row>
    <row r="59" spans="1:78" ht="16.5">
      <c r="A59" s="121" t="str">
        <f t="shared" si="1"/>
        <v>신흥교통</v>
      </c>
      <c r="B59" s="122" t="str">
        <f t="shared" si="2"/>
        <v>황인석</v>
      </c>
      <c r="C59" s="123" t="str">
        <f t="shared" si="3"/>
        <v>C</v>
      </c>
      <c r="D59" s="124">
        <f t="shared" si="4"/>
        <v>0.87382352941176478</v>
      </c>
      <c r="E59" s="125">
        <f t="shared" si="5"/>
        <v>6749</v>
      </c>
      <c r="F59" s="126" t="str">
        <f t="shared" si="6"/>
        <v>330</v>
      </c>
      <c r="G59" s="127" t="str">
        <f t="shared" si="7"/>
        <v>71바6255</v>
      </c>
      <c r="H59" s="128">
        <f t="shared" si="8"/>
        <v>1</v>
      </c>
      <c r="I59" s="129">
        <f t="shared" si="9"/>
        <v>2692.9659999999999</v>
      </c>
      <c r="J59" s="130">
        <f t="shared" si="10"/>
        <v>3.0282665729538254E-3</v>
      </c>
      <c r="K59" s="130">
        <f t="shared" si="11"/>
        <v>0.28183651799590265</v>
      </c>
      <c r="L59" s="130">
        <f t="shared" si="12"/>
        <v>0.15670454064403339</v>
      </c>
      <c r="M59" s="131">
        <f t="shared" si="13"/>
        <v>18.786000000000001</v>
      </c>
      <c r="N59" s="132">
        <f t="shared" si="14"/>
        <v>0</v>
      </c>
      <c r="O59" s="132">
        <f t="shared" si="15"/>
        <v>6.1270732716268981</v>
      </c>
      <c r="P59" s="213">
        <f t="shared" si="16"/>
        <v>6</v>
      </c>
      <c r="Q59" s="214">
        <f t="shared" si="17"/>
        <v>0</v>
      </c>
      <c r="R59" s="214">
        <f t="shared" si="18"/>
        <v>165</v>
      </c>
      <c r="T59" s="278">
        <v>525</v>
      </c>
      <c r="U59" s="278">
        <v>6749</v>
      </c>
      <c r="V59" s="278" t="s">
        <v>235</v>
      </c>
      <c r="W59" s="279">
        <v>2692.9659999999999</v>
      </c>
      <c r="X59" s="278">
        <v>906.45699999999999</v>
      </c>
      <c r="Y59" s="278">
        <v>2.9710000000000001</v>
      </c>
      <c r="Z59" s="278">
        <v>18.786000000000001</v>
      </c>
      <c r="AA59" s="278">
        <v>76.682483000000005</v>
      </c>
      <c r="AB59" s="278">
        <v>0.232215</v>
      </c>
      <c r="AC59" s="278">
        <v>21.611923999999998</v>
      </c>
      <c r="AD59" s="278">
        <v>422</v>
      </c>
      <c r="AE59" s="278">
        <v>0</v>
      </c>
      <c r="AF59" s="278">
        <v>165</v>
      </c>
      <c r="AG59" s="278">
        <v>95</v>
      </c>
      <c r="AH59" s="278">
        <v>35.118397999999999</v>
      </c>
      <c r="AI59" s="278">
        <v>30223.200000000001</v>
      </c>
      <c r="AJ59" s="278">
        <v>12985.4</v>
      </c>
      <c r="AK59" s="278">
        <v>6</v>
      </c>
      <c r="AL59" s="278">
        <v>2053</v>
      </c>
      <c r="AM59" s="260">
        <v>0.87382352941176478</v>
      </c>
      <c r="AN59" s="259" t="s">
        <v>69</v>
      </c>
      <c r="AO59" s="290">
        <v>2692.9659999999999</v>
      </c>
      <c r="AP59" s="289" t="s">
        <v>430</v>
      </c>
      <c r="AQ59" s="289" t="s">
        <v>116</v>
      </c>
      <c r="AR59" s="291" t="s">
        <v>118</v>
      </c>
      <c r="AS59" s="289" t="s">
        <v>116</v>
      </c>
      <c r="AT59" s="291" t="s">
        <v>118</v>
      </c>
      <c r="AU59" s="289" t="s">
        <v>183</v>
      </c>
      <c r="AV59" s="289" t="s">
        <v>235</v>
      </c>
      <c r="AW59" s="289" t="s">
        <v>69</v>
      </c>
      <c r="AX59" s="289">
        <v>6749</v>
      </c>
      <c r="AY59" s="279" t="s">
        <v>314</v>
      </c>
      <c r="AZ59" s="280">
        <v>3</v>
      </c>
      <c r="BA59" s="289" t="s">
        <v>281</v>
      </c>
      <c r="BB59" s="289">
        <v>1</v>
      </c>
      <c r="BC59" s="281">
        <v>1</v>
      </c>
      <c r="BD59" s="289"/>
      <c r="BE59" s="282" t="s">
        <v>69</v>
      </c>
      <c r="BF59" s="291">
        <v>0</v>
      </c>
      <c r="BG59" s="292" t="s">
        <v>240</v>
      </c>
      <c r="BH59" s="289"/>
      <c r="BI59" s="289" t="s">
        <v>116</v>
      </c>
      <c r="BJ59" s="289" t="s">
        <v>235</v>
      </c>
      <c r="BK59" s="289" t="s">
        <v>69</v>
      </c>
      <c r="BL59" s="293">
        <v>0.87382352941176478</v>
      </c>
      <c r="BM59" s="289">
        <v>6749</v>
      </c>
      <c r="BN59" s="289" t="s">
        <v>118</v>
      </c>
      <c r="BO59" s="289" t="s">
        <v>183</v>
      </c>
      <c r="BP59" s="289">
        <v>1</v>
      </c>
      <c r="BQ59" s="289">
        <v>2692.9659999999999</v>
      </c>
      <c r="BR59" s="294">
        <v>3.0282665729538254E-3</v>
      </c>
      <c r="BS59" s="294">
        <v>0.28183651799590265</v>
      </c>
      <c r="BT59" s="294">
        <v>0.15670454064403339</v>
      </c>
      <c r="BU59" s="289">
        <v>18.786000000000001</v>
      </c>
      <c r="BV59" s="295">
        <v>0</v>
      </c>
      <c r="BW59" s="295">
        <v>6.1270732716268981</v>
      </c>
      <c r="BX59" s="289">
        <v>6</v>
      </c>
      <c r="BY59" s="289">
        <v>0</v>
      </c>
      <c r="BZ59" s="289">
        <v>165</v>
      </c>
    </row>
  </sheetData>
  <sortState xmlns:xlrd2="http://schemas.microsoft.com/office/spreadsheetml/2017/richdata2" ref="T4:AN59">
    <sortCondition ref="AB4:AB59"/>
    <sortCondition descending="1" ref="AD4:AD59"/>
  </sortState>
  <phoneticPr fontId="2" type="noConversion"/>
  <conditionalFormatting sqref="C5:D59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9"/>
      <c r="B1" s="30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299" t="s">
        <v>431</v>
      </c>
      <c r="B2" s="300"/>
      <c r="C2" s="301"/>
      <c r="D2" s="301"/>
      <c r="E2" s="299"/>
      <c r="F2" s="302"/>
      <c r="G2" s="299"/>
      <c r="H2" s="299"/>
      <c r="I2" s="299"/>
      <c r="J2" s="299"/>
      <c r="K2" s="303"/>
      <c r="L2" s="303"/>
      <c r="M2" s="303"/>
      <c r="N2" s="303"/>
      <c r="O2" s="303"/>
      <c r="P2" s="303"/>
      <c r="Q2" s="303"/>
      <c r="R2" s="303"/>
    </row>
    <row r="3" spans="1:18">
      <c r="A3" s="303"/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</row>
    <row r="4" spans="1:18" ht="26.25">
      <c r="A4" s="304" t="s">
        <v>432</v>
      </c>
      <c r="B4" s="305"/>
      <c r="C4" s="306"/>
      <c r="D4" s="307"/>
      <c r="E4" s="308"/>
      <c r="F4" s="309"/>
      <c r="G4" s="303"/>
      <c r="H4" s="308"/>
      <c r="I4" s="303"/>
      <c r="J4" s="303"/>
      <c r="K4" s="303"/>
      <c r="L4" s="303"/>
      <c r="M4" s="303"/>
      <c r="N4" s="303"/>
      <c r="O4" s="303"/>
      <c r="P4" s="303"/>
      <c r="Q4" s="303"/>
      <c r="R4" s="303"/>
    </row>
    <row r="5" spans="1:18" ht="26.25">
      <c r="A5" s="310"/>
      <c r="B5" s="303"/>
      <c r="C5" s="303"/>
      <c r="D5" s="303"/>
      <c r="E5" s="303"/>
      <c r="F5" s="303"/>
      <c r="G5" s="303"/>
      <c r="H5" s="303"/>
      <c r="I5" s="303"/>
      <c r="J5" s="303"/>
      <c r="K5" s="310"/>
      <c r="L5" s="303"/>
      <c r="M5" s="303"/>
      <c r="N5" s="303"/>
      <c r="O5" s="303"/>
      <c r="P5" s="303"/>
      <c r="Q5" s="303"/>
      <c r="R5" s="303"/>
    </row>
    <row r="6" spans="1:18" ht="17.25">
      <c r="A6" s="311" t="s">
        <v>433</v>
      </c>
      <c r="B6" s="303"/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303"/>
    </row>
    <row r="7" spans="1:18" ht="17.25">
      <c r="A7" s="311"/>
      <c r="B7" s="303"/>
      <c r="C7" s="303"/>
      <c r="D7" s="303"/>
      <c r="E7" s="303"/>
      <c r="F7" s="303"/>
      <c r="G7" s="303"/>
      <c r="H7" s="303"/>
      <c r="I7" s="303"/>
      <c r="J7" s="303"/>
      <c r="K7" s="303"/>
      <c r="L7" s="303"/>
      <c r="M7" s="303"/>
      <c r="N7" s="303"/>
      <c r="O7" s="303"/>
      <c r="P7" s="303"/>
      <c r="Q7" s="303"/>
      <c r="R7" s="303"/>
    </row>
    <row r="8" spans="1:18" ht="17.25">
      <c r="A8" s="312" t="s">
        <v>165</v>
      </c>
      <c r="B8" s="313"/>
      <c r="C8" s="313"/>
      <c r="D8" s="313"/>
      <c r="E8" s="313"/>
      <c r="F8" s="313"/>
      <c r="G8" s="313"/>
      <c r="H8" s="313"/>
      <c r="I8" s="313"/>
      <c r="J8" s="313"/>
      <c r="K8" s="313"/>
      <c r="L8" s="313"/>
      <c r="M8" s="313"/>
      <c r="N8" s="313"/>
      <c r="O8" s="313"/>
      <c r="P8" s="313"/>
      <c r="Q8" s="313"/>
      <c r="R8" s="313"/>
    </row>
    <row r="9" spans="1:18">
      <c r="A9" s="313"/>
      <c r="B9" s="313"/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</row>
    <row r="10" spans="1:18">
      <c r="A10" s="313" t="s">
        <v>434</v>
      </c>
      <c r="B10" s="313"/>
      <c r="C10" s="313"/>
      <c r="D10" s="313"/>
      <c r="E10" s="313"/>
      <c r="F10" s="313"/>
      <c r="G10" s="313"/>
      <c r="H10" s="313"/>
      <c r="I10" s="313"/>
      <c r="J10" s="313"/>
      <c r="K10" s="313"/>
      <c r="L10" s="313"/>
      <c r="M10" s="313"/>
      <c r="N10" s="313"/>
      <c r="O10" s="313"/>
      <c r="P10" s="313"/>
      <c r="Q10" s="313"/>
      <c r="R10" s="313"/>
    </row>
    <row r="11" spans="1:18">
      <c r="A11" s="313"/>
      <c r="B11" s="313"/>
      <c r="C11" s="313"/>
      <c r="D11" s="313"/>
      <c r="E11" s="313"/>
      <c r="F11" s="313"/>
      <c r="G11" s="313"/>
      <c r="H11" s="313"/>
      <c r="I11" s="313"/>
      <c r="J11" s="313"/>
      <c r="K11" s="313"/>
      <c r="L11" s="313"/>
      <c r="M11" s="313"/>
      <c r="N11" s="313"/>
      <c r="O11" s="313"/>
      <c r="P11" s="313"/>
      <c r="Q11" s="313"/>
      <c r="R11" s="313"/>
    </row>
    <row r="12" spans="1:18">
      <c r="A12" s="303"/>
      <c r="B12" s="303"/>
      <c r="C12" s="303"/>
      <c r="D12" s="303"/>
      <c r="E12" s="303"/>
      <c r="F12" s="303"/>
      <c r="G12" s="303"/>
      <c r="H12" s="303"/>
      <c r="I12" s="303"/>
      <c r="J12" s="303"/>
      <c r="K12" s="303"/>
      <c r="L12" s="303"/>
      <c r="M12" s="303"/>
      <c r="N12" s="303"/>
      <c r="O12" s="303"/>
      <c r="P12" s="303"/>
      <c r="Q12" s="303"/>
      <c r="R12" s="303"/>
    </row>
    <row r="13" spans="1:18" ht="37.5" customHeight="1">
      <c r="A13" s="314" t="s">
        <v>0</v>
      </c>
      <c r="B13" s="315" t="s">
        <v>74</v>
      </c>
      <c r="C13" s="316" t="s">
        <v>65</v>
      </c>
      <c r="D13" s="316" t="s">
        <v>155</v>
      </c>
      <c r="E13" s="317" t="s">
        <v>141</v>
      </c>
      <c r="F13" s="315" t="s">
        <v>146</v>
      </c>
      <c r="G13" s="317" t="s">
        <v>144</v>
      </c>
      <c r="H13" s="317" t="s">
        <v>148</v>
      </c>
      <c r="I13" s="222" t="s">
        <v>150</v>
      </c>
      <c r="J13" s="317" t="s">
        <v>11</v>
      </c>
      <c r="K13" s="317" t="s">
        <v>12</v>
      </c>
      <c r="L13" s="317" t="s">
        <v>13</v>
      </c>
      <c r="M13" s="317" t="s">
        <v>105</v>
      </c>
      <c r="N13" s="317" t="s">
        <v>6</v>
      </c>
      <c r="O13" s="317" t="s">
        <v>7</v>
      </c>
      <c r="P13" s="317" t="s">
        <v>158</v>
      </c>
      <c r="Q13" s="318" t="s">
        <v>160</v>
      </c>
      <c r="R13" s="318" t="s">
        <v>161</v>
      </c>
    </row>
    <row r="14" spans="1:18" ht="16.5">
      <c r="A14" s="319" t="s">
        <v>116</v>
      </c>
      <c r="B14" s="320" t="s">
        <v>198</v>
      </c>
      <c r="C14" s="321" t="s">
        <v>67</v>
      </c>
      <c r="D14" s="322">
        <v>0.81613563507339459</v>
      </c>
      <c r="E14" s="323">
        <v>5085</v>
      </c>
      <c r="F14" s="224" t="s">
        <v>118</v>
      </c>
      <c r="G14" s="324" t="s">
        <v>187</v>
      </c>
      <c r="H14" s="325">
        <v>2</v>
      </c>
      <c r="I14" s="225">
        <v>2912.8090000000002</v>
      </c>
      <c r="J14" s="326">
        <v>2.2750069453349571E-2</v>
      </c>
      <c r="K14" s="326">
        <v>0.32006369001241403</v>
      </c>
      <c r="L14" s="326">
        <v>0.10951627792965483</v>
      </c>
      <c r="M14" s="327">
        <v>20.965</v>
      </c>
      <c r="N14" s="328">
        <v>0.7896157969849722</v>
      </c>
      <c r="O14" s="328">
        <v>20.804659694473614</v>
      </c>
      <c r="P14" s="329">
        <v>22</v>
      </c>
      <c r="Q14" s="330">
        <v>23</v>
      </c>
      <c r="R14" s="330">
        <v>606</v>
      </c>
    </row>
    <row r="15" spans="1:18" ht="16.5">
      <c r="A15" s="319" t="s">
        <v>116</v>
      </c>
      <c r="B15" s="320" t="s">
        <v>199</v>
      </c>
      <c r="C15" s="321" t="s">
        <v>67</v>
      </c>
      <c r="D15" s="322">
        <v>0.84705882352941175</v>
      </c>
      <c r="E15" s="323">
        <v>6651</v>
      </c>
      <c r="F15" s="224" t="s">
        <v>118</v>
      </c>
      <c r="G15" s="324" t="s">
        <v>183</v>
      </c>
      <c r="H15" s="325">
        <v>1</v>
      </c>
      <c r="I15" s="225">
        <v>2698.2739999999999</v>
      </c>
      <c r="J15" s="326">
        <v>4.3410230139817336E-3</v>
      </c>
      <c r="K15" s="326">
        <v>0.31921660710908023</v>
      </c>
      <c r="L15" s="326">
        <v>9.0428177420084105E-2</v>
      </c>
      <c r="M15" s="327">
        <v>18.631</v>
      </c>
      <c r="N15" s="328">
        <v>0</v>
      </c>
      <c r="O15" s="328">
        <v>4.4472874141024965</v>
      </c>
      <c r="P15" s="329">
        <v>24</v>
      </c>
      <c r="Q15" s="330">
        <v>0</v>
      </c>
      <c r="R15" s="330">
        <v>120</v>
      </c>
    </row>
    <row r="16" spans="1:18" ht="16.5">
      <c r="A16" s="319" t="s">
        <v>116</v>
      </c>
      <c r="B16" s="320" t="s">
        <v>373</v>
      </c>
      <c r="C16" s="321" t="s">
        <v>70</v>
      </c>
      <c r="D16" s="322">
        <v>0.77865441735005203</v>
      </c>
      <c r="E16" s="323">
        <v>5885</v>
      </c>
      <c r="F16" s="224" t="s">
        <v>117</v>
      </c>
      <c r="G16" s="324" t="s">
        <v>173</v>
      </c>
      <c r="H16" s="325">
        <v>3</v>
      </c>
      <c r="I16" s="225">
        <v>548.02100000000007</v>
      </c>
      <c r="J16" s="326">
        <v>2.1150428956251795E-2</v>
      </c>
      <c r="K16" s="326">
        <v>0.47099715250302743</v>
      </c>
      <c r="L16" s="326">
        <v>0.20437173028040898</v>
      </c>
      <c r="M16" s="327">
        <v>20.652000000000001</v>
      </c>
      <c r="N16" s="328">
        <v>0</v>
      </c>
      <c r="O16" s="328">
        <v>67.899779924830952</v>
      </c>
      <c r="P16" s="329">
        <v>14</v>
      </c>
      <c r="Q16" s="330">
        <v>5</v>
      </c>
      <c r="R16" s="330">
        <v>686</v>
      </c>
    </row>
    <row r="17" spans="1:18" ht="16.5">
      <c r="A17" s="319" t="s">
        <v>116</v>
      </c>
      <c r="B17" s="320" t="s">
        <v>200</v>
      </c>
      <c r="C17" s="321" t="s">
        <v>70</v>
      </c>
      <c r="D17" s="322">
        <v>0.79539182482250237</v>
      </c>
      <c r="E17" s="323">
        <v>4554</v>
      </c>
      <c r="F17" s="224" t="s">
        <v>118</v>
      </c>
      <c r="G17" s="324" t="s">
        <v>185</v>
      </c>
      <c r="H17" s="325">
        <v>6</v>
      </c>
      <c r="I17" s="225">
        <v>2330.6220000000003</v>
      </c>
      <c r="J17" s="326">
        <v>1.0922301585017608E-2</v>
      </c>
      <c r="K17" s="326">
        <v>0.3888386559380585</v>
      </c>
      <c r="L17" s="326">
        <v>0.13215356243955478</v>
      </c>
      <c r="M17" s="327">
        <v>24.744</v>
      </c>
      <c r="N17" s="328">
        <v>0</v>
      </c>
      <c r="O17" s="328">
        <v>22.011291406328436</v>
      </c>
      <c r="P17" s="329">
        <v>42</v>
      </c>
      <c r="Q17" s="330">
        <v>0</v>
      </c>
      <c r="R17" s="330">
        <v>513</v>
      </c>
    </row>
    <row r="18" spans="1:18" ht="16.5">
      <c r="A18" s="319" t="s">
        <v>116</v>
      </c>
      <c r="B18" s="320" t="s">
        <v>275</v>
      </c>
      <c r="C18" s="321" t="s">
        <v>67</v>
      </c>
      <c r="D18" s="322">
        <v>0.81515151515151518</v>
      </c>
      <c r="E18" s="323">
        <v>85</v>
      </c>
      <c r="F18" s="224" t="s">
        <v>118</v>
      </c>
      <c r="G18" s="324" t="s">
        <v>283</v>
      </c>
      <c r="H18" s="325">
        <v>1</v>
      </c>
      <c r="I18" s="225">
        <v>2815.3589999999999</v>
      </c>
      <c r="J18" s="326">
        <v>2.2864670609209266E-2</v>
      </c>
      <c r="K18" s="326">
        <v>0.27787139098184716</v>
      </c>
      <c r="L18" s="326">
        <v>0.11721418121099299</v>
      </c>
      <c r="M18" s="327">
        <v>20.568999999999999</v>
      </c>
      <c r="N18" s="328">
        <v>0</v>
      </c>
      <c r="O18" s="328">
        <v>2.3798030730716757</v>
      </c>
      <c r="P18" s="329">
        <v>15</v>
      </c>
      <c r="Q18" s="330">
        <v>0</v>
      </c>
      <c r="R18" s="330">
        <v>67</v>
      </c>
    </row>
    <row r="19" spans="1:18" ht="16.5">
      <c r="A19" s="319" t="s">
        <v>116</v>
      </c>
      <c r="B19" s="320" t="s">
        <v>203</v>
      </c>
      <c r="C19" s="321" t="s">
        <v>67</v>
      </c>
      <c r="D19" s="322">
        <v>0.84434782608695658</v>
      </c>
      <c r="E19" s="323">
        <v>1734</v>
      </c>
      <c r="F19" s="224" t="s">
        <v>117</v>
      </c>
      <c r="G19" s="324" t="s">
        <v>177</v>
      </c>
      <c r="H19" s="325">
        <v>1</v>
      </c>
      <c r="I19" s="225">
        <v>1271.4169999999999</v>
      </c>
      <c r="J19" s="326">
        <v>6.3063796145233483E-2</v>
      </c>
      <c r="K19" s="326">
        <v>0.44299965716086903</v>
      </c>
      <c r="L19" s="326">
        <v>0.3500031854222494</v>
      </c>
      <c r="M19" s="327">
        <v>18.600999999999999</v>
      </c>
      <c r="N19" s="328">
        <v>2.0449624316805579</v>
      </c>
      <c r="O19" s="328">
        <v>44.20264948478745</v>
      </c>
      <c r="P19" s="329">
        <v>23</v>
      </c>
      <c r="Q19" s="330">
        <v>26</v>
      </c>
      <c r="R19" s="330">
        <v>562</v>
      </c>
    </row>
    <row r="20" spans="1:18" ht="16.5">
      <c r="A20" s="319" t="s">
        <v>116</v>
      </c>
      <c r="B20" s="320" t="s">
        <v>204</v>
      </c>
      <c r="C20" s="321" t="s">
        <v>70</v>
      </c>
      <c r="D20" s="322">
        <v>0.70599999999999996</v>
      </c>
      <c r="E20" s="323">
        <v>7807</v>
      </c>
      <c r="F20" s="224" t="s">
        <v>120</v>
      </c>
      <c r="G20" s="324" t="s">
        <v>171</v>
      </c>
      <c r="H20" s="325">
        <v>1</v>
      </c>
      <c r="I20" s="225">
        <v>1262.181</v>
      </c>
      <c r="J20" s="326">
        <v>1.0507988665175634E-2</v>
      </c>
      <c r="K20" s="326">
        <v>0.38350728613238427</v>
      </c>
      <c r="L20" s="326">
        <v>0.2154999956424633</v>
      </c>
      <c r="M20" s="327">
        <v>20.178000000000001</v>
      </c>
      <c r="N20" s="328">
        <v>0.63382351659548031</v>
      </c>
      <c r="O20" s="328">
        <v>40.406249182961872</v>
      </c>
      <c r="P20" s="329">
        <v>9</v>
      </c>
      <c r="Q20" s="330">
        <v>8</v>
      </c>
      <c r="R20" s="330">
        <v>510</v>
      </c>
    </row>
    <row r="21" spans="1:18" ht="16.5">
      <c r="A21" s="319" t="s">
        <v>116</v>
      </c>
      <c r="B21" s="320" t="s">
        <v>277</v>
      </c>
      <c r="C21" s="321" t="s">
        <v>67</v>
      </c>
      <c r="D21" s="322">
        <v>0.80045454545454531</v>
      </c>
      <c r="E21" s="323">
        <v>5784</v>
      </c>
      <c r="F21" s="224" t="s">
        <v>117</v>
      </c>
      <c r="G21" s="324" t="s">
        <v>172</v>
      </c>
      <c r="H21" s="325">
        <v>1</v>
      </c>
      <c r="I21" s="225">
        <v>2972.2</v>
      </c>
      <c r="J21" s="326">
        <v>1.9185392873555647E-2</v>
      </c>
      <c r="K21" s="326">
        <v>0.49442496199376512</v>
      </c>
      <c r="L21" s="326">
        <v>0.18538456362290559</v>
      </c>
      <c r="M21" s="327">
        <v>20.699000000000002</v>
      </c>
      <c r="N21" s="328">
        <v>2.4560931296682593</v>
      </c>
      <c r="O21" s="328">
        <v>70.822959423995698</v>
      </c>
      <c r="P21" s="329">
        <v>87</v>
      </c>
      <c r="Q21" s="330">
        <v>73</v>
      </c>
      <c r="R21" s="330">
        <v>2105</v>
      </c>
    </row>
    <row r="22" spans="1:18" ht="16.5">
      <c r="A22" s="319" t="s">
        <v>116</v>
      </c>
      <c r="B22" s="320" t="s">
        <v>387</v>
      </c>
      <c r="C22" s="321" t="s">
        <v>67</v>
      </c>
      <c r="D22" s="322">
        <v>0.8019047619047619</v>
      </c>
      <c r="E22" s="323">
        <v>8874</v>
      </c>
      <c r="F22" s="224" t="s">
        <v>119</v>
      </c>
      <c r="G22" s="324" t="s">
        <v>365</v>
      </c>
      <c r="H22" s="325">
        <v>1</v>
      </c>
      <c r="I22" s="225">
        <v>639.779</v>
      </c>
      <c r="J22" s="326">
        <v>3.0469445015449421E-2</v>
      </c>
      <c r="K22" s="326">
        <v>0.49181155903013579</v>
      </c>
      <c r="L22" s="326">
        <v>0.1531778942416053</v>
      </c>
      <c r="M22" s="327">
        <v>21.75</v>
      </c>
      <c r="N22" s="328">
        <v>1.2504317897273902</v>
      </c>
      <c r="O22" s="328">
        <v>63.615717302380979</v>
      </c>
      <c r="P22" s="329">
        <v>31</v>
      </c>
      <c r="Q22" s="330">
        <v>8</v>
      </c>
      <c r="R22" s="330">
        <v>407</v>
      </c>
    </row>
    <row r="23" spans="1:18" ht="16.5">
      <c r="A23" s="319" t="s">
        <v>116</v>
      </c>
      <c r="B23" s="320" t="s">
        <v>278</v>
      </c>
      <c r="C23" s="321" t="s">
        <v>70</v>
      </c>
      <c r="D23" s="322">
        <v>0.78909090909090918</v>
      </c>
      <c r="E23" s="323">
        <v>4255</v>
      </c>
      <c r="F23" s="224" t="s">
        <v>118</v>
      </c>
      <c r="G23" s="324" t="s">
        <v>283</v>
      </c>
      <c r="H23" s="325">
        <v>1</v>
      </c>
      <c r="I23" s="225">
        <v>2668.6689999999999</v>
      </c>
      <c r="J23" s="326">
        <v>2.65774854168794E-2</v>
      </c>
      <c r="K23" s="326">
        <v>0.26232097339228028</v>
      </c>
      <c r="L23" s="326">
        <v>9.7801563251193768E-2</v>
      </c>
      <c r="M23" s="327">
        <v>23.129000000000001</v>
      </c>
      <c r="N23" s="328">
        <v>0</v>
      </c>
      <c r="O23" s="328">
        <v>5.4708920439365096</v>
      </c>
      <c r="P23" s="329">
        <v>7</v>
      </c>
      <c r="Q23" s="330">
        <v>0</v>
      </c>
      <c r="R23" s="330">
        <v>146</v>
      </c>
    </row>
    <row r="24" spans="1:18" ht="16.5">
      <c r="A24" s="319" t="s">
        <v>116</v>
      </c>
      <c r="B24" s="320" t="s">
        <v>207</v>
      </c>
      <c r="C24" s="321" t="s">
        <v>67</v>
      </c>
      <c r="D24" s="322">
        <v>0.83721980682246566</v>
      </c>
      <c r="E24" s="323">
        <v>9972</v>
      </c>
      <c r="F24" s="224" t="s">
        <v>118</v>
      </c>
      <c r="G24" s="324" t="s">
        <v>185</v>
      </c>
      <c r="H24" s="325">
        <v>6</v>
      </c>
      <c r="I24" s="225">
        <v>2210.5</v>
      </c>
      <c r="J24" s="326">
        <v>1.5874090554696001E-2</v>
      </c>
      <c r="K24" s="326">
        <v>0.38881056135281628</v>
      </c>
      <c r="L24" s="326">
        <v>0.16466862700746437</v>
      </c>
      <c r="M24" s="327">
        <v>22.812000000000001</v>
      </c>
      <c r="N24" s="328">
        <v>4.5238633793259445E-2</v>
      </c>
      <c r="O24" s="328">
        <v>7.2381814069215107</v>
      </c>
      <c r="P24" s="329">
        <v>46</v>
      </c>
      <c r="Q24" s="330">
        <v>1</v>
      </c>
      <c r="R24" s="330">
        <v>160</v>
      </c>
    </row>
    <row r="25" spans="1:18" ht="16.5">
      <c r="A25" s="319" t="s">
        <v>116</v>
      </c>
      <c r="B25" s="320" t="s">
        <v>212</v>
      </c>
      <c r="C25" s="321" t="s">
        <v>67</v>
      </c>
      <c r="D25" s="322">
        <v>0.84799999999999998</v>
      </c>
      <c r="E25" s="323">
        <v>2784</v>
      </c>
      <c r="F25" s="224" t="s">
        <v>118</v>
      </c>
      <c r="G25" s="324" t="s">
        <v>187</v>
      </c>
      <c r="H25" s="325">
        <v>1</v>
      </c>
      <c r="I25" s="225">
        <v>2073.665</v>
      </c>
      <c r="J25" s="326">
        <v>1.8455311137606456E-2</v>
      </c>
      <c r="K25" s="326">
        <v>0.28984466497345696</v>
      </c>
      <c r="L25" s="326">
        <v>0.10609235339362916</v>
      </c>
      <c r="M25" s="327">
        <v>21.587</v>
      </c>
      <c r="N25" s="328">
        <v>4.8223796997104162E-2</v>
      </c>
      <c r="O25" s="328">
        <v>12.104173046273145</v>
      </c>
      <c r="P25" s="329">
        <v>12</v>
      </c>
      <c r="Q25" s="330">
        <v>1</v>
      </c>
      <c r="R25" s="330">
        <v>251</v>
      </c>
    </row>
    <row r="26" spans="1:18" ht="16.5">
      <c r="A26" s="319" t="s">
        <v>116</v>
      </c>
      <c r="B26" s="320" t="s">
        <v>292</v>
      </c>
      <c r="C26" s="321" t="s">
        <v>70</v>
      </c>
      <c r="D26" s="322">
        <v>0.72363636363636363</v>
      </c>
      <c r="E26" s="323">
        <v>8898</v>
      </c>
      <c r="F26" s="224" t="s">
        <v>117</v>
      </c>
      <c r="G26" s="324" t="s">
        <v>173</v>
      </c>
      <c r="H26" s="325">
        <v>1</v>
      </c>
      <c r="I26" s="225">
        <v>662.29100000000005</v>
      </c>
      <c r="J26" s="326">
        <v>2.1239990532305953E-2</v>
      </c>
      <c r="K26" s="326">
        <v>0.49829857982764342</v>
      </c>
      <c r="L26" s="326">
        <v>0.10871354132850966</v>
      </c>
      <c r="M26" s="327">
        <v>25.565999999999999</v>
      </c>
      <c r="N26" s="328" t="s">
        <v>318</v>
      </c>
      <c r="O26" s="328" t="s">
        <v>318</v>
      </c>
      <c r="P26" s="329">
        <v>15</v>
      </c>
      <c r="Q26" s="330">
        <v>25</v>
      </c>
      <c r="R26" s="330">
        <v>668</v>
      </c>
    </row>
    <row r="27" spans="1:18" ht="16.5">
      <c r="A27" s="319" t="s">
        <v>116</v>
      </c>
      <c r="B27" s="320" t="s">
        <v>215</v>
      </c>
      <c r="C27" s="321" t="s">
        <v>70</v>
      </c>
      <c r="D27" s="322">
        <v>0.68240000000000001</v>
      </c>
      <c r="E27" s="323">
        <v>7178</v>
      </c>
      <c r="F27" s="224" t="s">
        <v>120</v>
      </c>
      <c r="G27" s="324" t="s">
        <v>171</v>
      </c>
      <c r="H27" s="325">
        <v>1</v>
      </c>
      <c r="I27" s="225">
        <v>1166.511</v>
      </c>
      <c r="J27" s="326">
        <v>1.7954281332750927E-2</v>
      </c>
      <c r="K27" s="326">
        <v>0.3660913159162375</v>
      </c>
      <c r="L27" s="326">
        <v>0.16287887555282377</v>
      </c>
      <c r="M27" s="327">
        <v>19.917000000000002</v>
      </c>
      <c r="N27" s="328">
        <v>0.60008006782619283</v>
      </c>
      <c r="O27" s="328">
        <v>10.372812600995619</v>
      </c>
      <c r="P27" s="329">
        <v>4</v>
      </c>
      <c r="Q27" s="330">
        <v>7</v>
      </c>
      <c r="R27" s="330">
        <v>121</v>
      </c>
    </row>
    <row r="28" spans="1:18" ht="16.5">
      <c r="A28" s="319" t="s">
        <v>116</v>
      </c>
      <c r="B28" s="320" t="s">
        <v>223</v>
      </c>
      <c r="C28" s="321" t="s">
        <v>67</v>
      </c>
      <c r="D28" s="322">
        <v>0.83412022214148251</v>
      </c>
      <c r="E28" s="323">
        <v>276</v>
      </c>
      <c r="F28" s="224" t="s">
        <v>259</v>
      </c>
      <c r="G28" s="324" t="s">
        <v>238</v>
      </c>
      <c r="H28" s="325">
        <v>2</v>
      </c>
      <c r="I28" s="225">
        <v>1799.299</v>
      </c>
      <c r="J28" s="326">
        <v>1.891816059181833E-2</v>
      </c>
      <c r="K28" s="326">
        <v>0.44137583196580699</v>
      </c>
      <c r="L28" s="326">
        <v>0.230089607119217</v>
      </c>
      <c r="M28" s="327">
        <v>20.613</v>
      </c>
      <c r="N28" s="328">
        <v>1.278275595106761</v>
      </c>
      <c r="O28" s="328">
        <v>36.458643060436316</v>
      </c>
      <c r="P28" s="329">
        <v>45</v>
      </c>
      <c r="Q28" s="330">
        <v>23</v>
      </c>
      <c r="R28" s="330">
        <v>656</v>
      </c>
    </row>
    <row r="29" spans="1:18" ht="16.5">
      <c r="A29" s="319" t="s">
        <v>116</v>
      </c>
      <c r="B29" s="320" t="s">
        <v>230</v>
      </c>
      <c r="C29" s="321" t="s">
        <v>70</v>
      </c>
      <c r="D29" s="322">
        <v>0.78909090909090907</v>
      </c>
      <c r="E29" s="323">
        <v>7935</v>
      </c>
      <c r="F29" s="224" t="s">
        <v>119</v>
      </c>
      <c r="G29" s="324" t="s">
        <v>193</v>
      </c>
      <c r="H29" s="325">
        <v>1</v>
      </c>
      <c r="I29" s="225">
        <v>1804.259</v>
      </c>
      <c r="J29" s="326">
        <v>1.0778550371441112E-2</v>
      </c>
      <c r="K29" s="326">
        <v>0.48976565194913851</v>
      </c>
      <c r="L29" s="326">
        <v>0.18955150008951044</v>
      </c>
      <c r="M29" s="327">
        <v>20.344000000000001</v>
      </c>
      <c r="N29" s="328" t="s">
        <v>318</v>
      </c>
      <c r="O29" s="328" t="s">
        <v>318</v>
      </c>
      <c r="P29" s="329">
        <v>80</v>
      </c>
      <c r="Q29" s="330">
        <v>51</v>
      </c>
      <c r="R29" s="330">
        <v>1509</v>
      </c>
    </row>
    <row r="30" spans="1:18" ht="16.5">
      <c r="A30" s="319" t="s">
        <v>116</v>
      </c>
      <c r="B30" s="320" t="s">
        <v>234</v>
      </c>
      <c r="C30" s="321" t="s">
        <v>70</v>
      </c>
      <c r="D30" s="322">
        <v>0.79695501815197078</v>
      </c>
      <c r="E30" s="323">
        <v>7573</v>
      </c>
      <c r="F30" s="224" t="s">
        <v>118</v>
      </c>
      <c r="G30" s="324" t="s">
        <v>187</v>
      </c>
      <c r="H30" s="325">
        <v>7</v>
      </c>
      <c r="I30" s="225">
        <v>1625.1619999999998</v>
      </c>
      <c r="J30" s="326">
        <v>1.4658739840392435E-2</v>
      </c>
      <c r="K30" s="326">
        <v>0.35873637839308953</v>
      </c>
      <c r="L30" s="326">
        <v>0.13414047338049992</v>
      </c>
      <c r="M30" s="327">
        <v>23.081</v>
      </c>
      <c r="N30" s="328">
        <v>0</v>
      </c>
      <c r="O30" s="328">
        <v>5.1071831608171987</v>
      </c>
      <c r="P30" s="329">
        <v>22</v>
      </c>
      <c r="Q30" s="330">
        <v>0</v>
      </c>
      <c r="R30" s="330">
        <v>83</v>
      </c>
    </row>
  </sheetData>
  <phoneticPr fontId="2" type="noConversion"/>
  <conditionalFormatting sqref="C14:D3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2025-01-02T09:23:13Z</dcterms:modified>
</cp:coreProperties>
</file>