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20889441-D7F0-49B1-A1EB-9B65D8EA040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명단'!$A$13:$R$37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운전자별!$A$1:$R$79</definedName>
    <definedName name="_xlnm.Print_Area" localSheetId="1">종합!$A$1:$L$180</definedName>
    <definedName name="_xlnm.Print_Area" localSheetId="3">차량별!$A$1:$T$35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F24" i="60" l="1"/>
  <c r="F16" i="60"/>
  <c r="F14" i="60"/>
  <c r="F19" i="60"/>
  <c r="F11" i="60"/>
  <c r="F18" i="60"/>
  <c r="F26" i="60"/>
  <c r="F22" i="60"/>
  <c r="F21" i="60"/>
  <c r="F13" i="60"/>
  <c r="F10" i="60"/>
  <c r="F28" i="60"/>
  <c r="F12" i="60"/>
  <c r="F32" i="60"/>
  <c r="F34" i="60"/>
  <c r="F33" i="60"/>
  <c r="F30" i="60"/>
  <c r="F35" i="60"/>
  <c r="F8" i="60"/>
  <c r="F23" i="60"/>
  <c r="F27" i="60"/>
  <c r="F29" i="60"/>
  <c r="F17" i="60"/>
  <c r="F9" i="60"/>
  <c r="F25" i="60"/>
  <c r="F15" i="60"/>
  <c r="F20" i="60"/>
  <c r="F31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6" i="12" l="1"/>
  <c r="B171" i="12" l="1"/>
  <c r="I171" i="12" s="1"/>
  <c r="B172" i="12"/>
  <c r="B170" i="12"/>
  <c r="B169" i="12"/>
  <c r="E169" i="12" s="1"/>
  <c r="B167" i="12"/>
  <c r="B168" i="12"/>
  <c r="I170" i="12" l="1"/>
  <c r="G170" i="12"/>
  <c r="J10" i="12"/>
  <c r="J34" i="12" s="1"/>
  <c r="I57" i="12" a="1"/>
  <c r="G57" i="12" a="1"/>
  <c r="F57" i="12" a="1"/>
  <c r="H57" i="12" a="1"/>
  <c r="N57" i="12" a="1"/>
  <c r="E57" i="12" a="1"/>
  <c r="D57" i="12" a="1"/>
  <c r="H57" i="12" l="1"/>
  <c r="G57" i="12"/>
  <c r="D57" i="12"/>
  <c r="E57" i="12"/>
  <c r="I57" i="12"/>
  <c r="F57" i="12"/>
  <c r="N57" i="12"/>
  <c r="K57" i="12" s="1" a="1"/>
  <c r="K57" i="12" s="1"/>
  <c r="J57" i="12" a="1"/>
  <c r="J5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68" i="12" l="1"/>
  <c r="D171" i="12"/>
  <c r="G168" i="12"/>
  <c r="F171" i="12"/>
  <c r="G171" i="12"/>
  <c r="G169" i="12"/>
  <c r="E171" i="12"/>
  <c r="I168" i="12"/>
  <c r="H171" i="12"/>
  <c r="J171" i="12"/>
  <c r="H168" i="12"/>
  <c r="H170" i="12"/>
  <c r="I166" i="12"/>
  <c r="J169" i="12"/>
  <c r="H167" i="12"/>
  <c r="J166" i="12"/>
  <c r="I169" i="12"/>
  <c r="D170" i="12"/>
  <c r="G167" i="12"/>
  <c r="E166" i="12"/>
  <c r="H169" i="12"/>
  <c r="D172" i="12"/>
  <c r="D166" i="12"/>
  <c r="E168" i="12"/>
  <c r="H172" i="12"/>
  <c r="F167" i="12"/>
  <c r="F169" i="12"/>
  <c r="J172" i="12"/>
  <c r="E167" i="12"/>
  <c r="D169" i="12"/>
  <c r="F166" i="12"/>
  <c r="J168" i="12"/>
  <c r="J170" i="12"/>
  <c r="E172" i="12"/>
  <c r="D167" i="12"/>
  <c r="D168" i="12"/>
  <c r="I172" i="12"/>
  <c r="J167" i="12"/>
  <c r="H166" i="12"/>
  <c r="F170" i="12"/>
  <c r="G172" i="12"/>
  <c r="G166" i="12"/>
  <c r="I167" i="12"/>
  <c r="E170" i="12"/>
  <c r="F17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<sst xmlns="http://schemas.openxmlformats.org/spreadsheetml/2006/main" count="2391" uniqueCount="502">
  <si>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</si>
  <si>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</si>
  <si>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</si>
  <si>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</si>
  <si>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</si>
  <si>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</si>
  <si>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</si>
  <si>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</si>
  <si>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</si>
  <si>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</si>
  <si>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</si>
  <si>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</si>
  <si>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</si>
  <si>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</si>
  <si>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</si>
  <si>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</si>
  <si>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</si>
  <si>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</si>
  <si>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</si>
  <si>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</si>
  <si>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</si>
  <si>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</si>
  <si>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</si>
  <si>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</si>
  <si>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</si>
  <si>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</si>
  <si>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</si>
  <si>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</si>
  <si>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</si>
  <si>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</si>
  <si>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</si>
  <si>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</si>
  <si>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</si>
  <si>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</si>
  <si>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</si>
  <si>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</si>
  <si>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</si>
  <si>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</si>
  <si>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</si>
  <si>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</si>
  <si>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</si>
  <si>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</si>
  <si>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</si>
  <si>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</si>
  <si>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</si>
  <si>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</si>
  <si>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</si>
  <si>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</si>
  <si>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</si>
  <si>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</si>
  <si>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</si>
  <si>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</si>
  <si>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</si>
  <si>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</si>
  <si>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</si>
  <si>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</si>
  <si>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</si>
  <si>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</si>
  <si>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</si>
  <si>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</si>
  <si>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</si>
  <si>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</si>
  <si>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</si>
  <si>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</si>
  <si>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</si>
  <si>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</si>
  <si>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</si>
  <si>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</si>
  <si>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</si>
  <si>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</si>
  <si>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</si>
  <si>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</si>
  <si>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</si>
  <si>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</si>
  <si>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</si>
  <si>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</si>
  <si>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</si>
  <si>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</si>
  <si>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</si>
  <si>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</si>
  <si>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</si>
  <si>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</si>
  <si>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</si>
  <si>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</si>
  <si>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</si>
  <si>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</si>
  <si>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</si>
  <si>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</si>
  <si>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</si>
  <si>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</si>
  <si>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</si>
  <si>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</si>
  <si>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</si>
  <si>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</si>
  <si>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</si>
  <si>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</si>
  <si>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</si>
  <si>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</si>
  <si>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</si>
  <si>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</si>
  <si>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</si>
  <si>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</si>
  <si>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</si>
  <si>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</si>
  <si>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</si>
  <si>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</si>
  <si>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</si>
  <si>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</si>
  <si>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</si>
  <si>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</si>
  <si>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</si>
  <si>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</si>
  <si>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</si>
  <si>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</si>
  <si>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</si>
  <si>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</si>
  <si>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</si>
  <si>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</si>
  <si>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영종운수</t>
  </si>
  <si>
    <t>202</t>
  </si>
  <si>
    <t>203</t>
  </si>
  <si>
    <t>205</t>
  </si>
  <si>
    <t>222</t>
  </si>
  <si>
    <t>e음13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</si>
  <si>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</si>
  <si>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</si>
  <si>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</si>
  <si>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</si>
  <si>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</si>
  <si>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</si>
  <si>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</si>
  <si>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</si>
  <si>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</si>
  <si>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</si>
  <si>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</si>
  <si>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</si>
  <si>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</si>
  <si>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</si>
  <si>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</si>
  <si>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</si>
  <si>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</si>
  <si>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</si>
  <si>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</si>
  <si>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</si>
  <si>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</si>
  <si>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</si>
  <si>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</si>
  <si>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</si>
  <si>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</si>
  <si>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</si>
  <si>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</si>
  <si>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</si>
  <si>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</si>
  <si>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</si>
  <si>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</si>
  <si>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</si>
  <si>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</si>
  <si>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</si>
  <si>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</si>
  <si>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</si>
  <si>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</si>
  <si>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</si>
  <si>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</si>
  <si>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</si>
  <si>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</si>
  <si>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</si>
  <si>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중형</t>
  </si>
  <si>
    <t>최대주행거리</t>
  </si>
  <si>
    <t>[TIP!!] 특별관리 운행사원 관리하려면?</t>
  </si>
  <si>
    <t>저상</t>
  </si>
  <si>
    <t>김영준</t>
  </si>
  <si>
    <t>이명희</t>
  </si>
  <si>
    <t>이재식</t>
  </si>
  <si>
    <t>70바2205</t>
  </si>
  <si>
    <t>202202</t>
  </si>
  <si>
    <t>영종운수202C2</t>
  </si>
  <si>
    <t>70바2259</t>
  </si>
  <si>
    <t>70바2311</t>
  </si>
  <si>
    <t>70바2514</t>
  </si>
  <si>
    <t>영종운수202D1</t>
  </si>
  <si>
    <t>71바7511</t>
  </si>
  <si>
    <t>71바7512</t>
  </si>
  <si>
    <t>영종운수202B2</t>
  </si>
  <si>
    <t>73아1213</t>
  </si>
  <si>
    <t>73아1216</t>
  </si>
  <si>
    <t>영종운수202B1</t>
  </si>
  <si>
    <t>73아1240</t>
  </si>
  <si>
    <t>영종운수202S1</t>
  </si>
  <si>
    <t>73아1242</t>
  </si>
  <si>
    <t>73아1256</t>
  </si>
  <si>
    <t>73아1278</t>
  </si>
  <si>
    <t>73아1280</t>
  </si>
  <si>
    <t>73아1281</t>
  </si>
  <si>
    <t>73아1282</t>
  </si>
  <si>
    <t>70바2212</t>
  </si>
  <si>
    <t>WC</t>
  </si>
  <si>
    <t>70바2269</t>
  </si>
  <si>
    <t>70바2526</t>
  </si>
  <si>
    <t>70바2546</t>
  </si>
  <si>
    <t>71바7513</t>
  </si>
  <si>
    <t>71바7514</t>
  </si>
  <si>
    <t>73아1218</t>
  </si>
  <si>
    <t>73아1238</t>
  </si>
  <si>
    <t>70바2512</t>
  </si>
  <si>
    <t>71바7516</t>
  </si>
  <si>
    <t>73아1209</t>
  </si>
  <si>
    <t>73아1568</t>
  </si>
  <si>
    <t>김길수</t>
  </si>
  <si>
    <t>김낙훈</t>
  </si>
  <si>
    <t>김덕수</t>
  </si>
  <si>
    <t>김만수</t>
  </si>
  <si>
    <t>김보람</t>
  </si>
  <si>
    <t>김영태</t>
  </si>
  <si>
    <t>김용석</t>
  </si>
  <si>
    <t>김제학</t>
  </si>
  <si>
    <t>김지현</t>
  </si>
  <si>
    <t>김진호</t>
  </si>
  <si>
    <t>김홍철</t>
  </si>
  <si>
    <t>노형준</t>
  </si>
  <si>
    <t>박기정</t>
  </si>
  <si>
    <t>박상우</t>
  </si>
  <si>
    <t>박준규</t>
  </si>
  <si>
    <t>박준서</t>
  </si>
  <si>
    <t>백승철</t>
  </si>
  <si>
    <t>선경호</t>
  </si>
  <si>
    <t>성민철</t>
  </si>
  <si>
    <t>송영선</t>
  </si>
  <si>
    <t>신감찬</t>
  </si>
  <si>
    <t>안기태</t>
  </si>
  <si>
    <t>안병윤</t>
  </si>
  <si>
    <t>안춘근</t>
  </si>
  <si>
    <t>원재영</t>
  </si>
  <si>
    <t>유지훈</t>
  </si>
  <si>
    <t>이대범</t>
  </si>
  <si>
    <t>이상현</t>
  </si>
  <si>
    <t>이은영</t>
  </si>
  <si>
    <t>73아1210</t>
  </si>
  <si>
    <t>이주철</t>
  </si>
  <si>
    <t>이준복</t>
  </si>
  <si>
    <t>이향철</t>
  </si>
  <si>
    <t>이효진</t>
  </si>
  <si>
    <t>장경석</t>
  </si>
  <si>
    <t>장용민</t>
  </si>
  <si>
    <t>전원배</t>
  </si>
  <si>
    <t>정완구</t>
  </si>
  <si>
    <t>조선민</t>
  </si>
  <si>
    <t>조시형</t>
  </si>
  <si>
    <t>조종만</t>
  </si>
  <si>
    <t>최규철</t>
  </si>
  <si>
    <t>최성관</t>
  </si>
  <si>
    <t>한송민</t>
  </si>
  <si>
    <t>허지선</t>
  </si>
  <si>
    <t>영종운수</t>
    <phoneticPr fontId="3" type="noConversion"/>
  </si>
  <si>
    <t>영종운수202F1</t>
  </si>
  <si>
    <t>최영길</t>
  </si>
  <si>
    <t>김지훈</t>
  </si>
  <si>
    <t>한형구</t>
  </si>
  <si>
    <t>=</t>
  </si>
  <si>
    <t>0%(0명)</t>
  </si>
  <si>
    <t>13%(1명)</t>
  </si>
  <si>
    <t>인천전체</t>
  </si>
  <si>
    <t>개선율(유카전)</t>
  </si>
  <si>
    <t>영종운수202A1</t>
  </si>
  <si>
    <t>73아1220</t>
  </si>
  <si>
    <t>영종운수202C1</t>
  </si>
  <si>
    <t>영종운수202B3</t>
  </si>
  <si>
    <t>영종운수202F2</t>
  </si>
  <si>
    <t>203203</t>
  </si>
  <si>
    <t>영종운수203F2</t>
  </si>
  <si>
    <t>영종운수203F1</t>
  </si>
  <si>
    <t>영종운수203D1</t>
  </si>
  <si>
    <t>205205</t>
  </si>
  <si>
    <t>222222</t>
  </si>
  <si>
    <t>예비예비</t>
  </si>
  <si>
    <t>e음13e음13</t>
  </si>
  <si>
    <t>김광철</t>
  </si>
  <si>
    <t>순위</t>
  </si>
  <si>
    <t>김구선</t>
  </si>
  <si>
    <t>박희수</t>
  </si>
  <si>
    <t>양수모</t>
  </si>
  <si>
    <t>양필석</t>
  </si>
  <si>
    <t>최진호</t>
  </si>
  <si>
    <t>남도관</t>
  </si>
  <si>
    <t>조원준</t>
  </si>
  <si>
    <t>주치만</t>
  </si>
  <si>
    <t>▲</t>
  </si>
  <si>
    <t>영종운수202B4</t>
  </si>
  <si>
    <t>영종운수202A2</t>
  </si>
  <si>
    <t>영종운수203B1</t>
  </si>
  <si>
    <t>영종운수203D2</t>
  </si>
  <si>
    <t>영종운수203D3</t>
  </si>
  <si>
    <t>25%(2명)</t>
  </si>
  <si>
    <t>73아9158</t>
  </si>
  <si>
    <t>73아9159</t>
  </si>
  <si>
    <t>최낙동</t>
  </si>
  <si>
    <t>e음16</t>
  </si>
  <si>
    <t>영종운수202C3</t>
  </si>
  <si>
    <t>e음16e음16</t>
  </si>
  <si>
    <t>영종운수e음16A1</t>
  </si>
  <si>
    <t>100%(2명)</t>
  </si>
  <si>
    <t>영종운수202D2</t>
  </si>
  <si>
    <t>▽</t>
  </si>
  <si>
    <t>영종운수202S2</t>
  </si>
  <si>
    <t>영종운수202B5</t>
  </si>
  <si>
    <t>영종운수203A1</t>
  </si>
  <si>
    <t>영종운수205B1</t>
  </si>
  <si>
    <t>영종운수205B2</t>
  </si>
  <si>
    <t>영종운수e음13B1</t>
  </si>
  <si>
    <t>강동진</t>
  </si>
  <si>
    <t>김윤덕</t>
  </si>
  <si>
    <t>남정수</t>
  </si>
  <si>
    <t>박승원</t>
  </si>
  <si>
    <t>배효민</t>
  </si>
  <si>
    <t>백정현</t>
  </si>
  <si>
    <t>송주현</t>
  </si>
  <si>
    <t>이민규</t>
  </si>
  <si>
    <t>이상호</t>
  </si>
  <si>
    <t>이승국</t>
  </si>
  <si>
    <t>정영진</t>
  </si>
  <si>
    <t>황종석</t>
  </si>
  <si>
    <t>100%(1명)</t>
  </si>
  <si>
    <t>13%(2명)</t>
  </si>
  <si>
    <t>31%(5명)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</si>
  <si>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</si>
  <si>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</si>
  <si>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</si>
  <si>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</si>
  <si>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</si>
  <si>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</si>
  <si>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</si>
  <si>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</si>
  <si>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예비예비D</t>
  </si>
  <si>
    <t>NEW</t>
  </si>
  <si>
    <t>new</t>
  </si>
  <si>
    <t>202202B</t>
  </si>
  <si>
    <t>영종운수202B7</t>
  </si>
  <si>
    <t>e음16e음16B</t>
  </si>
  <si>
    <t>영종운수e음16B1</t>
  </si>
  <si>
    <t>-</t>
  </si>
  <si>
    <t>203203D</t>
  </si>
  <si>
    <t>202202F</t>
  </si>
  <si>
    <t>203203F</t>
  </si>
  <si>
    <t>영종운수202B6</t>
  </si>
  <si>
    <t>202202S</t>
  </si>
  <si>
    <t>203203C</t>
  </si>
  <si>
    <t>영종운수203C1</t>
  </si>
  <si>
    <t>203203S</t>
  </si>
  <si>
    <t>영종운수203S2</t>
  </si>
  <si>
    <t>영종운수202S3</t>
  </si>
  <si>
    <t>222222S</t>
  </si>
  <si>
    <t>영종운수222S1</t>
  </si>
  <si>
    <t>영종운수203F6</t>
  </si>
  <si>
    <t>영종운수202B12</t>
  </si>
  <si>
    <t>203203B</t>
  </si>
  <si>
    <t>영종운수203B2</t>
  </si>
  <si>
    <t>영종운수202S9</t>
  </si>
  <si>
    <t>205205B</t>
  </si>
  <si>
    <t>202202A</t>
  </si>
  <si>
    <t>202202D</t>
  </si>
  <si>
    <t>영종운수202D3</t>
  </si>
  <si>
    <t>영종운수203S1</t>
  </si>
  <si>
    <t>영종운수203C3</t>
  </si>
  <si>
    <t>영종운수202S7</t>
  </si>
  <si>
    <t>202202C</t>
  </si>
  <si>
    <t>영종운수202C6</t>
  </si>
  <si>
    <t>영종운수202B10</t>
  </si>
  <si>
    <t>영종운수202B8</t>
  </si>
  <si>
    <t>영종운수203B3</t>
  </si>
  <si>
    <t>영종운수202S4</t>
  </si>
  <si>
    <t>영종운수202B14</t>
  </si>
  <si>
    <t>영종운수202S5</t>
  </si>
  <si>
    <t>영종운수203F3</t>
  </si>
  <si>
    <t>영종운수202S6</t>
  </si>
  <si>
    <t>영종운수202S8</t>
  </si>
  <si>
    <t>영종운수202F5</t>
  </si>
  <si>
    <t>영종운수202B11</t>
  </si>
  <si>
    <t>영종운수203B4</t>
  </si>
  <si>
    <t>영종운수202F3</t>
  </si>
  <si>
    <t>영종운수202D4</t>
  </si>
  <si>
    <t>영종운수202A3</t>
  </si>
  <si>
    <t>영종운수202C5</t>
  </si>
  <si>
    <t>영종운수203C2</t>
  </si>
  <si>
    <t>영종운수202C4</t>
  </si>
  <si>
    <t>영종운수203F4</t>
  </si>
  <si>
    <t>영종운수202B13</t>
  </si>
  <si>
    <t>e음16e음16S</t>
  </si>
  <si>
    <t>영종운수e음16S1</t>
  </si>
  <si>
    <t>영종운수203F5</t>
  </si>
  <si>
    <t>영종운수202B9</t>
  </si>
  <si>
    <t>영종운수202F4</t>
  </si>
  <si>
    <t>분석기간: 24.12.01-24.12.31</t>
    <phoneticPr fontId="3" type="noConversion"/>
  </si>
  <si>
    <t>24'12</t>
    <phoneticPr fontId="3" type="noConversion"/>
  </si>
  <si>
    <t>조문기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</si>
  <si>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</si>
  <si>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</si>
  <si>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</si>
  <si>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</si>
  <si>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5262185505.244</t>
  </si>
  <si>
    <t>영종운수203D5</t>
  </si>
  <si>
    <t>5262773798.286</t>
  </si>
  <si>
    <t>5268658598.725</t>
  </si>
  <si>
    <t>52689083819.476</t>
  </si>
  <si>
    <t>52677822747.97</t>
  </si>
  <si>
    <t>52669003408.183</t>
  </si>
  <si>
    <t>52665293555.079</t>
  </si>
  <si>
    <t>52611904265.611</t>
  </si>
  <si>
    <t>5264233728.302</t>
  </si>
  <si>
    <t>52676717092.516</t>
  </si>
  <si>
    <t>222222B</t>
  </si>
  <si>
    <t>영종운수222B1</t>
  </si>
  <si>
    <t>5266710805.743</t>
  </si>
  <si>
    <t>5266800646.635</t>
  </si>
  <si>
    <t>52680063635.158</t>
  </si>
  <si>
    <t>김준영</t>
  </si>
  <si>
    <t>52649993993.068</t>
  </si>
  <si>
    <t>52644823782.907</t>
  </si>
  <si>
    <t>5265504978.983</t>
  </si>
  <si>
    <t>52692993829.078</t>
  </si>
  <si>
    <t>김태경</t>
  </si>
  <si>
    <t>5261149643.894</t>
  </si>
  <si>
    <t>5262884210.048</t>
  </si>
  <si>
    <t>52629833863.986</t>
  </si>
  <si>
    <t>5267469364.51</t>
  </si>
  <si>
    <t>영종운수222B2</t>
  </si>
  <si>
    <t>52620003652.16</t>
  </si>
  <si>
    <t>52681974793.335</t>
  </si>
  <si>
    <t>52629494020.264</t>
  </si>
  <si>
    <t>526842382.263</t>
  </si>
  <si>
    <t>52624513873.33</t>
  </si>
  <si>
    <t>5265571790.39</t>
  </si>
  <si>
    <t>52623781179.861</t>
  </si>
  <si>
    <t>영종운수예비D6</t>
  </si>
  <si>
    <t>526872427.809</t>
  </si>
  <si>
    <t>영종운수202A4</t>
  </si>
  <si>
    <t>52613134053.406</t>
  </si>
  <si>
    <t>5268823992.88</t>
  </si>
  <si>
    <t>52611824636.107</t>
  </si>
  <si>
    <t>52672053965.561</t>
  </si>
  <si>
    <t>5266743979.24</t>
  </si>
  <si>
    <t>5263303934.945</t>
  </si>
  <si>
    <t>52667403643.212</t>
  </si>
  <si>
    <t>52622744068.877</t>
  </si>
  <si>
    <t>52622254322.934</t>
  </si>
  <si>
    <t>52672064441.25</t>
  </si>
  <si>
    <t>52654114377.457</t>
  </si>
  <si>
    <t>5261106218.29</t>
  </si>
  <si>
    <t>영종운수203D6</t>
  </si>
  <si>
    <t>52656534435.516</t>
  </si>
  <si>
    <t>52614633858.726</t>
  </si>
  <si>
    <t>52659743851.531</t>
  </si>
  <si>
    <t>52651703771.77</t>
  </si>
  <si>
    <t>5263421542.64</t>
  </si>
  <si>
    <t>52645374499.821</t>
  </si>
  <si>
    <t>5267246217.776</t>
  </si>
  <si>
    <t>5263013448.716</t>
  </si>
  <si>
    <t>52612823382.785</t>
  </si>
  <si>
    <t>영종운수203D4</t>
  </si>
  <si>
    <t>5261422911.133</t>
  </si>
  <si>
    <t>203203A</t>
  </si>
  <si>
    <t>52691193263.571</t>
  </si>
  <si>
    <t>52636533945.392</t>
  </si>
  <si>
    <t>52681173594.08</t>
  </si>
  <si>
    <t>5269129773.662</t>
  </si>
  <si>
    <t>222222C</t>
  </si>
  <si>
    <t>영종운수222C1</t>
  </si>
  <si>
    <t>52670803685.948</t>
  </si>
  <si>
    <t>52666171274.53</t>
  </si>
  <si>
    <t>52692323836.028</t>
  </si>
  <si>
    <t>5265823437.253</t>
  </si>
  <si>
    <t>52625894244.859</t>
  </si>
  <si>
    <t>영종운수202A6</t>
  </si>
  <si>
    <t>52624993211.215</t>
  </si>
  <si>
    <t>e음13e음13D</t>
  </si>
  <si>
    <t>영종운수e음13D1</t>
  </si>
  <si>
    <t>52677884616.505</t>
  </si>
  <si>
    <t>52616854758.458</t>
  </si>
  <si>
    <t>5262002515.699</t>
  </si>
  <si>
    <t>52653651099.606</t>
  </si>
  <si>
    <t>526416438.473</t>
  </si>
  <si>
    <t>52639591126.604</t>
  </si>
  <si>
    <t>52640663285.004</t>
  </si>
  <si>
    <t>5269493453.715</t>
  </si>
  <si>
    <t>5261430597.748</t>
  </si>
  <si>
    <t>52628004472.997</t>
  </si>
  <si>
    <t>영종운수202D5</t>
  </si>
  <si>
    <t>52670744059.59</t>
  </si>
  <si>
    <t>52684834386.469</t>
  </si>
  <si>
    <t>5261244657.188</t>
  </si>
  <si>
    <t>5267751397.168</t>
  </si>
  <si>
    <t>영종운수202A5</t>
  </si>
  <si>
    <t>이상</t>
  </si>
  <si>
    <t>영종운수203이상1</t>
  </si>
  <si>
    <t>영종운수예비D4</t>
  </si>
  <si>
    <t>13위/(32개사)</t>
  </si>
  <si>
    <t>대비</t>
  </si>
  <si>
    <t>15%(13명)</t>
  </si>
  <si>
    <t>11%(7명)</t>
  </si>
  <si>
    <t>29%(22명)</t>
  </si>
  <si>
    <t>14%(9명)</t>
  </si>
  <si>
    <t>16%(13명)</t>
  </si>
  <si>
    <t>14%(11명)</t>
  </si>
  <si>
    <t>50%(1명)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</si>
</sst>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4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85" fontId="37" fillId="0" borderId="0" xfId="0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51" fillId="13" borderId="0" xfId="0" applyFont="1" applyFill="1" applyAlignment="1">
      <alignment horizontal="center" vertical="center"/>
    </xf>
    <xf numFmtId="9" fontId="30" fillId="0" borderId="0" xfId="2" applyFont="1" applyFill="1" applyBorder="1">
      <alignment vertical="center"/>
    </xf>
    <xf numFmtId="184" fontId="9" fillId="0" borderId="0" xfId="1" applyNumberFormat="1" applyFont="1" applyFill="1" applyBorder="1">
      <alignment vertical="center"/>
    </xf>
    <xf numFmtId="186" fontId="54" fillId="0" borderId="0" xfId="562" applyFont="1" applyAlignment="1">
      <alignment horizontal="right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0">
    <cellStyle name="나쁨 2" xfId="568" xr:uid="{E0379D21-4FBA-4BBB-97E3-11B3420B0494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E7740893-83C5-4DCD-80ED-FB86D65D3E2B}"/>
    <cellStyle name="표준 2 4" xfId="3" xr:uid="{F025CCA9-607F-40C4-B9F4-A4606A80B63C}"/>
    <cellStyle name="표준 3" xfId="565" xr:uid="{60C4FBB4-F171-472B-9713-681973E66964}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영종운수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B-4ACB-AE8B-09FC4DB455A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09-486C-9DB8-37998E5C6C2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5D7-432D-BCB7-FC4F0F97E7D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46-41E8-938E-1A57A9D38A5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975-4663-A263-087AF74738D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7-463B-AEFA-95DDB870CD9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F06-4D4D-90EB-C32AB43425C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648-4C02-8E24-DE346300F2E4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648-4C02-8E24-DE346300F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2.2561611729832642</c:v>
                </c:pt>
                <c:pt idx="1">
                  <c:v>2.6623596633279356</c:v>
                </c:pt>
                <c:pt idx="2">
                  <c:v>2.6869503276308122</c:v>
                </c:pt>
                <c:pt idx="3">
                  <c:v>2.6240929219276077</c:v>
                </c:pt>
                <c:pt idx="4">
                  <c:v>2.6105942950474779</c:v>
                </c:pt>
                <c:pt idx="5">
                  <c:v>2.4347606867760438</c:v>
                </c:pt>
                <c:pt idx="6">
                  <c:v>2.3743564178505263</c:v>
                </c:pt>
                <c:pt idx="7">
                  <c:v>2.2786409038251123</c:v>
                </c:pt>
                <c:pt idx="8">
                  <c:v>2.3348896720895072</c:v>
                </c:pt>
                <c:pt idx="9">
                  <c:v>2.4979872725833236</c:v>
                </c:pt>
                <c:pt idx="10">
                  <c:v>2.4973576955753143</c:v>
                </c:pt>
                <c:pt idx="11">
                  <c:v>2.5164016100088977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0.15294117647058825</c:v>
                </c:pt>
                <c:pt idx="1">
                  <c:v>0.10588235294117647</c:v>
                </c:pt>
                <c:pt idx="2">
                  <c:v>0.29411764705882354</c:v>
                </c:pt>
                <c:pt idx="3">
                  <c:v>0.14117647058823529</c:v>
                </c:pt>
                <c:pt idx="4">
                  <c:v>0.16470588235294117</c:v>
                </c:pt>
                <c:pt idx="5">
                  <c:v>0.14117647058823529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종합!$M$78:$S$78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종합!$M$77:$S$77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종합!$M$76:$S$76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0.3125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종합!$M$75:$S$75</c:f>
              <c:numCache>
                <c:formatCode>0%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0.3125</c:v>
                </c:pt>
                <c:pt idx="3">
                  <c:v>1</c:v>
                </c:pt>
                <c:pt idx="4">
                  <c:v>0.5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종합!$M$74:$S$74</c:f>
              <c:numCache>
                <c:formatCode>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종합!$M$73:$S$73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  <c:pt idx="4">
                  <c:v>0</c:v>
                </c:pt>
                <c:pt idx="5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종합!$M$71:$S$71</c:f>
              <c:strCache>
                <c:ptCount val="6"/>
                <c:pt idx="0">
                  <c:v> e음16 </c:v>
                </c:pt>
                <c:pt idx="1">
                  <c:v> 205 </c:v>
                </c:pt>
                <c:pt idx="2">
                  <c:v> 202 </c:v>
                </c:pt>
                <c:pt idx="3">
                  <c:v> 222 </c:v>
                </c:pt>
                <c:pt idx="4">
                  <c:v> e음13 </c:v>
                </c:pt>
                <c:pt idx="5">
                  <c:v> 203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1165412</xdr:colOff>
      <xdr:row>24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750012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459442</xdr:colOff>
      <xdr:row>12</xdr:row>
      <xdr:rowOff>78442</xdr:rowOff>
    </xdr:from>
    <xdr:to>
      <xdr:col>6</xdr:col>
      <xdr:colOff>683560</xdr:colOff>
      <xdr:row>12</xdr:row>
      <xdr:rowOff>123264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3A13FBB-1E84-41C0-A0D8-EE51CEAD887F}"/>
            </a:ext>
          </a:extLst>
        </xdr:cNvPr>
        <xdr:cNvCxnSpPr/>
      </xdr:nvCxnSpPr>
      <xdr:spPr>
        <a:xfrm flipV="1">
          <a:off x="4997824" y="4011707"/>
          <a:ext cx="224118" cy="448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284632</xdr:colOff>
      <xdr:row>10</xdr:row>
      <xdr:rowOff>201705</xdr:rowOff>
    </xdr:from>
    <xdr:to>
      <xdr:col>6</xdr:col>
      <xdr:colOff>952502</xdr:colOff>
      <xdr:row>12</xdr:row>
      <xdr:rowOff>4483</xdr:rowOff>
    </xdr:to>
    <xdr:sp macro="" textlink="$K$22">
      <xdr:nvSpPr>
        <xdr:cNvPr id="19" name="TextBox 18">
          <a:extLst>
            <a:ext uri="{FF2B5EF4-FFF2-40B4-BE49-F238E27FC236}">
              <a16:creationId xmlns:a16="http://schemas.microsoft.com/office/drawing/2014/main" id="{8B54C80A-42DA-4160-90EE-33AB15B40DE9}"/>
            </a:ext>
          </a:extLst>
        </xdr:cNvPr>
        <xdr:cNvSpPr txBox="1"/>
      </xdr:nvSpPr>
      <xdr:spPr>
        <a:xfrm>
          <a:off x="4823014" y="3552264"/>
          <a:ext cx="667870" cy="38548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9004F7E-3CE0-4130-8DB9-3471B86CE4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4" width="13.140625" style="4" customWidth="1"/>
    <col min="5" max="5" width="13.28515625" style="4" customWidth="1"/>
    <col min="6" max="6" width="13.140625" style="4" customWidth="1"/>
    <col min="7" max="7" width="18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8" width="9.140625" style="2"/>
    <col min="29" max="30" width="9.140625" style="4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78" t="s">
        <v>390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92" t="s">
        <v>38</v>
      </c>
      <c r="D4" s="292"/>
      <c r="E4" s="61" t="s">
        <v>112</v>
      </c>
      <c r="F4" s="61" t="s">
        <v>64</v>
      </c>
      <c r="G4" s="275" t="s">
        <v>115</v>
      </c>
      <c r="H4" s="38"/>
      <c r="I4" s="38"/>
      <c r="J4" s="93" t="s">
        <v>35</v>
      </c>
      <c r="K4" s="93" t="s">
        <v>36</v>
      </c>
    </row>
    <row r="5" spans="1:28" ht="48.75" customHeight="1">
      <c r="B5" s="63" t="s">
        <v>391</v>
      </c>
      <c r="C5" s="293" t="s">
        <v>252</v>
      </c>
      <c r="D5" s="293"/>
      <c r="E5" s="62">
        <v>7</v>
      </c>
      <c r="F5" s="63">
        <v>34</v>
      </c>
      <c r="G5" s="242" t="s">
        <v>117</v>
      </c>
      <c r="H5" s="38"/>
      <c r="I5" s="38"/>
      <c r="J5" s="92" t="s">
        <v>50</v>
      </c>
      <c r="K5" s="91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9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87" t="s">
        <v>92</v>
      </c>
      <c r="I10" s="188" t="s">
        <v>93</v>
      </c>
      <c r="J10" s="189" t="str">
        <f>C5</f>
        <v>영종운수</v>
      </c>
      <c r="K10" s="190" t="s">
        <v>94</v>
      </c>
      <c r="X10" s="279"/>
      <c r="Z10" s="39"/>
      <c r="AA10" s="39"/>
      <c r="AB10" s="39"/>
    </row>
    <row r="11" spans="1:28" ht="23.25" customHeight="1" thickTop="1">
      <c r="G11" s="6"/>
      <c r="H11" s="260">
        <v>1</v>
      </c>
      <c r="I11" s="261">
        <v>2.0099999999999998</v>
      </c>
      <c r="J11" s="262">
        <v>2.2561611729832642</v>
      </c>
      <c r="K11" s="263"/>
      <c r="M11" s="2"/>
      <c r="Y11" s="280"/>
      <c r="Z11" s="281"/>
      <c r="AA11" s="276"/>
      <c r="AB11" s="39"/>
    </row>
    <row r="12" spans="1:28" ht="23.25" customHeight="1">
      <c r="G12" s="6"/>
      <c r="H12" s="264">
        <v>2</v>
      </c>
      <c r="I12" s="261">
        <v>2.3662575846193561</v>
      </c>
      <c r="J12" s="262">
        <v>2.6623596633279356</v>
      </c>
      <c r="K12" s="265">
        <v>0.18003965993598126</v>
      </c>
      <c r="M12" s="276"/>
      <c r="Y12" s="280"/>
      <c r="Z12" s="281"/>
      <c r="AA12" s="276"/>
      <c r="AB12" s="39"/>
    </row>
    <row r="13" spans="1:28" ht="23.25" customHeight="1">
      <c r="G13" s="6"/>
      <c r="H13" s="264">
        <v>3</v>
      </c>
      <c r="I13" s="261">
        <v>2.37</v>
      </c>
      <c r="J13" s="262">
        <v>2.6869503276308122</v>
      </c>
      <c r="K13" s="266">
        <v>9.2364170933008083E-3</v>
      </c>
      <c r="M13" s="276"/>
      <c r="Y13" s="280"/>
      <c r="Z13" s="281"/>
      <c r="AA13" s="276"/>
      <c r="AB13" s="39"/>
    </row>
    <row r="14" spans="1:28" ht="23.25" customHeight="1">
      <c r="G14" s="6"/>
      <c r="H14" s="264">
        <v>4</v>
      </c>
      <c r="I14" s="261">
        <v>2.33</v>
      </c>
      <c r="J14" s="262">
        <v>2.6240929219276077</v>
      </c>
      <c r="K14" s="266">
        <v>-2.3393586794970056E-2</v>
      </c>
      <c r="M14" s="276"/>
      <c r="Y14" s="280"/>
      <c r="Z14" s="281"/>
      <c r="AA14" s="276"/>
      <c r="AB14" s="39"/>
    </row>
    <row r="15" spans="1:28" ht="23.25" customHeight="1">
      <c r="G15" s="6"/>
      <c r="H15" s="264">
        <v>5</v>
      </c>
      <c r="I15" s="261">
        <v>2.2850259626150282</v>
      </c>
      <c r="J15" s="262">
        <v>2.6105942950474779</v>
      </c>
      <c r="K15" s="266">
        <v>-5.1441116156107913E-3</v>
      </c>
      <c r="M15" s="276"/>
      <c r="Y15" s="280"/>
      <c r="Z15" s="281"/>
      <c r="AA15" s="276"/>
      <c r="AB15" s="39"/>
    </row>
    <row r="16" spans="1:28" ht="23.25" customHeight="1">
      <c r="G16" s="6"/>
      <c r="H16" s="264">
        <v>6</v>
      </c>
      <c r="I16" s="261">
        <v>2.0664933427553414</v>
      </c>
      <c r="J16" s="262">
        <v>2.4347606867760438</v>
      </c>
      <c r="K16" s="266">
        <v>-6.7353862147406685E-2</v>
      </c>
      <c r="M16" s="276"/>
      <c r="Y16" s="280"/>
      <c r="Z16" s="281"/>
      <c r="AA16" s="276"/>
      <c r="AB16" s="39"/>
    </row>
    <row r="17" spans="2:28" ht="23.25" customHeight="1">
      <c r="G17" s="6"/>
      <c r="H17" s="264">
        <v>7</v>
      </c>
      <c r="I17" s="261">
        <v>2.13</v>
      </c>
      <c r="J17" s="262">
        <v>2.3743564178505263</v>
      </c>
      <c r="K17" s="266">
        <v>-2.4809119538356406E-2</v>
      </c>
      <c r="M17" s="276"/>
      <c r="Y17" s="280"/>
      <c r="Z17" s="281"/>
      <c r="AA17" s="276"/>
      <c r="AB17" s="39"/>
    </row>
    <row r="18" spans="2:28" ht="23.25" customHeight="1">
      <c r="G18" s="6"/>
      <c r="H18" s="264">
        <v>8</v>
      </c>
      <c r="I18" s="261">
        <v>2.08</v>
      </c>
      <c r="J18" s="262">
        <v>2.2786409038251123</v>
      </c>
      <c r="K18" s="266">
        <v>-4.0312192940293312E-2</v>
      </c>
      <c r="M18" s="276"/>
      <c r="Y18" s="280"/>
      <c r="Z18" s="281"/>
      <c r="AA18" s="276"/>
      <c r="AB18" s="39"/>
    </row>
    <row r="19" spans="2:28" ht="23.25" customHeight="1">
      <c r="G19" s="6"/>
      <c r="H19" s="264">
        <v>9</v>
      </c>
      <c r="I19" s="261">
        <v>2.13</v>
      </c>
      <c r="J19" s="262">
        <v>2.3348896720895072</v>
      </c>
      <c r="K19" s="266">
        <v>2.4685227132529297E-2</v>
      </c>
      <c r="M19" s="276"/>
      <c r="Y19" s="280"/>
      <c r="Z19" s="281"/>
      <c r="AA19" s="276"/>
      <c r="AB19" s="39"/>
    </row>
    <row r="20" spans="2:28" ht="23.25" customHeight="1">
      <c r="G20" s="6"/>
      <c r="H20" s="264">
        <v>10</v>
      </c>
      <c r="I20" s="261">
        <v>2.25</v>
      </c>
      <c r="J20" s="262">
        <v>2.4979872725833236</v>
      </c>
      <c r="K20" s="266">
        <v>6.9852379940444687E-2</v>
      </c>
      <c r="M20" s="276"/>
      <c r="Y20" s="280"/>
      <c r="Z20" s="281"/>
      <c r="AA20" s="276"/>
      <c r="AB20" s="39"/>
    </row>
    <row r="21" spans="2:28" ht="23.25" customHeight="1">
      <c r="G21" s="6"/>
      <c r="H21" s="264">
        <v>11</v>
      </c>
      <c r="I21" s="261">
        <v>2.17</v>
      </c>
      <c r="J21" s="262">
        <v>2.4973576955753143</v>
      </c>
      <c r="K21" s="266">
        <v>-2.5203371326965041E-4</v>
      </c>
      <c r="M21" s="276"/>
      <c r="Y21" s="280"/>
      <c r="Z21" s="281"/>
      <c r="AA21" s="276"/>
      <c r="AB21" s="39"/>
    </row>
    <row r="22" spans="2:28" ht="23.25" customHeight="1">
      <c r="G22" s="6"/>
      <c r="H22" s="264">
        <v>12</v>
      </c>
      <c r="I22" s="261">
        <v>2.25</v>
      </c>
      <c r="J22" s="262">
        <v>2.5164016100088977</v>
      </c>
      <c r="K22" s="266">
        <v>7.6256254629940567E-3</v>
      </c>
      <c r="M22" s="276"/>
      <c r="Y22" s="280"/>
      <c r="Z22" s="281"/>
      <c r="AA22" s="276"/>
      <c r="AB22" s="39"/>
    </row>
    <row r="23" spans="2:28" ht="23.25" customHeight="1">
      <c r="G23" s="6"/>
      <c r="H23" s="267" t="s">
        <v>261</v>
      </c>
      <c r="I23" s="268">
        <v>0.11940298507462699</v>
      </c>
      <c r="J23" s="269">
        <v>0.11534656306558277</v>
      </c>
      <c r="K23" s="270">
        <v>-4.0564220090442138E-3</v>
      </c>
      <c r="M23" s="276"/>
      <c r="Y23" s="280"/>
      <c r="Z23" s="281"/>
      <c r="AA23" s="276"/>
      <c r="AB23" s="39"/>
    </row>
    <row r="24" spans="2:28" ht="23.25" customHeight="1">
      <c r="H24" s="271" t="s">
        <v>276</v>
      </c>
      <c r="I24" s="272"/>
      <c r="J24" s="273" t="s">
        <v>493</v>
      </c>
      <c r="K24" s="274"/>
      <c r="M24" s="276"/>
      <c r="X24" s="2"/>
      <c r="Y24" s="2"/>
      <c r="AB24" s="39"/>
    </row>
    <row r="25" spans="2:28" ht="9" customHeight="1">
      <c r="M25" s="276"/>
      <c r="X25" s="2"/>
      <c r="Y25" s="2"/>
      <c r="AB25" s="276"/>
    </row>
    <row r="26" spans="2:28" ht="16.5" customHeight="1">
      <c r="B26" s="51" t="s">
        <v>129</v>
      </c>
      <c r="C26" s="51"/>
      <c r="D26" s="50"/>
      <c r="E26" s="50"/>
      <c r="F26" s="50"/>
      <c r="G26" s="50"/>
      <c r="H26" s="50"/>
      <c r="I26" s="50"/>
      <c r="J26" s="50"/>
      <c r="K26" s="50"/>
      <c r="M26" s="276"/>
      <c r="X26" s="2"/>
      <c r="Y26" s="2"/>
      <c r="AB26" s="276"/>
    </row>
    <row r="27" spans="2:28" ht="27.75" customHeight="1">
      <c r="B27" s="55" t="s">
        <v>62</v>
      </c>
      <c r="C27" s="55" t="s">
        <v>101</v>
      </c>
      <c r="D27" s="55" t="s">
        <v>103</v>
      </c>
      <c r="E27" s="55" t="s">
        <v>104</v>
      </c>
      <c r="F27" s="55" t="s">
        <v>105</v>
      </c>
      <c r="G27" s="55" t="s">
        <v>106</v>
      </c>
      <c r="H27" s="55" t="s">
        <v>6</v>
      </c>
      <c r="I27" s="55" t="s">
        <v>7</v>
      </c>
      <c r="J27" s="55" t="s">
        <v>107</v>
      </c>
      <c r="K27" s="55" t="s">
        <v>72</v>
      </c>
      <c r="M27" s="276"/>
      <c r="X27" s="2"/>
      <c r="Y27" s="2"/>
      <c r="AB27" s="276"/>
    </row>
    <row r="28" spans="2:28" ht="23.25" customHeight="1">
      <c r="B28" s="74" t="s">
        <v>260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69</v>
      </c>
      <c r="M28" s="276"/>
      <c r="N28" s="282" t="s">
        <v>118</v>
      </c>
      <c r="Y28" s="2"/>
    </row>
    <row r="29" spans="2:28" ht="22.5" customHeight="1">
      <c r="B29" s="219" t="s">
        <v>118</v>
      </c>
      <c r="C29" s="67">
        <v>12</v>
      </c>
      <c r="D29" s="68">
        <v>2.2126580153340392E-2</v>
      </c>
      <c r="E29" s="68">
        <v>0.28559139084111501</v>
      </c>
      <c r="F29" s="68">
        <v>0.15268076385272658</v>
      </c>
      <c r="G29" s="69">
        <v>13.051285714285713</v>
      </c>
      <c r="H29" s="70">
        <v>0.19695199033468494</v>
      </c>
      <c r="I29" s="70">
        <v>8.0732411310826766</v>
      </c>
      <c r="J29" s="71">
        <v>2.5686902823113833</v>
      </c>
      <c r="K29" s="72" t="s">
        <v>68</v>
      </c>
      <c r="M29" s="276"/>
      <c r="N29" s="39" t="s">
        <v>68</v>
      </c>
      <c r="O29" s="39">
        <v>75</v>
      </c>
      <c r="Y29" s="2"/>
    </row>
    <row r="30" spans="2:28" ht="22.5" customHeight="1">
      <c r="B30" s="52" t="s">
        <v>494</v>
      </c>
      <c r="C30" s="52"/>
      <c r="D30" s="65">
        <v>-0.1115793186051961</v>
      </c>
      <c r="E30" s="65">
        <v>-0.22669190687684027</v>
      </c>
      <c r="F30" s="65">
        <v>-0.22009513183261353</v>
      </c>
      <c r="G30" s="65">
        <v>2.2592008755714987E-2</v>
      </c>
      <c r="H30" s="65">
        <v>-0.63693857102308904</v>
      </c>
      <c r="I30" s="65">
        <v>-0.56551920971356262</v>
      </c>
      <c r="J30" s="65">
        <v>0.14047508255964214</v>
      </c>
      <c r="K30" s="66" t="s">
        <v>493</v>
      </c>
      <c r="M30" s="2" t="s">
        <v>71</v>
      </c>
      <c r="N30" s="283">
        <v>0.15294117647058825</v>
      </c>
      <c r="O30" s="39">
        <v>13</v>
      </c>
      <c r="X30" s="2"/>
      <c r="Y30" s="2"/>
    </row>
    <row r="31" spans="2:28" ht="22.5" customHeight="1">
      <c r="M31" s="2" t="s">
        <v>66</v>
      </c>
      <c r="N31" s="283">
        <v>0.10588235294117647</v>
      </c>
      <c r="O31" s="39">
        <v>7</v>
      </c>
      <c r="X31" s="2"/>
      <c r="Y31" s="2"/>
    </row>
    <row r="32" spans="2:28" ht="17.25" customHeight="1">
      <c r="B32" s="51" t="s">
        <v>130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68</v>
      </c>
      <c r="N32" s="283">
        <v>0.29411764705882354</v>
      </c>
      <c r="O32" s="39">
        <v>22</v>
      </c>
      <c r="X32" s="2"/>
      <c r="Y32" s="2"/>
    </row>
    <row r="33" spans="2:28" ht="22.5" customHeight="1">
      <c r="B33" s="59"/>
      <c r="C33" s="59"/>
      <c r="M33" s="2" t="s">
        <v>69</v>
      </c>
      <c r="N33" s="283">
        <v>0.14117647058823529</v>
      </c>
      <c r="O33" s="39">
        <v>9</v>
      </c>
      <c r="X33" s="2"/>
      <c r="Y33" s="2"/>
    </row>
    <row r="34" spans="2:28" ht="22.5" customHeight="1" thickBot="1">
      <c r="H34" s="191" t="s">
        <v>92</v>
      </c>
      <c r="I34" s="192" t="s">
        <v>93</v>
      </c>
      <c r="J34" s="193" t="str">
        <f>J10</f>
        <v>영종운수</v>
      </c>
      <c r="K34" s="194" t="s">
        <v>116</v>
      </c>
      <c r="M34" s="2" t="s">
        <v>67</v>
      </c>
      <c r="N34" s="283">
        <v>0.16470588235294117</v>
      </c>
      <c r="O34" s="39">
        <v>13</v>
      </c>
      <c r="X34" s="2"/>
      <c r="Y34" s="2"/>
    </row>
    <row r="35" spans="2:28" ht="22.5" customHeight="1" thickTop="1">
      <c r="H35" s="199" t="s">
        <v>110</v>
      </c>
      <c r="I35" s="200" t="s">
        <v>69</v>
      </c>
      <c r="J35" s="201" t="s">
        <v>68</v>
      </c>
      <c r="K35" s="202"/>
      <c r="M35" s="2" t="s">
        <v>70</v>
      </c>
      <c r="N35" s="283">
        <v>0.14117647058823529</v>
      </c>
      <c r="O35" s="39">
        <v>11</v>
      </c>
      <c r="X35" s="2"/>
      <c r="Z35" s="39"/>
      <c r="AA35" s="39"/>
      <c r="AB35" s="39"/>
    </row>
    <row r="36" spans="2:28" ht="21" customHeight="1">
      <c r="H36" s="195" t="s">
        <v>95</v>
      </c>
      <c r="I36" s="196">
        <v>9.4502228826151558E-2</v>
      </c>
      <c r="J36" s="197" t="s">
        <v>495</v>
      </c>
      <c r="K36" s="198">
        <v>5.843894764443669E-2</v>
      </c>
      <c r="M36" s="2"/>
      <c r="X36" s="2"/>
      <c r="Z36" s="39"/>
      <c r="AA36" s="39"/>
      <c r="AB36" s="39"/>
    </row>
    <row r="37" spans="2:28" ht="21" customHeight="1">
      <c r="H37" s="179" t="s">
        <v>96</v>
      </c>
      <c r="I37" s="171">
        <v>0.10222882615156018</v>
      </c>
      <c r="J37" s="180" t="s">
        <v>496</v>
      </c>
      <c r="K37" s="181">
        <v>3.6535267896162932E-3</v>
      </c>
      <c r="L37" s="4"/>
      <c r="M37" s="2"/>
      <c r="X37" s="2"/>
      <c r="Z37" s="39"/>
      <c r="AA37" s="39"/>
      <c r="AB37" s="39"/>
    </row>
    <row r="38" spans="2:28" ht="21" customHeight="1">
      <c r="H38" s="178" t="s">
        <v>97</v>
      </c>
      <c r="I38" s="171">
        <v>0.17830609212481427</v>
      </c>
      <c r="J38" s="180" t="s">
        <v>497</v>
      </c>
      <c r="K38" s="181">
        <v>0.11581155493400927</v>
      </c>
      <c r="L38" s="4"/>
      <c r="M38" s="2"/>
      <c r="X38" s="2"/>
      <c r="Z38" s="39"/>
      <c r="AA38" s="39"/>
      <c r="AB38" s="39"/>
    </row>
    <row r="39" spans="2:28" ht="21" customHeight="1">
      <c r="H39" s="178" t="s">
        <v>100</v>
      </c>
      <c r="I39" s="171">
        <v>0.22704309063893016</v>
      </c>
      <c r="J39" s="180" t="s">
        <v>498</v>
      </c>
      <c r="K39" s="181">
        <v>-8.586662005069487E-2</v>
      </c>
      <c r="L39" s="4"/>
      <c r="M39" s="2"/>
      <c r="X39" s="2"/>
      <c r="Z39" s="39"/>
      <c r="AA39" s="39"/>
      <c r="AB39" s="39"/>
    </row>
    <row r="40" spans="2:28" ht="21" customHeight="1">
      <c r="H40" s="182" t="s">
        <v>98</v>
      </c>
      <c r="I40" s="171">
        <v>0.22912332838038632</v>
      </c>
      <c r="J40" s="180" t="s">
        <v>499</v>
      </c>
      <c r="K40" s="181">
        <v>-6.4417446027445147E-2</v>
      </c>
      <c r="L40" s="4"/>
      <c r="M40" s="2"/>
      <c r="X40" s="2"/>
      <c r="Z40" s="39"/>
      <c r="AA40" s="39"/>
      <c r="AB40" s="39"/>
    </row>
    <row r="41" spans="2:28" ht="21" customHeight="1">
      <c r="H41" s="183" t="s">
        <v>99</v>
      </c>
      <c r="I41" s="184">
        <v>0.16879643387815751</v>
      </c>
      <c r="J41" s="185" t="s">
        <v>500</v>
      </c>
      <c r="K41" s="186">
        <v>-2.7619963289922222E-2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131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62</v>
      </c>
      <c r="C44" s="55" t="s">
        <v>102</v>
      </c>
      <c r="D44" s="55" t="s">
        <v>103</v>
      </c>
      <c r="E44" s="55" t="s">
        <v>104</v>
      </c>
      <c r="F44" s="55" t="s">
        <v>105</v>
      </c>
      <c r="G44" s="55" t="s">
        <v>106</v>
      </c>
      <c r="H44" s="55" t="s">
        <v>6</v>
      </c>
      <c r="I44" s="55" t="s">
        <v>7</v>
      </c>
      <c r="J44" s="55" t="s">
        <v>107</v>
      </c>
      <c r="K44" s="55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21" t="s">
        <v>118</v>
      </c>
      <c r="C45" s="75">
        <v>1</v>
      </c>
      <c r="D45" s="76">
        <v>4.028090910948575E-2</v>
      </c>
      <c r="E45" s="76">
        <v>0.30128980025125296</v>
      </c>
      <c r="F45" s="76">
        <v>0.150147044848917</v>
      </c>
      <c r="G45" s="77">
        <v>16.221708333333329</v>
      </c>
      <c r="H45" s="78">
        <v>7.4848808415882422</v>
      </c>
      <c r="I45" s="78">
        <v>25.724040913946155</v>
      </c>
      <c r="J45" s="79">
        <v>2.274327822074552</v>
      </c>
      <c r="K45" s="81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19" t="s">
        <v>118</v>
      </c>
      <c r="C46" s="67">
        <v>2</v>
      </c>
      <c r="D46" s="68">
        <v>2.9733027222586007E-2</v>
      </c>
      <c r="E46" s="68">
        <v>0.26536094520896758</v>
      </c>
      <c r="F46" s="68">
        <v>0.14652865522973751</v>
      </c>
      <c r="G46" s="69">
        <v>11.96624137931034</v>
      </c>
      <c r="H46" s="70">
        <v>2.3660536170379256</v>
      </c>
      <c r="I46" s="70">
        <v>7.2192114157018716</v>
      </c>
      <c r="J46" s="71">
        <v>2.6534329842421491</v>
      </c>
      <c r="K46" s="72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19" t="s">
        <v>118</v>
      </c>
      <c r="C47" s="67">
        <v>3</v>
      </c>
      <c r="D47" s="68">
        <v>1.5713877585146113E-2</v>
      </c>
      <c r="E47" s="68">
        <v>0.26445181339808504</v>
      </c>
      <c r="F47" s="68">
        <v>0.15592225116799974</v>
      </c>
      <c r="G47" s="69">
        <v>11.677064516129034</v>
      </c>
      <c r="H47" s="70">
        <v>0.23142000354354827</v>
      </c>
      <c r="I47" s="70">
        <v>5.7165578924110987</v>
      </c>
      <c r="J47" s="71">
        <v>2.7015908149046099</v>
      </c>
      <c r="K47" s="72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19" t="s">
        <v>118</v>
      </c>
      <c r="C48" s="67">
        <v>4</v>
      </c>
      <c r="D48" s="68">
        <v>1.5480738195406078E-2</v>
      </c>
      <c r="E48" s="68">
        <v>0.26656044678386187</v>
      </c>
      <c r="F48" s="68">
        <v>0.16288270689462447</v>
      </c>
      <c r="G48" s="69">
        <v>12.678233333333333</v>
      </c>
      <c r="H48" s="70">
        <v>0.2533438843303315</v>
      </c>
      <c r="I48" s="70">
        <v>7.6802637584854345</v>
      </c>
      <c r="J48" s="71">
        <v>2.6316459497239939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19" t="s">
        <v>118</v>
      </c>
      <c r="C49" s="67">
        <v>5</v>
      </c>
      <c r="D49" s="68">
        <v>1.4925532164637602E-2</v>
      </c>
      <c r="E49" s="68">
        <v>0.26481355810334489</v>
      </c>
      <c r="F49" s="68">
        <v>0.16340752053439409</v>
      </c>
      <c r="G49" s="69">
        <v>12.441903225806451</v>
      </c>
      <c r="H49" s="70">
        <v>1.5066264428101515</v>
      </c>
      <c r="I49" s="70">
        <v>8.4788440481270353</v>
      </c>
      <c r="J49" s="71">
        <v>2.6129963805049012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19" t="s">
        <v>118</v>
      </c>
      <c r="C50" s="67">
        <v>6</v>
      </c>
      <c r="D50" s="68">
        <v>1.4591432607736364E-2</v>
      </c>
      <c r="E50" s="68">
        <v>0.27269104689016027</v>
      </c>
      <c r="F50" s="68">
        <v>0.15319170586202083</v>
      </c>
      <c r="G50" s="69">
        <v>13.53148387096774</v>
      </c>
      <c r="H50" s="70">
        <v>0.22290660341231119</v>
      </c>
      <c r="I50" s="70">
        <v>9.4944495724203808</v>
      </c>
      <c r="J50" s="71">
        <v>2.4584639474910674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19" t="s">
        <v>118</v>
      </c>
      <c r="C51" s="67">
        <v>7</v>
      </c>
      <c r="D51" s="68">
        <v>1.5832101239293603E-2</v>
      </c>
      <c r="E51" s="68">
        <v>0.27162180397283087</v>
      </c>
      <c r="F51" s="68">
        <v>0.14579987106671197</v>
      </c>
      <c r="G51" s="69">
        <v>14.094333333333335</v>
      </c>
      <c r="H51" s="70">
        <v>0.27345131468655137</v>
      </c>
      <c r="I51" s="70">
        <v>7.4262226283882811</v>
      </c>
      <c r="J51" s="71">
        <v>2.3895616115568994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19" t="s">
        <v>118</v>
      </c>
      <c r="C52" s="67">
        <v>8</v>
      </c>
      <c r="D52" s="68">
        <v>1.8410813395248027E-2</v>
      </c>
      <c r="E52" s="68">
        <v>0.27590611354587169</v>
      </c>
      <c r="F52" s="68">
        <v>0.13885450562737325</v>
      </c>
      <c r="G52" s="69">
        <v>15.062303030303029</v>
      </c>
      <c r="H52" s="70">
        <v>0.26442172234963662</v>
      </c>
      <c r="I52" s="70">
        <v>7.7461155806430373</v>
      </c>
      <c r="J52" s="71">
        <v>2.2786409038251123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19" t="s">
        <v>118</v>
      </c>
      <c r="C53" s="67">
        <v>9</v>
      </c>
      <c r="D53" s="68">
        <v>1.759762775504374E-2</v>
      </c>
      <c r="E53" s="68">
        <v>0.27632280291053551</v>
      </c>
      <c r="F53" s="68">
        <v>0.14874515140794747</v>
      </c>
      <c r="G53" s="69">
        <v>14.979068965517245</v>
      </c>
      <c r="H53" s="70">
        <v>0.29953932544794465</v>
      </c>
      <c r="I53" s="70">
        <v>8.5438166146971</v>
      </c>
      <c r="J53" s="71">
        <v>2.3348896720895072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19" t="s">
        <v>118</v>
      </c>
      <c r="C54" s="67">
        <v>10</v>
      </c>
      <c r="D54" s="68">
        <v>1.7067015404010476E-2</v>
      </c>
      <c r="E54" s="68">
        <v>0.27856942382509708</v>
      </c>
      <c r="F54" s="68">
        <v>0.1599018624946561</v>
      </c>
      <c r="G54" s="69">
        <v>13.405333333333333</v>
      </c>
      <c r="H54" s="70">
        <v>0.23934995769640349</v>
      </c>
      <c r="I54" s="70">
        <v>9.1926474508877511</v>
      </c>
      <c r="J54" s="71">
        <v>2.4979872725833236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19" t="s">
        <v>118</v>
      </c>
      <c r="C55" s="67">
        <v>11</v>
      </c>
      <c r="D55" s="68">
        <v>1.9029325733725497E-2</v>
      </c>
      <c r="E55" s="68">
        <v>0.27852653354242901</v>
      </c>
      <c r="F55" s="68">
        <v>0.1576712512103193</v>
      </c>
      <c r="G55" s="69">
        <v>12.869551724137931</v>
      </c>
      <c r="H55" s="70">
        <v>1.1168258476236228</v>
      </c>
      <c r="I55" s="70">
        <v>9.9616354867879675</v>
      </c>
      <c r="J55" s="71">
        <v>2.4973576955753143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19" t="s">
        <v>118</v>
      </c>
      <c r="C56" s="67">
        <v>12</v>
      </c>
      <c r="D56" s="68">
        <v>2.2126580153340392E-2</v>
      </c>
      <c r="E56" s="68">
        <v>0.28559139084111501</v>
      </c>
      <c r="F56" s="68">
        <v>0.15268076385272658</v>
      </c>
      <c r="G56" s="69">
        <v>13.051285714285713</v>
      </c>
      <c r="H56" s="70">
        <v>0.19695199033468494</v>
      </c>
      <c r="I56" s="70">
        <v>8.0732411310826766</v>
      </c>
      <c r="J56" s="71">
        <v>2.5686902823113833</v>
      </c>
      <c r="K56" s="72" t="s">
        <v>68</v>
      </c>
      <c r="M56" s="2"/>
      <c r="N56" s="39">
        <v>4</v>
      </c>
      <c r="X56" s="2"/>
      <c r="Z56" s="39"/>
      <c r="AA56" s="39"/>
      <c r="AB56" s="39"/>
    </row>
    <row r="57" spans="2:28" ht="25.5" customHeight="1">
      <c r="B57" s="52" t="s">
        <v>108</v>
      </c>
      <c r="C57" s="52"/>
      <c r="D57" s="65" cm="1">
        <f t="array" aca="1" ref="D57" ca="1">(INDIRECT(ADDRESS(ROW()-1,COLUMN()))/INDIRECT(ADDRESS(ROW()-2,COLUMN())))-1</f>
        <v>0.16276217365524737</v>
      </c>
      <c r="E57" s="65" cm="1">
        <f t="array" aca="1" ref="E57" ca="1">(INDIRECT(ADDRESS(ROW()-1,COLUMN()))/INDIRECT(ADDRESS(ROW()-2,COLUMN())))-1</f>
        <v>2.5365114083860885E-2</v>
      </c>
      <c r="F57" s="65" cm="1">
        <f t="array" aca="1" ref="F57" ca="1">(INDIRECT(ADDRESS(ROW()-1,COLUMN()))/INDIRECT(ADDRESS(ROW()-2,COLUMN())))-1</f>
        <v>-3.1651219352194171E-2</v>
      </c>
      <c r="G57" s="65" cm="1">
        <f t="array" aca="1" ref="G57" ca="1">(INDIRECT(ADDRESS(ROW()-1,COLUMN()))/INDIRECT(ADDRESS(ROW()-2,COLUMN())))-1</f>
        <v>1.4121237013013044E-2</v>
      </c>
      <c r="H57" s="65" cm="1">
        <f t="array" aca="1" ref="H57" ca="1">(INDIRECT(ADDRESS(ROW()-1,COLUMN()))/INDIRECT(ADDRESS(ROW()-2,COLUMN())))-1</f>
        <v>-0.82365022196275406</v>
      </c>
      <c r="I57" s="65" cm="1">
        <f t="array" aca="1" ref="I57" ca="1">(INDIRECT(ADDRESS(ROW()-1,COLUMN()))/INDIRECT(ADDRESS(ROW()-2,COLUMN())))-1</f>
        <v>-0.1895666989832997</v>
      </c>
      <c r="J57" s="65" cm="1">
        <f t="array" aca="1" ref="J57" ca="1">(INDIRECT(ADDRESS(ROW()-1,COLUMN()))/INDIRECT(ADDRESS(ROW()-2,COLUMN())))-1</f>
        <v>2.8563223787466452E-2</v>
      </c>
      <c r="K57" s="73" t="str" cm="1">
        <f t="array" aca="1" ref="K57" ca="1">_xlfn.IFS(N57=0,"등급유지",N57&gt;0,N57&amp;"등급 상승",N57&lt;0,N57&amp;"등급 하락")</f>
        <v>1등급 상승</v>
      </c>
      <c r="M57" s="284"/>
      <c r="N57" s="39" cm="1">
        <f t="array" aca="1" ref="N57" ca="1">(INDIRECT(ADDRESS(ROW()-1,COLUMN()))-INDIRECT(ADDRESS(ROW()-2,COLUMN())))</f>
        <v>1</v>
      </c>
      <c r="O57" s="39" t="s">
        <v>125</v>
      </c>
      <c r="X57" s="285"/>
      <c r="Z57" s="286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84"/>
      <c r="X58" s="285"/>
      <c r="Z58" s="286"/>
      <c r="AA58" s="39"/>
      <c r="AB58" s="39"/>
    </row>
    <row r="59" spans="2:28" ht="18" customHeight="1">
      <c r="B59" s="51" t="s">
        <v>132</v>
      </c>
      <c r="C59" s="51"/>
      <c r="D59" s="50"/>
      <c r="E59" s="50"/>
      <c r="F59" s="50"/>
      <c r="G59" s="50"/>
      <c r="H59" s="50"/>
      <c r="I59" s="50"/>
      <c r="J59" s="50"/>
      <c r="K59" s="50"/>
      <c r="M59" s="284"/>
      <c r="X59" s="285"/>
      <c r="Z59" s="286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4"/>
      <c r="X60" s="285"/>
      <c r="Z60" s="286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84"/>
      <c r="N61" s="285"/>
      <c r="P61" s="286"/>
      <c r="AA61" s="277"/>
    </row>
    <row r="62" spans="2:28" ht="25.5" customHeight="1">
      <c r="B62" s="47"/>
      <c r="C62" s="47"/>
      <c r="D62" s="48"/>
      <c r="M62" s="284"/>
      <c r="N62" s="285"/>
      <c r="P62" s="286"/>
      <c r="AA62" s="277"/>
    </row>
    <row r="63" spans="2:28" ht="25.5" customHeight="1">
      <c r="B63" s="47"/>
      <c r="C63" s="47"/>
      <c r="D63" s="48"/>
      <c r="M63" s="284"/>
      <c r="N63" s="285"/>
      <c r="P63" s="286"/>
      <c r="AA63" s="277"/>
    </row>
    <row r="64" spans="2:28" ht="25.5" customHeight="1">
      <c r="B64" s="47"/>
      <c r="C64" s="47"/>
      <c r="D64" s="48"/>
      <c r="M64" s="284"/>
      <c r="N64" s="285"/>
      <c r="P64" s="286"/>
      <c r="AA64" s="277"/>
    </row>
    <row r="65" spans="2:27" ht="25.5" customHeight="1">
      <c r="B65" s="47"/>
      <c r="C65" s="47"/>
      <c r="D65" s="48"/>
      <c r="M65" s="284"/>
      <c r="N65" s="285"/>
      <c r="P65" s="286"/>
      <c r="AA65" s="277"/>
    </row>
    <row r="66" spans="2:27" ht="25.5" customHeight="1">
      <c r="B66" s="47"/>
      <c r="C66" s="47"/>
      <c r="D66" s="48"/>
      <c r="M66" s="284"/>
      <c r="N66" s="285"/>
      <c r="P66" s="286"/>
      <c r="AA66" s="277"/>
    </row>
    <row r="67" spans="2:27" ht="25.5" customHeight="1">
      <c r="B67" s="47"/>
      <c r="C67" s="47"/>
      <c r="D67" s="48"/>
      <c r="M67" s="284"/>
      <c r="N67" s="285"/>
      <c r="P67" s="286"/>
      <c r="AA67" s="277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84"/>
      <c r="N68" s="285"/>
      <c r="P68" s="286"/>
      <c r="AA68" s="277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84"/>
      <c r="N69" s="285"/>
      <c r="P69" s="286"/>
      <c r="AA69" s="277"/>
    </row>
    <row r="70" spans="2:27" ht="25.5" customHeight="1" thickBot="1">
      <c r="B70" s="203" t="s">
        <v>92</v>
      </c>
      <c r="C70" s="204" t="s">
        <v>295</v>
      </c>
      <c r="D70" s="204" t="s">
        <v>121</v>
      </c>
      <c r="E70" s="204" t="s">
        <v>119</v>
      </c>
      <c r="F70" s="204" t="s">
        <v>122</v>
      </c>
      <c r="G70" s="204" t="s">
        <v>123</v>
      </c>
      <c r="H70" s="204" t="s">
        <v>120</v>
      </c>
      <c r="I70" s="204"/>
      <c r="J70" s="204" t="s">
        <v>161</v>
      </c>
      <c r="K70" s="205" t="s">
        <v>161</v>
      </c>
      <c r="M70" s="287">
        <v>1</v>
      </c>
      <c r="N70" s="288">
        <v>2</v>
      </c>
      <c r="O70" s="288">
        <v>3</v>
      </c>
      <c r="P70" s="287">
        <v>4</v>
      </c>
      <c r="Q70" s="288">
        <v>5</v>
      </c>
      <c r="R70" s="288">
        <v>6</v>
      </c>
      <c r="S70" s="287">
        <v>7</v>
      </c>
      <c r="T70" s="288"/>
      <c r="U70" s="289"/>
      <c r="AA70" s="277"/>
    </row>
    <row r="71" spans="2:27" ht="25.5" customHeight="1" thickTop="1">
      <c r="B71" s="208" t="s">
        <v>110</v>
      </c>
      <c r="C71" s="209" t="s">
        <v>66</v>
      </c>
      <c r="D71" s="210" t="s">
        <v>68</v>
      </c>
      <c r="E71" s="210" t="s">
        <v>68</v>
      </c>
      <c r="F71" s="210" t="s">
        <v>68</v>
      </c>
      <c r="G71" s="210" t="s">
        <v>69</v>
      </c>
      <c r="H71" s="210" t="s">
        <v>69</v>
      </c>
      <c r="I71" s="210"/>
      <c r="J71" s="210" t="s">
        <v>161</v>
      </c>
      <c r="K71" s="210" t="s">
        <v>161</v>
      </c>
      <c r="M71" s="287" t="s">
        <v>295</v>
      </c>
      <c r="N71" s="287" t="s">
        <v>121</v>
      </c>
      <c r="O71" s="287" t="s">
        <v>119</v>
      </c>
      <c r="P71" s="287" t="s">
        <v>122</v>
      </c>
      <c r="Q71" s="287" t="s">
        <v>123</v>
      </c>
      <c r="R71" s="287" t="s">
        <v>120</v>
      </c>
      <c r="S71" s="287"/>
      <c r="T71" s="287"/>
      <c r="U71" s="284"/>
      <c r="AA71" s="277"/>
    </row>
    <row r="72" spans="2:27" ht="25.5" customHeight="1">
      <c r="B72" s="206" t="s">
        <v>95</v>
      </c>
      <c r="C72" s="196" t="s">
        <v>258</v>
      </c>
      <c r="D72" s="196" t="s">
        <v>258</v>
      </c>
      <c r="E72" s="196" t="s">
        <v>321</v>
      </c>
      <c r="F72" s="196" t="s">
        <v>258</v>
      </c>
      <c r="G72" s="196" t="s">
        <v>258</v>
      </c>
      <c r="H72" s="196" t="s">
        <v>259</v>
      </c>
      <c r="I72" s="196"/>
      <c r="J72" s="196" t="s">
        <v>161</v>
      </c>
      <c r="K72" s="207" t="s">
        <v>161</v>
      </c>
      <c r="M72" s="284"/>
      <c r="N72" s="285"/>
      <c r="P72" s="286"/>
      <c r="AA72" s="277"/>
    </row>
    <row r="73" spans="2:27" ht="25.5" customHeight="1">
      <c r="B73" s="170" t="s">
        <v>96</v>
      </c>
      <c r="C73" s="172" t="s">
        <v>320</v>
      </c>
      <c r="D73" s="172" t="s">
        <v>258</v>
      </c>
      <c r="E73" s="172" t="s">
        <v>321</v>
      </c>
      <c r="F73" s="172" t="s">
        <v>258</v>
      </c>
      <c r="G73" s="172" t="s">
        <v>258</v>
      </c>
      <c r="H73" s="172" t="s">
        <v>258</v>
      </c>
      <c r="I73" s="172"/>
      <c r="J73" s="172" t="s">
        <v>161</v>
      </c>
      <c r="K73" s="173" t="s">
        <v>161</v>
      </c>
      <c r="M73" s="290">
        <v>0</v>
      </c>
      <c r="N73" s="290">
        <v>0</v>
      </c>
      <c r="O73" s="290">
        <v>0.125</v>
      </c>
      <c r="P73" s="290">
        <v>0</v>
      </c>
      <c r="Q73" s="290">
        <v>0</v>
      </c>
      <c r="R73" s="290">
        <v>0.125</v>
      </c>
      <c r="S73" s="290"/>
      <c r="T73" s="290"/>
      <c r="AA73" s="277"/>
    </row>
    <row r="74" spans="2:27" ht="25.5" customHeight="1">
      <c r="B74" s="169" t="s">
        <v>97</v>
      </c>
      <c r="C74" s="172" t="s">
        <v>258</v>
      </c>
      <c r="D74" s="172" t="s">
        <v>299</v>
      </c>
      <c r="E74" s="172" t="s">
        <v>322</v>
      </c>
      <c r="F74" s="172" t="s">
        <v>320</v>
      </c>
      <c r="G74" s="172" t="s">
        <v>501</v>
      </c>
      <c r="H74" s="172" t="s">
        <v>259</v>
      </c>
      <c r="I74" s="172"/>
      <c r="J74" s="172" t="s">
        <v>161</v>
      </c>
      <c r="K74" s="173" t="s">
        <v>161</v>
      </c>
      <c r="M74" s="290">
        <v>1</v>
      </c>
      <c r="N74" s="290">
        <v>0</v>
      </c>
      <c r="O74" s="290">
        <v>0.125</v>
      </c>
      <c r="P74" s="290">
        <v>0</v>
      </c>
      <c r="Q74" s="290">
        <v>0</v>
      </c>
      <c r="R74" s="290">
        <v>0</v>
      </c>
      <c r="S74" s="290"/>
      <c r="T74" s="290"/>
      <c r="AA74" s="277"/>
    </row>
    <row r="75" spans="2:27" ht="25.5" customHeight="1">
      <c r="B75" s="169" t="s">
        <v>100</v>
      </c>
      <c r="C75" s="172" t="s">
        <v>258</v>
      </c>
      <c r="D75" s="172" t="s">
        <v>258</v>
      </c>
      <c r="E75" s="172" t="s">
        <v>322</v>
      </c>
      <c r="F75" s="172" t="s">
        <v>258</v>
      </c>
      <c r="G75" s="172" t="s">
        <v>258</v>
      </c>
      <c r="H75" s="172" t="s">
        <v>258</v>
      </c>
      <c r="I75" s="172"/>
      <c r="J75" s="172" t="s">
        <v>161</v>
      </c>
      <c r="K75" s="173" t="s">
        <v>161</v>
      </c>
      <c r="M75" s="290">
        <v>0</v>
      </c>
      <c r="N75" s="290">
        <v>1</v>
      </c>
      <c r="O75" s="290">
        <v>0.3125</v>
      </c>
      <c r="P75" s="290">
        <v>1</v>
      </c>
      <c r="Q75" s="290">
        <v>0.5</v>
      </c>
      <c r="R75" s="290">
        <v>0.125</v>
      </c>
      <c r="S75" s="290"/>
      <c r="T75" s="290"/>
      <c r="AA75" s="277"/>
    </row>
    <row r="76" spans="2:27" ht="25.5" customHeight="1">
      <c r="B76" s="174" t="s">
        <v>98</v>
      </c>
      <c r="C76" s="172" t="s">
        <v>258</v>
      </c>
      <c r="D76" s="172" t="s">
        <v>258</v>
      </c>
      <c r="E76" s="172" t="s">
        <v>258</v>
      </c>
      <c r="F76" s="172" t="s">
        <v>258</v>
      </c>
      <c r="G76" s="172" t="s">
        <v>501</v>
      </c>
      <c r="H76" s="172" t="s">
        <v>323</v>
      </c>
      <c r="I76" s="172"/>
      <c r="J76" s="172" t="s">
        <v>161</v>
      </c>
      <c r="K76" s="173" t="s">
        <v>161</v>
      </c>
      <c r="M76" s="290">
        <v>0</v>
      </c>
      <c r="N76" s="290">
        <v>0</v>
      </c>
      <c r="O76" s="290">
        <v>0.3125</v>
      </c>
      <c r="P76" s="290">
        <v>0</v>
      </c>
      <c r="Q76" s="290">
        <v>0</v>
      </c>
      <c r="R76" s="290">
        <v>0</v>
      </c>
      <c r="S76" s="290"/>
      <c r="T76" s="290"/>
      <c r="AA76" s="277"/>
    </row>
    <row r="77" spans="2:27" ht="25.5" customHeight="1">
      <c r="B77" s="175" t="s">
        <v>99</v>
      </c>
      <c r="C77" s="176" t="s">
        <v>258</v>
      </c>
      <c r="D77" s="176" t="s">
        <v>258</v>
      </c>
      <c r="E77" s="176" t="s">
        <v>321</v>
      </c>
      <c r="F77" s="176" t="s">
        <v>258</v>
      </c>
      <c r="G77" s="176" t="s">
        <v>258</v>
      </c>
      <c r="H77" s="176" t="s">
        <v>291</v>
      </c>
      <c r="I77" s="176"/>
      <c r="J77" s="176" t="s">
        <v>161</v>
      </c>
      <c r="K77" s="177" t="s">
        <v>161</v>
      </c>
      <c r="M77" s="290">
        <v>0</v>
      </c>
      <c r="N77" s="290">
        <v>0</v>
      </c>
      <c r="O77" s="290">
        <v>0</v>
      </c>
      <c r="P77" s="290">
        <v>0</v>
      </c>
      <c r="Q77" s="290">
        <v>0.5</v>
      </c>
      <c r="R77" s="290">
        <v>0.375</v>
      </c>
      <c r="S77" s="290"/>
      <c r="T77" s="290"/>
      <c r="AA77" s="277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90">
        <v>0</v>
      </c>
      <c r="N78" s="290">
        <v>0</v>
      </c>
      <c r="O78" s="290">
        <v>0.125</v>
      </c>
      <c r="P78" s="290">
        <v>0</v>
      </c>
      <c r="Q78" s="290">
        <v>0</v>
      </c>
      <c r="R78" s="290">
        <v>0.25</v>
      </c>
      <c r="S78" s="290"/>
      <c r="T78" s="290"/>
      <c r="AA78" s="277"/>
    </row>
    <row r="79" spans="2:27" ht="17.25" customHeight="1">
      <c r="B79" s="51" t="s">
        <v>133</v>
      </c>
      <c r="C79" s="51"/>
      <c r="D79" s="50"/>
      <c r="E79" s="50"/>
      <c r="F79" s="50"/>
      <c r="G79" s="50"/>
      <c r="H79" s="50"/>
      <c r="I79" s="50"/>
      <c r="J79" s="50"/>
      <c r="K79" s="50"/>
      <c r="M79" s="284"/>
      <c r="N79" s="285"/>
      <c r="P79" s="286"/>
      <c r="AA79" s="277"/>
    </row>
    <row r="80" spans="2:27" ht="30.75" customHeight="1">
      <c r="B80" s="55" t="s">
        <v>75</v>
      </c>
      <c r="C80" s="55" t="s">
        <v>102</v>
      </c>
      <c r="D80" s="55" t="s">
        <v>103</v>
      </c>
      <c r="E80" s="55" t="s">
        <v>104</v>
      </c>
      <c r="F80" s="55" t="s">
        <v>105</v>
      </c>
      <c r="G80" s="55" t="s">
        <v>106</v>
      </c>
      <c r="H80" s="55" t="s">
        <v>6</v>
      </c>
      <c r="I80" s="55" t="s">
        <v>7</v>
      </c>
      <c r="J80" s="55" t="s">
        <v>107</v>
      </c>
      <c r="K80" s="55" t="s">
        <v>109</v>
      </c>
      <c r="M80" s="284"/>
      <c r="N80" s="285"/>
      <c r="P80" s="286"/>
      <c r="AA80" s="277"/>
    </row>
    <row r="81" spans="2:27" ht="20.25" customHeight="1">
      <c r="B81" s="84" t="s">
        <v>295</v>
      </c>
      <c r="C81" s="64">
        <v>1</v>
      </c>
      <c r="D81" s="85">
        <v>0</v>
      </c>
      <c r="E81" s="85">
        <v>0</v>
      </c>
      <c r="F81" s="85">
        <v>0</v>
      </c>
      <c r="G81" s="86">
        <v>0</v>
      </c>
      <c r="H81" s="87">
        <v>0</v>
      </c>
      <c r="I81" s="87">
        <v>0</v>
      </c>
      <c r="J81" s="88">
        <v>0</v>
      </c>
      <c r="K81" s="72"/>
      <c r="M81" s="284"/>
      <c r="N81" s="285"/>
      <c r="P81" s="286"/>
      <c r="AA81" s="277"/>
    </row>
    <row r="82" spans="2:27" ht="20.25" customHeight="1">
      <c r="B82" s="84" t="s">
        <v>295</v>
      </c>
      <c r="C82" s="64">
        <v>2</v>
      </c>
      <c r="D82" s="85">
        <v>0</v>
      </c>
      <c r="E82" s="85">
        <v>0</v>
      </c>
      <c r="F82" s="85">
        <v>0</v>
      </c>
      <c r="G82" s="86">
        <v>0</v>
      </c>
      <c r="H82" s="87">
        <v>0</v>
      </c>
      <c r="I82" s="87">
        <v>0</v>
      </c>
      <c r="J82" s="88">
        <v>0</v>
      </c>
      <c r="K82" s="72"/>
      <c r="M82" s="284"/>
      <c r="N82" s="285"/>
      <c r="P82" s="286"/>
      <c r="AA82" s="277"/>
    </row>
    <row r="83" spans="2:27" ht="20.25" customHeight="1">
      <c r="B83" s="84" t="s">
        <v>295</v>
      </c>
      <c r="C83" s="64">
        <v>3</v>
      </c>
      <c r="D83" s="85">
        <v>2.5840567649456716E-2</v>
      </c>
      <c r="E83" s="85">
        <v>0.17326739564631791</v>
      </c>
      <c r="F83" s="85">
        <v>0.12231555261687257</v>
      </c>
      <c r="G83" s="86">
        <v>3.74</v>
      </c>
      <c r="H83" s="87">
        <v>1.295715599755006E-2</v>
      </c>
      <c r="I83" s="87">
        <v>0.86812945183585399</v>
      </c>
      <c r="J83" s="88">
        <v>3.5393853426594979</v>
      </c>
      <c r="K83" s="72"/>
      <c r="M83" s="284"/>
      <c r="N83" s="285"/>
      <c r="P83" s="286"/>
      <c r="AA83" s="277"/>
    </row>
    <row r="84" spans="2:27" ht="20.25" customHeight="1">
      <c r="B84" s="84" t="s">
        <v>295</v>
      </c>
      <c r="C84" s="64">
        <v>4</v>
      </c>
      <c r="D84" s="85">
        <v>2.4359925857354317E-2</v>
      </c>
      <c r="E84" s="85">
        <v>0.18442055533869992</v>
      </c>
      <c r="F84" s="85">
        <v>0.14386895065179342</v>
      </c>
      <c r="G84" s="86">
        <v>4.0999999999999996</v>
      </c>
      <c r="H84" s="87">
        <v>1.1565028187443201E-2</v>
      </c>
      <c r="I84" s="87">
        <v>1.0524175650573313</v>
      </c>
      <c r="J84" s="88">
        <v>3.433077337521802</v>
      </c>
      <c r="K84" s="72"/>
      <c r="M84" s="284"/>
      <c r="N84" s="285"/>
      <c r="P84" s="286"/>
      <c r="AA84" s="277"/>
    </row>
    <row r="85" spans="2:27" ht="20.25" customHeight="1">
      <c r="B85" s="84" t="s">
        <v>295</v>
      </c>
      <c r="C85" s="64">
        <v>5</v>
      </c>
      <c r="D85" s="85">
        <v>2.3643896028985402E-2</v>
      </c>
      <c r="E85" s="85">
        <v>0.17856161706350265</v>
      </c>
      <c r="F85" s="85">
        <v>0.14826622149177879</v>
      </c>
      <c r="G85" s="86">
        <v>4.0369999999999999</v>
      </c>
      <c r="H85" s="87">
        <v>0</v>
      </c>
      <c r="I85" s="87">
        <v>1.2569281752763255</v>
      </c>
      <c r="J85" s="88">
        <v>3.452071255327458</v>
      </c>
      <c r="K85" s="72"/>
      <c r="M85" s="284"/>
      <c r="N85" s="285"/>
      <c r="P85" s="286"/>
      <c r="AA85" s="277"/>
    </row>
    <row r="86" spans="2:27" ht="20.25" customHeight="1">
      <c r="B86" s="84" t="s">
        <v>295</v>
      </c>
      <c r="C86" s="64">
        <v>6</v>
      </c>
      <c r="D86" s="85">
        <v>2.8807420501778102E-2</v>
      </c>
      <c r="E86" s="85">
        <v>0.15267731401040727</v>
      </c>
      <c r="F86" s="85">
        <v>0.19216077764185915</v>
      </c>
      <c r="G86" s="86">
        <v>3.6749999999999998</v>
      </c>
      <c r="H86" s="87">
        <v>0</v>
      </c>
      <c r="I86" s="87">
        <v>0.46868482351672969</v>
      </c>
      <c r="J86" s="88">
        <v>3.6056883090546528</v>
      </c>
      <c r="K86" s="72"/>
      <c r="M86" s="284"/>
      <c r="N86" s="285"/>
      <c r="P86" s="286"/>
      <c r="AA86" s="277"/>
    </row>
    <row r="87" spans="2:27" ht="20.25" customHeight="1">
      <c r="B87" s="84" t="s">
        <v>295</v>
      </c>
      <c r="C87" s="64">
        <v>7</v>
      </c>
      <c r="D87" s="85">
        <v>2.6554353832411528E-2</v>
      </c>
      <c r="E87" s="85">
        <v>0.19051924108662638</v>
      </c>
      <c r="F87" s="85">
        <v>0.13908336987218475</v>
      </c>
      <c r="G87" s="86">
        <v>5.1319999999999997</v>
      </c>
      <c r="H87" s="87">
        <v>0</v>
      </c>
      <c r="I87" s="87">
        <v>1.8430153788918164</v>
      </c>
      <c r="J87" s="88">
        <v>3.1643317544222507</v>
      </c>
      <c r="K87" s="72"/>
      <c r="M87" s="284"/>
      <c r="N87" s="285"/>
      <c r="P87" s="286"/>
      <c r="AA87" s="277"/>
    </row>
    <row r="88" spans="2:27" ht="20.25" customHeight="1">
      <c r="B88" s="84" t="s">
        <v>295</v>
      </c>
      <c r="C88" s="64">
        <v>8</v>
      </c>
      <c r="D88" s="85">
        <v>2.6479318610863278E-2</v>
      </c>
      <c r="E88" s="85">
        <v>0.18849958232457034</v>
      </c>
      <c r="F88" s="85">
        <v>0.12442644081743799</v>
      </c>
      <c r="G88" s="86">
        <v>6.2110000000000003</v>
      </c>
      <c r="H88" s="87">
        <v>0</v>
      </c>
      <c r="I88" s="87">
        <v>1.7093728291213526</v>
      </c>
      <c r="J88" s="88">
        <v>2.8576082035995825</v>
      </c>
      <c r="K88" s="72"/>
      <c r="M88" s="284"/>
      <c r="N88" s="285"/>
      <c r="P88" s="286"/>
      <c r="AA88" s="277"/>
    </row>
    <row r="89" spans="2:27" ht="20.25" customHeight="1">
      <c r="B89" s="84" t="s">
        <v>295</v>
      </c>
      <c r="C89" s="64">
        <v>9</v>
      </c>
      <c r="D89" s="85">
        <v>0</v>
      </c>
      <c r="E89" s="85">
        <v>0</v>
      </c>
      <c r="F89" s="85">
        <v>0</v>
      </c>
      <c r="G89" s="86">
        <v>0</v>
      </c>
      <c r="H89" s="87">
        <v>0</v>
      </c>
      <c r="I89" s="87">
        <v>0</v>
      </c>
      <c r="J89" s="88">
        <v>0</v>
      </c>
      <c r="K89" s="72"/>
      <c r="M89" s="284"/>
      <c r="N89" s="285"/>
      <c r="P89" s="286"/>
      <c r="AA89" s="277"/>
    </row>
    <row r="90" spans="2:27" ht="20.25" customHeight="1">
      <c r="B90" s="84" t="s">
        <v>295</v>
      </c>
      <c r="C90" s="64">
        <v>10</v>
      </c>
      <c r="D90" s="85">
        <v>2.3244944080117708E-2</v>
      </c>
      <c r="E90" s="85">
        <v>0.20378845739784321</v>
      </c>
      <c r="F90" s="85">
        <v>0.15186368001429307</v>
      </c>
      <c r="G90" s="86">
        <v>4.6429999999999998</v>
      </c>
      <c r="H90" s="87">
        <v>0</v>
      </c>
      <c r="I90" s="87">
        <v>1.9864521611776724</v>
      </c>
      <c r="J90" s="88">
        <v>3.3511441180687616</v>
      </c>
      <c r="K90" s="72"/>
      <c r="M90" s="284"/>
      <c r="N90" s="285"/>
      <c r="P90" s="286"/>
      <c r="AA90" s="277"/>
    </row>
    <row r="91" spans="2:27" ht="20.25" customHeight="1">
      <c r="B91" s="84" t="s">
        <v>295</v>
      </c>
      <c r="C91" s="64">
        <v>11</v>
      </c>
      <c r="D91" s="85">
        <v>3.292668780500705E-2</v>
      </c>
      <c r="E91" s="85">
        <v>0.20915934077012366</v>
      </c>
      <c r="F91" s="85">
        <v>0.18768249089347427</v>
      </c>
      <c r="G91" s="86">
        <v>5.0830000000000002</v>
      </c>
      <c r="H91" s="87">
        <v>2.8544865535129166E-2</v>
      </c>
      <c r="I91" s="87">
        <v>3.4682011625181937</v>
      </c>
      <c r="J91" s="88">
        <v>3.3133271479008779</v>
      </c>
      <c r="K91" s="72"/>
      <c r="M91" s="284"/>
      <c r="N91" s="285"/>
      <c r="P91" s="286"/>
      <c r="AA91" s="277"/>
    </row>
    <row r="92" spans="2:27" ht="20.25" customHeight="1">
      <c r="B92" s="84" t="s">
        <v>295</v>
      </c>
      <c r="C92" s="64">
        <v>12</v>
      </c>
      <c r="D92" s="85">
        <v>3.3500438658449101E-2</v>
      </c>
      <c r="E92" s="85">
        <v>0.22317513186977239</v>
      </c>
      <c r="F92" s="85">
        <v>0.17986321140953818</v>
      </c>
      <c r="G92" s="86">
        <v>4.8979999999999997</v>
      </c>
      <c r="H92" s="87">
        <v>4.8710416089245277E-2</v>
      </c>
      <c r="I92" s="87">
        <v>1.717042167145896</v>
      </c>
      <c r="J92" s="88">
        <v>3.3230275912833509</v>
      </c>
      <c r="K92" s="72" t="s">
        <v>66</v>
      </c>
      <c r="M92" s="284"/>
      <c r="N92" s="285"/>
      <c r="P92" s="286"/>
      <c r="AA92" s="277"/>
    </row>
    <row r="93" spans="2:27" ht="20.25" customHeight="1">
      <c r="B93" s="84" t="s">
        <v>121</v>
      </c>
      <c r="C93" s="64">
        <v>1</v>
      </c>
      <c r="D93" s="85">
        <v>5.0915998072857654E-2</v>
      </c>
      <c r="E93" s="85">
        <v>0.26213197978528846</v>
      </c>
      <c r="F93" s="85">
        <v>0.11421118888137066</v>
      </c>
      <c r="G93" s="86">
        <v>24.459000000000003</v>
      </c>
      <c r="H93" s="87">
        <v>0.9720101181393247</v>
      </c>
      <c r="I93" s="87">
        <v>51.644112589389998</v>
      </c>
      <c r="J93" s="88">
        <v>2.2543651382770844</v>
      </c>
      <c r="K93" s="72"/>
      <c r="M93" s="284"/>
      <c r="N93" s="285"/>
      <c r="P93" s="286"/>
      <c r="AA93" s="277"/>
    </row>
    <row r="94" spans="2:27" ht="20.25" customHeight="1">
      <c r="B94" s="84" t="s">
        <v>121</v>
      </c>
      <c r="C94" s="64">
        <v>2</v>
      </c>
      <c r="D94" s="85">
        <v>2.9255432811992419E-2</v>
      </c>
      <c r="E94" s="85">
        <v>0.21373555672497835</v>
      </c>
      <c r="F94" s="85">
        <v>0.11811252988330818</v>
      </c>
      <c r="G94" s="86">
        <v>16.606000000000002</v>
      </c>
      <c r="H94" s="87">
        <v>0.22894779070492413</v>
      </c>
      <c r="I94" s="87">
        <v>10.028730903556767</v>
      </c>
      <c r="J94" s="88">
        <v>2.7843317312431708</v>
      </c>
      <c r="K94" s="72"/>
      <c r="M94" s="284"/>
      <c r="N94" s="285"/>
      <c r="P94" s="286"/>
      <c r="AA94" s="277"/>
    </row>
    <row r="95" spans="2:27" ht="20.25" customHeight="1">
      <c r="B95" s="84" t="s">
        <v>121</v>
      </c>
      <c r="C95" s="64">
        <v>3</v>
      </c>
      <c r="D95" s="85">
        <v>1.8072100826195706E-2</v>
      </c>
      <c r="E95" s="85">
        <v>0.2093570803335229</v>
      </c>
      <c r="F95" s="85">
        <v>0.11912768412817884</v>
      </c>
      <c r="G95" s="86">
        <v>17.383499999999998</v>
      </c>
      <c r="H95" s="87">
        <v>0.1121578734226297</v>
      </c>
      <c r="I95" s="87">
        <v>8.9646185971373313</v>
      </c>
      <c r="J95" s="88">
        <v>2.8514754341779889</v>
      </c>
      <c r="K95" s="72"/>
      <c r="M95" s="284"/>
      <c r="N95" s="285"/>
      <c r="P95" s="286"/>
      <c r="AA95" s="277"/>
    </row>
    <row r="96" spans="2:27" ht="20.25" customHeight="1">
      <c r="B96" s="84" t="s">
        <v>121</v>
      </c>
      <c r="C96" s="64">
        <v>4</v>
      </c>
      <c r="D96" s="85">
        <v>1.4001114637323437E-2</v>
      </c>
      <c r="E96" s="85">
        <v>0.21043810743481361</v>
      </c>
      <c r="F96" s="85">
        <v>0.1317668258245665</v>
      </c>
      <c r="G96" s="86">
        <v>16.992000000000001</v>
      </c>
      <c r="H96" s="87">
        <v>4.994320625062533E-2</v>
      </c>
      <c r="I96" s="87">
        <v>13.363969605896495</v>
      </c>
      <c r="J96" s="88">
        <v>2.7940102135315574</v>
      </c>
      <c r="K96" s="72"/>
      <c r="M96" s="284"/>
      <c r="N96" s="285"/>
      <c r="P96" s="286"/>
      <c r="AA96" s="277"/>
    </row>
    <row r="97" spans="2:27" ht="20.25" customHeight="1">
      <c r="B97" s="84" t="s">
        <v>121</v>
      </c>
      <c r="C97" s="64">
        <v>5</v>
      </c>
      <c r="D97" s="85">
        <v>1.1954387782153476E-2</v>
      </c>
      <c r="E97" s="85">
        <v>0.21904614173072715</v>
      </c>
      <c r="F97" s="85">
        <v>0.13280623026918612</v>
      </c>
      <c r="G97" s="86">
        <v>18.156500000000001</v>
      </c>
      <c r="H97" s="87">
        <v>3.2974855436172838E-2</v>
      </c>
      <c r="I97" s="87">
        <v>15.617715905957361</v>
      </c>
      <c r="J97" s="88">
        <v>2.6605358201501379</v>
      </c>
      <c r="K97" s="72"/>
      <c r="M97" s="284"/>
      <c r="N97" s="285"/>
      <c r="P97" s="286"/>
      <c r="AA97" s="277"/>
    </row>
    <row r="98" spans="2:27" ht="20.25" customHeight="1">
      <c r="B98" s="84" t="s">
        <v>121</v>
      </c>
      <c r="C98" s="64">
        <v>6</v>
      </c>
      <c r="D98" s="85">
        <v>1.4471431215928835E-2</v>
      </c>
      <c r="E98" s="85">
        <v>0.23935835935651584</v>
      </c>
      <c r="F98" s="85">
        <v>0.12367735829099771</v>
      </c>
      <c r="G98" s="86">
        <v>23.2</v>
      </c>
      <c r="H98" s="87">
        <v>4.164220817878711E-2</v>
      </c>
      <c r="I98" s="87">
        <v>28.377272046198925</v>
      </c>
      <c r="J98" s="88">
        <v>2.3082561810316271</v>
      </c>
      <c r="K98" s="72"/>
      <c r="M98" s="284"/>
      <c r="N98" s="285"/>
      <c r="P98" s="286"/>
      <c r="AA98" s="277"/>
    </row>
    <row r="99" spans="2:27" ht="20.25" customHeight="1">
      <c r="B99" s="84" t="s">
        <v>121</v>
      </c>
      <c r="C99" s="64">
        <v>7</v>
      </c>
      <c r="D99" s="85">
        <v>1.5102868003140126E-2</v>
      </c>
      <c r="E99" s="85">
        <v>0.23239086274644216</v>
      </c>
      <c r="F99" s="85">
        <v>0.12342644873304805</v>
      </c>
      <c r="G99" s="86">
        <v>22.4145</v>
      </c>
      <c r="H99" s="87">
        <v>4.0282783529062678E-2</v>
      </c>
      <c r="I99" s="87">
        <v>19.887610228298243</v>
      </c>
      <c r="J99" s="88">
        <v>2.2991771697722467</v>
      </c>
      <c r="K99" s="72"/>
      <c r="M99" s="284"/>
      <c r="N99" s="285"/>
      <c r="P99" s="286"/>
      <c r="AA99" s="277"/>
    </row>
    <row r="100" spans="2:27" ht="20.25" customHeight="1">
      <c r="B100" s="84" t="s">
        <v>121</v>
      </c>
      <c r="C100" s="64">
        <v>8</v>
      </c>
      <c r="D100" s="85">
        <v>2.3161393699720041E-2</v>
      </c>
      <c r="E100" s="85">
        <v>0.23827269089689199</v>
      </c>
      <c r="F100" s="85">
        <v>0.12361754782850874</v>
      </c>
      <c r="G100" s="86">
        <v>23.933500000000002</v>
      </c>
      <c r="H100" s="87">
        <v>4.4418809855734369E-2</v>
      </c>
      <c r="I100" s="87">
        <v>22.236056213780625</v>
      </c>
      <c r="J100" s="88">
        <v>2.221926629689472</v>
      </c>
      <c r="K100" s="72"/>
      <c r="M100" s="284"/>
      <c r="N100" s="285"/>
      <c r="P100" s="286"/>
      <c r="AA100" s="277"/>
    </row>
    <row r="101" spans="2:27" ht="20.25" customHeight="1">
      <c r="B101" s="84" t="s">
        <v>121</v>
      </c>
      <c r="C101" s="64">
        <v>9</v>
      </c>
      <c r="D101" s="85">
        <v>2.3438011963157316E-2</v>
      </c>
      <c r="E101" s="85">
        <v>0.23993991213911819</v>
      </c>
      <c r="F101" s="85">
        <v>0.13235515523604582</v>
      </c>
      <c r="G101" s="86">
        <v>23.221</v>
      </c>
      <c r="H101" s="87">
        <v>7.6982641184239364E-2</v>
      </c>
      <c r="I101" s="87">
        <v>22.566911387151311</v>
      </c>
      <c r="J101" s="88">
        <v>2.2909808190904339</v>
      </c>
      <c r="K101" s="72"/>
      <c r="M101" s="284"/>
      <c r="N101" s="285"/>
      <c r="P101" s="286"/>
      <c r="AA101" s="277"/>
    </row>
    <row r="102" spans="2:27" ht="20.25" customHeight="1">
      <c r="B102" s="84" t="s">
        <v>121</v>
      </c>
      <c r="C102" s="64">
        <v>10</v>
      </c>
      <c r="D102" s="85">
        <v>2.520096665875509E-2</v>
      </c>
      <c r="E102" s="85">
        <v>0.2574481304593203</v>
      </c>
      <c r="F102" s="85">
        <v>0.13222317829010893</v>
      </c>
      <c r="G102" s="86">
        <v>19.312000000000001</v>
      </c>
      <c r="H102" s="87">
        <v>0.3825233869746601</v>
      </c>
      <c r="I102" s="87">
        <v>21.702789144015149</v>
      </c>
      <c r="J102" s="88">
        <v>2.4268104136959958</v>
      </c>
      <c r="K102" s="72"/>
      <c r="M102" s="284"/>
      <c r="N102" s="285"/>
      <c r="P102" s="286"/>
      <c r="AA102" s="277"/>
    </row>
    <row r="103" spans="2:27" ht="20.25" customHeight="1">
      <c r="B103" s="84" t="s">
        <v>121</v>
      </c>
      <c r="C103" s="64">
        <v>11</v>
      </c>
      <c r="D103" s="85">
        <v>2.0086340427171293E-2</v>
      </c>
      <c r="E103" s="85">
        <v>0.28075354433929484</v>
      </c>
      <c r="F103" s="85">
        <v>0.13634144561800474</v>
      </c>
      <c r="G103" s="86">
        <v>14.227499999999999</v>
      </c>
      <c r="H103" s="87">
        <v>0.5077543491980866</v>
      </c>
      <c r="I103" s="87">
        <v>11.809990048014756</v>
      </c>
      <c r="J103" s="88">
        <v>2.5600486057267231</v>
      </c>
      <c r="K103" s="72"/>
      <c r="M103" s="284"/>
      <c r="N103" s="285"/>
      <c r="P103" s="286"/>
      <c r="AA103" s="277"/>
    </row>
    <row r="104" spans="2:27" ht="20.25" customHeight="1">
      <c r="B104" s="84" t="s">
        <v>121</v>
      </c>
      <c r="C104" s="64">
        <v>12</v>
      </c>
      <c r="D104" s="85">
        <v>2.8350087520598696E-2</v>
      </c>
      <c r="E104" s="85">
        <v>0.26716073670835122</v>
      </c>
      <c r="F104" s="85">
        <v>0.13540270778571886</v>
      </c>
      <c r="G104" s="86">
        <v>14.6</v>
      </c>
      <c r="H104" s="87">
        <v>0.24475125022491456</v>
      </c>
      <c r="I104" s="87">
        <v>8.8742066210581925</v>
      </c>
      <c r="J104" s="88">
        <v>2.576494034115874</v>
      </c>
      <c r="K104" s="72" t="s">
        <v>68</v>
      </c>
      <c r="M104" s="284"/>
      <c r="N104" s="285"/>
      <c r="P104" s="286"/>
      <c r="AA104" s="277"/>
    </row>
    <row r="105" spans="2:27" ht="20.25" customHeight="1">
      <c r="B105" s="84" t="s">
        <v>119</v>
      </c>
      <c r="C105" s="64">
        <v>1</v>
      </c>
      <c r="D105" s="85">
        <v>3.9169445209928377E-2</v>
      </c>
      <c r="E105" s="85">
        <v>0.30114782065440471</v>
      </c>
      <c r="F105" s="85">
        <v>0.16010430531054443</v>
      </c>
      <c r="G105" s="86">
        <v>16.282999999999998</v>
      </c>
      <c r="H105" s="87">
        <v>14.761969531685933</v>
      </c>
      <c r="I105" s="87">
        <v>21.456220615591278</v>
      </c>
      <c r="J105" s="88">
        <v>2.3286515226946851</v>
      </c>
      <c r="K105" s="72"/>
      <c r="M105" s="284"/>
      <c r="N105" s="285"/>
      <c r="P105" s="286"/>
      <c r="AA105" s="277"/>
    </row>
    <row r="106" spans="2:27" ht="20.25" customHeight="1">
      <c r="B106" s="84" t="s">
        <v>119</v>
      </c>
      <c r="C106" s="64">
        <v>2</v>
      </c>
      <c r="D106" s="85">
        <v>2.7689389716137765E-2</v>
      </c>
      <c r="E106" s="85">
        <v>0.28066511699848684</v>
      </c>
      <c r="F106" s="85">
        <v>0.15587564598558062</v>
      </c>
      <c r="G106" s="86">
        <v>13.54233333333333</v>
      </c>
      <c r="H106" s="87">
        <v>3.9670267869847731</v>
      </c>
      <c r="I106" s="87">
        <v>7.9353463967777538</v>
      </c>
      <c r="J106" s="88">
        <v>2.6490224523053407</v>
      </c>
      <c r="K106" s="72"/>
      <c r="M106" s="284"/>
      <c r="N106" s="285"/>
      <c r="P106" s="286"/>
      <c r="AA106" s="277"/>
    </row>
    <row r="107" spans="2:27" ht="20.25" customHeight="1">
      <c r="B107" s="84" t="s">
        <v>119</v>
      </c>
      <c r="C107" s="64">
        <v>3</v>
      </c>
      <c r="D107" s="85">
        <v>1.4977833868689797E-2</v>
      </c>
      <c r="E107" s="85">
        <v>0.28207173987557782</v>
      </c>
      <c r="F107" s="85">
        <v>0.15525437042050513</v>
      </c>
      <c r="G107" s="86">
        <v>13.446866666666665</v>
      </c>
      <c r="H107" s="87">
        <v>0.11603797084651674</v>
      </c>
      <c r="I107" s="87">
        <v>5.9933242394548039</v>
      </c>
      <c r="J107" s="88">
        <v>2.6974655866666222</v>
      </c>
      <c r="K107" s="72"/>
      <c r="M107" s="284"/>
      <c r="N107" s="285"/>
      <c r="P107" s="286"/>
      <c r="AA107" s="277"/>
    </row>
    <row r="108" spans="2:27" ht="20.25" customHeight="1">
      <c r="B108" s="84" t="s">
        <v>119</v>
      </c>
      <c r="C108" s="64">
        <v>4</v>
      </c>
      <c r="D108" s="85">
        <v>1.5113083303497527E-2</v>
      </c>
      <c r="E108" s="85">
        <v>0.28731716913665961</v>
      </c>
      <c r="F108" s="85">
        <v>0.1636844450834633</v>
      </c>
      <c r="G108" s="86">
        <v>14.360000000000001</v>
      </c>
      <c r="H108" s="87">
        <v>0.15112127314834153</v>
      </c>
      <c r="I108" s="87">
        <v>7.9050046228840625</v>
      </c>
      <c r="J108" s="88">
        <v>2.6182508243634484</v>
      </c>
      <c r="K108" s="72"/>
      <c r="M108" s="284"/>
      <c r="N108" s="285"/>
      <c r="P108" s="286"/>
      <c r="AA108" s="277"/>
    </row>
    <row r="109" spans="2:27" ht="20.25" customHeight="1">
      <c r="B109" s="84" t="s">
        <v>119</v>
      </c>
      <c r="C109" s="64">
        <v>5</v>
      </c>
      <c r="D109" s="85">
        <v>1.4689424792827796E-2</v>
      </c>
      <c r="E109" s="85">
        <v>0.28259376144496418</v>
      </c>
      <c r="F109" s="85">
        <v>0.15998330991295454</v>
      </c>
      <c r="G109" s="86">
        <v>13.675666666666668</v>
      </c>
      <c r="H109" s="87">
        <v>2.4975717543466156</v>
      </c>
      <c r="I109" s="87">
        <v>8.9479417712051266</v>
      </c>
      <c r="J109" s="88">
        <v>2.6690322908522148</v>
      </c>
      <c r="K109" s="72"/>
      <c r="M109" s="284"/>
      <c r="N109" s="285"/>
      <c r="P109" s="286"/>
      <c r="AA109" s="277"/>
    </row>
    <row r="110" spans="2:27" ht="20.25" customHeight="1">
      <c r="B110" s="84" t="s">
        <v>119</v>
      </c>
      <c r="C110" s="64">
        <v>6</v>
      </c>
      <c r="D110" s="85">
        <v>1.3657210271049429E-2</v>
      </c>
      <c r="E110" s="85">
        <v>0.28885972241646801</v>
      </c>
      <c r="F110" s="85">
        <v>0.14859661544567979</v>
      </c>
      <c r="G110" s="86">
        <v>14.693142857142856</v>
      </c>
      <c r="H110" s="87">
        <v>6.0317760200504555E-2</v>
      </c>
      <c r="I110" s="87">
        <v>8.5131238793332802</v>
      </c>
      <c r="J110" s="88">
        <v>2.5715019863086659</v>
      </c>
      <c r="K110" s="72"/>
      <c r="M110" s="284"/>
      <c r="N110" s="285"/>
      <c r="P110" s="286"/>
      <c r="AA110" s="277"/>
    </row>
    <row r="111" spans="2:27" ht="20.25" customHeight="1">
      <c r="B111" s="84" t="s">
        <v>119</v>
      </c>
      <c r="C111" s="64">
        <v>7</v>
      </c>
      <c r="D111" s="85">
        <v>1.4691211086929685E-2</v>
      </c>
      <c r="E111" s="85">
        <v>0.28597083151353525</v>
      </c>
      <c r="F111" s="85">
        <v>0.14193884589141745</v>
      </c>
      <c r="G111" s="86">
        <v>15.291615384615385</v>
      </c>
      <c r="H111" s="87">
        <v>6.684610936305882E-2</v>
      </c>
      <c r="I111" s="87">
        <v>6.9506311674445858</v>
      </c>
      <c r="J111" s="88">
        <v>2.4861174017799708</v>
      </c>
      <c r="K111" s="72"/>
      <c r="M111" s="284"/>
      <c r="N111" s="285"/>
      <c r="P111" s="286"/>
      <c r="AA111" s="277"/>
    </row>
    <row r="112" spans="2:27" ht="20.25" customHeight="1">
      <c r="B112" s="84" t="s">
        <v>119</v>
      </c>
      <c r="C112" s="64">
        <v>8</v>
      </c>
      <c r="D112" s="85">
        <v>1.6260645243812141E-2</v>
      </c>
      <c r="E112" s="85">
        <v>0.28907618138910746</v>
      </c>
      <c r="F112" s="85">
        <v>0.13396661468851453</v>
      </c>
      <c r="G112" s="86">
        <v>15.821642857142857</v>
      </c>
      <c r="H112" s="87">
        <v>4.8262992407781383E-2</v>
      </c>
      <c r="I112" s="87">
        <v>6.5392264628441419</v>
      </c>
      <c r="J112" s="88">
        <v>2.4336655399917313</v>
      </c>
      <c r="K112" s="72"/>
      <c r="M112" s="284"/>
      <c r="N112" s="285"/>
      <c r="P112" s="286"/>
      <c r="AA112" s="277"/>
    </row>
    <row r="113" spans="2:27" ht="20.25" customHeight="1">
      <c r="B113" s="84" t="s">
        <v>119</v>
      </c>
      <c r="C113" s="64">
        <v>9</v>
      </c>
      <c r="D113" s="85">
        <v>1.5891779675350715E-2</v>
      </c>
      <c r="E113" s="85">
        <v>0.29050595503017307</v>
      </c>
      <c r="F113" s="85">
        <v>0.14051040628670972</v>
      </c>
      <c r="G113" s="86">
        <v>15.282714285714286</v>
      </c>
      <c r="H113" s="87">
        <v>5.0408779017335974E-2</v>
      </c>
      <c r="I113" s="87">
        <v>6.7946155846431733</v>
      </c>
      <c r="J113" s="88">
        <v>2.4908810198248656</v>
      </c>
      <c r="K113" s="72"/>
      <c r="M113" s="284"/>
      <c r="N113" s="285"/>
      <c r="P113" s="286"/>
      <c r="AA113" s="277"/>
    </row>
    <row r="114" spans="2:27" ht="20.25" customHeight="1">
      <c r="B114" s="84" t="s">
        <v>119</v>
      </c>
      <c r="C114" s="64">
        <v>10</v>
      </c>
      <c r="D114" s="85">
        <v>1.5255184107113047E-2</v>
      </c>
      <c r="E114" s="85">
        <v>0.29309836300650294</v>
      </c>
      <c r="F114" s="85">
        <v>0.15701606972266693</v>
      </c>
      <c r="G114" s="86">
        <v>14.049214285714287</v>
      </c>
      <c r="H114" s="87">
        <v>3.2716225112376776E-2</v>
      </c>
      <c r="I114" s="87">
        <v>7.9645832468019462</v>
      </c>
      <c r="J114" s="88">
        <v>2.6511188214101624</v>
      </c>
      <c r="K114" s="72"/>
      <c r="M114" s="284"/>
      <c r="N114" s="285"/>
      <c r="P114" s="286"/>
      <c r="AA114" s="277"/>
    </row>
    <row r="115" spans="2:27" ht="20.25" customHeight="1">
      <c r="B115" s="84" t="s">
        <v>119</v>
      </c>
      <c r="C115" s="64">
        <v>11</v>
      </c>
      <c r="D115" s="85">
        <v>1.6603658531462315E-2</v>
      </c>
      <c r="E115" s="85">
        <v>0.29472068906358567</v>
      </c>
      <c r="F115" s="85">
        <v>0.15688489367057548</v>
      </c>
      <c r="G115" s="86">
        <v>14.257071428571427</v>
      </c>
      <c r="H115" s="87">
        <v>9.3201899666469926E-2</v>
      </c>
      <c r="I115" s="87">
        <v>9.7034361780755169</v>
      </c>
      <c r="J115" s="88">
        <v>2.6131253958633276</v>
      </c>
      <c r="K115" s="72"/>
      <c r="M115" s="284"/>
      <c r="N115" s="285"/>
      <c r="P115" s="286"/>
      <c r="AA115" s="277"/>
    </row>
    <row r="116" spans="2:27" ht="20.25" customHeight="1">
      <c r="B116" s="84" t="s">
        <v>119</v>
      </c>
      <c r="C116" s="64">
        <v>12</v>
      </c>
      <c r="D116" s="85">
        <v>1.9869660974476972E-2</v>
      </c>
      <c r="E116" s="85">
        <v>0.29650872045138355</v>
      </c>
      <c r="F116" s="85">
        <v>0.14902852547849801</v>
      </c>
      <c r="G116" s="86">
        <v>14.000357142857142</v>
      </c>
      <c r="H116" s="87">
        <v>0.13622236743401039</v>
      </c>
      <c r="I116" s="87">
        <v>8.2373728362630629</v>
      </c>
      <c r="J116" s="88">
        <v>2.6764556279585596</v>
      </c>
      <c r="K116" s="72" t="s">
        <v>68</v>
      </c>
      <c r="M116" s="284"/>
      <c r="N116" s="285"/>
      <c r="P116" s="286"/>
      <c r="AA116" s="277"/>
    </row>
    <row r="117" spans="2:27" ht="20.25" customHeight="1">
      <c r="B117" s="84" t="s">
        <v>122</v>
      </c>
      <c r="C117" s="64">
        <v>1</v>
      </c>
      <c r="D117" s="85">
        <v>4.1720869086564527E-2</v>
      </c>
      <c r="E117" s="85">
        <v>0.21187383670207979</v>
      </c>
      <c r="F117" s="85">
        <v>0.1256774485963004</v>
      </c>
      <c r="G117" s="86">
        <v>12.798</v>
      </c>
      <c r="H117" s="87">
        <v>1.5458480762152569E-2</v>
      </c>
      <c r="I117" s="87">
        <v>4.1892482865433465</v>
      </c>
      <c r="J117" s="88">
        <v>2.0212509811077393</v>
      </c>
      <c r="K117" s="72"/>
      <c r="M117" s="284"/>
      <c r="N117" s="285"/>
      <c r="P117" s="286"/>
      <c r="AA117" s="277"/>
    </row>
    <row r="118" spans="2:27" ht="20.25" customHeight="1">
      <c r="B118" s="84" t="s">
        <v>122</v>
      </c>
      <c r="C118" s="64">
        <v>2</v>
      </c>
      <c r="D118" s="85">
        <v>5.205515343510022E-2</v>
      </c>
      <c r="E118" s="85">
        <v>0.10300288539837729</v>
      </c>
      <c r="F118" s="85">
        <v>0.12508590989044027</v>
      </c>
      <c r="G118" s="86">
        <v>10.313000000000001</v>
      </c>
      <c r="H118" s="87">
        <v>0</v>
      </c>
      <c r="I118" s="87">
        <v>1.2388404970671838</v>
      </c>
      <c r="J118" s="88">
        <v>2.1813921417927502</v>
      </c>
      <c r="K118" s="72"/>
      <c r="M118" s="284"/>
      <c r="N118" s="285"/>
      <c r="P118" s="286"/>
      <c r="AA118" s="277"/>
    </row>
    <row r="119" spans="2:27" ht="20.25" customHeight="1">
      <c r="B119" s="84" t="s">
        <v>122</v>
      </c>
      <c r="C119" s="64">
        <v>3</v>
      </c>
      <c r="D119" s="85">
        <v>2.187277870268825E-2</v>
      </c>
      <c r="E119" s="85">
        <v>9.0655324499257409E-2</v>
      </c>
      <c r="F119" s="85">
        <v>0.15115391977324719</v>
      </c>
      <c r="G119" s="86">
        <v>9.4849999999999994</v>
      </c>
      <c r="H119" s="87">
        <v>1.0969079809379331E-2</v>
      </c>
      <c r="I119" s="87">
        <v>0.97624810303476051</v>
      </c>
      <c r="J119" s="88">
        <v>2.3096886207640881</v>
      </c>
      <c r="K119" s="72"/>
      <c r="M119" s="284"/>
      <c r="N119" s="285"/>
      <c r="P119" s="286"/>
      <c r="AA119" s="277"/>
    </row>
    <row r="120" spans="2:27" ht="20.25" customHeight="1">
      <c r="B120" s="84" t="s">
        <v>122</v>
      </c>
      <c r="C120" s="64">
        <v>4</v>
      </c>
      <c r="D120" s="85">
        <v>1.8004704211804626E-2</v>
      </c>
      <c r="E120" s="85">
        <v>8.5955356213440096E-2</v>
      </c>
      <c r="F120" s="85">
        <v>0.16139628287161786</v>
      </c>
      <c r="G120" s="86">
        <v>8.8849999999999998</v>
      </c>
      <c r="H120" s="87">
        <v>9.7168141403743431E-3</v>
      </c>
      <c r="I120" s="87">
        <v>0.64130973326470675</v>
      </c>
      <c r="J120" s="88">
        <v>2.4031891862734271</v>
      </c>
      <c r="K120" s="72"/>
      <c r="M120" s="284"/>
      <c r="N120" s="285"/>
      <c r="P120" s="286"/>
      <c r="AA120" s="277"/>
    </row>
    <row r="121" spans="2:27" ht="20.25" customHeight="1">
      <c r="B121" s="84" t="s">
        <v>122</v>
      </c>
      <c r="C121" s="64">
        <v>5</v>
      </c>
      <c r="D121" s="85">
        <v>1.7180505343904629E-2</v>
      </c>
      <c r="E121" s="85">
        <v>9.1024853832918848E-2</v>
      </c>
      <c r="F121" s="85">
        <v>0.15749340451363136</v>
      </c>
      <c r="G121" s="86">
        <v>9.0609999999999999</v>
      </c>
      <c r="H121" s="87">
        <v>2.057392612849528E-2</v>
      </c>
      <c r="I121" s="87">
        <v>0.72008741449733482</v>
      </c>
      <c r="J121" s="88">
        <v>2.3592322735561804</v>
      </c>
      <c r="K121" s="72"/>
      <c r="M121" s="284"/>
      <c r="N121" s="285"/>
      <c r="P121" s="286"/>
      <c r="AA121" s="277"/>
    </row>
    <row r="122" spans="2:27" ht="20.25" customHeight="1">
      <c r="B122" s="84" t="s">
        <v>122</v>
      </c>
      <c r="C122" s="64">
        <v>6</v>
      </c>
      <c r="D122" s="85">
        <v>1.6390611018724861E-2</v>
      </c>
      <c r="E122" s="85">
        <v>8.9088273484665192E-2</v>
      </c>
      <c r="F122" s="85">
        <v>0.16131044437524583</v>
      </c>
      <c r="G122" s="86">
        <v>9.3879999999999999</v>
      </c>
      <c r="H122" s="87">
        <v>0.12574310808760811</v>
      </c>
      <c r="I122" s="87">
        <v>1.0149265152785512</v>
      </c>
      <c r="J122" s="88">
        <v>2.3489008143233483</v>
      </c>
      <c r="K122" s="72"/>
      <c r="M122" s="284"/>
      <c r="N122" s="285"/>
      <c r="P122" s="286"/>
      <c r="AA122" s="277"/>
    </row>
    <row r="123" spans="2:27" ht="20.25" customHeight="1">
      <c r="B123" s="84" t="s">
        <v>122</v>
      </c>
      <c r="C123" s="64">
        <v>7</v>
      </c>
      <c r="D123" s="85">
        <v>2.3992712110043987E-2</v>
      </c>
      <c r="E123" s="85">
        <v>8.5010638937876012E-2</v>
      </c>
      <c r="F123" s="85">
        <v>0.15868354282336791</v>
      </c>
      <c r="G123" s="86">
        <v>9.8170000000000002</v>
      </c>
      <c r="H123" s="87">
        <v>0.17580100954192363</v>
      </c>
      <c r="I123" s="87">
        <v>0.86049967828415241</v>
      </c>
      <c r="J123" s="88">
        <v>2.3534783774184693</v>
      </c>
      <c r="K123" s="72"/>
      <c r="M123" s="284"/>
      <c r="N123" s="285"/>
      <c r="P123" s="286"/>
      <c r="AA123" s="277"/>
    </row>
    <row r="124" spans="2:27" ht="20.25" customHeight="1">
      <c r="B124" s="84" t="s">
        <v>122</v>
      </c>
      <c r="C124" s="64">
        <v>8</v>
      </c>
      <c r="D124" s="85">
        <v>3.3105462702448178E-2</v>
      </c>
      <c r="E124" s="85">
        <v>0.10356483619459003</v>
      </c>
      <c r="F124" s="85">
        <v>0.15465535874619446</v>
      </c>
      <c r="G124" s="86">
        <v>11.409000000000001</v>
      </c>
      <c r="H124" s="87">
        <v>0.17562732790149002</v>
      </c>
      <c r="I124" s="87">
        <v>1.436011681076889</v>
      </c>
      <c r="J124" s="88">
        <v>2.189121231605113</v>
      </c>
      <c r="K124" s="72"/>
      <c r="M124" s="284"/>
      <c r="N124" s="285"/>
      <c r="P124" s="286"/>
      <c r="AA124" s="277"/>
    </row>
    <row r="125" spans="2:27" ht="20.25" customHeight="1">
      <c r="B125" s="84" t="s">
        <v>122</v>
      </c>
      <c r="C125" s="64">
        <v>9</v>
      </c>
      <c r="D125" s="85">
        <v>2.5412644536895967E-2</v>
      </c>
      <c r="E125" s="85">
        <v>9.86122691952796E-2</v>
      </c>
      <c r="F125" s="85">
        <v>0.16141344010835978</v>
      </c>
      <c r="G125" s="86">
        <v>9.91</v>
      </c>
      <c r="H125" s="87">
        <v>0.21493134501778932</v>
      </c>
      <c r="I125" s="87">
        <v>1.3110812046085147</v>
      </c>
      <c r="J125" s="88">
        <v>2.348646372283778</v>
      </c>
      <c r="K125" s="72"/>
      <c r="M125" s="284"/>
      <c r="N125" s="285"/>
      <c r="P125" s="286"/>
      <c r="AA125" s="277"/>
    </row>
    <row r="126" spans="2:27" ht="20.25" customHeight="1">
      <c r="B126" s="84" t="s">
        <v>122</v>
      </c>
      <c r="C126" s="64">
        <v>10</v>
      </c>
      <c r="D126" s="85">
        <v>1.4830278164752405E-2</v>
      </c>
      <c r="E126" s="85">
        <v>9.3745647861929751E-2</v>
      </c>
      <c r="F126" s="85">
        <v>0.16076577561900601</v>
      </c>
      <c r="G126" s="86">
        <v>9.3510000000000009</v>
      </c>
      <c r="H126" s="87">
        <v>0.26124438538088474</v>
      </c>
      <c r="I126" s="87">
        <v>1.5976098952138722</v>
      </c>
      <c r="J126" s="88">
        <v>2.4418288604106597</v>
      </c>
      <c r="K126" s="72"/>
      <c r="M126" s="284"/>
      <c r="N126" s="285"/>
      <c r="P126" s="286"/>
      <c r="AA126" s="277"/>
    </row>
    <row r="127" spans="2:27" ht="20.25" customHeight="1">
      <c r="B127" s="84" t="s">
        <v>122</v>
      </c>
      <c r="C127" s="64">
        <v>11</v>
      </c>
      <c r="D127" s="85">
        <v>1.4978857687099003E-2</v>
      </c>
      <c r="E127" s="85">
        <v>8.4338664321765094E-2</v>
      </c>
      <c r="F127" s="85">
        <v>0.15197841127183473</v>
      </c>
      <c r="G127" s="86">
        <v>8.6430000000000007</v>
      </c>
      <c r="H127" s="87">
        <v>0.26662879170497317</v>
      </c>
      <c r="I127" s="87">
        <v>1.0460052597656639</v>
      </c>
      <c r="J127" s="88">
        <v>2.5541066296762325</v>
      </c>
      <c r="K127" s="72"/>
      <c r="M127" s="284"/>
      <c r="N127" s="285"/>
      <c r="P127" s="286"/>
      <c r="AA127" s="277"/>
    </row>
    <row r="128" spans="2:27" ht="20.25" customHeight="1">
      <c r="B128" s="84" t="s">
        <v>122</v>
      </c>
      <c r="C128" s="64">
        <v>12</v>
      </c>
      <c r="D128" s="85">
        <v>3.290238227524786E-2</v>
      </c>
      <c r="E128" s="85">
        <v>0.10340213256325481</v>
      </c>
      <c r="F128" s="85">
        <v>0.13856863256771165</v>
      </c>
      <c r="G128" s="86">
        <v>9.8810000000000002</v>
      </c>
      <c r="H128" s="87">
        <v>0.19039964780296259</v>
      </c>
      <c r="I128" s="87">
        <v>1.3856863256771166</v>
      </c>
      <c r="J128" s="88">
        <v>2.3681701050619148</v>
      </c>
      <c r="K128" s="72" t="s">
        <v>68</v>
      </c>
      <c r="M128" s="284"/>
      <c r="N128" s="285"/>
      <c r="P128" s="286"/>
      <c r="AA128" s="277"/>
    </row>
    <row r="129" spans="2:11" ht="20.25" customHeight="1">
      <c r="B129" s="84" t="s">
        <v>123</v>
      </c>
      <c r="C129" s="64">
        <v>1</v>
      </c>
      <c r="D129" s="85">
        <v>2.3022884525730914E-2</v>
      </c>
      <c r="E129" s="85">
        <v>0.38520397648002463</v>
      </c>
      <c r="F129" s="85">
        <v>0.21960406701949456</v>
      </c>
      <c r="G129" s="86">
        <v>10.705</v>
      </c>
      <c r="H129" s="87">
        <v>1.9329940563421937</v>
      </c>
      <c r="I129" s="87">
        <v>27.39072505610665</v>
      </c>
      <c r="J129" s="88">
        <v>2.5306857093867094</v>
      </c>
      <c r="K129" s="72"/>
    </row>
    <row r="130" spans="2:11" ht="20.25" customHeight="1">
      <c r="B130" s="84" t="s">
        <v>123</v>
      </c>
      <c r="C130" s="64">
        <v>2</v>
      </c>
      <c r="D130" s="85">
        <v>2.955134649979102E-2</v>
      </c>
      <c r="E130" s="85">
        <v>0.30775084479105869</v>
      </c>
      <c r="F130" s="85">
        <v>0.17590285978874767</v>
      </c>
      <c r="G130" s="86">
        <v>6.1576666666666675</v>
      </c>
      <c r="H130" s="87">
        <v>1.157255656504919</v>
      </c>
      <c r="I130" s="87">
        <v>6.7892331848288583</v>
      </c>
      <c r="J130" s="88">
        <v>2.9874011148531245</v>
      </c>
      <c r="K130" s="72"/>
    </row>
    <row r="131" spans="2:11" ht="20.25" customHeight="1">
      <c r="B131" s="84" t="s">
        <v>123</v>
      </c>
      <c r="C131" s="64">
        <v>3</v>
      </c>
      <c r="D131" s="85">
        <v>1.3896524671149844E-2</v>
      </c>
      <c r="E131" s="85">
        <v>0.30834730422057177</v>
      </c>
      <c r="F131" s="85">
        <v>0.20760219465177207</v>
      </c>
      <c r="G131" s="86">
        <v>6.5506666666666673</v>
      </c>
      <c r="H131" s="87">
        <v>1.395366767424761</v>
      </c>
      <c r="I131" s="87">
        <v>6.0308224693782044</v>
      </c>
      <c r="J131" s="88">
        <v>2.9482760904868588</v>
      </c>
      <c r="K131" s="72"/>
    </row>
    <row r="132" spans="2:11" ht="20.25" customHeight="1">
      <c r="B132" s="84" t="s">
        <v>123</v>
      </c>
      <c r="C132" s="64">
        <v>4</v>
      </c>
      <c r="D132" s="85">
        <v>1.4268011628214835E-2</v>
      </c>
      <c r="E132" s="85">
        <v>0.28881921585907327</v>
      </c>
      <c r="F132" s="85">
        <v>0.21680347816023662</v>
      </c>
      <c r="G132" s="86">
        <v>6.5803333333333329</v>
      </c>
      <c r="H132" s="87">
        <v>1.3948601019473033</v>
      </c>
      <c r="I132" s="87">
        <v>6.0802655482510044</v>
      </c>
      <c r="J132" s="88">
        <v>2.9398110962431336</v>
      </c>
      <c r="K132" s="72"/>
    </row>
    <row r="133" spans="2:11" ht="20.25" customHeight="1">
      <c r="B133" s="84" t="s">
        <v>123</v>
      </c>
      <c r="C133" s="64">
        <v>5</v>
      </c>
      <c r="D133" s="85">
        <v>1.3601185993755406E-2</v>
      </c>
      <c r="E133" s="85">
        <v>0.29172323562291669</v>
      </c>
      <c r="F133" s="85">
        <v>0.2171847093089902</v>
      </c>
      <c r="G133" s="86">
        <v>6.9059999999999997</v>
      </c>
      <c r="H133" s="87">
        <v>1.4462545909338735</v>
      </c>
      <c r="I133" s="87">
        <v>6.2657336681084006</v>
      </c>
      <c r="J133" s="88">
        <v>2.8894763910100072</v>
      </c>
      <c r="K133" s="72"/>
    </row>
    <row r="134" spans="2:11" ht="20.25" customHeight="1">
      <c r="B134" s="84" t="s">
        <v>123</v>
      </c>
      <c r="C134" s="64">
        <v>6</v>
      </c>
      <c r="D134" s="85">
        <v>1.5009693534273274E-2</v>
      </c>
      <c r="E134" s="85">
        <v>0.30250640924072492</v>
      </c>
      <c r="F134" s="85">
        <v>0.21592582200078447</v>
      </c>
      <c r="G134" s="86">
        <v>8.6076666666666668</v>
      </c>
      <c r="H134" s="87">
        <v>1.3292120443195881</v>
      </c>
      <c r="I134" s="87">
        <v>6.174535459698637</v>
      </c>
      <c r="J134" s="88">
        <v>2.6164937638084664</v>
      </c>
      <c r="K134" s="72"/>
    </row>
    <row r="135" spans="2:11" ht="20.25" customHeight="1">
      <c r="B135" s="84" t="s">
        <v>123</v>
      </c>
      <c r="C135" s="64">
        <v>7</v>
      </c>
      <c r="D135" s="85">
        <v>1.3674176752841388E-2</v>
      </c>
      <c r="E135" s="85">
        <v>0.3150774818097658</v>
      </c>
      <c r="F135" s="85">
        <v>0.19863037771712905</v>
      </c>
      <c r="G135" s="86">
        <v>9.216333333333333</v>
      </c>
      <c r="H135" s="87">
        <v>1.4692160503572465</v>
      </c>
      <c r="I135" s="87">
        <v>4.4839710627786094</v>
      </c>
      <c r="J135" s="88">
        <v>2.4524434073140404</v>
      </c>
      <c r="K135" s="72"/>
    </row>
    <row r="136" spans="2:11" ht="20.25" customHeight="1">
      <c r="B136" s="84" t="s">
        <v>123</v>
      </c>
      <c r="C136" s="64">
        <v>8</v>
      </c>
      <c r="D136" s="85">
        <v>1.4409839736724297E-2</v>
      </c>
      <c r="E136" s="85">
        <v>0.33092632124839683</v>
      </c>
      <c r="F136" s="85">
        <v>0.19293786753720304</v>
      </c>
      <c r="G136" s="86">
        <v>10.299333333333333</v>
      </c>
      <c r="H136" s="87">
        <v>1.9947470761792561</v>
      </c>
      <c r="I136" s="87">
        <v>7.3320433070372655</v>
      </c>
      <c r="J136" s="88">
        <v>2.2658647841790169</v>
      </c>
      <c r="K136" s="72"/>
    </row>
    <row r="137" spans="2:11" ht="20.25" customHeight="1">
      <c r="B137" s="84" t="s">
        <v>123</v>
      </c>
      <c r="C137" s="64">
        <v>9</v>
      </c>
      <c r="D137" s="85">
        <v>1.3152881913654199E-2</v>
      </c>
      <c r="E137" s="85">
        <v>0.32368082304732976</v>
      </c>
      <c r="F137" s="85">
        <v>0.19957540803461116</v>
      </c>
      <c r="G137" s="86">
        <v>10.739000000000001</v>
      </c>
      <c r="H137" s="87">
        <v>2.1515304751368651</v>
      </c>
      <c r="I137" s="87">
        <v>7.1810822351970689</v>
      </c>
      <c r="J137" s="88">
        <v>2.3944590903244247</v>
      </c>
      <c r="K137" s="72"/>
    </row>
    <row r="138" spans="2:11" ht="20.25" customHeight="1">
      <c r="B138" s="84" t="s">
        <v>123</v>
      </c>
      <c r="C138" s="64">
        <v>10</v>
      </c>
      <c r="D138" s="85">
        <v>1.4210821201483264E-2</v>
      </c>
      <c r="E138" s="85">
        <v>0.32108903318539861</v>
      </c>
      <c r="F138" s="85">
        <v>0.22870075121044309</v>
      </c>
      <c r="G138" s="86">
        <v>8.0033333333333321</v>
      </c>
      <c r="H138" s="87">
        <v>1.204937775648065</v>
      </c>
      <c r="I138" s="87">
        <v>7.8469346768805028</v>
      </c>
      <c r="J138" s="88">
        <v>2.6775347220566714</v>
      </c>
      <c r="K138" s="72"/>
    </row>
    <row r="139" spans="2:11" ht="20.25" customHeight="1">
      <c r="B139" s="84" t="s">
        <v>123</v>
      </c>
      <c r="C139" s="64">
        <v>11</v>
      </c>
      <c r="D139" s="85">
        <v>1.5494471643902776E-2</v>
      </c>
      <c r="E139" s="85">
        <v>0.30468735463679719</v>
      </c>
      <c r="F139" s="85">
        <v>0.18611770020656784</v>
      </c>
      <c r="G139" s="86">
        <v>6.3049999999999997</v>
      </c>
      <c r="H139" s="87">
        <v>0.17101166940879128</v>
      </c>
      <c r="I139" s="87">
        <v>7.7311525545224384</v>
      </c>
      <c r="J139" s="88">
        <v>2.9932019072367679</v>
      </c>
      <c r="K139" s="72"/>
    </row>
    <row r="140" spans="2:11" ht="20.25" customHeight="1">
      <c r="B140" s="84" t="s">
        <v>123</v>
      </c>
      <c r="C140" s="64">
        <v>12</v>
      </c>
      <c r="D140" s="85">
        <v>1.3563212170245259E-2</v>
      </c>
      <c r="E140" s="85">
        <v>0.34702035587027524</v>
      </c>
      <c r="F140" s="85">
        <v>0.20796350462665311</v>
      </c>
      <c r="G140" s="86">
        <v>7.6029999999999998</v>
      </c>
      <c r="H140" s="87">
        <v>8.228574437878651E-2</v>
      </c>
      <c r="I140" s="87">
        <v>8.0091457862018878</v>
      </c>
      <c r="J140" s="88">
        <v>2.7974370428730433</v>
      </c>
      <c r="K140" s="72" t="s">
        <v>69</v>
      </c>
    </row>
    <row r="141" spans="2:11" ht="20.25" customHeight="1">
      <c r="B141" s="84" t="s">
        <v>120</v>
      </c>
      <c r="C141" s="64">
        <v>1</v>
      </c>
      <c r="D141" s="85">
        <v>4.4320851669646319E-2</v>
      </c>
      <c r="E141" s="85">
        <v>0.29889218130421552</v>
      </c>
      <c r="F141" s="85">
        <v>0.13431626630404986</v>
      </c>
      <c r="G141" s="86">
        <v>15.828428571428573</v>
      </c>
      <c r="H141" s="87">
        <v>0.72392680843807977</v>
      </c>
      <c r="I141" s="87">
        <v>24.671982498345479</v>
      </c>
      <c r="J141" s="88">
        <v>2.1821826655192891</v>
      </c>
      <c r="K141" s="72"/>
    </row>
    <row r="142" spans="2:11" ht="20.25" customHeight="1">
      <c r="B142" s="84" t="s">
        <v>120</v>
      </c>
      <c r="C142" s="64">
        <v>2</v>
      </c>
      <c r="D142" s="85">
        <v>2.9783600403242128E-2</v>
      </c>
      <c r="E142" s="85">
        <v>0.25478316652033378</v>
      </c>
      <c r="F142" s="85">
        <v>0.12314961705838844</v>
      </c>
      <c r="G142" s="86">
        <v>10.686857142857141</v>
      </c>
      <c r="H142" s="87">
        <v>0.20432063162025232</v>
      </c>
      <c r="I142" s="87">
        <v>5.9962195279629418</v>
      </c>
      <c r="J142" s="88">
        <v>2.6486090481972702</v>
      </c>
      <c r="K142" s="72"/>
    </row>
    <row r="143" spans="2:11" ht="20.25" customHeight="1">
      <c r="B143" s="84" t="s">
        <v>120</v>
      </c>
      <c r="C143" s="64">
        <v>3</v>
      </c>
      <c r="D143" s="85">
        <v>1.4864194510187393E-2</v>
      </c>
      <c r="E143" s="85">
        <v>0.25623067936245825</v>
      </c>
      <c r="F143" s="85">
        <v>0.14831248293184637</v>
      </c>
      <c r="G143" s="86">
        <v>10.719500000000002</v>
      </c>
      <c r="H143" s="87">
        <v>0.18034105414864587</v>
      </c>
      <c r="I143" s="87">
        <v>6.1532367675517978</v>
      </c>
      <c r="J143" s="88">
        <v>2.6477613722015212</v>
      </c>
      <c r="K143" s="72"/>
    </row>
    <row r="144" spans="2:11" ht="20.25" customHeight="1">
      <c r="B144" s="84" t="s">
        <v>120</v>
      </c>
      <c r="C144" s="64">
        <v>4</v>
      </c>
      <c r="D144" s="85">
        <v>1.5181132666437691E-2</v>
      </c>
      <c r="E144" s="85">
        <v>0.26296669655602611</v>
      </c>
      <c r="F144" s="85">
        <v>0.15230644428068404</v>
      </c>
      <c r="G144" s="86">
        <v>12.123285714285714</v>
      </c>
      <c r="H144" s="87">
        <v>0.22185559295628096</v>
      </c>
      <c r="I144" s="87">
        <v>7.6858344567567416</v>
      </c>
      <c r="J144" s="88">
        <v>2.5007344029054073</v>
      </c>
      <c r="K144" s="72"/>
    </row>
    <row r="145" spans="2:11" ht="20.25" customHeight="1">
      <c r="B145" s="84" t="s">
        <v>120</v>
      </c>
      <c r="C145" s="64">
        <v>5</v>
      </c>
      <c r="D145" s="85">
        <v>1.5140733969194329E-2</v>
      </c>
      <c r="E145" s="85">
        <v>0.26536987723542488</v>
      </c>
      <c r="F145" s="85">
        <v>0.15766002440004886</v>
      </c>
      <c r="G145" s="86">
        <v>12.741857142857143</v>
      </c>
      <c r="H145" s="87">
        <v>0.21338498975822009</v>
      </c>
      <c r="I145" s="87">
        <v>8.336007058915385</v>
      </c>
      <c r="J145" s="88">
        <v>2.431880066340951</v>
      </c>
      <c r="K145" s="72"/>
    </row>
    <row r="146" spans="2:11" ht="20.25" customHeight="1">
      <c r="B146" s="84" t="s">
        <v>120</v>
      </c>
      <c r="C146" s="64">
        <v>6</v>
      </c>
      <c r="D146" s="85">
        <v>1.475463095423786E-2</v>
      </c>
      <c r="E146" s="85">
        <v>0.26631447336925623</v>
      </c>
      <c r="F146" s="85">
        <v>0.14028165411090029</v>
      </c>
      <c r="G146" s="86">
        <v>13.140875000000001</v>
      </c>
      <c r="H146" s="87">
        <v>0.27131640226698694</v>
      </c>
      <c r="I146" s="87">
        <v>7.8169577734779354</v>
      </c>
      <c r="J146" s="88">
        <v>2.3194988136551622</v>
      </c>
      <c r="K146" s="72"/>
    </row>
    <row r="147" spans="2:11" ht="20.25" customHeight="1">
      <c r="B147" s="84" t="s">
        <v>120</v>
      </c>
      <c r="C147" s="64">
        <v>7</v>
      </c>
      <c r="D147" s="85">
        <v>1.6537917377580959E-2</v>
      </c>
      <c r="E147" s="85">
        <v>0.2706943678213532</v>
      </c>
      <c r="F147" s="85">
        <v>0.13135805515000812</v>
      </c>
      <c r="G147" s="86">
        <v>14.012625000000002</v>
      </c>
      <c r="H147" s="87">
        <v>0.34465917526187589</v>
      </c>
      <c r="I147" s="87">
        <v>7.4150168750115233</v>
      </c>
      <c r="J147" s="88">
        <v>2.202461326598717</v>
      </c>
      <c r="K147" s="72"/>
    </row>
    <row r="148" spans="2:11" ht="20.25" customHeight="1">
      <c r="B148" s="84" t="s">
        <v>120</v>
      </c>
      <c r="C148" s="64">
        <v>8</v>
      </c>
      <c r="D148" s="85">
        <v>1.9536726689706449E-2</v>
      </c>
      <c r="E148" s="85">
        <v>0.26948421158441915</v>
      </c>
      <c r="F148" s="85">
        <v>0.13642120449740838</v>
      </c>
      <c r="G148" s="86">
        <v>15.130125</v>
      </c>
      <c r="H148" s="87">
        <v>0.47827992026610877</v>
      </c>
      <c r="I148" s="87">
        <v>9.0804614252673055</v>
      </c>
      <c r="J148" s="88">
        <v>2.0971148207863939</v>
      </c>
      <c r="K148" s="72"/>
    </row>
    <row r="149" spans="2:11" ht="20.25" customHeight="1">
      <c r="B149" s="84" t="s">
        <v>120</v>
      </c>
      <c r="C149" s="64">
        <v>9</v>
      </c>
      <c r="D149" s="85">
        <v>1.902728801913426E-2</v>
      </c>
      <c r="E149" s="85">
        <v>0.26414020455242787</v>
      </c>
      <c r="F149" s="85">
        <v>0.14549642731129878</v>
      </c>
      <c r="G149" s="86">
        <v>14.61</v>
      </c>
      <c r="H149" s="87">
        <v>0.41852959428059</v>
      </c>
      <c r="I149" s="87">
        <v>9.8116051722487683</v>
      </c>
      <c r="J149" s="88">
        <v>2.1684897414871851</v>
      </c>
      <c r="K149" s="72"/>
    </row>
    <row r="150" spans="2:11" ht="20.25" customHeight="1">
      <c r="B150" s="84" t="s">
        <v>120</v>
      </c>
      <c r="C150" s="64">
        <v>10</v>
      </c>
      <c r="D150" s="85">
        <v>1.8642256284521815E-2</v>
      </c>
      <c r="E150" s="85">
        <v>0.27343938893661773</v>
      </c>
      <c r="F150" s="85">
        <v>0.1523287905545157</v>
      </c>
      <c r="G150" s="86">
        <v>13.957750000000001</v>
      </c>
      <c r="H150" s="87">
        <v>0.45976918515262877</v>
      </c>
      <c r="I150" s="87">
        <v>11.55991094098038</v>
      </c>
      <c r="J150" s="88">
        <v>2.2832768727785404</v>
      </c>
      <c r="K150" s="72"/>
    </row>
    <row r="151" spans="2:11" ht="20.25" customHeight="1">
      <c r="B151" s="84" t="s">
        <v>120</v>
      </c>
      <c r="C151" s="64">
        <v>11</v>
      </c>
      <c r="D151" s="85">
        <v>2.2939397429318463E-2</v>
      </c>
      <c r="E151" s="85">
        <v>0.27225331240315176</v>
      </c>
      <c r="F151" s="85">
        <v>0.15419999823771433</v>
      </c>
      <c r="G151" s="86">
        <v>13.83414285714286</v>
      </c>
      <c r="H151" s="87">
        <v>0.48857142298775519</v>
      </c>
      <c r="I151" s="87">
        <v>11.279999871085717</v>
      </c>
      <c r="J151" s="88">
        <v>2.2991088260159267</v>
      </c>
      <c r="K151" s="72"/>
    </row>
    <row r="152" spans="2:11" ht="20.25" customHeight="1">
      <c r="B152" s="84" t="s">
        <v>120</v>
      </c>
      <c r="C152" s="64">
        <v>12</v>
      </c>
      <c r="D152" s="85">
        <v>2.5129823942738289E-2</v>
      </c>
      <c r="E152" s="85">
        <v>0.27543782662436844</v>
      </c>
      <c r="F152" s="85">
        <v>0.14624638337559781</v>
      </c>
      <c r="G152" s="86">
        <v>13.432999999999998</v>
      </c>
      <c r="H152" s="87">
        <v>0.39797999172862414</v>
      </c>
      <c r="I152" s="87">
        <v>9.0348967178845392</v>
      </c>
      <c r="J152" s="88">
        <v>2.3313401630951351</v>
      </c>
      <c r="K152" s="72" t="s">
        <v>69</v>
      </c>
    </row>
    <row r="153" spans="2:11" ht="20.25" hidden="1" customHeight="1">
      <c r="B153" s="84"/>
      <c r="C153" s="64"/>
      <c r="D153" s="85"/>
      <c r="E153" s="85"/>
      <c r="F153" s="85"/>
      <c r="G153" s="86"/>
      <c r="H153" s="87"/>
      <c r="I153" s="87"/>
      <c r="J153" s="88"/>
      <c r="K153" s="72"/>
    </row>
    <row r="154" spans="2:11" ht="20.25" hidden="1" customHeight="1">
      <c r="B154" s="84"/>
      <c r="C154" s="64"/>
      <c r="D154" s="85"/>
      <c r="E154" s="85"/>
      <c r="F154" s="85"/>
      <c r="G154" s="86"/>
      <c r="H154" s="87"/>
      <c r="I154" s="87"/>
      <c r="J154" s="88"/>
      <c r="K154" s="72"/>
    </row>
    <row r="155" spans="2:11" ht="20.25" hidden="1" customHeight="1">
      <c r="B155" s="84"/>
      <c r="C155" s="64"/>
      <c r="D155" s="85"/>
      <c r="E155" s="85"/>
      <c r="F155" s="85"/>
      <c r="G155" s="86"/>
      <c r="H155" s="87"/>
      <c r="I155" s="87"/>
      <c r="J155" s="88"/>
      <c r="K155" s="72"/>
    </row>
    <row r="156" spans="2:11" ht="20.25" hidden="1" customHeight="1">
      <c r="B156" s="84"/>
      <c r="C156" s="64"/>
      <c r="D156" s="85"/>
      <c r="E156" s="85"/>
      <c r="F156" s="85"/>
      <c r="G156" s="86"/>
      <c r="H156" s="87"/>
      <c r="I156" s="87"/>
      <c r="J156" s="88"/>
      <c r="K156" s="72"/>
    </row>
    <row r="157" spans="2:11" ht="20.25" hidden="1" customHeight="1">
      <c r="B157" s="84"/>
      <c r="C157" s="64"/>
      <c r="D157" s="85"/>
      <c r="E157" s="85"/>
      <c r="F157" s="85"/>
      <c r="G157" s="86"/>
      <c r="H157" s="87"/>
      <c r="I157" s="87"/>
      <c r="J157" s="88"/>
      <c r="K157" s="72"/>
    </row>
    <row r="158" spans="2:11" ht="20.25" hidden="1" customHeight="1">
      <c r="B158" s="84"/>
      <c r="C158" s="64"/>
      <c r="D158" s="85"/>
      <c r="E158" s="85"/>
      <c r="F158" s="85"/>
      <c r="G158" s="86"/>
      <c r="H158" s="87"/>
      <c r="I158" s="87"/>
      <c r="J158" s="88"/>
      <c r="K158" s="72"/>
    </row>
    <row r="159" spans="2:11" ht="20.25" hidden="1" customHeight="1">
      <c r="B159" s="84"/>
      <c r="C159" s="64"/>
      <c r="D159" s="85"/>
      <c r="E159" s="85"/>
      <c r="F159" s="85"/>
      <c r="G159" s="86"/>
      <c r="H159" s="87"/>
      <c r="I159" s="87"/>
      <c r="J159" s="88"/>
      <c r="K159" s="72"/>
    </row>
    <row r="160" spans="2:11" ht="20.25" hidden="1" customHeight="1">
      <c r="B160" s="84"/>
      <c r="C160" s="64"/>
      <c r="D160" s="85"/>
      <c r="E160" s="85"/>
      <c r="F160" s="85"/>
      <c r="G160" s="86"/>
      <c r="H160" s="87"/>
      <c r="I160" s="87"/>
      <c r="J160" s="88"/>
      <c r="K160" s="72"/>
    </row>
    <row r="161" spans="2:11" ht="20.25" hidden="1" customHeight="1">
      <c r="B161" s="84"/>
      <c r="C161" s="64"/>
      <c r="D161" s="85"/>
      <c r="E161" s="85"/>
      <c r="F161" s="85"/>
      <c r="G161" s="86"/>
      <c r="H161" s="87"/>
      <c r="I161" s="87"/>
      <c r="J161" s="88"/>
      <c r="K161" s="72"/>
    </row>
    <row r="162" spans="2:11" ht="20.25" hidden="1" customHeight="1">
      <c r="B162" s="84"/>
      <c r="C162" s="64"/>
      <c r="D162" s="85"/>
      <c r="E162" s="85"/>
      <c r="F162" s="85"/>
      <c r="G162" s="86"/>
      <c r="H162" s="87"/>
      <c r="I162" s="87"/>
      <c r="J162" s="88"/>
      <c r="K162" s="72"/>
    </row>
    <row r="163" spans="2:11" ht="20.25" hidden="1" customHeight="1">
      <c r="B163" s="84"/>
      <c r="C163" s="64"/>
      <c r="D163" s="85"/>
      <c r="E163" s="85"/>
      <c r="F163" s="85"/>
      <c r="G163" s="86"/>
      <c r="H163" s="87"/>
      <c r="I163" s="87"/>
      <c r="J163" s="88"/>
      <c r="K163" s="72"/>
    </row>
    <row r="164" spans="2:11" ht="20.25" hidden="1" customHeight="1">
      <c r="B164" s="84"/>
      <c r="C164" s="64"/>
      <c r="D164" s="85"/>
      <c r="E164" s="85"/>
      <c r="F164" s="85"/>
      <c r="G164" s="86"/>
      <c r="H164" s="87"/>
      <c r="I164" s="87"/>
      <c r="J164" s="88"/>
      <c r="K164" s="72"/>
    </row>
    <row r="165" spans="2:11" ht="20.25" customHeight="1">
      <c r="B165" s="83" t="s">
        <v>127</v>
      </c>
      <c r="C165" s="82"/>
      <c r="D165" s="83"/>
      <c r="E165" s="83"/>
      <c r="F165" s="83"/>
      <c r="G165" s="83"/>
      <c r="H165" s="83"/>
      <c r="I165" s="83"/>
      <c r="J165" s="83"/>
      <c r="K165" s="82"/>
    </row>
    <row r="166" spans="2:11" ht="20.25" customHeight="1">
      <c r="B166" s="220" t="str">
        <f>C70</f>
        <v>e음16</v>
      </c>
      <c r="C166" s="53"/>
      <c r="D166" s="65">
        <f t="shared" ref="D166:J172" si="0">IFERROR((SUMIFS(D$81:D$164,$B$81:$B$164,$B166,$C$81:$C$164,MAX($C$81:$C$164))/SUMIFS(D$81:D$164,$B$81:$B$164,$B166,$C$81:$C$164,MAX($C$81:$C$164)-1))-1, "-")</f>
        <v>1.7425100782678893E-2</v>
      </c>
      <c r="E166" s="65">
        <f t="shared" si="0"/>
        <v>6.7010113189507337E-2</v>
      </c>
      <c r="F166" s="65">
        <f t="shared" si="0"/>
        <v>-4.1662274657118692E-2</v>
      </c>
      <c r="G166" s="65">
        <f t="shared" si="0"/>
        <v>-3.6395829234703969E-2</v>
      </c>
      <c r="H166" s="65">
        <f t="shared" si="0"/>
        <v>0.70645106137561142</v>
      </c>
      <c r="I166" s="65">
        <f t="shared" si="0"/>
        <v>-0.50491851923053255</v>
      </c>
      <c r="J166" s="65">
        <f t="shared" si="0"/>
        <v>2.9277046755309399E-3</v>
      </c>
      <c r="K166" s="54"/>
    </row>
    <row r="167" spans="2:11" ht="20.25" customHeight="1">
      <c r="B167" s="41" t="str">
        <f>D70</f>
        <v>205</v>
      </c>
      <c r="C167" s="53"/>
      <c r="D167" s="65">
        <f t="shared" si="0"/>
        <v>0.41141128337389055</v>
      </c>
      <c r="E167" s="65">
        <f t="shared" si="0"/>
        <v>-4.8415444453005718E-2</v>
      </c>
      <c r="F167" s="65">
        <f t="shared" si="0"/>
        <v>-6.8851978797114244E-3</v>
      </c>
      <c r="G167" s="65">
        <f t="shared" si="0"/>
        <v>2.6181690388332512E-2</v>
      </c>
      <c r="H167" s="65">
        <f t="shared" si="0"/>
        <v>-0.51797310921815165</v>
      </c>
      <c r="I167" s="65">
        <f t="shared" si="0"/>
        <v>-0.24858475028520999</v>
      </c>
      <c r="J167" s="65">
        <f t="shared" si="0"/>
        <v>6.4238734969184197E-3</v>
      </c>
      <c r="K167" s="54"/>
    </row>
    <row r="168" spans="2:11" ht="20.25" customHeight="1">
      <c r="B168" s="41" t="str">
        <f>E70</f>
        <v>202</v>
      </c>
      <c r="C168" s="53"/>
      <c r="D168" s="65">
        <f t="shared" si="0"/>
        <v>0.1967037828937459</v>
      </c>
      <c r="E168" s="65">
        <f t="shared" si="0"/>
        <v>6.0668675601940336E-3</v>
      </c>
      <c r="F168" s="65">
        <f t="shared" si="0"/>
        <v>-5.0077276455782638E-2</v>
      </c>
      <c r="G168" s="65">
        <f t="shared" si="0"/>
        <v>-1.8006102234981114E-2</v>
      </c>
      <c r="H168" s="65">
        <f t="shared" si="0"/>
        <v>0.46158359348352862</v>
      </c>
      <c r="I168" s="65">
        <f t="shared" si="0"/>
        <v>-0.15108702885323855</v>
      </c>
      <c r="J168" s="65">
        <f t="shared" si="0"/>
        <v>2.4235435542238504E-2</v>
      </c>
      <c r="K168" s="54"/>
    </row>
    <row r="169" spans="2:11" ht="20.25" customHeight="1">
      <c r="B169" s="41" t="str">
        <f>F70</f>
        <v>222</v>
      </c>
      <c r="C169" s="53"/>
      <c r="D169" s="65">
        <f t="shared" si="0"/>
        <v>1.1965882153741294</v>
      </c>
      <c r="E169" s="65">
        <f>IFERROR((SUMIFS(E$81:E$164,$B$81:$B$164,$B169,$C$81:$C$164,MAX($C$81:$C$164))/SUMIFS(E$81:E$164,$B$81:$B$164,$B169,$C$81:$C$164,MAX($C$81:$C$164)-1))-1, "-")</f>
        <v>0.22603474212918084</v>
      </c>
      <c r="F169" s="65">
        <f t="shared" si="0"/>
        <v>-8.8234760397236989E-2</v>
      </c>
      <c r="G169" s="65">
        <f t="shared" si="0"/>
        <v>0.14323730186277905</v>
      </c>
      <c r="H169" s="65">
        <f t="shared" si="0"/>
        <v>-0.28589989631111823</v>
      </c>
      <c r="I169" s="65">
        <f t="shared" si="0"/>
        <v>0.3247412598934265</v>
      </c>
      <c r="J169" s="65">
        <f t="shared" si="0"/>
        <v>-7.2799045448579291E-2</v>
      </c>
      <c r="K169" s="54"/>
    </row>
    <row r="170" spans="2:11" ht="20.25" customHeight="1">
      <c r="B170" s="41" t="str">
        <f>G70</f>
        <v>e음13</v>
      </c>
      <c r="C170" s="53"/>
      <c r="D170" s="65">
        <f t="shared" si="0"/>
        <v>-0.12464184117033039</v>
      </c>
      <c r="E170" s="65">
        <f t="shared" si="0"/>
        <v>0.13893914725782142</v>
      </c>
      <c r="F170" s="65">
        <f t="shared" si="0"/>
        <v>0.11737628605897821</v>
      </c>
      <c r="G170" s="65">
        <f>IFERROR((SUMIFS(G$81:G$164,$B$81:$B$164,$B170,$C$81:$C$164,MAX($C$81:$C$164))/SUMIFS(G$81:G$164,$B$81:$B$164,$B170,$C$81:$C$164,MAX($C$81:$C$164)-1))-1, "-")</f>
        <v>0.20586835844567797</v>
      </c>
      <c r="H170" s="65">
        <f t="shared" si="0"/>
        <v>-0.51882965260055869</v>
      </c>
      <c r="I170" s="65">
        <f t="shared" si="0"/>
        <v>3.5957540576124547E-2</v>
      </c>
      <c r="J170" s="65">
        <f t="shared" si="0"/>
        <v>-6.5403160371646507E-2</v>
      </c>
      <c r="K170" s="54"/>
    </row>
    <row r="171" spans="2:11" ht="20.25" customHeight="1">
      <c r="B171" s="41" t="str">
        <f>H70</f>
        <v>203</v>
      </c>
      <c r="C171" s="53"/>
      <c r="D171" s="65">
        <f t="shared" si="0"/>
        <v>9.5487534934997065E-2</v>
      </c>
      <c r="E171" s="65">
        <f t="shared" si="0"/>
        <v>1.1696879619598866E-2</v>
      </c>
      <c r="F171" s="65">
        <f t="shared" si="0"/>
        <v>-5.1579863508527724E-2</v>
      </c>
      <c r="G171" s="65">
        <f t="shared" si="0"/>
        <v>-2.8996581955617384E-2</v>
      </c>
      <c r="H171" s="65">
        <f t="shared" si="0"/>
        <v>-0.18542106025182215</v>
      </c>
      <c r="I171" s="65">
        <f t="shared" si="0"/>
        <v>-0.19903396975704779</v>
      </c>
      <c r="J171" s="65">
        <f t="shared" si="0"/>
        <v>1.4019056738197699E-2</v>
      </c>
      <c r="K171" s="54"/>
    </row>
    <row r="172" spans="2:11" ht="20.25" hidden="1" customHeight="1">
      <c r="B172" s="41">
        <f>I70</f>
        <v>0</v>
      </c>
      <c r="C172" s="53"/>
      <c r="D172" s="65" t="str">
        <f t="shared" si="0"/>
        <v>-</v>
      </c>
      <c r="E172" s="65" t="str">
        <f t="shared" si="0"/>
        <v>-</v>
      </c>
      <c r="F172" s="65" t="str">
        <f t="shared" si="0"/>
        <v>-</v>
      </c>
      <c r="G172" s="65" t="str">
        <f t="shared" si="0"/>
        <v>-</v>
      </c>
      <c r="H172" s="65" t="str">
        <f t="shared" si="0"/>
        <v>-</v>
      </c>
      <c r="I172" s="65" t="str">
        <f t="shared" si="0"/>
        <v>-</v>
      </c>
      <c r="J172" s="65" t="str">
        <f t="shared" si="0"/>
        <v>-</v>
      </c>
      <c r="K172" s="54"/>
    </row>
    <row r="173" spans="2:11" ht="20.25" customHeight="1" thickBot="1"/>
    <row r="174" spans="2:11" ht="17.25" thickTop="1">
      <c r="B174" s="25" t="s">
        <v>51</v>
      </c>
      <c r="C174" s="25"/>
      <c r="D174" s="25"/>
      <c r="E174" s="25"/>
      <c r="F174" s="168" t="s">
        <v>77</v>
      </c>
      <c r="G174" s="42"/>
      <c r="H174" s="25"/>
      <c r="I174" s="25"/>
    </row>
    <row r="175" spans="2:11">
      <c r="B175" s="26" t="s">
        <v>33</v>
      </c>
      <c r="C175" s="26" t="s">
        <v>52</v>
      </c>
      <c r="D175" s="26"/>
      <c r="E175" s="26"/>
      <c r="F175" s="89" t="s">
        <v>78</v>
      </c>
      <c r="G175" s="43"/>
      <c r="H175" s="45" t="s">
        <v>81</v>
      </c>
      <c r="I175" s="45"/>
    </row>
    <row r="176" spans="2:11">
      <c r="B176" s="26" t="s">
        <v>34</v>
      </c>
      <c r="C176" s="26" t="s">
        <v>53</v>
      </c>
      <c r="D176" s="26"/>
      <c r="E176" s="26"/>
      <c r="F176" s="89" t="s">
        <v>79</v>
      </c>
      <c r="G176" s="43"/>
      <c r="H176" s="45" t="s">
        <v>82</v>
      </c>
      <c r="I176" s="45"/>
    </row>
    <row r="177" spans="2:9">
      <c r="B177" s="26" t="s">
        <v>4</v>
      </c>
      <c r="C177" s="26" t="s">
        <v>54</v>
      </c>
      <c r="D177" s="26"/>
      <c r="E177" s="26"/>
      <c r="F177" s="89" t="s">
        <v>80</v>
      </c>
      <c r="G177" s="43"/>
      <c r="H177" s="45" t="s">
        <v>83</v>
      </c>
      <c r="I177" s="45"/>
    </row>
    <row r="178" spans="2:9">
      <c r="B178" s="26" t="s">
        <v>5</v>
      </c>
      <c r="C178" s="26" t="s">
        <v>55</v>
      </c>
      <c r="D178" s="26"/>
      <c r="E178" s="26"/>
      <c r="F178" s="89" t="s">
        <v>87</v>
      </c>
      <c r="G178" s="43"/>
      <c r="H178" s="45" t="s">
        <v>84</v>
      </c>
      <c r="I178" s="45"/>
    </row>
    <row r="179" spans="2:9">
      <c r="B179" s="26" t="s">
        <v>56</v>
      </c>
      <c r="C179" s="26" t="s">
        <v>57</v>
      </c>
      <c r="D179" s="26"/>
      <c r="E179" s="26"/>
      <c r="F179" s="89" t="s">
        <v>88</v>
      </c>
      <c r="G179" s="43"/>
      <c r="H179" s="45" t="s">
        <v>85</v>
      </c>
      <c r="I179" s="45"/>
    </row>
    <row r="180" spans="2:9" ht="17.25" thickBot="1">
      <c r="B180" s="27" t="s">
        <v>58</v>
      </c>
      <c r="C180" s="27" t="s">
        <v>59</v>
      </c>
      <c r="D180" s="27"/>
      <c r="E180" s="27"/>
      <c r="F180" s="90" t="s">
        <v>89</v>
      </c>
      <c r="G180" s="44"/>
      <c r="H180" s="46" t="s">
        <v>86</v>
      </c>
      <c r="I180" s="46"/>
    </row>
    <row r="181" spans="2:9" ht="17.25" thickTop="1"/>
    <row r="182" spans="2:9" ht="6.75" customHeight="1"/>
  </sheetData>
  <mergeCells count="3">
    <mergeCell ref="O9:P9"/>
    <mergeCell ref="C4:D4"/>
    <mergeCell ref="C5:D5"/>
  </mergeCells>
  <phoneticPr fontId="3" type="noConversion"/>
  <conditionalFormatting sqref="B81:K81">
    <cfRule type="expression" dxfId="41" priority="78">
      <formula>$B81&lt;&gt;$B89</formula>
    </cfRule>
  </conditionalFormatting>
  <conditionalFormatting sqref="B82:K164">
    <cfRule type="expression" dxfId="40" priority="18">
      <formula>$B82&lt;&gt;$B83</formula>
    </cfRule>
  </conditionalFormatting>
  <conditionalFormatting sqref="C71:K71">
    <cfRule type="containsText" dxfId="39" priority="19" operator="containsText" text="F">
      <formula>NOT(ISERROR(SEARCH("F",C71)))</formula>
    </cfRule>
    <cfRule type="containsText" dxfId="38" priority="20" operator="containsText" text="D">
      <formula>NOT(ISERROR(SEARCH("D",C71)))</formula>
    </cfRule>
    <cfRule type="containsText" dxfId="37" priority="21" operator="containsText" text="S">
      <formula>NOT(ISERROR(SEARCH("S",C71)))</formula>
    </cfRule>
    <cfRule type="containsText" dxfId="36" priority="22" operator="containsText" text="A">
      <formula>NOT(ISERROR(SEARCH("A",C71)))</formula>
    </cfRule>
  </conditionalFormatting>
  <conditionalFormatting sqref="D58:K58 D60:K61 D62:D67 D68:K69 D78:K78 D165:K165 K166:K172">
    <cfRule type="containsText" dxfId="35" priority="77" operator="containsText" text="악화">
      <formula>NOT(ISERROR(SEARCH("악화",D58)))</formula>
    </cfRule>
  </conditionalFormatting>
  <conditionalFormatting sqref="D58:K58 D60:K61 D68:K69 D78:K78 D165:K165 K166:K172 D62:D67">
    <cfRule type="containsText" dxfId="34" priority="76" operator="containsText" text="개선">
      <formula>NOT(ISERROR(SEARCH("개선",D58)))</formula>
    </cfRule>
  </conditionalFormatting>
  <conditionalFormatting sqref="G4:G5">
    <cfRule type="containsText" dxfId="33" priority="27" operator="containsText" text="S">
      <formula>NOT(ISERROR(SEARCH("S",G4)))</formula>
    </cfRule>
    <cfRule type="containsText" dxfId="32" priority="28" operator="containsText" text="A">
      <formula>NOT(ISERROR(SEARCH("A",G4)))</formula>
    </cfRule>
  </conditionalFormatting>
  <conditionalFormatting sqref="G5">
    <cfRule type="containsText" dxfId="31" priority="23" operator="containsText" text="F">
      <formula>NOT(ISERROR(SEARCH("F",G5)))</formula>
    </cfRule>
    <cfRule type="containsText" dxfId="30" priority="24" operator="containsText" text="D">
      <formula>NOT(ISERROR(SEARCH("D",G5)))</formula>
    </cfRule>
  </conditionalFormatting>
  <conditionalFormatting sqref="J24">
    <cfRule type="containsText" dxfId="29" priority="5" operator="containsText" text="D">
      <formula>NOT(ISERROR(SEARCH("D",J24)))</formula>
    </cfRule>
    <cfRule type="containsText" dxfId="28" priority="6" operator="containsText" text="F">
      <formula>NOT(ISERROR(SEARCH("F",J24)))</formula>
    </cfRule>
    <cfRule type="containsText" dxfId="27" priority="7" operator="containsText" text="S">
      <formula>NOT(ISERROR(SEARCH("S",J24)))</formula>
    </cfRule>
    <cfRule type="containsText" dxfId="26" priority="8" operator="containsText" text="A">
      <formula>NOT(ISERROR(SEARCH("A",J24)))</formula>
    </cfRule>
  </conditionalFormatting>
  <conditionalFormatting sqref="K1:K23">
    <cfRule type="containsText" dxfId="25" priority="1" operator="containsText" text="D">
      <formula>NOT(ISERROR(SEARCH("D",K1)))</formula>
    </cfRule>
    <cfRule type="containsText" dxfId="24" priority="2" operator="containsText" text="F">
      <formula>NOT(ISERROR(SEARCH("F",K1)))</formula>
    </cfRule>
    <cfRule type="containsText" dxfId="23" priority="3" operator="containsText" text="S">
      <formula>NOT(ISERROR(SEARCH("S",K1)))</formula>
    </cfRule>
    <cfRule type="containsText" dxfId="22" priority="4" operator="containsText" text="A">
      <formula>NOT(ISERROR(SEARCH("A",K1)))</formula>
    </cfRule>
  </conditionalFormatting>
  <conditionalFormatting sqref="K26:K30 K32:K70 K72:K1048576">
    <cfRule type="containsText" dxfId="21" priority="29" operator="containsText" text="D">
      <formula>NOT(ISERROR(SEARCH("D",K26)))</formula>
    </cfRule>
    <cfRule type="containsText" dxfId="20" priority="30" operator="containsText" text="F">
      <formula>NOT(ISERROR(SEARCH("F",K26)))</formula>
    </cfRule>
    <cfRule type="containsText" dxfId="19" priority="31" operator="containsText" text="S">
      <formula>NOT(ISERROR(SEARCH("S",K26)))</formula>
    </cfRule>
    <cfRule type="containsText" dxfId="18" priority="32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D166:J172</xm:sqref>
        </x14:conditionalFormatting>
        <x14:conditionalFormatting xmlns:xm="http://schemas.microsoft.com/office/excel/2006/main">
          <x14:cfRule type="iconSet" priority="9" id="{9F8298A2-6954-4AA9-A5E3-D319BC1465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7" customFormat="1" ht="21.75" customHeight="1">
      <c r="A3" s="40" t="s">
        <v>155</v>
      </c>
      <c r="B3" s="40"/>
      <c r="C3" s="19"/>
      <c r="D3" s="19"/>
      <c r="E3" s="100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4" t="s">
        <v>38</v>
      </c>
      <c r="B4" s="134" t="s">
        <v>143</v>
      </c>
      <c r="C4" s="134" t="s">
        <v>1</v>
      </c>
      <c r="D4" s="134" t="s">
        <v>10</v>
      </c>
      <c r="E4" s="135" t="s">
        <v>142</v>
      </c>
      <c r="F4" s="121" t="s">
        <v>45</v>
      </c>
      <c r="G4" s="145" t="s">
        <v>145</v>
      </c>
      <c r="H4" s="121" t="s">
        <v>63</v>
      </c>
      <c r="I4" s="121" t="s">
        <v>3</v>
      </c>
      <c r="J4" s="120" t="s">
        <v>11</v>
      </c>
      <c r="K4" s="120" t="s">
        <v>12</v>
      </c>
      <c r="L4" s="120" t="s">
        <v>13</v>
      </c>
      <c r="M4" s="120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9" t="str">
        <f>W5</f>
        <v>영종운수</v>
      </c>
      <c r="B5" s="139" t="str">
        <f>V5</f>
        <v>202</v>
      </c>
      <c r="C5" s="140" t="str">
        <f>Y5</f>
        <v>70바2205</v>
      </c>
      <c r="D5" s="128" t="str">
        <f>Z5</f>
        <v>대형</v>
      </c>
      <c r="E5" s="124" t="str">
        <f>AZ5</f>
        <v>C</v>
      </c>
      <c r="F5" s="147">
        <f>G5/H5</f>
        <v>0.8763333333333333</v>
      </c>
      <c r="G5" s="148">
        <f>AE5</f>
        <v>2.629</v>
      </c>
      <c r="H5" s="149">
        <f>AF5</f>
        <v>3</v>
      </c>
      <c r="I5" s="150">
        <f>AC5</f>
        <v>9798.3829999999998</v>
      </c>
      <c r="J5" s="151">
        <f>AI5/AH5</f>
        <v>2.9450979440654234E-2</v>
      </c>
      <c r="K5" s="151">
        <f>AJ5/AH5</f>
        <v>0.31847645609745601</v>
      </c>
      <c r="L5" s="151">
        <f>AK5/AC5</f>
        <v>0.14298277583148158</v>
      </c>
      <c r="M5" s="152">
        <f>AG5</f>
        <v>13.605</v>
      </c>
      <c r="N5" s="153">
        <f>IF(AW5=0,AT5,"속도계이상")</f>
        <v>1.2450000000000001</v>
      </c>
      <c r="O5" s="153">
        <f>IF(AW5=0,AU5,"속도계이상")</f>
        <v>4.0110000000000001</v>
      </c>
      <c r="P5" s="154">
        <f>AQ5/60</f>
        <v>252.30166666666668</v>
      </c>
      <c r="Q5" s="155">
        <f>AN5</f>
        <v>101</v>
      </c>
      <c r="R5" s="156">
        <f>AC5/(AH5-AI5-AJ5)</f>
        <v>38.426778811478812</v>
      </c>
      <c r="S5" s="141">
        <f>IF(AW5=0,AL5,"속도계이상")</f>
        <v>122</v>
      </c>
      <c r="T5" s="141">
        <f>IF(AW5=0,AM5,"속도계이상")</f>
        <v>393</v>
      </c>
      <c r="U5" t="s">
        <v>118</v>
      </c>
      <c r="V5" s="5" t="s">
        <v>119</v>
      </c>
      <c r="W5" t="s">
        <v>118</v>
      </c>
      <c r="X5" s="5" t="s">
        <v>119</v>
      </c>
      <c r="Y5" t="s">
        <v>173</v>
      </c>
      <c r="Z5" t="s">
        <v>141</v>
      </c>
      <c r="AA5" t="s">
        <v>48</v>
      </c>
      <c r="AB5">
        <v>526</v>
      </c>
      <c r="AC5" s="1">
        <v>9798.3829999999998</v>
      </c>
      <c r="AD5" s="1">
        <v>3726.4</v>
      </c>
      <c r="AE5" s="28">
        <v>2.629</v>
      </c>
      <c r="AF5">
        <v>3</v>
      </c>
      <c r="AG5">
        <v>13.605</v>
      </c>
      <c r="AH5">
        <v>391.04298799999998</v>
      </c>
      <c r="AI5">
        <v>11.516598999999999</v>
      </c>
      <c r="AJ5">
        <v>124.53798500000001</v>
      </c>
      <c r="AK5">
        <v>1401</v>
      </c>
      <c r="AL5">
        <v>122</v>
      </c>
      <c r="AM5">
        <v>393</v>
      </c>
      <c r="AN5">
        <v>101</v>
      </c>
      <c r="AO5">
        <v>25.057048000000002</v>
      </c>
      <c r="AP5">
        <v>87426.4</v>
      </c>
      <c r="AQ5">
        <v>15138.1</v>
      </c>
      <c r="AR5">
        <v>71</v>
      </c>
      <c r="AS5">
        <v>46601</v>
      </c>
      <c r="AT5">
        <v>1.2450000000000001</v>
      </c>
      <c r="AU5">
        <v>4.0110000000000001</v>
      </c>
      <c r="AV5">
        <v>65308</v>
      </c>
      <c r="AW5">
        <v>0</v>
      </c>
      <c r="AX5" s="29">
        <v>0.47</v>
      </c>
      <c r="AY5">
        <v>0.8763333333333333</v>
      </c>
      <c r="AZ5" t="s">
        <v>69</v>
      </c>
      <c r="BA5" t="s">
        <v>174</v>
      </c>
      <c r="BB5">
        <v>3</v>
      </c>
      <c r="BC5" t="s">
        <v>296</v>
      </c>
      <c r="BD5">
        <v>11</v>
      </c>
      <c r="BE5">
        <v>179239.052</v>
      </c>
      <c r="BF5">
        <v>5.4666563400480379E-2</v>
      </c>
      <c r="BG5">
        <v>4.7906131726620969E-2</v>
      </c>
      <c r="BH5">
        <v>299196.56299999991</v>
      </c>
      <c r="BI5">
        <v>3.274898248079141E-2</v>
      </c>
      <c r="BJ5">
        <v>2.8699024980666871E-2</v>
      </c>
      <c r="BK5">
        <v>1</v>
      </c>
      <c r="BL5" t="s">
        <v>67</v>
      </c>
      <c r="BM5">
        <v>1</v>
      </c>
      <c r="BN5" t="s">
        <v>285</v>
      </c>
    </row>
    <row r="6" spans="1:66">
      <c r="A6" s="136" t="str">
        <f t="shared" ref="A6:A7" si="0">W6</f>
        <v>영종운수</v>
      </c>
      <c r="B6" s="136" t="str">
        <f t="shared" ref="B6:B7" si="1">V6</f>
        <v>202</v>
      </c>
      <c r="C6" s="137" t="str">
        <f t="shared" ref="C6:C7" si="2">Y6</f>
        <v>70바2259</v>
      </c>
      <c r="D6" s="111" t="str">
        <f t="shared" ref="D6:D7" si="3">Z6</f>
        <v>대형</v>
      </c>
      <c r="E6" s="107" t="str">
        <f>AZ6</f>
        <v>F</v>
      </c>
      <c r="F6" s="157">
        <f>G6/H6</f>
        <v>0.67166666666666675</v>
      </c>
      <c r="G6" s="158">
        <f>AE6</f>
        <v>2.0150000000000001</v>
      </c>
      <c r="H6" s="159">
        <f>AF6</f>
        <v>3</v>
      </c>
      <c r="I6" s="160">
        <f t="shared" ref="I6:I7" si="4">AC6</f>
        <v>9448.6209999999992</v>
      </c>
      <c r="J6" s="161">
        <f t="shared" ref="J6:J7" si="5">AI6/AH6</f>
        <v>4.4129452085851686E-2</v>
      </c>
      <c r="K6" s="161">
        <f t="shared" ref="K6:K7" si="6">AJ6/AH6</f>
        <v>0.3759379898111066</v>
      </c>
      <c r="L6" s="161">
        <f t="shared" ref="L6:L7" si="7">AK6/AC6</f>
        <v>0.13684536611215542</v>
      </c>
      <c r="M6" s="162">
        <f t="shared" ref="M6:M7" si="8">AG6</f>
        <v>18.849</v>
      </c>
      <c r="N6" s="163" t="str">
        <f t="shared" ref="N6:N7" si="9">IF(AW6=0,AT6,"속도계이상")</f>
        <v>속도계이상</v>
      </c>
      <c r="O6" s="163" t="str">
        <f t="shared" ref="O6:O7" si="10">IF(AW6=0,AU6,"속도계이상")</f>
        <v>속도계이상</v>
      </c>
      <c r="P6" s="164">
        <f t="shared" ref="P6:P7" si="11">AQ6/60</f>
        <v>407.74166666666667</v>
      </c>
      <c r="Q6" s="165">
        <f t="shared" ref="Q6:Q7" si="12">AN6</f>
        <v>130</v>
      </c>
      <c r="R6" s="166">
        <f t="shared" ref="R6:R7" si="13">AC6/(AH6-AI6-AJ6)</f>
        <v>37.742094500560526</v>
      </c>
      <c r="S6" s="138" t="str">
        <f t="shared" ref="S6:S7" si="14">IF(AW6=0,AL6,"속도계이상")</f>
        <v>속도계이상</v>
      </c>
      <c r="T6" s="138" t="str">
        <f t="shared" ref="T6:T7" si="15">IF(AW6=0,AM6,"속도계이상")</f>
        <v>속도계이상</v>
      </c>
      <c r="U6" t="s">
        <v>118</v>
      </c>
      <c r="V6" s="5" t="s">
        <v>119</v>
      </c>
      <c r="W6" t="s">
        <v>118</v>
      </c>
      <c r="X6" s="5" t="s">
        <v>119</v>
      </c>
      <c r="Y6" t="s">
        <v>176</v>
      </c>
      <c r="Z6" t="s">
        <v>141</v>
      </c>
      <c r="AA6" t="s">
        <v>48</v>
      </c>
      <c r="AB6">
        <v>526</v>
      </c>
      <c r="AC6" s="1">
        <v>9448.6209999999992</v>
      </c>
      <c r="AD6" s="1">
        <v>4689.3370000000004</v>
      </c>
      <c r="AE6" s="28">
        <v>2.0150000000000001</v>
      </c>
      <c r="AF6">
        <v>3</v>
      </c>
      <c r="AG6">
        <v>18.849</v>
      </c>
      <c r="AH6">
        <v>431.68299400000001</v>
      </c>
      <c r="AI6">
        <v>19.049934</v>
      </c>
      <c r="AJ6">
        <v>162.28603699999999</v>
      </c>
      <c r="AK6">
        <v>1293</v>
      </c>
      <c r="AL6">
        <v>10516</v>
      </c>
      <c r="AM6">
        <v>3606</v>
      </c>
      <c r="AN6">
        <v>130</v>
      </c>
      <c r="AO6">
        <v>21.887868999999998</v>
      </c>
      <c r="AP6">
        <v>91567.7</v>
      </c>
      <c r="AQ6">
        <v>24464.5</v>
      </c>
      <c r="AR6">
        <v>61</v>
      </c>
      <c r="AS6">
        <v>18934</v>
      </c>
      <c r="AT6">
        <v>111.297</v>
      </c>
      <c r="AU6">
        <v>38.164000000000001</v>
      </c>
      <c r="AV6">
        <v>88288</v>
      </c>
      <c r="AW6">
        <v>17</v>
      </c>
      <c r="AX6" s="29">
        <v>0.46</v>
      </c>
      <c r="AY6">
        <v>0.67166666666666675</v>
      </c>
      <c r="AZ6" t="s">
        <v>70</v>
      </c>
      <c r="BA6" t="s">
        <v>174</v>
      </c>
      <c r="BB6">
        <v>2</v>
      </c>
      <c r="BC6" t="s">
        <v>266</v>
      </c>
      <c r="BD6">
        <v>8</v>
      </c>
      <c r="BE6">
        <v>179239.052</v>
      </c>
      <c r="BF6">
        <v>5.2715191776399259E-2</v>
      </c>
      <c r="BG6">
        <v>3.5407037143148176E-2</v>
      </c>
      <c r="BH6">
        <v>299196.56299999991</v>
      </c>
      <c r="BI6">
        <v>3.1579978410380342E-2</v>
      </c>
      <c r="BJ6">
        <v>2.1211218832305465E-2</v>
      </c>
      <c r="BK6">
        <v>1</v>
      </c>
      <c r="BL6" t="s">
        <v>70</v>
      </c>
      <c r="BM6">
        <v>0</v>
      </c>
      <c r="BN6" t="s">
        <v>257</v>
      </c>
    </row>
    <row r="7" spans="1:66">
      <c r="A7" s="139" t="str">
        <f t="shared" si="0"/>
        <v>영종운수</v>
      </c>
      <c r="B7" s="139" t="str">
        <f t="shared" si="1"/>
        <v>202</v>
      </c>
      <c r="C7" s="140" t="str">
        <f t="shared" si="2"/>
        <v>70바2311</v>
      </c>
      <c r="D7" s="128" t="str">
        <f t="shared" si="3"/>
        <v>대형</v>
      </c>
      <c r="E7" s="124" t="str">
        <f t="shared" ref="E7:E35" si="16">AZ7</f>
        <v>F</v>
      </c>
      <c r="F7" s="147">
        <f t="shared" ref="F7:F35" si="17">G7/H7</f>
        <v>0.76407407407407413</v>
      </c>
      <c r="G7" s="148">
        <f t="shared" ref="G7:G35" si="18">AE7</f>
        <v>2.0630000000000002</v>
      </c>
      <c r="H7" s="149">
        <f t="shared" ref="H7:H35" si="19">AF7</f>
        <v>2.7</v>
      </c>
      <c r="I7" s="150">
        <f t="shared" si="4"/>
        <v>10492.069</v>
      </c>
      <c r="J7" s="151">
        <f t="shared" si="5"/>
        <v>1.7477852556049146E-2</v>
      </c>
      <c r="K7" s="151">
        <f t="shared" si="6"/>
        <v>0.33235519281952608</v>
      </c>
      <c r="L7" s="151">
        <f t="shared" si="7"/>
        <v>0.16469582882079789</v>
      </c>
      <c r="M7" s="152">
        <f t="shared" si="8"/>
        <v>14.927</v>
      </c>
      <c r="N7" s="153" t="str">
        <f t="shared" si="9"/>
        <v>속도계이상</v>
      </c>
      <c r="O7" s="153" t="str">
        <f t="shared" si="10"/>
        <v>속도계이상</v>
      </c>
      <c r="P7" s="154">
        <f t="shared" si="11"/>
        <v>190.89833333333334</v>
      </c>
      <c r="Q7" s="155">
        <f t="shared" si="12"/>
        <v>130</v>
      </c>
      <c r="R7" s="156">
        <f t="shared" si="13"/>
        <v>36.774697682655841</v>
      </c>
      <c r="S7" s="141" t="str">
        <f t="shared" si="14"/>
        <v>속도계이상</v>
      </c>
      <c r="T7" s="141" t="str">
        <f t="shared" si="15"/>
        <v>속도계이상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177</v>
      </c>
      <c r="Z7" s="4" t="s">
        <v>141</v>
      </c>
      <c r="AA7" s="4" t="s">
        <v>48</v>
      </c>
      <c r="AB7" s="4">
        <v>526</v>
      </c>
      <c r="AC7" s="4">
        <v>10492.069</v>
      </c>
      <c r="AD7" s="4">
        <v>5085.8140000000003</v>
      </c>
      <c r="AE7" s="4">
        <v>2.0630000000000002</v>
      </c>
      <c r="AF7" s="4">
        <v>2.7</v>
      </c>
      <c r="AG7" s="4">
        <v>14.927</v>
      </c>
      <c r="AH7" s="4">
        <v>438.82072899999997</v>
      </c>
      <c r="AI7" s="4">
        <v>7.6696439999999999</v>
      </c>
      <c r="AJ7" s="4">
        <v>145.844348</v>
      </c>
      <c r="AK7" s="4">
        <v>1728</v>
      </c>
      <c r="AL7" s="4">
        <v>5957</v>
      </c>
      <c r="AM7" s="4">
        <v>1594</v>
      </c>
      <c r="AN7" s="4">
        <v>130</v>
      </c>
      <c r="AO7" s="4">
        <v>23.909693000000001</v>
      </c>
      <c r="AP7" s="4">
        <v>74321.100000000006</v>
      </c>
      <c r="AQ7" s="4">
        <v>11453.9</v>
      </c>
      <c r="AR7" s="4">
        <v>48</v>
      </c>
      <c r="AS7" s="4">
        <v>15600</v>
      </c>
      <c r="AT7" s="4">
        <v>56.776000000000003</v>
      </c>
      <c r="AU7" s="4">
        <v>15.192</v>
      </c>
      <c r="AV7" s="4">
        <v>102256</v>
      </c>
      <c r="AW7" s="4">
        <v>17</v>
      </c>
      <c r="AX7" s="30">
        <v>0.41</v>
      </c>
      <c r="AY7">
        <v>0.76407407407407413</v>
      </c>
      <c r="AZ7" t="s">
        <v>70</v>
      </c>
      <c r="BA7" t="s">
        <v>174</v>
      </c>
      <c r="BB7">
        <v>1</v>
      </c>
      <c r="BC7" t="s">
        <v>253</v>
      </c>
      <c r="BD7">
        <v>10</v>
      </c>
      <c r="BE7">
        <v>179239.052</v>
      </c>
      <c r="BF7">
        <v>5.8536735621654595E-2</v>
      </c>
      <c r="BG7">
        <v>4.4726402069434609E-2</v>
      </c>
      <c r="BH7">
        <v>299196.56299999991</v>
      </c>
      <c r="BI7">
        <v>3.506747836538484E-2</v>
      </c>
      <c r="BJ7">
        <v>2.6794151062144049E-2</v>
      </c>
      <c r="BK7">
        <v>1</v>
      </c>
      <c r="BL7" t="s">
        <v>70</v>
      </c>
      <c r="BM7">
        <v>0</v>
      </c>
      <c r="BN7" t="s">
        <v>257</v>
      </c>
    </row>
    <row r="8" spans="1:66">
      <c r="A8" s="136" t="str">
        <f t="shared" ref="A8:A35" si="20">W8</f>
        <v>영종운수</v>
      </c>
      <c r="B8" s="136" t="str">
        <f t="shared" ref="B8:B35" si="21">V8</f>
        <v>202</v>
      </c>
      <c r="C8" s="137" t="str">
        <f t="shared" ref="C8:C35" si="22">Y8</f>
        <v>70바2514</v>
      </c>
      <c r="D8" s="111" t="str">
        <f t="shared" ref="D8:D35" si="23">Z8</f>
        <v>대형</v>
      </c>
      <c r="E8" s="107" t="str">
        <f t="shared" si="16"/>
        <v>S</v>
      </c>
      <c r="F8" s="157">
        <f t="shared" si="17"/>
        <v>1.1022222222222222</v>
      </c>
      <c r="G8" s="158">
        <f t="shared" si="18"/>
        <v>2.976</v>
      </c>
      <c r="H8" s="159">
        <f t="shared" si="19"/>
        <v>2.7</v>
      </c>
      <c r="I8" s="160">
        <f t="shared" ref="I8:I35" si="24">AC8</f>
        <v>11302.249</v>
      </c>
      <c r="J8" s="161">
        <f t="shared" ref="J8:J35" si="25">AI8/AH8</f>
        <v>3.8166399258375332E-2</v>
      </c>
      <c r="K8" s="161">
        <f t="shared" ref="K8:K35" si="26">AJ8/AH8</f>
        <v>0.32097957918566417</v>
      </c>
      <c r="L8" s="161">
        <f t="shared" ref="L8:L35" si="27">AK8/AC8</f>
        <v>0.16527684003422682</v>
      </c>
      <c r="M8" s="162">
        <f t="shared" ref="M8:M35" si="28">AG8</f>
        <v>14.768000000000001</v>
      </c>
      <c r="N8" s="163">
        <f t="shared" ref="N8:N35" si="29">IF(AW8=0,AT8,"속도계이상")</f>
        <v>0.08</v>
      </c>
      <c r="O8" s="163">
        <f t="shared" ref="O8:O35" si="30">IF(AW8=0,AU8,"속도계이상")</f>
        <v>20.518000000000001</v>
      </c>
      <c r="P8" s="164">
        <f t="shared" ref="P8:P35" si="31">AQ8/60</f>
        <v>626.94333333333327</v>
      </c>
      <c r="Q8" s="165">
        <f t="shared" ref="Q8:Q35" si="32">AN8</f>
        <v>102</v>
      </c>
      <c r="R8" s="166">
        <f t="shared" ref="R8:R35" si="33">AC8/(AH8-AI8-AJ8)</f>
        <v>39.262010382825629</v>
      </c>
      <c r="S8" s="138">
        <f t="shared" ref="S8:S35" si="34">IF(AW8=0,AL8,"속도계이상")</f>
        <v>9</v>
      </c>
      <c r="T8" s="138">
        <f t="shared" ref="T8:T35" si="35">IF(AW8=0,AM8,"속도계이상")</f>
        <v>2319</v>
      </c>
      <c r="U8" t="s">
        <v>118</v>
      </c>
      <c r="V8" s="5" t="s">
        <v>119</v>
      </c>
      <c r="W8" t="s">
        <v>118</v>
      </c>
      <c r="X8" s="5" t="s">
        <v>119</v>
      </c>
      <c r="Y8" t="s">
        <v>178</v>
      </c>
      <c r="Z8" t="s">
        <v>141</v>
      </c>
      <c r="AA8" t="s">
        <v>48</v>
      </c>
      <c r="AB8">
        <v>526</v>
      </c>
      <c r="AC8" s="1">
        <v>11302.249</v>
      </c>
      <c r="AD8" s="1">
        <v>3797.44</v>
      </c>
      <c r="AE8" s="28">
        <v>2.976</v>
      </c>
      <c r="AF8">
        <v>2.7</v>
      </c>
      <c r="AG8">
        <v>14.768000000000001</v>
      </c>
      <c r="AH8">
        <v>449.19325199999997</v>
      </c>
      <c r="AI8">
        <v>17.144089000000001</v>
      </c>
      <c r="AJ8">
        <v>144.181861</v>
      </c>
      <c r="AK8">
        <v>1868</v>
      </c>
      <c r="AL8">
        <v>9</v>
      </c>
      <c r="AM8">
        <v>2319</v>
      </c>
      <c r="AN8">
        <v>102</v>
      </c>
      <c r="AO8">
        <v>25.161217000000001</v>
      </c>
      <c r="AP8">
        <v>120662.9</v>
      </c>
      <c r="AQ8">
        <v>37616.6</v>
      </c>
      <c r="AR8">
        <v>84</v>
      </c>
      <c r="AS8">
        <v>18658</v>
      </c>
      <c r="AT8">
        <v>0.08</v>
      </c>
      <c r="AU8">
        <v>20.518000000000001</v>
      </c>
      <c r="AV8">
        <v>0</v>
      </c>
      <c r="AW8">
        <v>0</v>
      </c>
      <c r="AX8" s="29">
        <v>0.55000000000000004</v>
      </c>
      <c r="AY8">
        <v>1.1022222222222222</v>
      </c>
      <c r="AZ8" t="s">
        <v>71</v>
      </c>
      <c r="BA8" t="s">
        <v>174</v>
      </c>
      <c r="BB8">
        <v>1</v>
      </c>
      <c r="BC8" t="s">
        <v>187</v>
      </c>
      <c r="BD8">
        <v>11</v>
      </c>
      <c r="BE8">
        <v>179239.052</v>
      </c>
      <c r="BF8">
        <v>6.3056844330999923E-2</v>
      </c>
      <c r="BG8">
        <v>6.9502655084835469E-2</v>
      </c>
      <c r="BH8">
        <v>299196.56299999991</v>
      </c>
      <c r="BI8">
        <v>3.7775330326906206E-2</v>
      </c>
      <c r="BJ8">
        <v>4.1636808538101061E-2</v>
      </c>
      <c r="BK8">
        <v>1</v>
      </c>
      <c r="BL8" t="s">
        <v>71</v>
      </c>
      <c r="BM8">
        <v>0</v>
      </c>
      <c r="BN8" t="s">
        <v>257</v>
      </c>
    </row>
    <row r="9" spans="1:66">
      <c r="A9" s="139" t="str">
        <f t="shared" si="20"/>
        <v>영종운수</v>
      </c>
      <c r="B9" s="139" t="str">
        <f t="shared" si="21"/>
        <v>202</v>
      </c>
      <c r="C9" s="140" t="str">
        <f t="shared" si="22"/>
        <v>71바7511</v>
      </c>
      <c r="D9" s="128" t="str">
        <f t="shared" si="23"/>
        <v>대형</v>
      </c>
      <c r="E9" s="124" t="str">
        <f t="shared" si="16"/>
        <v>S</v>
      </c>
      <c r="F9" s="147">
        <f t="shared" si="17"/>
        <v>1.0303571428571427</v>
      </c>
      <c r="G9" s="148">
        <f t="shared" si="18"/>
        <v>2.8849999999999998</v>
      </c>
      <c r="H9" s="149">
        <f t="shared" si="19"/>
        <v>2.8</v>
      </c>
      <c r="I9" s="150">
        <f t="shared" si="24"/>
        <v>11441.227000000001</v>
      </c>
      <c r="J9" s="151">
        <f t="shared" si="25"/>
        <v>1.4284342148763066E-2</v>
      </c>
      <c r="K9" s="151">
        <f t="shared" si="26"/>
        <v>0.29344993688095067</v>
      </c>
      <c r="L9" s="151">
        <f t="shared" si="27"/>
        <v>0.15977307329012874</v>
      </c>
      <c r="M9" s="152">
        <f t="shared" si="28"/>
        <v>14.109</v>
      </c>
      <c r="N9" s="153">
        <f t="shared" si="29"/>
        <v>1.7000000000000001E-2</v>
      </c>
      <c r="O9" s="153">
        <f t="shared" si="30"/>
        <v>6.3540000000000001</v>
      </c>
      <c r="P9" s="154">
        <f t="shared" si="31"/>
        <v>234.76333333333332</v>
      </c>
      <c r="Q9" s="155">
        <f t="shared" si="32"/>
        <v>100</v>
      </c>
      <c r="R9" s="156">
        <f t="shared" si="33"/>
        <v>36.902446192077427</v>
      </c>
      <c r="S9" s="141">
        <f t="shared" si="34"/>
        <v>2</v>
      </c>
      <c r="T9" s="141">
        <f t="shared" si="35"/>
        <v>727</v>
      </c>
      <c r="U9" t="s">
        <v>118</v>
      </c>
      <c r="V9" s="5" t="s">
        <v>119</v>
      </c>
      <c r="W9" t="s">
        <v>118</v>
      </c>
      <c r="X9" s="5" t="s">
        <v>119</v>
      </c>
      <c r="Y9" t="s">
        <v>180</v>
      </c>
      <c r="Z9" t="s">
        <v>141</v>
      </c>
      <c r="AA9" t="s">
        <v>48</v>
      </c>
      <c r="AB9">
        <v>526</v>
      </c>
      <c r="AC9" s="1">
        <v>11441.227000000001</v>
      </c>
      <c r="AD9" s="1">
        <v>3966.2350000000001</v>
      </c>
      <c r="AE9" s="28">
        <v>2.8849999999999998</v>
      </c>
      <c r="AF9">
        <v>2.8</v>
      </c>
      <c r="AG9">
        <v>14.109</v>
      </c>
      <c r="AH9">
        <v>447.86241699999999</v>
      </c>
      <c r="AI9">
        <v>6.3974200000000003</v>
      </c>
      <c r="AJ9">
        <v>131.42519799999999</v>
      </c>
      <c r="AK9">
        <v>1828</v>
      </c>
      <c r="AL9">
        <v>2</v>
      </c>
      <c r="AM9">
        <v>727</v>
      </c>
      <c r="AN9">
        <v>100</v>
      </c>
      <c r="AO9">
        <v>25.546298</v>
      </c>
      <c r="AP9">
        <v>92534.2</v>
      </c>
      <c r="AQ9">
        <v>14085.8</v>
      </c>
      <c r="AR9">
        <v>15</v>
      </c>
      <c r="AS9">
        <v>4606</v>
      </c>
      <c r="AT9">
        <v>1.7000000000000001E-2</v>
      </c>
      <c r="AU9">
        <v>6.3540000000000001</v>
      </c>
      <c r="AV9">
        <v>105940</v>
      </c>
      <c r="AW9">
        <v>0</v>
      </c>
      <c r="AX9" s="29">
        <v>0.55000000000000004</v>
      </c>
      <c r="AY9">
        <v>1.0303571428571427</v>
      </c>
      <c r="AZ9" t="s">
        <v>71</v>
      </c>
      <c r="BA9" t="s">
        <v>174</v>
      </c>
      <c r="BB9">
        <v>2</v>
      </c>
      <c r="BC9" t="s">
        <v>302</v>
      </c>
      <c r="BD9">
        <v>11</v>
      </c>
      <c r="BE9">
        <v>179239.052</v>
      </c>
      <c r="BF9">
        <v>6.3832222232463057E-2</v>
      </c>
      <c r="BG9">
        <v>6.5769986121662821E-2</v>
      </c>
      <c r="BH9">
        <v>299196.56299999991</v>
      </c>
      <c r="BI9">
        <v>3.8239834325904352E-2</v>
      </c>
      <c r="BJ9">
        <v>3.9400686439369302E-2</v>
      </c>
      <c r="BK9">
        <v>1</v>
      </c>
      <c r="BL9" t="s">
        <v>71</v>
      </c>
      <c r="BM9">
        <v>0</v>
      </c>
      <c r="BN9" t="s">
        <v>257</v>
      </c>
    </row>
    <row r="10" spans="1:66">
      <c r="A10" s="136" t="str">
        <f t="shared" si="20"/>
        <v>영종운수</v>
      </c>
      <c r="B10" s="136" t="str">
        <f t="shared" si="21"/>
        <v>202</v>
      </c>
      <c r="C10" s="137" t="str">
        <f t="shared" si="22"/>
        <v>71바7512</v>
      </c>
      <c r="D10" s="111" t="str">
        <f t="shared" si="23"/>
        <v>대형</v>
      </c>
      <c r="E10" s="107" t="str">
        <f t="shared" si="16"/>
        <v>A</v>
      </c>
      <c r="F10" s="157">
        <f t="shared" si="17"/>
        <v>0.99964285714285717</v>
      </c>
      <c r="G10" s="158">
        <f t="shared" si="18"/>
        <v>2.7989999999999999</v>
      </c>
      <c r="H10" s="159">
        <f t="shared" si="19"/>
        <v>2.8</v>
      </c>
      <c r="I10" s="160">
        <f t="shared" si="24"/>
        <v>10808.996999999999</v>
      </c>
      <c r="J10" s="161">
        <f t="shared" si="25"/>
        <v>1.4905026616898914E-2</v>
      </c>
      <c r="K10" s="161">
        <f t="shared" si="26"/>
        <v>0.29586313381989388</v>
      </c>
      <c r="L10" s="161">
        <f t="shared" si="27"/>
        <v>0.19206222371974016</v>
      </c>
      <c r="M10" s="162">
        <f t="shared" si="28"/>
        <v>14.848000000000001</v>
      </c>
      <c r="N10" s="163">
        <f t="shared" si="29"/>
        <v>0.28699999999999998</v>
      </c>
      <c r="O10" s="163">
        <f t="shared" si="30"/>
        <v>21.231999999999999</v>
      </c>
      <c r="P10" s="164">
        <f t="shared" si="31"/>
        <v>492.65666666666669</v>
      </c>
      <c r="Q10" s="165">
        <f t="shared" si="32"/>
        <v>102</v>
      </c>
      <c r="R10" s="166">
        <f t="shared" si="33"/>
        <v>37.066046414953611</v>
      </c>
      <c r="S10" s="138">
        <f t="shared" si="34"/>
        <v>31</v>
      </c>
      <c r="T10" s="138">
        <f t="shared" si="35"/>
        <v>2295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181</v>
      </c>
      <c r="Z10" s="4" t="s">
        <v>141</v>
      </c>
      <c r="AA10" s="4" t="s">
        <v>48</v>
      </c>
      <c r="AB10" s="4">
        <v>526</v>
      </c>
      <c r="AC10" s="4">
        <v>10808.996999999999</v>
      </c>
      <c r="AD10" s="4">
        <v>3861.0830000000001</v>
      </c>
      <c r="AE10" s="4">
        <v>2.7989999999999999</v>
      </c>
      <c r="AF10" s="4">
        <v>2.8</v>
      </c>
      <c r="AG10" s="4">
        <v>14.848000000000001</v>
      </c>
      <c r="AH10" s="4">
        <v>423.10075399999999</v>
      </c>
      <c r="AI10" s="4">
        <v>6.3063279999999997</v>
      </c>
      <c r="AJ10" s="4">
        <v>125.17991499999999</v>
      </c>
      <c r="AK10" s="4">
        <v>2076</v>
      </c>
      <c r="AL10" s="4">
        <v>31</v>
      </c>
      <c r="AM10" s="4">
        <v>2295</v>
      </c>
      <c r="AN10" s="4">
        <v>102</v>
      </c>
      <c r="AO10" s="4">
        <v>25.547098999999999</v>
      </c>
      <c r="AP10" s="4">
        <v>94510.3</v>
      </c>
      <c r="AQ10" s="4">
        <v>29559.4</v>
      </c>
      <c r="AR10" s="4">
        <v>48</v>
      </c>
      <c r="AS10" s="4">
        <v>17174</v>
      </c>
      <c r="AT10" s="4">
        <v>0.28699999999999998</v>
      </c>
      <c r="AU10" s="4">
        <v>21.231999999999999</v>
      </c>
      <c r="AV10" s="4">
        <v>91661</v>
      </c>
      <c r="AW10" s="4">
        <v>0</v>
      </c>
      <c r="AX10" s="30">
        <v>0.55000000000000004</v>
      </c>
      <c r="AY10">
        <v>0.99964285714285717</v>
      </c>
      <c r="AZ10" t="s">
        <v>66</v>
      </c>
      <c r="BA10" t="s">
        <v>174</v>
      </c>
      <c r="BB10">
        <v>1</v>
      </c>
      <c r="BC10" t="s">
        <v>262</v>
      </c>
      <c r="BD10">
        <v>11</v>
      </c>
      <c r="BE10">
        <v>179239.052</v>
      </c>
      <c r="BF10">
        <v>6.030492171984931E-2</v>
      </c>
      <c r="BG10">
        <v>6.0283384247806507E-2</v>
      </c>
      <c r="BH10">
        <v>299196.56299999991</v>
      </c>
      <c r="BI10">
        <v>3.6126741870360329E-2</v>
      </c>
      <c r="BJ10">
        <v>3.6113839462549487E-2</v>
      </c>
      <c r="BK10">
        <v>1</v>
      </c>
      <c r="BL10" t="s">
        <v>66</v>
      </c>
      <c r="BM10">
        <v>0</v>
      </c>
      <c r="BN10" t="s">
        <v>257</v>
      </c>
    </row>
    <row r="11" spans="1:66">
      <c r="A11" s="139" t="str">
        <f t="shared" si="20"/>
        <v>영종운수</v>
      </c>
      <c r="B11" s="139" t="str">
        <f t="shared" si="21"/>
        <v>202</v>
      </c>
      <c r="C11" s="140" t="str">
        <f t="shared" si="22"/>
        <v>73아1213</v>
      </c>
      <c r="D11" s="128" t="str">
        <f t="shared" si="23"/>
        <v>대형</v>
      </c>
      <c r="E11" s="124" t="str">
        <f t="shared" si="16"/>
        <v>C</v>
      </c>
      <c r="F11" s="147">
        <f t="shared" si="17"/>
        <v>0.89233333333333331</v>
      </c>
      <c r="G11" s="148">
        <f t="shared" si="18"/>
        <v>2.677</v>
      </c>
      <c r="H11" s="149">
        <f t="shared" si="19"/>
        <v>3</v>
      </c>
      <c r="I11" s="150">
        <f t="shared" si="24"/>
        <v>12432.076999999999</v>
      </c>
      <c r="J11" s="151">
        <f t="shared" si="25"/>
        <v>1.5172050634337384E-2</v>
      </c>
      <c r="K11" s="151">
        <f t="shared" si="26"/>
        <v>0.28809011047756999</v>
      </c>
      <c r="L11" s="151">
        <f t="shared" si="27"/>
        <v>0.11301410054007871</v>
      </c>
      <c r="M11" s="152">
        <f t="shared" si="28"/>
        <v>14.819000000000001</v>
      </c>
      <c r="N11" s="153">
        <f t="shared" si="29"/>
        <v>2.4E-2</v>
      </c>
      <c r="O11" s="153">
        <f t="shared" si="30"/>
        <v>3.5230000000000001</v>
      </c>
      <c r="P11" s="154">
        <f t="shared" si="31"/>
        <v>261.55166666666668</v>
      </c>
      <c r="Q11" s="155">
        <f t="shared" si="32"/>
        <v>108</v>
      </c>
      <c r="R11" s="156">
        <f t="shared" si="33"/>
        <v>36.73434032630837</v>
      </c>
      <c r="S11" s="141">
        <f t="shared" si="34"/>
        <v>3</v>
      </c>
      <c r="T11" s="141">
        <f t="shared" si="35"/>
        <v>438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183</v>
      </c>
      <c r="Z11" t="s">
        <v>141</v>
      </c>
      <c r="AA11" t="s">
        <v>48</v>
      </c>
      <c r="AB11">
        <v>526</v>
      </c>
      <c r="AC11" s="1">
        <v>12432.076999999999</v>
      </c>
      <c r="AD11" s="1">
        <v>4643.9679999999998</v>
      </c>
      <c r="AE11" s="28">
        <v>2.677</v>
      </c>
      <c r="AF11">
        <v>3</v>
      </c>
      <c r="AG11">
        <v>14.819000000000001</v>
      </c>
      <c r="AH11">
        <v>485.73796499999997</v>
      </c>
      <c r="AI11">
        <v>7.3696409999999997</v>
      </c>
      <c r="AJ11">
        <v>139.93630400000001</v>
      </c>
      <c r="AK11">
        <v>1405</v>
      </c>
      <c r="AL11">
        <v>3</v>
      </c>
      <c r="AM11">
        <v>438</v>
      </c>
      <c r="AN11">
        <v>108</v>
      </c>
      <c r="AO11">
        <v>25.594204000000001</v>
      </c>
      <c r="AP11">
        <v>97070.399999999994</v>
      </c>
      <c r="AQ11">
        <v>15693.1</v>
      </c>
      <c r="AR11">
        <v>41</v>
      </c>
      <c r="AS11">
        <v>7930</v>
      </c>
      <c r="AT11">
        <v>2.4E-2</v>
      </c>
      <c r="AU11">
        <v>3.5230000000000001</v>
      </c>
      <c r="AV11">
        <v>104836</v>
      </c>
      <c r="AW11">
        <v>0</v>
      </c>
      <c r="AX11" s="29">
        <v>0.53</v>
      </c>
      <c r="AY11">
        <v>0.89233333333333331</v>
      </c>
      <c r="AZ11" t="s">
        <v>69</v>
      </c>
      <c r="BA11" t="s">
        <v>174</v>
      </c>
      <c r="BB11">
        <v>2</v>
      </c>
      <c r="BC11" t="s">
        <v>175</v>
      </c>
      <c r="BD11">
        <v>14</v>
      </c>
      <c r="BE11">
        <v>179239.052</v>
      </c>
      <c r="BF11">
        <v>6.9360314402912598E-2</v>
      </c>
      <c r="BG11">
        <v>6.1892520552199008E-2</v>
      </c>
      <c r="BH11">
        <v>299196.56299999991</v>
      </c>
      <c r="BI11">
        <v>4.1551536806925166E-2</v>
      </c>
      <c r="BJ11">
        <v>3.7077821344046219E-2</v>
      </c>
      <c r="BK11">
        <v>1</v>
      </c>
      <c r="BL11" t="s">
        <v>69</v>
      </c>
      <c r="BM11">
        <v>0</v>
      </c>
      <c r="BN11" t="s">
        <v>257</v>
      </c>
    </row>
    <row r="12" spans="1:66" s="2" customFormat="1">
      <c r="A12" s="136" t="str">
        <f t="shared" si="20"/>
        <v>영종운수</v>
      </c>
      <c r="B12" s="136" t="str">
        <f t="shared" si="21"/>
        <v>202</v>
      </c>
      <c r="C12" s="137" t="str">
        <f t="shared" si="22"/>
        <v>73아1216</v>
      </c>
      <c r="D12" s="111" t="str">
        <f t="shared" si="23"/>
        <v>대형</v>
      </c>
      <c r="E12" s="107" t="str">
        <f t="shared" si="16"/>
        <v>B</v>
      </c>
      <c r="F12" s="157">
        <f t="shared" si="17"/>
        <v>0.92999999999999994</v>
      </c>
      <c r="G12" s="158">
        <f t="shared" si="18"/>
        <v>2.5110000000000001</v>
      </c>
      <c r="H12" s="159">
        <f t="shared" si="19"/>
        <v>2.7</v>
      </c>
      <c r="I12" s="160">
        <f t="shared" si="24"/>
        <v>11935.465</v>
      </c>
      <c r="J12" s="161">
        <f t="shared" si="25"/>
        <v>1.2181533456561677E-2</v>
      </c>
      <c r="K12" s="161">
        <f t="shared" si="26"/>
        <v>0.28031576398946878</v>
      </c>
      <c r="L12" s="161">
        <f t="shared" si="27"/>
        <v>0.14586779819638362</v>
      </c>
      <c r="M12" s="162">
        <f t="shared" si="28"/>
        <v>13.646000000000001</v>
      </c>
      <c r="N12" s="163">
        <f t="shared" si="29"/>
        <v>8.0000000000000002E-3</v>
      </c>
      <c r="O12" s="163">
        <f t="shared" si="30"/>
        <v>4.3230000000000004</v>
      </c>
      <c r="P12" s="164">
        <f t="shared" si="31"/>
        <v>280.11666666666667</v>
      </c>
      <c r="Q12" s="165">
        <f t="shared" si="32"/>
        <v>108</v>
      </c>
      <c r="R12" s="166">
        <f t="shared" si="33"/>
        <v>36.770006105893764</v>
      </c>
      <c r="S12" s="138">
        <f t="shared" si="34"/>
        <v>1</v>
      </c>
      <c r="T12" s="138">
        <f t="shared" si="35"/>
        <v>516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184</v>
      </c>
      <c r="Z12" t="s">
        <v>141</v>
      </c>
      <c r="AA12" t="s">
        <v>48</v>
      </c>
      <c r="AB12">
        <v>526</v>
      </c>
      <c r="AC12" s="1">
        <v>11935.465</v>
      </c>
      <c r="AD12" s="1">
        <v>4753.1289999999999</v>
      </c>
      <c r="AE12" s="28">
        <v>2.5110000000000001</v>
      </c>
      <c r="AF12">
        <v>2.7</v>
      </c>
      <c r="AG12">
        <v>13.646000000000001</v>
      </c>
      <c r="AH12">
        <v>458.79379799999998</v>
      </c>
      <c r="AI12">
        <v>5.5888119999999999</v>
      </c>
      <c r="AJ12">
        <v>128.607134</v>
      </c>
      <c r="AK12">
        <v>1741</v>
      </c>
      <c r="AL12">
        <v>1</v>
      </c>
      <c r="AM12">
        <v>516</v>
      </c>
      <c r="AN12">
        <v>108</v>
      </c>
      <c r="AO12">
        <v>26.014878</v>
      </c>
      <c r="AP12">
        <v>90865.2</v>
      </c>
      <c r="AQ12">
        <v>16807</v>
      </c>
      <c r="AR12">
        <v>32</v>
      </c>
      <c r="AS12">
        <v>4253</v>
      </c>
      <c r="AT12">
        <v>8.0000000000000002E-3</v>
      </c>
      <c r="AU12">
        <v>4.3230000000000004</v>
      </c>
      <c r="AV12">
        <v>94602</v>
      </c>
      <c r="AW12">
        <v>0</v>
      </c>
      <c r="AX12" s="29">
        <v>0.47</v>
      </c>
      <c r="AY12" s="2">
        <v>0.92999999999999994</v>
      </c>
      <c r="AZ12" s="2" t="s">
        <v>68</v>
      </c>
      <c r="BA12" s="2" t="s">
        <v>174</v>
      </c>
      <c r="BB12" s="2">
        <v>4</v>
      </c>
      <c r="BC12" s="2" t="s">
        <v>286</v>
      </c>
      <c r="BD12" s="2">
        <v>10</v>
      </c>
      <c r="BE12" s="2">
        <v>179239.052</v>
      </c>
      <c r="BF12" s="2">
        <v>6.6589645876948739E-2</v>
      </c>
      <c r="BG12" s="2">
        <v>6.1928370665562324E-2</v>
      </c>
      <c r="BH12" s="2">
        <v>299196.56299999991</v>
      </c>
      <c r="BI12" s="2">
        <v>3.9891718274851988E-2</v>
      </c>
      <c r="BJ12" s="2">
        <v>3.7099297995612346E-2</v>
      </c>
      <c r="BK12" s="2">
        <v>1</v>
      </c>
      <c r="BL12" s="2" t="s">
        <v>68</v>
      </c>
      <c r="BM12" s="2">
        <v>0</v>
      </c>
      <c r="BN12" s="2" t="s">
        <v>257</v>
      </c>
    </row>
    <row r="13" spans="1:66">
      <c r="A13" s="139" t="str">
        <f t="shared" si="20"/>
        <v>영종운수</v>
      </c>
      <c r="B13" s="139" t="str">
        <f t="shared" si="21"/>
        <v>202</v>
      </c>
      <c r="C13" s="140" t="str">
        <f t="shared" si="22"/>
        <v>73아1220</v>
      </c>
      <c r="D13" s="128" t="str">
        <f t="shared" si="23"/>
        <v>대형</v>
      </c>
      <c r="E13" s="124" t="str">
        <f t="shared" si="16"/>
        <v>B</v>
      </c>
      <c r="F13" s="147">
        <f t="shared" si="17"/>
        <v>0.93699999999999994</v>
      </c>
      <c r="G13" s="148">
        <f t="shared" si="18"/>
        <v>2.8109999999999999</v>
      </c>
      <c r="H13" s="149">
        <f t="shared" si="19"/>
        <v>3</v>
      </c>
      <c r="I13" s="150">
        <f t="shared" si="24"/>
        <v>11361.871999999999</v>
      </c>
      <c r="J13" s="151">
        <f t="shared" si="25"/>
        <v>1.4843068288798123E-2</v>
      </c>
      <c r="K13" s="151">
        <f t="shared" si="26"/>
        <v>0.28281299532822629</v>
      </c>
      <c r="L13" s="151">
        <f t="shared" si="27"/>
        <v>0.13580508564081695</v>
      </c>
      <c r="M13" s="152">
        <f t="shared" si="28"/>
        <v>12.675000000000001</v>
      </c>
      <c r="N13" s="153">
        <f t="shared" si="29"/>
        <v>2.5999999999999999E-2</v>
      </c>
      <c r="O13" s="153">
        <f t="shared" si="30"/>
        <v>3.8290000000000002</v>
      </c>
      <c r="P13" s="154">
        <f t="shared" si="31"/>
        <v>246.01333333333332</v>
      </c>
      <c r="Q13" s="155">
        <f t="shared" si="32"/>
        <v>107</v>
      </c>
      <c r="R13" s="156">
        <f t="shared" si="33"/>
        <v>36.141486703261421</v>
      </c>
      <c r="S13" s="141">
        <f t="shared" si="34"/>
        <v>3</v>
      </c>
      <c r="T13" s="141">
        <f t="shared" si="35"/>
        <v>435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263</v>
      </c>
      <c r="Z13" s="4" t="s">
        <v>141</v>
      </c>
      <c r="AA13" s="4" t="s">
        <v>48</v>
      </c>
      <c r="AB13" s="4">
        <v>526</v>
      </c>
      <c r="AC13" s="4">
        <v>11361.871999999999</v>
      </c>
      <c r="AD13" s="4">
        <v>4042.6289999999999</v>
      </c>
      <c r="AE13" s="4">
        <v>2.8109999999999999</v>
      </c>
      <c r="AF13" s="4">
        <v>3</v>
      </c>
      <c r="AG13" s="4">
        <v>12.675000000000001</v>
      </c>
      <c r="AH13" s="4">
        <v>447.604085</v>
      </c>
      <c r="AI13" s="4">
        <v>6.6438179999999996</v>
      </c>
      <c r="AJ13" s="4">
        <v>126.588252</v>
      </c>
      <c r="AK13" s="4">
        <v>1543</v>
      </c>
      <c r="AL13" s="4">
        <v>3</v>
      </c>
      <c r="AM13" s="4">
        <v>435</v>
      </c>
      <c r="AN13" s="4">
        <v>107</v>
      </c>
      <c r="AO13" s="4">
        <v>25.383754</v>
      </c>
      <c r="AP13" s="4">
        <v>85915</v>
      </c>
      <c r="AQ13" s="4">
        <v>14760.8</v>
      </c>
      <c r="AR13" s="4">
        <v>41</v>
      </c>
      <c r="AS13" s="4">
        <v>8101</v>
      </c>
      <c r="AT13" s="4">
        <v>2.5999999999999999E-2</v>
      </c>
      <c r="AU13" s="4">
        <v>3.8290000000000002</v>
      </c>
      <c r="AV13" s="4">
        <v>46670</v>
      </c>
      <c r="AW13" s="4">
        <v>0</v>
      </c>
      <c r="AX13" s="30">
        <v>0.51</v>
      </c>
      <c r="AY13">
        <v>0.93699999999999994</v>
      </c>
      <c r="AZ13" t="s">
        <v>68</v>
      </c>
      <c r="BA13" t="s">
        <v>174</v>
      </c>
      <c r="BB13">
        <v>2</v>
      </c>
      <c r="BC13" t="s">
        <v>182</v>
      </c>
      <c r="BD13">
        <v>12</v>
      </c>
      <c r="BE13">
        <v>179239.052</v>
      </c>
      <c r="BF13">
        <v>6.3389489473532803E-2</v>
      </c>
      <c r="BG13">
        <v>5.9395951636700237E-2</v>
      </c>
      <c r="BH13">
        <v>299196.56299999991</v>
      </c>
      <c r="BI13">
        <v>3.7974607348681348E-2</v>
      </c>
      <c r="BJ13">
        <v>3.5582207085714419E-2</v>
      </c>
      <c r="BK13">
        <v>1</v>
      </c>
      <c r="BL13" t="s">
        <v>68</v>
      </c>
      <c r="BM13">
        <v>0</v>
      </c>
      <c r="BN13" t="s">
        <v>257</v>
      </c>
    </row>
    <row r="14" spans="1:66">
      <c r="A14" s="136" t="str">
        <f t="shared" si="20"/>
        <v>영종운수</v>
      </c>
      <c r="B14" s="136" t="str">
        <f t="shared" si="21"/>
        <v>202</v>
      </c>
      <c r="C14" s="137" t="str">
        <f t="shared" si="22"/>
        <v>73아1240</v>
      </c>
      <c r="D14" s="111" t="str">
        <f t="shared" si="23"/>
        <v>대형</v>
      </c>
      <c r="E14" s="107" t="str">
        <f t="shared" si="16"/>
        <v>A</v>
      </c>
      <c r="F14" s="157">
        <f t="shared" si="17"/>
        <v>0.98655172413793113</v>
      </c>
      <c r="G14" s="158">
        <f t="shared" si="18"/>
        <v>2.8610000000000002</v>
      </c>
      <c r="H14" s="159">
        <f t="shared" si="19"/>
        <v>2.9</v>
      </c>
      <c r="I14" s="160">
        <f t="shared" si="24"/>
        <v>11605.718000000001</v>
      </c>
      <c r="J14" s="161">
        <f t="shared" si="25"/>
        <v>2.5078867130128104E-2</v>
      </c>
      <c r="K14" s="161">
        <f t="shared" si="26"/>
        <v>0.2884417352253853</v>
      </c>
      <c r="L14" s="161">
        <f t="shared" si="27"/>
        <v>0.12872964860941821</v>
      </c>
      <c r="M14" s="162">
        <f t="shared" si="28"/>
        <v>11.766999999999999</v>
      </c>
      <c r="N14" s="163">
        <f t="shared" si="29"/>
        <v>3.4000000000000002E-2</v>
      </c>
      <c r="O14" s="163">
        <f t="shared" si="30"/>
        <v>3.895</v>
      </c>
      <c r="P14" s="164">
        <f t="shared" si="31"/>
        <v>230.51666666666668</v>
      </c>
      <c r="Q14" s="165">
        <f t="shared" si="32"/>
        <v>100</v>
      </c>
      <c r="R14" s="166">
        <f t="shared" si="33"/>
        <v>35.798993447021026</v>
      </c>
      <c r="S14" s="138">
        <f t="shared" si="34"/>
        <v>4</v>
      </c>
      <c r="T14" s="138">
        <f t="shared" si="35"/>
        <v>452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186</v>
      </c>
      <c r="Z14" t="s">
        <v>141</v>
      </c>
      <c r="AA14" t="s">
        <v>48</v>
      </c>
      <c r="AB14">
        <v>526</v>
      </c>
      <c r="AC14" s="1">
        <v>11605.718000000001</v>
      </c>
      <c r="AD14" s="1">
        <v>4056.5790000000002</v>
      </c>
      <c r="AE14" s="28">
        <v>2.8610000000000002</v>
      </c>
      <c r="AF14">
        <v>2.9</v>
      </c>
      <c r="AG14">
        <v>11.766999999999999</v>
      </c>
      <c r="AH14">
        <v>472.25187399999999</v>
      </c>
      <c r="AI14">
        <v>11.843541999999999</v>
      </c>
      <c r="AJ14">
        <v>136.21715</v>
      </c>
      <c r="AK14">
        <v>1494</v>
      </c>
      <c r="AL14">
        <v>4</v>
      </c>
      <c r="AM14">
        <v>452</v>
      </c>
      <c r="AN14">
        <v>100</v>
      </c>
      <c r="AO14">
        <v>24.575271000000001</v>
      </c>
      <c r="AP14">
        <v>87985.8</v>
      </c>
      <c r="AQ14">
        <v>13831</v>
      </c>
      <c r="AR14">
        <v>57</v>
      </c>
      <c r="AS14">
        <v>14827</v>
      </c>
      <c r="AT14">
        <v>3.4000000000000002E-2</v>
      </c>
      <c r="AU14">
        <v>3.895</v>
      </c>
      <c r="AV14">
        <v>104949</v>
      </c>
      <c r="AW14">
        <v>0</v>
      </c>
      <c r="AX14" s="29">
        <v>0.5</v>
      </c>
      <c r="AY14">
        <v>0.98655172413793113</v>
      </c>
      <c r="AZ14" t="s">
        <v>66</v>
      </c>
      <c r="BA14" t="s">
        <v>174</v>
      </c>
      <c r="BB14">
        <v>2</v>
      </c>
      <c r="BC14" t="s">
        <v>287</v>
      </c>
      <c r="BD14">
        <v>12</v>
      </c>
      <c r="BE14">
        <v>179239.052</v>
      </c>
      <c r="BF14">
        <v>6.4749940766256675E-2</v>
      </c>
      <c r="BG14">
        <v>6.3879165700779436E-2</v>
      </c>
      <c r="BH14">
        <v>299196.56299999991</v>
      </c>
      <c r="BI14">
        <v>3.8789610026369201E-2</v>
      </c>
      <c r="BJ14">
        <v>3.8267956650152514E-2</v>
      </c>
      <c r="BK14">
        <v>1</v>
      </c>
      <c r="BL14" t="s">
        <v>66</v>
      </c>
      <c r="BM14">
        <v>0</v>
      </c>
      <c r="BN14" t="s">
        <v>257</v>
      </c>
    </row>
    <row r="15" spans="1:66">
      <c r="A15" s="139" t="str">
        <f t="shared" si="20"/>
        <v>영종운수</v>
      </c>
      <c r="B15" s="139" t="str">
        <f t="shared" si="21"/>
        <v>202</v>
      </c>
      <c r="C15" s="140" t="str">
        <f t="shared" si="22"/>
        <v>73아1242</v>
      </c>
      <c r="D15" s="128" t="str">
        <f t="shared" si="23"/>
        <v>대형</v>
      </c>
      <c r="E15" s="124" t="str">
        <f t="shared" si="16"/>
        <v>C</v>
      </c>
      <c r="F15" s="147">
        <f t="shared" si="17"/>
        <v>0.89678571428571441</v>
      </c>
      <c r="G15" s="148">
        <f t="shared" si="18"/>
        <v>2.5110000000000001</v>
      </c>
      <c r="H15" s="149">
        <f t="shared" si="19"/>
        <v>2.8</v>
      </c>
      <c r="I15" s="150">
        <f t="shared" si="24"/>
        <v>11190.612999999999</v>
      </c>
      <c r="J15" s="151">
        <f t="shared" si="25"/>
        <v>2.3410431129362346E-2</v>
      </c>
      <c r="K15" s="151">
        <f t="shared" si="26"/>
        <v>0.31992029902867036</v>
      </c>
      <c r="L15" s="151">
        <f t="shared" si="27"/>
        <v>0.16415543992094089</v>
      </c>
      <c r="M15" s="152">
        <f t="shared" si="28"/>
        <v>14.425000000000001</v>
      </c>
      <c r="N15" s="153">
        <f t="shared" si="29"/>
        <v>3.5999999999999997E-2</v>
      </c>
      <c r="O15" s="153">
        <f t="shared" si="30"/>
        <v>13.869</v>
      </c>
      <c r="P15" s="154">
        <f t="shared" si="31"/>
        <v>321.88833333333332</v>
      </c>
      <c r="Q15" s="155">
        <f t="shared" si="32"/>
        <v>102</v>
      </c>
      <c r="R15" s="156">
        <f t="shared" si="33"/>
        <v>38.991858322261656</v>
      </c>
      <c r="S15" s="141">
        <f t="shared" si="34"/>
        <v>4</v>
      </c>
      <c r="T15" s="141">
        <f t="shared" si="35"/>
        <v>1552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188</v>
      </c>
      <c r="Z15" t="s">
        <v>141</v>
      </c>
      <c r="AA15" t="s">
        <v>48</v>
      </c>
      <c r="AB15">
        <v>526</v>
      </c>
      <c r="AC15" s="1">
        <v>11190.612999999999</v>
      </c>
      <c r="AD15" s="1">
        <v>4455.9549999999999</v>
      </c>
      <c r="AE15" s="28">
        <v>2.5110000000000001</v>
      </c>
      <c r="AF15">
        <v>2.8</v>
      </c>
      <c r="AG15">
        <v>14.425000000000001</v>
      </c>
      <c r="AH15">
        <v>437.05213900000001</v>
      </c>
      <c r="AI15">
        <v>10.231579</v>
      </c>
      <c r="AJ15">
        <v>139.82185100000001</v>
      </c>
      <c r="AK15">
        <v>1837</v>
      </c>
      <c r="AL15">
        <v>4</v>
      </c>
      <c r="AM15">
        <v>1552</v>
      </c>
      <c r="AN15">
        <v>102</v>
      </c>
      <c r="AO15">
        <v>25.604755000000001</v>
      </c>
      <c r="AP15">
        <v>90828</v>
      </c>
      <c r="AQ15">
        <v>19313.3</v>
      </c>
      <c r="AR15">
        <v>68</v>
      </c>
      <c r="AS15">
        <v>24050</v>
      </c>
      <c r="AT15">
        <v>3.5999999999999997E-2</v>
      </c>
      <c r="AU15">
        <v>13.869</v>
      </c>
      <c r="AV15">
        <v>101460</v>
      </c>
      <c r="AW15">
        <v>0</v>
      </c>
      <c r="AX15" s="29">
        <v>0.46</v>
      </c>
      <c r="AY15">
        <v>0.89678571428571441</v>
      </c>
      <c r="AZ15" t="s">
        <v>69</v>
      </c>
      <c r="BA15" t="s">
        <v>174</v>
      </c>
      <c r="BB15">
        <v>1</v>
      </c>
      <c r="BC15" t="s">
        <v>264</v>
      </c>
      <c r="BD15">
        <v>11</v>
      </c>
      <c r="BE15">
        <v>179239.052</v>
      </c>
      <c r="BF15">
        <v>6.2434011311329626E-2</v>
      </c>
      <c r="BG15">
        <v>5.5989929429553109E-2</v>
      </c>
      <c r="BH15">
        <v>299196.56299999991</v>
      </c>
      <c r="BI15">
        <v>3.7402211067511501E-2</v>
      </c>
      <c r="BJ15">
        <v>3.3541768568043355E-2</v>
      </c>
      <c r="BK15">
        <v>1</v>
      </c>
      <c r="BL15" t="s">
        <v>69</v>
      </c>
      <c r="BM15">
        <v>0</v>
      </c>
      <c r="BN15" t="s">
        <v>257</v>
      </c>
    </row>
    <row r="16" spans="1:66">
      <c r="A16" s="136" t="str">
        <f t="shared" si="20"/>
        <v>영종운수</v>
      </c>
      <c r="B16" s="136" t="str">
        <f t="shared" si="21"/>
        <v>202</v>
      </c>
      <c r="C16" s="137" t="str">
        <f t="shared" si="22"/>
        <v>73아1256</v>
      </c>
      <c r="D16" s="111" t="str">
        <f t="shared" si="23"/>
        <v>대형</v>
      </c>
      <c r="E16" s="107" t="str">
        <f t="shared" si="16"/>
        <v>B</v>
      </c>
      <c r="F16" s="157">
        <f t="shared" si="17"/>
        <v>0.91965517241379302</v>
      </c>
      <c r="G16" s="158">
        <f t="shared" si="18"/>
        <v>2.6669999999999998</v>
      </c>
      <c r="H16" s="159">
        <f t="shared" si="19"/>
        <v>2.9</v>
      </c>
      <c r="I16" s="160">
        <f t="shared" si="24"/>
        <v>10082.895</v>
      </c>
      <c r="J16" s="161">
        <f t="shared" si="25"/>
        <v>1.4987097397729503E-2</v>
      </c>
      <c r="K16" s="161">
        <f t="shared" si="26"/>
        <v>0.26314569408904109</v>
      </c>
      <c r="L16" s="161">
        <f t="shared" si="27"/>
        <v>0.11464961204098624</v>
      </c>
      <c r="M16" s="162">
        <f t="shared" si="28"/>
        <v>9.76</v>
      </c>
      <c r="N16" s="163">
        <f t="shared" si="29"/>
        <v>0.02</v>
      </c>
      <c r="O16" s="163">
        <f t="shared" si="30"/>
        <v>5.6829999999999998</v>
      </c>
      <c r="P16" s="164">
        <f t="shared" si="31"/>
        <v>92.63333333333334</v>
      </c>
      <c r="Q16" s="165">
        <f t="shared" si="32"/>
        <v>100</v>
      </c>
      <c r="R16" s="166">
        <f t="shared" si="33"/>
        <v>36.333217930413205</v>
      </c>
      <c r="S16" s="138">
        <f t="shared" si="34"/>
        <v>2</v>
      </c>
      <c r="T16" s="138">
        <f t="shared" si="35"/>
        <v>573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189</v>
      </c>
      <c r="Z16" s="4" t="s">
        <v>141</v>
      </c>
      <c r="AA16" s="4" t="s">
        <v>48</v>
      </c>
      <c r="AB16" s="4">
        <v>526</v>
      </c>
      <c r="AC16" s="4">
        <v>10082.895</v>
      </c>
      <c r="AD16" s="4">
        <v>3781.29</v>
      </c>
      <c r="AE16" s="4">
        <v>2.6669999999999998</v>
      </c>
      <c r="AF16" s="4">
        <v>2.9</v>
      </c>
      <c r="AG16" s="4">
        <v>9.76</v>
      </c>
      <c r="AH16" s="4">
        <v>384.436015</v>
      </c>
      <c r="AI16" s="4">
        <v>5.7615800000000004</v>
      </c>
      <c r="AJ16" s="4">
        <v>101.162682</v>
      </c>
      <c r="AK16" s="4">
        <v>1156</v>
      </c>
      <c r="AL16" s="4">
        <v>2</v>
      </c>
      <c r="AM16" s="4">
        <v>573</v>
      </c>
      <c r="AN16" s="4">
        <v>100</v>
      </c>
      <c r="AO16" s="4">
        <v>26.227758000000001</v>
      </c>
      <c r="AP16" s="4">
        <v>63346.7</v>
      </c>
      <c r="AQ16" s="4">
        <v>5558</v>
      </c>
      <c r="AR16" s="4">
        <v>39</v>
      </c>
      <c r="AS16" s="4">
        <v>6228</v>
      </c>
      <c r="AT16" s="4">
        <v>0.02</v>
      </c>
      <c r="AU16" s="4">
        <v>5.6829999999999998</v>
      </c>
      <c r="AV16" s="4">
        <v>82804</v>
      </c>
      <c r="AW16" s="4">
        <v>0</v>
      </c>
      <c r="AX16" s="30">
        <v>0.41</v>
      </c>
      <c r="AY16">
        <v>0.91965517241379302</v>
      </c>
      <c r="AZ16" t="s">
        <v>68</v>
      </c>
      <c r="BA16" t="s">
        <v>174</v>
      </c>
      <c r="BB16">
        <v>5</v>
      </c>
      <c r="BC16" t="s">
        <v>303</v>
      </c>
      <c r="BD16">
        <v>10</v>
      </c>
      <c r="BE16">
        <v>179239.052</v>
      </c>
      <c r="BF16">
        <v>5.6253896053857728E-2</v>
      </c>
      <c r="BG16">
        <v>5.1734186474358117E-2</v>
      </c>
      <c r="BH16">
        <v>299196.56299999991</v>
      </c>
      <c r="BI16">
        <v>3.3699902495203472E-2</v>
      </c>
      <c r="BJ16">
        <v>3.0992289639554364E-2</v>
      </c>
      <c r="BK16">
        <v>1</v>
      </c>
      <c r="BL16" t="s">
        <v>68</v>
      </c>
      <c r="BM16">
        <v>0</v>
      </c>
      <c r="BN16" t="s">
        <v>257</v>
      </c>
    </row>
    <row r="17" spans="1:66">
      <c r="A17" s="139" t="str">
        <f t="shared" si="20"/>
        <v>영종운수</v>
      </c>
      <c r="B17" s="139" t="str">
        <f t="shared" si="21"/>
        <v>202</v>
      </c>
      <c r="C17" s="140" t="str">
        <f t="shared" si="22"/>
        <v>73아1278</v>
      </c>
      <c r="D17" s="128" t="str">
        <f t="shared" si="23"/>
        <v>대형</v>
      </c>
      <c r="E17" s="124" t="str">
        <f t="shared" si="16"/>
        <v>B</v>
      </c>
      <c r="F17" s="147">
        <f t="shared" si="17"/>
        <v>0.94344827586206903</v>
      </c>
      <c r="G17" s="148">
        <f t="shared" si="18"/>
        <v>2.7360000000000002</v>
      </c>
      <c r="H17" s="149">
        <f t="shared" si="19"/>
        <v>2.9</v>
      </c>
      <c r="I17" s="150">
        <f t="shared" si="24"/>
        <v>11595.214</v>
      </c>
      <c r="J17" s="151">
        <f t="shared" si="25"/>
        <v>2.0101003980621607E-2</v>
      </c>
      <c r="K17" s="151">
        <f t="shared" si="26"/>
        <v>0.30317525962785996</v>
      </c>
      <c r="L17" s="151">
        <f t="shared" si="27"/>
        <v>0.14445615234009479</v>
      </c>
      <c r="M17" s="152">
        <f t="shared" si="28"/>
        <v>14.837999999999999</v>
      </c>
      <c r="N17" s="153">
        <f t="shared" si="29"/>
        <v>3.4000000000000002E-2</v>
      </c>
      <c r="O17" s="153">
        <f t="shared" si="30"/>
        <v>6.399</v>
      </c>
      <c r="P17" s="154">
        <f t="shared" si="31"/>
        <v>353.51500000000004</v>
      </c>
      <c r="Q17" s="155">
        <f t="shared" si="32"/>
        <v>107</v>
      </c>
      <c r="R17" s="156">
        <f t="shared" si="33"/>
        <v>37.569705421814014</v>
      </c>
      <c r="S17" s="141">
        <f t="shared" si="34"/>
        <v>4</v>
      </c>
      <c r="T17" s="141">
        <f t="shared" si="35"/>
        <v>742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190</v>
      </c>
      <c r="Z17" t="s">
        <v>141</v>
      </c>
      <c r="AA17" t="s">
        <v>48</v>
      </c>
      <c r="AB17">
        <v>526</v>
      </c>
      <c r="AC17" s="1">
        <v>11595.214</v>
      </c>
      <c r="AD17" s="1">
        <v>4238.6629999999996</v>
      </c>
      <c r="AE17" s="28">
        <v>2.7360000000000002</v>
      </c>
      <c r="AF17">
        <v>2.9</v>
      </c>
      <c r="AG17">
        <v>14.837999999999999</v>
      </c>
      <c r="AH17">
        <v>456.06796600000001</v>
      </c>
      <c r="AI17">
        <v>9.1674240000000005</v>
      </c>
      <c r="AJ17">
        <v>138.26852400000001</v>
      </c>
      <c r="AK17">
        <v>1675</v>
      </c>
      <c r="AL17">
        <v>4</v>
      </c>
      <c r="AM17">
        <v>742</v>
      </c>
      <c r="AN17">
        <v>107</v>
      </c>
      <c r="AO17">
        <v>25.424310999999999</v>
      </c>
      <c r="AP17">
        <v>126050.6</v>
      </c>
      <c r="AQ17">
        <v>21210.9</v>
      </c>
      <c r="AR17">
        <v>38</v>
      </c>
      <c r="AS17">
        <v>10667</v>
      </c>
      <c r="AT17">
        <v>3.4000000000000002E-2</v>
      </c>
      <c r="AU17">
        <v>6.399</v>
      </c>
      <c r="AV17">
        <v>63080</v>
      </c>
      <c r="AW17">
        <v>0</v>
      </c>
      <c r="AX17" s="29">
        <v>0.53</v>
      </c>
      <c r="AY17">
        <v>0.94344827586206903</v>
      </c>
      <c r="AZ17" t="s">
        <v>68</v>
      </c>
      <c r="BA17" t="s">
        <v>174</v>
      </c>
      <c r="BB17">
        <v>1</v>
      </c>
      <c r="BC17" t="s">
        <v>185</v>
      </c>
      <c r="BD17">
        <v>13</v>
      </c>
      <c r="BE17">
        <v>179239.052</v>
      </c>
      <c r="BF17">
        <v>6.4691337465900015E-2</v>
      </c>
      <c r="BG17">
        <v>6.1032930795414636E-2</v>
      </c>
      <c r="BH17">
        <v>299196.56299999991</v>
      </c>
      <c r="BI17">
        <v>3.8754502671208842E-2</v>
      </c>
      <c r="BJ17">
        <v>3.656286872704393E-2</v>
      </c>
      <c r="BK17">
        <v>1</v>
      </c>
      <c r="BL17" t="s">
        <v>68</v>
      </c>
      <c r="BM17">
        <v>0</v>
      </c>
      <c r="BN17" t="s">
        <v>257</v>
      </c>
    </row>
    <row r="18" spans="1:66">
      <c r="A18" s="136" t="str">
        <f t="shared" si="20"/>
        <v>영종운수</v>
      </c>
      <c r="B18" s="136" t="str">
        <f t="shared" si="21"/>
        <v>202</v>
      </c>
      <c r="C18" s="137" t="str">
        <f t="shared" si="22"/>
        <v>73아1280</v>
      </c>
      <c r="D18" s="111" t="str">
        <f t="shared" si="23"/>
        <v>대형</v>
      </c>
      <c r="E18" s="107" t="str">
        <f t="shared" si="16"/>
        <v>C</v>
      </c>
      <c r="F18" s="157">
        <f t="shared" si="17"/>
        <v>0.85827586206896556</v>
      </c>
      <c r="G18" s="158">
        <f t="shared" si="18"/>
        <v>2.4889999999999999</v>
      </c>
      <c r="H18" s="159">
        <f t="shared" si="19"/>
        <v>2.9</v>
      </c>
      <c r="I18" s="160">
        <f t="shared" si="24"/>
        <v>12661.02</v>
      </c>
      <c r="J18" s="161">
        <f t="shared" si="25"/>
        <v>1.4035574326606232E-2</v>
      </c>
      <c r="K18" s="161">
        <f t="shared" si="26"/>
        <v>0.29202697309376868</v>
      </c>
      <c r="L18" s="161">
        <f t="shared" si="27"/>
        <v>0.15685939995355824</v>
      </c>
      <c r="M18" s="162">
        <f t="shared" si="28"/>
        <v>14.749000000000001</v>
      </c>
      <c r="N18" s="163">
        <f t="shared" si="29"/>
        <v>0.10299999999999999</v>
      </c>
      <c r="O18" s="163">
        <f t="shared" si="30"/>
        <v>6.5</v>
      </c>
      <c r="P18" s="164">
        <f t="shared" si="31"/>
        <v>448.40666666666669</v>
      </c>
      <c r="Q18" s="165">
        <f t="shared" si="32"/>
        <v>109</v>
      </c>
      <c r="R18" s="166">
        <f t="shared" si="33"/>
        <v>36.81880972976208</v>
      </c>
      <c r="S18" s="138">
        <f t="shared" si="34"/>
        <v>13</v>
      </c>
      <c r="T18" s="138">
        <f t="shared" si="35"/>
        <v>823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191</v>
      </c>
      <c r="Z18" t="s">
        <v>141</v>
      </c>
      <c r="AA18" t="s">
        <v>48</v>
      </c>
      <c r="AB18">
        <v>526</v>
      </c>
      <c r="AC18" s="1">
        <v>12661.02</v>
      </c>
      <c r="AD18" s="1">
        <v>5087.4880000000003</v>
      </c>
      <c r="AE18" s="28">
        <v>2.4889999999999999</v>
      </c>
      <c r="AF18">
        <v>2.9</v>
      </c>
      <c r="AG18">
        <v>14.749000000000001</v>
      </c>
      <c r="AH18">
        <v>495.53989300000001</v>
      </c>
      <c r="AI18">
        <v>6.9551869999999996</v>
      </c>
      <c r="AJ18">
        <v>144.711015</v>
      </c>
      <c r="AK18">
        <v>1986</v>
      </c>
      <c r="AL18">
        <v>13</v>
      </c>
      <c r="AM18">
        <v>823</v>
      </c>
      <c r="AN18">
        <v>109</v>
      </c>
      <c r="AO18">
        <v>25.549951</v>
      </c>
      <c r="AP18">
        <v>106791.1</v>
      </c>
      <c r="AQ18">
        <v>26904.400000000001</v>
      </c>
      <c r="AR18">
        <v>28</v>
      </c>
      <c r="AS18">
        <v>3992</v>
      </c>
      <c r="AT18">
        <v>0.10299999999999999</v>
      </c>
      <c r="AU18">
        <v>6.5</v>
      </c>
      <c r="AV18">
        <v>112922</v>
      </c>
      <c r="AW18">
        <v>0</v>
      </c>
      <c r="AX18" s="29">
        <v>0.49</v>
      </c>
      <c r="AY18">
        <v>0.85827586206896556</v>
      </c>
      <c r="AZ18" t="s">
        <v>69</v>
      </c>
      <c r="BA18" t="s">
        <v>174</v>
      </c>
      <c r="BB18">
        <v>4</v>
      </c>
      <c r="BC18" t="s">
        <v>382</v>
      </c>
      <c r="BD18">
        <v>15</v>
      </c>
      <c r="BE18">
        <v>179239.052</v>
      </c>
      <c r="BF18">
        <v>7.063761975264185E-2</v>
      </c>
      <c r="BG18">
        <v>6.0626563987698473E-2</v>
      </c>
      <c r="BH18">
        <v>299196.56299999991</v>
      </c>
      <c r="BI18">
        <v>4.2316729420451275E-2</v>
      </c>
      <c r="BJ18">
        <v>3.6319427423276977E-2</v>
      </c>
      <c r="BK18">
        <v>1</v>
      </c>
      <c r="BL18" t="s">
        <v>69</v>
      </c>
      <c r="BM18">
        <v>0</v>
      </c>
      <c r="BN18" t="s">
        <v>257</v>
      </c>
    </row>
    <row r="19" spans="1:66">
      <c r="A19" s="139" t="str">
        <f t="shared" si="20"/>
        <v>영종운수</v>
      </c>
      <c r="B19" s="139" t="str">
        <f t="shared" si="21"/>
        <v>202</v>
      </c>
      <c r="C19" s="140" t="str">
        <f t="shared" si="22"/>
        <v>73아1281</v>
      </c>
      <c r="D19" s="128" t="str">
        <f t="shared" si="23"/>
        <v>대형</v>
      </c>
      <c r="E19" s="124" t="str">
        <f t="shared" si="16"/>
        <v>C</v>
      </c>
      <c r="F19" s="147">
        <f t="shared" si="17"/>
        <v>0.85</v>
      </c>
      <c r="G19" s="148">
        <f t="shared" si="18"/>
        <v>2.4649999999999999</v>
      </c>
      <c r="H19" s="149">
        <f t="shared" si="19"/>
        <v>2.9</v>
      </c>
      <c r="I19" s="150">
        <f t="shared" si="24"/>
        <v>12382.512000000001</v>
      </c>
      <c r="J19" s="151">
        <f t="shared" si="25"/>
        <v>2.4605516790601054E-2</v>
      </c>
      <c r="K19" s="151">
        <f t="shared" si="26"/>
        <v>0.2948532587350966</v>
      </c>
      <c r="L19" s="151">
        <f t="shared" si="27"/>
        <v>0.18663418214333247</v>
      </c>
      <c r="M19" s="152">
        <f t="shared" si="28"/>
        <v>15.943</v>
      </c>
      <c r="N19" s="153">
        <f t="shared" si="29"/>
        <v>1.6E-2</v>
      </c>
      <c r="O19" s="153">
        <f t="shared" si="30"/>
        <v>6.1050000000000004</v>
      </c>
      <c r="P19" s="154">
        <f t="shared" si="31"/>
        <v>288.63499999999999</v>
      </c>
      <c r="Q19" s="155">
        <f t="shared" si="32"/>
        <v>108</v>
      </c>
      <c r="R19" s="156">
        <f t="shared" si="33"/>
        <v>36.962039307506409</v>
      </c>
      <c r="S19" s="141">
        <f t="shared" si="34"/>
        <v>2</v>
      </c>
      <c r="T19" s="141">
        <f t="shared" si="35"/>
        <v>756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192</v>
      </c>
      <c r="Z19" s="4" t="s">
        <v>141</v>
      </c>
      <c r="AA19" s="4" t="s">
        <v>48</v>
      </c>
      <c r="AB19" s="4">
        <v>526</v>
      </c>
      <c r="AC19" s="4">
        <v>12382.512000000001</v>
      </c>
      <c r="AD19" s="4">
        <v>5023.7169999999996</v>
      </c>
      <c r="AE19" s="4">
        <v>2.4649999999999999</v>
      </c>
      <c r="AF19" s="4">
        <v>2.9</v>
      </c>
      <c r="AG19" s="4">
        <v>15.943</v>
      </c>
      <c r="AH19" s="4">
        <v>492.26436100000001</v>
      </c>
      <c r="AI19" s="4">
        <v>12.112418999999999</v>
      </c>
      <c r="AJ19" s="4">
        <v>145.14575099999999</v>
      </c>
      <c r="AK19" s="4">
        <v>2311</v>
      </c>
      <c r="AL19" s="4">
        <v>2</v>
      </c>
      <c r="AM19" s="4">
        <v>756</v>
      </c>
      <c r="AN19" s="4">
        <v>108</v>
      </c>
      <c r="AO19" s="4">
        <v>25.154191000000001</v>
      </c>
      <c r="AP19" s="4">
        <v>104546.4</v>
      </c>
      <c r="AQ19" s="4">
        <v>17318.099999999999</v>
      </c>
      <c r="AR19" s="4">
        <v>78</v>
      </c>
      <c r="AS19" s="4">
        <v>14063</v>
      </c>
      <c r="AT19" s="4">
        <v>1.6E-2</v>
      </c>
      <c r="AU19" s="4">
        <v>6.1050000000000004</v>
      </c>
      <c r="AV19" s="4">
        <v>101824</v>
      </c>
      <c r="AW19" s="4">
        <v>0</v>
      </c>
      <c r="AX19" s="30">
        <v>0.51</v>
      </c>
      <c r="AY19">
        <v>0.85</v>
      </c>
      <c r="AZ19" t="s">
        <v>69</v>
      </c>
      <c r="BA19" t="s">
        <v>174</v>
      </c>
      <c r="BB19">
        <v>5</v>
      </c>
      <c r="BC19" t="s">
        <v>380</v>
      </c>
      <c r="BD19">
        <v>9</v>
      </c>
      <c r="BE19">
        <v>179239.052</v>
      </c>
      <c r="BF19">
        <v>6.9083784263710576E-2</v>
      </c>
      <c r="BG19">
        <v>5.8721216624153985E-2</v>
      </c>
      <c r="BH19">
        <v>299196.56299999991</v>
      </c>
      <c r="BI19">
        <v>4.1385876481475507E-2</v>
      </c>
      <c r="BJ19">
        <v>3.5177995009254177E-2</v>
      </c>
      <c r="BK19">
        <v>1</v>
      </c>
      <c r="BL19" t="s">
        <v>67</v>
      </c>
      <c r="BM19">
        <v>1</v>
      </c>
      <c r="BN19" t="s">
        <v>285</v>
      </c>
    </row>
    <row r="20" spans="1:66">
      <c r="A20" s="136" t="str">
        <f t="shared" si="20"/>
        <v>영종운수</v>
      </c>
      <c r="B20" s="136" t="str">
        <f t="shared" si="21"/>
        <v>202</v>
      </c>
      <c r="C20" s="137" t="str">
        <f t="shared" si="22"/>
        <v>73아1282</v>
      </c>
      <c r="D20" s="111" t="str">
        <f t="shared" si="23"/>
        <v>대형</v>
      </c>
      <c r="E20" s="107" t="str">
        <f t="shared" si="16"/>
        <v>B</v>
      </c>
      <c r="F20" s="157">
        <f t="shared" si="17"/>
        <v>0.93571428571428583</v>
      </c>
      <c r="G20" s="158">
        <f t="shared" si="18"/>
        <v>2.62</v>
      </c>
      <c r="H20" s="159">
        <f t="shared" si="19"/>
        <v>2.8</v>
      </c>
      <c r="I20" s="160">
        <f t="shared" si="24"/>
        <v>10700.12</v>
      </c>
      <c r="J20" s="161">
        <f t="shared" si="25"/>
        <v>1.7531845587415565E-2</v>
      </c>
      <c r="K20" s="161">
        <f t="shared" si="26"/>
        <v>0.31106835226913521</v>
      </c>
      <c r="L20" s="161">
        <f t="shared" si="27"/>
        <v>0.13261533515511975</v>
      </c>
      <c r="M20" s="162">
        <f t="shared" si="28"/>
        <v>16.053000000000001</v>
      </c>
      <c r="N20" s="163">
        <f t="shared" si="29"/>
        <v>0.159</v>
      </c>
      <c r="O20" s="163">
        <f t="shared" si="30"/>
        <v>10.29</v>
      </c>
      <c r="P20" s="164">
        <f t="shared" si="31"/>
        <v>257.95499999999998</v>
      </c>
      <c r="Q20" s="165">
        <f t="shared" si="32"/>
        <v>108</v>
      </c>
      <c r="R20" s="166">
        <f t="shared" si="33"/>
        <v>37.987530537682439</v>
      </c>
      <c r="S20" s="138">
        <f t="shared" si="34"/>
        <v>17</v>
      </c>
      <c r="T20" s="138">
        <f t="shared" si="35"/>
        <v>1101</v>
      </c>
      <c r="U20" t="s">
        <v>118</v>
      </c>
      <c r="V20" s="5" t="s">
        <v>119</v>
      </c>
      <c r="W20" t="s">
        <v>118</v>
      </c>
      <c r="X20" s="5" t="s">
        <v>119</v>
      </c>
      <c r="Y20" t="s">
        <v>193</v>
      </c>
      <c r="Z20" t="s">
        <v>141</v>
      </c>
      <c r="AA20" t="s">
        <v>48</v>
      </c>
      <c r="AB20">
        <v>526</v>
      </c>
      <c r="AC20" s="1">
        <v>10700.12</v>
      </c>
      <c r="AD20" s="1">
        <v>4083.826</v>
      </c>
      <c r="AE20" s="28">
        <v>2.62</v>
      </c>
      <c r="AF20">
        <v>2.8</v>
      </c>
      <c r="AG20">
        <v>16.053000000000001</v>
      </c>
      <c r="AH20">
        <v>419.53324099999998</v>
      </c>
      <c r="AI20">
        <v>7.3551919999999997</v>
      </c>
      <c r="AJ20">
        <v>130.503514</v>
      </c>
      <c r="AK20">
        <v>1419</v>
      </c>
      <c r="AL20">
        <v>17</v>
      </c>
      <c r="AM20">
        <v>1101</v>
      </c>
      <c r="AN20">
        <v>108</v>
      </c>
      <c r="AO20">
        <v>25.504819999999999</v>
      </c>
      <c r="AP20">
        <v>77242.5</v>
      </c>
      <c r="AQ20">
        <v>15477.3</v>
      </c>
      <c r="AR20">
        <v>49</v>
      </c>
      <c r="AS20">
        <v>14592</v>
      </c>
      <c r="AT20">
        <v>0.159</v>
      </c>
      <c r="AU20">
        <v>10.29</v>
      </c>
      <c r="AV20">
        <v>92875</v>
      </c>
      <c r="AW20">
        <v>0</v>
      </c>
      <c r="AX20" s="29">
        <v>0.53</v>
      </c>
      <c r="AY20">
        <v>0.93571428571428583</v>
      </c>
      <c r="AZ20" t="s">
        <v>68</v>
      </c>
      <c r="BA20" t="s">
        <v>174</v>
      </c>
      <c r="BB20">
        <v>3</v>
      </c>
      <c r="BC20" t="s">
        <v>265</v>
      </c>
      <c r="BD20">
        <v>13</v>
      </c>
      <c r="BE20">
        <v>179239.052</v>
      </c>
      <c r="BF20">
        <v>5.9697481551062886E-2</v>
      </c>
      <c r="BG20">
        <v>5.5859786308494565E-2</v>
      </c>
      <c r="BH20">
        <v>299196.56299999991</v>
      </c>
      <c r="BI20">
        <v>3.5762843973578679E-2</v>
      </c>
      <c r="BJ20">
        <v>3.3463804003848623E-2</v>
      </c>
      <c r="BK20">
        <v>1</v>
      </c>
      <c r="BL20" t="s">
        <v>68</v>
      </c>
      <c r="BM20">
        <v>0</v>
      </c>
      <c r="BN20" t="s">
        <v>257</v>
      </c>
    </row>
    <row r="21" spans="1:66">
      <c r="A21" s="139" t="str">
        <f t="shared" si="20"/>
        <v>영종운수</v>
      </c>
      <c r="B21" s="139" t="str">
        <f t="shared" si="21"/>
        <v>203</v>
      </c>
      <c r="C21" s="140" t="str">
        <f t="shared" si="22"/>
        <v>70바2212</v>
      </c>
      <c r="D21" s="128" t="str">
        <f t="shared" si="23"/>
        <v>대형</v>
      </c>
      <c r="E21" s="124" t="str">
        <f t="shared" si="16"/>
        <v>이상</v>
      </c>
      <c r="F21" s="147">
        <f t="shared" si="17"/>
        <v>0.63777777777777778</v>
      </c>
      <c r="G21" s="148">
        <f t="shared" si="18"/>
        <v>1.722</v>
      </c>
      <c r="H21" s="149">
        <f t="shared" si="19"/>
        <v>2.7</v>
      </c>
      <c r="I21" s="150">
        <f t="shared" si="24"/>
        <v>2224.7959999999998</v>
      </c>
      <c r="J21" s="151">
        <f t="shared" si="25"/>
        <v>2.5162510455500126E-2</v>
      </c>
      <c r="K21" s="151">
        <f t="shared" si="26"/>
        <v>0.28986863188167122</v>
      </c>
      <c r="L21" s="151">
        <f t="shared" si="27"/>
        <v>0.10068338849943996</v>
      </c>
      <c r="M21" s="152">
        <f t="shared" si="28"/>
        <v>20.195</v>
      </c>
      <c r="N21" s="153">
        <f t="shared" si="29"/>
        <v>4.4999999999999998E-2</v>
      </c>
      <c r="O21" s="153">
        <f t="shared" si="30"/>
        <v>6.9219999999999997</v>
      </c>
      <c r="P21" s="154">
        <f t="shared" si="31"/>
        <v>46.419999999999995</v>
      </c>
      <c r="Q21" s="155">
        <f t="shared" si="32"/>
        <v>105</v>
      </c>
      <c r="R21" s="156">
        <f t="shared" si="33"/>
        <v>31.467864665477737</v>
      </c>
      <c r="S21" s="141">
        <f t="shared" si="34"/>
        <v>1</v>
      </c>
      <c r="T21" s="141">
        <f t="shared" si="35"/>
        <v>154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194</v>
      </c>
      <c r="Z21" t="s">
        <v>141</v>
      </c>
      <c r="AA21" t="s">
        <v>195</v>
      </c>
      <c r="AB21">
        <v>526</v>
      </c>
      <c r="AC21" s="1">
        <v>2224.7959999999998</v>
      </c>
      <c r="AD21" s="1">
        <v>1292.2650000000001</v>
      </c>
      <c r="AE21" s="28">
        <v>1.722</v>
      </c>
      <c r="AF21">
        <v>2.7</v>
      </c>
      <c r="AG21">
        <v>20.195</v>
      </c>
      <c r="AH21">
        <v>103.21720500000001</v>
      </c>
      <c r="AI21">
        <v>2.5972040000000001</v>
      </c>
      <c r="AJ21">
        <v>29.919429999999998</v>
      </c>
      <c r="AK21">
        <v>224</v>
      </c>
      <c r="AL21">
        <v>1</v>
      </c>
      <c r="AM21">
        <v>154</v>
      </c>
      <c r="AN21">
        <v>105</v>
      </c>
      <c r="AO21">
        <v>21.554507000000001</v>
      </c>
      <c r="AP21">
        <v>11902.2</v>
      </c>
      <c r="AQ21">
        <v>2785.2</v>
      </c>
      <c r="AR21">
        <v>10</v>
      </c>
      <c r="AS21">
        <v>1390</v>
      </c>
      <c r="AT21">
        <v>4.4999999999999998E-2</v>
      </c>
      <c r="AU21">
        <v>6.9219999999999997</v>
      </c>
      <c r="AV21">
        <v>20708</v>
      </c>
      <c r="AW21">
        <v>0</v>
      </c>
      <c r="AX21" s="29">
        <v>0.52</v>
      </c>
      <c r="AY21">
        <v>0.63777777777777778</v>
      </c>
      <c r="AZ21" t="s">
        <v>490</v>
      </c>
      <c r="BA21" t="s">
        <v>267</v>
      </c>
      <c r="BB21">
        <v>1</v>
      </c>
      <c r="BC21" t="s">
        <v>491</v>
      </c>
      <c r="BD21">
        <v>5</v>
      </c>
      <c r="BE21">
        <v>66586.262000000002</v>
      </c>
      <c r="BF21">
        <v>3.3412237497278341E-2</v>
      </c>
      <c r="BG21">
        <v>2.1309582581597521E-2</v>
      </c>
      <c r="BH21">
        <v>299196.56299999991</v>
      </c>
      <c r="BI21">
        <v>7.4359009264421284E-3</v>
      </c>
      <c r="BJ21">
        <v>4.7424523686419792E-3</v>
      </c>
      <c r="BK21">
        <v>1</v>
      </c>
      <c r="BL21" t="s">
        <v>490</v>
      </c>
      <c r="BM21">
        <v>0</v>
      </c>
      <c r="BN21" t="s">
        <v>257</v>
      </c>
    </row>
    <row r="22" spans="1:66">
      <c r="A22" s="136" t="str">
        <f t="shared" si="20"/>
        <v>영종운수</v>
      </c>
      <c r="B22" s="136" t="str">
        <f t="shared" si="21"/>
        <v>203</v>
      </c>
      <c r="C22" s="137" t="str">
        <f t="shared" si="22"/>
        <v>70바2269</v>
      </c>
      <c r="D22" s="111" t="str">
        <f t="shared" si="23"/>
        <v>대형</v>
      </c>
      <c r="E22" s="107" t="str">
        <f t="shared" si="16"/>
        <v>F</v>
      </c>
      <c r="F22" s="157">
        <f t="shared" si="17"/>
        <v>0.79642857142857149</v>
      </c>
      <c r="G22" s="158">
        <f t="shared" si="18"/>
        <v>2.23</v>
      </c>
      <c r="H22" s="159">
        <f t="shared" si="19"/>
        <v>2.8</v>
      </c>
      <c r="I22" s="160">
        <f t="shared" si="24"/>
        <v>8740.0439999999999</v>
      </c>
      <c r="J22" s="161">
        <f t="shared" si="25"/>
        <v>2.6901875474827586E-2</v>
      </c>
      <c r="K22" s="161">
        <f t="shared" si="26"/>
        <v>0.29192093231028593</v>
      </c>
      <c r="L22" s="161">
        <f t="shared" si="27"/>
        <v>0.13386660295989355</v>
      </c>
      <c r="M22" s="162">
        <f t="shared" si="28"/>
        <v>13.692</v>
      </c>
      <c r="N22" s="163">
        <f t="shared" si="29"/>
        <v>2.7919999999999998</v>
      </c>
      <c r="O22" s="163">
        <f t="shared" si="30"/>
        <v>10.378</v>
      </c>
      <c r="P22" s="164">
        <f t="shared" si="31"/>
        <v>74.936666666666667</v>
      </c>
      <c r="Q22" s="165">
        <f t="shared" si="32"/>
        <v>101</v>
      </c>
      <c r="R22" s="166">
        <f t="shared" si="33"/>
        <v>29.574380483378494</v>
      </c>
      <c r="S22" s="138">
        <f t="shared" si="34"/>
        <v>244</v>
      </c>
      <c r="T22" s="138">
        <f t="shared" si="35"/>
        <v>907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196</v>
      </c>
      <c r="Z22" s="4" t="s">
        <v>141</v>
      </c>
      <c r="AA22" s="4" t="s">
        <v>48</v>
      </c>
      <c r="AB22" s="4">
        <v>526</v>
      </c>
      <c r="AC22" s="4">
        <v>8740.0439999999999</v>
      </c>
      <c r="AD22" s="4">
        <v>3920.1379999999999</v>
      </c>
      <c r="AE22" s="4">
        <v>2.23</v>
      </c>
      <c r="AF22" s="4">
        <v>2.8</v>
      </c>
      <c r="AG22" s="4">
        <v>13.692</v>
      </c>
      <c r="AH22" s="4">
        <v>433.84826500000003</v>
      </c>
      <c r="AI22" s="4">
        <v>11.671332</v>
      </c>
      <c r="AJ22" s="4">
        <v>126.64939</v>
      </c>
      <c r="AK22" s="4">
        <v>1170</v>
      </c>
      <c r="AL22" s="4">
        <v>244</v>
      </c>
      <c r="AM22" s="4">
        <v>907</v>
      </c>
      <c r="AN22" s="4">
        <v>101</v>
      </c>
      <c r="AO22" s="4">
        <v>20.145392999999999</v>
      </c>
      <c r="AP22" s="4">
        <v>50776</v>
      </c>
      <c r="AQ22" s="4">
        <v>4496.2</v>
      </c>
      <c r="AR22" s="4">
        <v>66</v>
      </c>
      <c r="AS22" s="4">
        <v>15994</v>
      </c>
      <c r="AT22" s="4">
        <v>2.7919999999999998</v>
      </c>
      <c r="AU22" s="4">
        <v>10.378</v>
      </c>
      <c r="AV22" s="4">
        <v>85940</v>
      </c>
      <c r="AW22" s="4">
        <v>0</v>
      </c>
      <c r="AX22" s="30">
        <v>0.52</v>
      </c>
      <c r="AY22">
        <v>0.79642857142857149</v>
      </c>
      <c r="AZ22" t="s">
        <v>70</v>
      </c>
      <c r="BA22" t="s">
        <v>267</v>
      </c>
      <c r="BB22">
        <v>1</v>
      </c>
      <c r="BC22" t="s">
        <v>269</v>
      </c>
      <c r="BD22">
        <v>11</v>
      </c>
      <c r="BE22">
        <v>66586.262000000002</v>
      </c>
      <c r="BF22">
        <v>0.13125896750293625</v>
      </c>
      <c r="BG22">
        <v>0.10453839197555281</v>
      </c>
      <c r="BH22">
        <v>299196.56299999991</v>
      </c>
      <c r="BI22">
        <v>2.9211712569037776E-2</v>
      </c>
      <c r="BJ22">
        <v>2.3265042510340801E-2</v>
      </c>
      <c r="BK22">
        <v>1</v>
      </c>
      <c r="BL22" t="s">
        <v>70</v>
      </c>
      <c r="BM22">
        <v>0</v>
      </c>
      <c r="BN22" t="s">
        <v>257</v>
      </c>
    </row>
    <row r="23" spans="1:66">
      <c r="A23" s="139" t="str">
        <f t="shared" si="20"/>
        <v>영종운수</v>
      </c>
      <c r="B23" s="139" t="str">
        <f t="shared" si="21"/>
        <v>203</v>
      </c>
      <c r="C23" s="140" t="str">
        <f t="shared" si="22"/>
        <v>70바2526</v>
      </c>
      <c r="D23" s="128" t="str">
        <f t="shared" si="23"/>
        <v>저상</v>
      </c>
      <c r="E23" s="124" t="str">
        <f t="shared" si="16"/>
        <v>B</v>
      </c>
      <c r="F23" s="147">
        <f t="shared" si="17"/>
        <v>0.92538461538461536</v>
      </c>
      <c r="G23" s="148">
        <f t="shared" si="18"/>
        <v>2.4060000000000001</v>
      </c>
      <c r="H23" s="149">
        <f t="shared" si="19"/>
        <v>2.6</v>
      </c>
      <c r="I23" s="150">
        <f t="shared" si="24"/>
        <v>9922.2510000000002</v>
      </c>
      <c r="J23" s="151">
        <f t="shared" si="25"/>
        <v>3.3930921724453417E-2</v>
      </c>
      <c r="K23" s="151">
        <f t="shared" si="26"/>
        <v>0.2411910142680902</v>
      </c>
      <c r="L23" s="151">
        <f t="shared" si="27"/>
        <v>0.21628156755961928</v>
      </c>
      <c r="M23" s="152">
        <f t="shared" si="28"/>
        <v>13.567</v>
      </c>
      <c r="N23" s="153">
        <f t="shared" si="29"/>
        <v>0.03</v>
      </c>
      <c r="O23" s="153">
        <f t="shared" si="30"/>
        <v>3.4060000000000001</v>
      </c>
      <c r="P23" s="154">
        <f t="shared" si="31"/>
        <v>10.19</v>
      </c>
      <c r="Q23" s="155">
        <f t="shared" si="32"/>
        <v>92</v>
      </c>
      <c r="R23" s="156">
        <f t="shared" si="33"/>
        <v>30.546182402865213</v>
      </c>
      <c r="S23" s="141">
        <f t="shared" si="34"/>
        <v>3</v>
      </c>
      <c r="T23" s="141">
        <f t="shared" si="35"/>
        <v>338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197</v>
      </c>
      <c r="Z23" t="s">
        <v>169</v>
      </c>
      <c r="AA23" t="s">
        <v>48</v>
      </c>
      <c r="AB23">
        <v>526</v>
      </c>
      <c r="AC23" s="1">
        <v>9922.2510000000002</v>
      </c>
      <c r="AD23" s="1">
        <v>4123.9679999999998</v>
      </c>
      <c r="AE23" s="28">
        <v>2.4060000000000001</v>
      </c>
      <c r="AF23">
        <v>2.6</v>
      </c>
      <c r="AG23">
        <v>13.567</v>
      </c>
      <c r="AH23">
        <v>448.11379199999999</v>
      </c>
      <c r="AI23">
        <v>15.204914</v>
      </c>
      <c r="AJ23">
        <v>108.08102</v>
      </c>
      <c r="AK23">
        <v>2146</v>
      </c>
      <c r="AL23">
        <v>3</v>
      </c>
      <c r="AM23">
        <v>338</v>
      </c>
      <c r="AN23">
        <v>92</v>
      </c>
      <c r="AO23">
        <v>22.142257000000001</v>
      </c>
      <c r="AP23">
        <v>40333.5</v>
      </c>
      <c r="AQ23">
        <v>611.4</v>
      </c>
      <c r="AR23">
        <v>67</v>
      </c>
      <c r="AS23">
        <v>9549</v>
      </c>
      <c r="AT23">
        <v>0.03</v>
      </c>
      <c r="AU23">
        <v>3.4060000000000001</v>
      </c>
      <c r="AV23">
        <v>90804</v>
      </c>
      <c r="AW23">
        <v>0</v>
      </c>
      <c r="AX23" s="29">
        <v>0.54</v>
      </c>
      <c r="AY23">
        <v>0.92538461538461536</v>
      </c>
      <c r="AZ23" t="s">
        <v>68</v>
      </c>
      <c r="BA23" t="s">
        <v>267</v>
      </c>
      <c r="BB23">
        <v>1</v>
      </c>
      <c r="BC23" t="s">
        <v>288</v>
      </c>
      <c r="BD23">
        <v>9</v>
      </c>
      <c r="BE23">
        <v>66586.262000000002</v>
      </c>
      <c r="BF23">
        <v>0.14901348569469181</v>
      </c>
      <c r="BG23">
        <v>0.13789478714670325</v>
      </c>
      <c r="BH23">
        <v>299196.56299999991</v>
      </c>
      <c r="BI23">
        <v>3.3162984562760511E-2</v>
      </c>
      <c r="BJ23">
        <v>3.0688515714616071E-2</v>
      </c>
      <c r="BK23">
        <v>1</v>
      </c>
      <c r="BL23" t="s">
        <v>68</v>
      </c>
      <c r="BM23">
        <v>0</v>
      </c>
      <c r="BN23" t="s">
        <v>257</v>
      </c>
    </row>
    <row r="24" spans="1:66">
      <c r="A24" s="136" t="str">
        <f t="shared" si="20"/>
        <v>영종운수</v>
      </c>
      <c r="B24" s="136" t="str">
        <f t="shared" si="21"/>
        <v>203</v>
      </c>
      <c r="C24" s="137" t="str">
        <f t="shared" si="22"/>
        <v>70바2546</v>
      </c>
      <c r="D24" s="111" t="str">
        <f t="shared" si="23"/>
        <v>대형</v>
      </c>
      <c r="E24" s="107" t="str">
        <f t="shared" si="16"/>
        <v>D</v>
      </c>
      <c r="F24" s="157">
        <f t="shared" si="17"/>
        <v>0.83185185185185184</v>
      </c>
      <c r="G24" s="158">
        <f t="shared" si="18"/>
        <v>2.246</v>
      </c>
      <c r="H24" s="159">
        <f t="shared" si="19"/>
        <v>2.7</v>
      </c>
      <c r="I24" s="160">
        <f t="shared" si="24"/>
        <v>9586.3590000000004</v>
      </c>
      <c r="J24" s="161">
        <f t="shared" si="25"/>
        <v>1.9393250943603557E-2</v>
      </c>
      <c r="K24" s="161">
        <f t="shared" si="26"/>
        <v>0.2764821549721781</v>
      </c>
      <c r="L24" s="161">
        <f t="shared" si="27"/>
        <v>0.1158938445764445</v>
      </c>
      <c r="M24" s="162">
        <f t="shared" si="28"/>
        <v>14.254</v>
      </c>
      <c r="N24" s="163">
        <f t="shared" si="29"/>
        <v>2.1000000000000001E-2</v>
      </c>
      <c r="O24" s="163">
        <f t="shared" si="30"/>
        <v>4.5789999999999997</v>
      </c>
      <c r="P24" s="164">
        <f t="shared" si="31"/>
        <v>123.24833333333332</v>
      </c>
      <c r="Q24" s="165">
        <f t="shared" si="32"/>
        <v>105</v>
      </c>
      <c r="R24" s="166">
        <f t="shared" si="33"/>
        <v>30.014138177299817</v>
      </c>
      <c r="S24" s="138">
        <f t="shared" si="34"/>
        <v>2</v>
      </c>
      <c r="T24" s="138">
        <f t="shared" si="35"/>
        <v>439</v>
      </c>
      <c r="U24" t="s">
        <v>118</v>
      </c>
      <c r="V24" s="5" t="s">
        <v>120</v>
      </c>
      <c r="W24" t="s">
        <v>118</v>
      </c>
      <c r="X24" s="5" t="s">
        <v>120</v>
      </c>
      <c r="Y24" t="s">
        <v>198</v>
      </c>
      <c r="Z24" t="s">
        <v>141</v>
      </c>
      <c r="AA24" t="s">
        <v>48</v>
      </c>
      <c r="AB24">
        <v>526</v>
      </c>
      <c r="AC24" s="1">
        <v>9586.3590000000004</v>
      </c>
      <c r="AD24" s="1">
        <v>4269.0079999999998</v>
      </c>
      <c r="AE24" s="28">
        <v>2.246</v>
      </c>
      <c r="AF24">
        <v>2.7</v>
      </c>
      <c r="AG24">
        <v>14.254</v>
      </c>
      <c r="AH24">
        <v>453.60548499999999</v>
      </c>
      <c r="AI24">
        <v>8.7968849999999996</v>
      </c>
      <c r="AJ24">
        <v>125.413822</v>
      </c>
      <c r="AK24">
        <v>1111</v>
      </c>
      <c r="AL24">
        <v>2</v>
      </c>
      <c r="AM24">
        <v>439</v>
      </c>
      <c r="AN24">
        <v>105</v>
      </c>
      <c r="AO24">
        <v>21.133692</v>
      </c>
      <c r="AP24">
        <v>52516.3</v>
      </c>
      <c r="AQ24">
        <v>7394.9</v>
      </c>
      <c r="AR24">
        <v>71</v>
      </c>
      <c r="AS24">
        <v>18868</v>
      </c>
      <c r="AT24">
        <v>2.1000000000000001E-2</v>
      </c>
      <c r="AU24">
        <v>4.5789999999999997</v>
      </c>
      <c r="AV24">
        <v>88503</v>
      </c>
      <c r="AW24">
        <v>0</v>
      </c>
      <c r="AX24" s="29">
        <v>0.53</v>
      </c>
      <c r="AY24">
        <v>0.83185185185185184</v>
      </c>
      <c r="AZ24" t="s">
        <v>67</v>
      </c>
      <c r="BA24" t="s">
        <v>267</v>
      </c>
      <c r="BB24">
        <v>3</v>
      </c>
      <c r="BC24" t="s">
        <v>290</v>
      </c>
      <c r="BD24">
        <v>8</v>
      </c>
      <c r="BE24">
        <v>66586.262000000002</v>
      </c>
      <c r="BF24">
        <v>0.14396902171802345</v>
      </c>
      <c r="BG24">
        <v>0.11976089732543728</v>
      </c>
      <c r="BH24">
        <v>299196.56299999991</v>
      </c>
      <c r="BI24">
        <v>3.204033797674341E-2</v>
      </c>
      <c r="BJ24">
        <v>2.6652814479913221E-2</v>
      </c>
      <c r="BK24">
        <v>1</v>
      </c>
      <c r="BL24" t="s">
        <v>67</v>
      </c>
      <c r="BM24">
        <v>0</v>
      </c>
      <c r="BN24" t="s">
        <v>257</v>
      </c>
    </row>
    <row r="25" spans="1:66">
      <c r="A25" s="139" t="str">
        <f t="shared" si="20"/>
        <v>영종운수</v>
      </c>
      <c r="B25" s="139" t="str">
        <f t="shared" si="21"/>
        <v>203</v>
      </c>
      <c r="C25" s="140" t="str">
        <f t="shared" si="22"/>
        <v>71바7513</v>
      </c>
      <c r="D25" s="128" t="str">
        <f t="shared" si="23"/>
        <v>대형</v>
      </c>
      <c r="E25" s="124" t="str">
        <f t="shared" si="16"/>
        <v>F</v>
      </c>
      <c r="F25" s="147">
        <f t="shared" si="17"/>
        <v>0.78555555555555545</v>
      </c>
      <c r="G25" s="148">
        <f t="shared" si="18"/>
        <v>2.121</v>
      </c>
      <c r="H25" s="149">
        <f t="shared" si="19"/>
        <v>2.7</v>
      </c>
      <c r="I25" s="150">
        <f t="shared" si="24"/>
        <v>9274.1579999999994</v>
      </c>
      <c r="J25" s="151">
        <f t="shared" si="25"/>
        <v>4.5393341018213434E-2</v>
      </c>
      <c r="K25" s="151">
        <f t="shared" si="26"/>
        <v>0.29137759316492939</v>
      </c>
      <c r="L25" s="151">
        <f t="shared" si="27"/>
        <v>0.11181608076981221</v>
      </c>
      <c r="M25" s="152">
        <f t="shared" si="28"/>
        <v>17.664000000000001</v>
      </c>
      <c r="N25" s="153">
        <f t="shared" si="29"/>
        <v>5.3999999999999999E-2</v>
      </c>
      <c r="O25" s="153">
        <f t="shared" si="30"/>
        <v>20.465</v>
      </c>
      <c r="P25" s="154">
        <f t="shared" si="31"/>
        <v>238.755</v>
      </c>
      <c r="Q25" s="155">
        <f t="shared" si="32"/>
        <v>107</v>
      </c>
      <c r="R25" s="156">
        <f t="shared" si="33"/>
        <v>32.294281090518687</v>
      </c>
      <c r="S25" s="141">
        <f t="shared" si="34"/>
        <v>5</v>
      </c>
      <c r="T25" s="141">
        <f t="shared" si="35"/>
        <v>1898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199</v>
      </c>
      <c r="Z25" s="4" t="s">
        <v>141</v>
      </c>
      <c r="AA25" s="4" t="s">
        <v>48</v>
      </c>
      <c r="AB25" s="4">
        <v>526</v>
      </c>
      <c r="AC25" s="4">
        <v>9274.1579999999994</v>
      </c>
      <c r="AD25" s="4">
        <v>4372.4759999999997</v>
      </c>
      <c r="AE25" s="4">
        <v>2.121</v>
      </c>
      <c r="AF25" s="4">
        <v>2.7</v>
      </c>
      <c r="AG25" s="4">
        <v>17.664000000000001</v>
      </c>
      <c r="AH25" s="4">
        <v>432.99743000000001</v>
      </c>
      <c r="AI25" s="4">
        <v>19.655200000000001</v>
      </c>
      <c r="AJ25" s="4">
        <v>126.16574900000001</v>
      </c>
      <c r="AK25" s="4">
        <v>1037</v>
      </c>
      <c r="AL25" s="4">
        <v>5</v>
      </c>
      <c r="AM25" s="4">
        <v>1898</v>
      </c>
      <c r="AN25" s="4">
        <v>107</v>
      </c>
      <c r="AO25" s="4">
        <v>21.418505</v>
      </c>
      <c r="AP25" s="4">
        <v>50219</v>
      </c>
      <c r="AQ25" s="4">
        <v>14325.3</v>
      </c>
      <c r="AR25" s="4">
        <v>84</v>
      </c>
      <c r="AS25" s="4">
        <v>23993</v>
      </c>
      <c r="AT25" s="4">
        <v>5.3999999999999999E-2</v>
      </c>
      <c r="AU25" s="4">
        <v>20.465</v>
      </c>
      <c r="AV25" s="4">
        <v>87287</v>
      </c>
      <c r="AW25" s="4">
        <v>0</v>
      </c>
      <c r="AX25" s="30">
        <v>0.54</v>
      </c>
      <c r="AY25">
        <v>0.78555555555555545</v>
      </c>
      <c r="AZ25" t="s">
        <v>70</v>
      </c>
      <c r="BA25" t="s">
        <v>267</v>
      </c>
      <c r="BB25">
        <v>2</v>
      </c>
      <c r="BC25" t="s">
        <v>268</v>
      </c>
      <c r="BD25">
        <v>10</v>
      </c>
      <c r="BE25">
        <v>66586.262000000002</v>
      </c>
      <c r="BF25">
        <v>0.13928035185396048</v>
      </c>
      <c r="BG25">
        <v>0.10941245417861116</v>
      </c>
      <c r="BH25">
        <v>299196.56299999991</v>
      </c>
      <c r="BI25">
        <v>3.0996873450046959E-2</v>
      </c>
      <c r="BJ25">
        <v>2.4349766143536886E-2</v>
      </c>
      <c r="BK25">
        <v>1</v>
      </c>
      <c r="BL25" t="s">
        <v>70</v>
      </c>
      <c r="BM25">
        <v>0</v>
      </c>
      <c r="BN25" t="s">
        <v>257</v>
      </c>
    </row>
    <row r="26" spans="1:66">
      <c r="A26" s="136" t="str">
        <f t="shared" si="20"/>
        <v>영종운수</v>
      </c>
      <c r="B26" s="136" t="str">
        <f t="shared" si="21"/>
        <v>203</v>
      </c>
      <c r="C26" s="137" t="str">
        <f t="shared" si="22"/>
        <v>71바7514</v>
      </c>
      <c r="D26" s="111" t="str">
        <f t="shared" si="23"/>
        <v>대형</v>
      </c>
      <c r="E26" s="107" t="str">
        <f t="shared" si="16"/>
        <v>D</v>
      </c>
      <c r="F26" s="157">
        <f t="shared" si="17"/>
        <v>0.84407407407407398</v>
      </c>
      <c r="G26" s="158">
        <f t="shared" si="18"/>
        <v>2.2789999999999999</v>
      </c>
      <c r="H26" s="159">
        <f t="shared" si="19"/>
        <v>2.7</v>
      </c>
      <c r="I26" s="160">
        <f t="shared" si="24"/>
        <v>9917.8140000000003</v>
      </c>
      <c r="J26" s="161">
        <f t="shared" si="25"/>
        <v>2.0797110545453926E-2</v>
      </c>
      <c r="K26" s="161">
        <f t="shared" si="26"/>
        <v>0.28512206314910399</v>
      </c>
      <c r="L26" s="161">
        <f t="shared" si="27"/>
        <v>0.18209657894370673</v>
      </c>
      <c r="M26" s="162">
        <f t="shared" si="28"/>
        <v>12.016999999999999</v>
      </c>
      <c r="N26" s="163">
        <f t="shared" si="29"/>
        <v>0.02</v>
      </c>
      <c r="O26" s="163">
        <f t="shared" si="30"/>
        <v>7.431</v>
      </c>
      <c r="P26" s="164">
        <f t="shared" si="31"/>
        <v>63.321666666666673</v>
      </c>
      <c r="Q26" s="165">
        <f t="shared" si="32"/>
        <v>103</v>
      </c>
      <c r="R26" s="166">
        <f t="shared" si="33"/>
        <v>31.404638208173143</v>
      </c>
      <c r="S26" s="138">
        <f t="shared" si="34"/>
        <v>2</v>
      </c>
      <c r="T26" s="138">
        <f t="shared" si="35"/>
        <v>737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200</v>
      </c>
      <c r="Z26" t="s">
        <v>141</v>
      </c>
      <c r="AA26" t="s">
        <v>48</v>
      </c>
      <c r="AB26">
        <v>526</v>
      </c>
      <c r="AC26" s="1">
        <v>9917.8140000000003</v>
      </c>
      <c r="AD26" s="1">
        <v>4352.0290000000005</v>
      </c>
      <c r="AE26" s="28">
        <v>2.2789999999999999</v>
      </c>
      <c r="AF26">
        <v>2.7</v>
      </c>
      <c r="AG26">
        <v>12.016999999999999</v>
      </c>
      <c r="AH26">
        <v>455.00075500000003</v>
      </c>
      <c r="AI26">
        <v>9.4627009999999991</v>
      </c>
      <c r="AJ26">
        <v>129.73075399999999</v>
      </c>
      <c r="AK26">
        <v>1806</v>
      </c>
      <c r="AL26">
        <v>2</v>
      </c>
      <c r="AM26">
        <v>737</v>
      </c>
      <c r="AN26">
        <v>103</v>
      </c>
      <c r="AO26">
        <v>21.797357000000002</v>
      </c>
      <c r="AP26">
        <v>43813.599999999999</v>
      </c>
      <c r="AQ26">
        <v>3799.3</v>
      </c>
      <c r="AR26">
        <v>96</v>
      </c>
      <c r="AS26">
        <v>35519</v>
      </c>
      <c r="AT26">
        <v>0.02</v>
      </c>
      <c r="AU26">
        <v>7.431</v>
      </c>
      <c r="AV26">
        <v>93894</v>
      </c>
      <c r="AW26">
        <v>0</v>
      </c>
      <c r="AX26" s="29">
        <v>0.46</v>
      </c>
      <c r="AY26">
        <v>0.84407407407407398</v>
      </c>
      <c r="AZ26" t="s">
        <v>67</v>
      </c>
      <c r="BA26" t="s">
        <v>267</v>
      </c>
      <c r="BB26">
        <v>1</v>
      </c>
      <c r="BC26" t="s">
        <v>270</v>
      </c>
      <c r="BD26">
        <v>12</v>
      </c>
      <c r="BE26">
        <v>66586.262000000002</v>
      </c>
      <c r="BF26">
        <v>0.14894685032777483</v>
      </c>
      <c r="BG26">
        <v>0.12572217477666622</v>
      </c>
      <c r="BH26">
        <v>299196.56299999991</v>
      </c>
      <c r="BI26">
        <v>3.3148154846952584E-2</v>
      </c>
      <c r="BJ26">
        <v>2.7979498109705528E-2</v>
      </c>
      <c r="BK26">
        <v>1</v>
      </c>
      <c r="BL26" t="s">
        <v>67</v>
      </c>
      <c r="BM26">
        <v>0</v>
      </c>
      <c r="BN26" t="s">
        <v>257</v>
      </c>
    </row>
    <row r="27" spans="1:66">
      <c r="A27" s="139" t="str">
        <f t="shared" si="20"/>
        <v>영종운수</v>
      </c>
      <c r="B27" s="139" t="str">
        <f t="shared" si="21"/>
        <v>203</v>
      </c>
      <c r="C27" s="140" t="str">
        <f t="shared" si="22"/>
        <v>73아1218</v>
      </c>
      <c r="D27" s="128" t="str">
        <f t="shared" si="23"/>
        <v>대형</v>
      </c>
      <c r="E27" s="124" t="str">
        <f t="shared" si="16"/>
        <v>S</v>
      </c>
      <c r="F27" s="147">
        <f t="shared" si="17"/>
        <v>1.0249999999999999</v>
      </c>
      <c r="G27" s="148">
        <f t="shared" si="18"/>
        <v>2.665</v>
      </c>
      <c r="H27" s="149">
        <f t="shared" si="19"/>
        <v>2.6</v>
      </c>
      <c r="I27" s="150">
        <f t="shared" si="24"/>
        <v>9528.6090000000004</v>
      </c>
      <c r="J27" s="151">
        <f t="shared" si="25"/>
        <v>1.1983690582268312E-2</v>
      </c>
      <c r="K27" s="151">
        <f t="shared" si="26"/>
        <v>0.2608071146650362</v>
      </c>
      <c r="L27" s="151">
        <f t="shared" si="27"/>
        <v>6.0029748308488673E-2</v>
      </c>
      <c r="M27" s="152">
        <f t="shared" si="28"/>
        <v>11.43</v>
      </c>
      <c r="N27" s="153">
        <f t="shared" si="29"/>
        <v>3.1E-2</v>
      </c>
      <c r="O27" s="153">
        <f t="shared" si="30"/>
        <v>5.6879999999999997</v>
      </c>
      <c r="P27" s="154">
        <f t="shared" si="31"/>
        <v>22.759999999999998</v>
      </c>
      <c r="Q27" s="155">
        <f t="shared" si="32"/>
        <v>97</v>
      </c>
      <c r="R27" s="156">
        <f t="shared" si="33"/>
        <v>29.759896460169134</v>
      </c>
      <c r="S27" s="141">
        <f t="shared" si="34"/>
        <v>3</v>
      </c>
      <c r="T27" s="141">
        <f t="shared" si="35"/>
        <v>542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201</v>
      </c>
      <c r="Z27" s="4" t="s">
        <v>141</v>
      </c>
      <c r="AA27" s="4" t="s">
        <v>48</v>
      </c>
      <c r="AB27" s="4">
        <v>526</v>
      </c>
      <c r="AC27" s="4">
        <v>9528.6090000000004</v>
      </c>
      <c r="AD27" s="4">
        <v>3575.9450000000002</v>
      </c>
      <c r="AE27" s="4">
        <v>2.665</v>
      </c>
      <c r="AF27" s="4">
        <v>2.6</v>
      </c>
      <c r="AG27" s="4">
        <v>11.43</v>
      </c>
      <c r="AH27" s="4">
        <v>440.28990599999997</v>
      </c>
      <c r="AI27" s="4">
        <v>5.2762979999999997</v>
      </c>
      <c r="AJ27" s="4">
        <v>114.83074000000001</v>
      </c>
      <c r="AK27" s="4">
        <v>572</v>
      </c>
      <c r="AL27" s="4">
        <v>3</v>
      </c>
      <c r="AM27" s="4">
        <v>542</v>
      </c>
      <c r="AN27" s="4">
        <v>97</v>
      </c>
      <c r="AO27" s="4">
        <v>21.641670000000001</v>
      </c>
      <c r="AP27" s="4">
        <v>36296.699999999997</v>
      </c>
      <c r="AQ27" s="4">
        <v>1365.6</v>
      </c>
      <c r="AR27" s="4">
        <v>14</v>
      </c>
      <c r="AS27" s="4">
        <v>1801</v>
      </c>
      <c r="AT27" s="4">
        <v>3.1E-2</v>
      </c>
      <c r="AU27" s="4">
        <v>5.6879999999999997</v>
      </c>
      <c r="AV27" s="4">
        <v>87369</v>
      </c>
      <c r="AW27" s="4">
        <v>0</v>
      </c>
      <c r="AX27" s="30">
        <v>0.55000000000000004</v>
      </c>
      <c r="AY27">
        <v>1.0249999999999999</v>
      </c>
      <c r="AZ27" t="s">
        <v>71</v>
      </c>
      <c r="BA27" t="s">
        <v>267</v>
      </c>
      <c r="BB27">
        <v>1</v>
      </c>
      <c r="BC27" t="s">
        <v>360</v>
      </c>
      <c r="BD27">
        <v>11</v>
      </c>
      <c r="BE27">
        <v>66586.262000000002</v>
      </c>
      <c r="BF27">
        <v>0.14310172569831298</v>
      </c>
      <c r="BG27">
        <v>0.14667926884077079</v>
      </c>
      <c r="BH27">
        <v>299196.56299999991</v>
      </c>
      <c r="BI27">
        <v>3.1847321053617865E-2</v>
      </c>
      <c r="BJ27">
        <v>3.2643504079958308E-2</v>
      </c>
      <c r="BK27">
        <v>1</v>
      </c>
      <c r="BL27" t="s">
        <v>71</v>
      </c>
      <c r="BM27">
        <v>0</v>
      </c>
      <c r="BN27" t="s">
        <v>257</v>
      </c>
    </row>
    <row r="28" spans="1:66">
      <c r="A28" s="136" t="str">
        <f t="shared" si="20"/>
        <v>영종운수</v>
      </c>
      <c r="B28" s="136" t="str">
        <f t="shared" si="21"/>
        <v>203</v>
      </c>
      <c r="C28" s="137" t="str">
        <f t="shared" si="22"/>
        <v>73아1238</v>
      </c>
      <c r="D28" s="111" t="str">
        <f t="shared" si="23"/>
        <v>대형</v>
      </c>
      <c r="E28" s="107" t="str">
        <f t="shared" si="16"/>
        <v>D</v>
      </c>
      <c r="F28" s="157">
        <f t="shared" si="17"/>
        <v>0.84</v>
      </c>
      <c r="G28" s="158">
        <f t="shared" si="18"/>
        <v>2.4359999999999999</v>
      </c>
      <c r="H28" s="159">
        <f t="shared" si="19"/>
        <v>2.9</v>
      </c>
      <c r="I28" s="160">
        <f t="shared" si="24"/>
        <v>9617.027</v>
      </c>
      <c r="J28" s="161">
        <f t="shared" si="25"/>
        <v>1.8046250079100979E-2</v>
      </c>
      <c r="K28" s="161">
        <f t="shared" si="26"/>
        <v>0.28190945518581989</v>
      </c>
      <c r="L28" s="161">
        <f t="shared" si="27"/>
        <v>0.19715032514726225</v>
      </c>
      <c r="M28" s="162">
        <f t="shared" si="28"/>
        <v>11.407</v>
      </c>
      <c r="N28" s="163">
        <f t="shared" si="29"/>
        <v>6.2E-2</v>
      </c>
      <c r="O28" s="163">
        <f t="shared" si="30"/>
        <v>12.01</v>
      </c>
      <c r="P28" s="164">
        <f t="shared" si="31"/>
        <v>66.816666666666663</v>
      </c>
      <c r="Q28" s="165">
        <f t="shared" si="32"/>
        <v>100</v>
      </c>
      <c r="R28" s="166">
        <f t="shared" si="33"/>
        <v>31.13887077541548</v>
      </c>
      <c r="S28" s="138">
        <f t="shared" si="34"/>
        <v>6</v>
      </c>
      <c r="T28" s="138">
        <f t="shared" si="35"/>
        <v>1155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202</v>
      </c>
      <c r="Z28" s="4" t="s">
        <v>141</v>
      </c>
      <c r="AA28" s="4" t="s">
        <v>48</v>
      </c>
      <c r="AB28" s="4">
        <v>526</v>
      </c>
      <c r="AC28" s="4">
        <v>9617.027</v>
      </c>
      <c r="AD28" s="4">
        <v>3947.8029999999999</v>
      </c>
      <c r="AE28" s="4">
        <v>2.4359999999999999</v>
      </c>
      <c r="AF28" s="4">
        <v>2.9</v>
      </c>
      <c r="AG28" s="4">
        <v>11.407</v>
      </c>
      <c r="AH28" s="4">
        <v>441.17658599999999</v>
      </c>
      <c r="AI28" s="4">
        <v>7.9615830000000001</v>
      </c>
      <c r="AJ28" s="4">
        <v>124.37185100000001</v>
      </c>
      <c r="AK28" s="4">
        <v>1896</v>
      </c>
      <c r="AL28" s="4">
        <v>6</v>
      </c>
      <c r="AM28" s="4">
        <v>1155</v>
      </c>
      <c r="AN28" s="4">
        <v>100</v>
      </c>
      <c r="AO28" s="4">
        <v>21.798587999999999</v>
      </c>
      <c r="AP28" s="4">
        <v>41449.300000000003</v>
      </c>
      <c r="AQ28" s="4">
        <v>4009</v>
      </c>
      <c r="AR28" s="4">
        <v>47</v>
      </c>
      <c r="AS28" s="4">
        <v>10905</v>
      </c>
      <c r="AT28" s="4">
        <v>6.2E-2</v>
      </c>
      <c r="AU28" s="4">
        <v>12.01</v>
      </c>
      <c r="AV28" s="4">
        <v>90152</v>
      </c>
      <c r="AW28" s="4">
        <v>0</v>
      </c>
      <c r="AX28" s="30">
        <v>0.48</v>
      </c>
      <c r="AY28">
        <v>0.84</v>
      </c>
      <c r="AZ28" t="s">
        <v>67</v>
      </c>
      <c r="BA28" t="s">
        <v>267</v>
      </c>
      <c r="BB28">
        <v>2</v>
      </c>
      <c r="BC28" t="s">
        <v>289</v>
      </c>
      <c r="BD28">
        <v>12</v>
      </c>
      <c r="BE28">
        <v>66586.262000000002</v>
      </c>
      <c r="BF28">
        <v>0.14442959720430018</v>
      </c>
      <c r="BG28">
        <v>0.12132086165161214</v>
      </c>
      <c r="BH28">
        <v>299196.56299999991</v>
      </c>
      <c r="BI28">
        <v>3.2142839154205134E-2</v>
      </c>
      <c r="BJ28">
        <v>2.699998488953231E-2</v>
      </c>
      <c r="BK28">
        <v>1</v>
      </c>
      <c r="BL28" t="s">
        <v>67</v>
      </c>
      <c r="BM28">
        <v>0</v>
      </c>
      <c r="BN28" t="s">
        <v>257</v>
      </c>
    </row>
    <row r="29" spans="1:66">
      <c r="A29" s="139" t="str">
        <f t="shared" si="20"/>
        <v>영종운수</v>
      </c>
      <c r="B29" s="139" t="str">
        <f t="shared" si="21"/>
        <v>205</v>
      </c>
      <c r="C29" s="140" t="str">
        <f t="shared" si="22"/>
        <v>70바2512</v>
      </c>
      <c r="D29" s="128" t="str">
        <f t="shared" si="23"/>
        <v>대형</v>
      </c>
      <c r="E29" s="124" t="str">
        <f t="shared" si="16"/>
        <v>B</v>
      </c>
      <c r="F29" s="147">
        <f t="shared" si="17"/>
        <v>0.93035714285714288</v>
      </c>
      <c r="G29" s="148">
        <f t="shared" si="18"/>
        <v>2.605</v>
      </c>
      <c r="H29" s="149">
        <f t="shared" si="19"/>
        <v>2.8</v>
      </c>
      <c r="I29" s="150">
        <f t="shared" si="24"/>
        <v>7153.5410000000002</v>
      </c>
      <c r="J29" s="151">
        <f t="shared" si="25"/>
        <v>2.6763634271072128E-2</v>
      </c>
      <c r="K29" s="151">
        <f t="shared" si="26"/>
        <v>0.27021654446654975</v>
      </c>
      <c r="L29" s="151">
        <f t="shared" si="27"/>
        <v>0.13909195459982684</v>
      </c>
      <c r="M29" s="152">
        <f t="shared" si="28"/>
        <v>13.734999999999999</v>
      </c>
      <c r="N29" s="153">
        <f t="shared" si="29"/>
        <v>0.126</v>
      </c>
      <c r="O29" s="153">
        <f t="shared" si="30"/>
        <v>8.4009999999999998</v>
      </c>
      <c r="P29" s="154">
        <f t="shared" si="31"/>
        <v>82.723333333333329</v>
      </c>
      <c r="Q29" s="155">
        <f t="shared" si="32"/>
        <v>105</v>
      </c>
      <c r="R29" s="156">
        <f t="shared" si="33"/>
        <v>32.72699295745317</v>
      </c>
      <c r="S29" s="141">
        <f t="shared" si="34"/>
        <v>9</v>
      </c>
      <c r="T29" s="141">
        <f t="shared" si="35"/>
        <v>601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203</v>
      </c>
      <c r="Z29" t="s">
        <v>141</v>
      </c>
      <c r="AA29" t="s">
        <v>48</v>
      </c>
      <c r="AB29">
        <v>526</v>
      </c>
      <c r="AC29" s="1">
        <v>7153.5410000000002</v>
      </c>
      <c r="AD29" s="1">
        <v>2746.5070000000001</v>
      </c>
      <c r="AE29" s="28">
        <v>2.605</v>
      </c>
      <c r="AF29">
        <v>2.8</v>
      </c>
      <c r="AG29">
        <v>13.734999999999999</v>
      </c>
      <c r="AH29">
        <v>310.91909700000002</v>
      </c>
      <c r="AI29">
        <v>8.3213249999999999</v>
      </c>
      <c r="AJ29">
        <v>84.015484000000001</v>
      </c>
      <c r="AK29">
        <v>995</v>
      </c>
      <c r="AL29">
        <v>9</v>
      </c>
      <c r="AM29">
        <v>601</v>
      </c>
      <c r="AN29">
        <v>105</v>
      </c>
      <c r="AO29">
        <v>23.007724</v>
      </c>
      <c r="AP29">
        <v>32323.3</v>
      </c>
      <c r="AQ29">
        <v>4963.3999999999996</v>
      </c>
      <c r="AR29">
        <v>37</v>
      </c>
      <c r="AS29">
        <v>7192</v>
      </c>
      <c r="AT29">
        <v>0.126</v>
      </c>
      <c r="AU29">
        <v>8.4009999999999998</v>
      </c>
      <c r="AV29">
        <v>62023</v>
      </c>
      <c r="AW29">
        <v>0</v>
      </c>
      <c r="AX29" s="29">
        <v>0.55000000000000004</v>
      </c>
      <c r="AY29">
        <v>0.93035714285714288</v>
      </c>
      <c r="AZ29" t="s">
        <v>68</v>
      </c>
      <c r="BA29" t="s">
        <v>271</v>
      </c>
      <c r="BB29">
        <v>1</v>
      </c>
      <c r="BC29" t="s">
        <v>305</v>
      </c>
      <c r="BD29">
        <v>24</v>
      </c>
      <c r="BE29">
        <v>12665.921</v>
      </c>
      <c r="BF29">
        <v>0.56478648493070505</v>
      </c>
      <c r="BG29">
        <v>0.52545314044445957</v>
      </c>
      <c r="BH29">
        <v>299196.56299999991</v>
      </c>
      <c r="BI29">
        <v>2.390916836835456E-2</v>
      </c>
      <c r="BJ29">
        <v>2.2244065571272724E-2</v>
      </c>
      <c r="BK29">
        <v>1</v>
      </c>
      <c r="BL29" t="s">
        <v>68</v>
      </c>
      <c r="BM29">
        <v>0</v>
      </c>
      <c r="BN29" t="s">
        <v>257</v>
      </c>
    </row>
    <row r="30" spans="1:66">
      <c r="A30" s="136" t="str">
        <f t="shared" si="20"/>
        <v>영종운수</v>
      </c>
      <c r="B30" s="136" t="str">
        <f t="shared" si="21"/>
        <v>205</v>
      </c>
      <c r="C30" s="137" t="str">
        <f t="shared" si="22"/>
        <v>71바7516</v>
      </c>
      <c r="D30" s="111" t="str">
        <f t="shared" si="23"/>
        <v>대형</v>
      </c>
      <c r="E30" s="107" t="str">
        <f t="shared" si="16"/>
        <v>B</v>
      </c>
      <c r="F30" s="157">
        <f t="shared" si="17"/>
        <v>0.90750000000000008</v>
      </c>
      <c r="G30" s="158">
        <f t="shared" si="18"/>
        <v>2.5409999999999999</v>
      </c>
      <c r="H30" s="159">
        <f t="shared" si="19"/>
        <v>2.8</v>
      </c>
      <c r="I30" s="160">
        <f t="shared" si="24"/>
        <v>5512.38</v>
      </c>
      <c r="J30" s="161">
        <f t="shared" si="25"/>
        <v>3.0460064639501634E-2</v>
      </c>
      <c r="K30" s="161">
        <f t="shared" si="26"/>
        <v>0.2630965233749365</v>
      </c>
      <c r="L30" s="161">
        <f t="shared" si="27"/>
        <v>0.13061508821960749</v>
      </c>
      <c r="M30" s="162">
        <f t="shared" si="28"/>
        <v>15.465</v>
      </c>
      <c r="N30" s="163">
        <f t="shared" si="29"/>
        <v>0.39900000000000002</v>
      </c>
      <c r="O30" s="163">
        <f t="shared" si="30"/>
        <v>9.4879999999999995</v>
      </c>
      <c r="P30" s="164">
        <f t="shared" si="31"/>
        <v>107.045</v>
      </c>
      <c r="Q30" s="165">
        <f t="shared" si="32"/>
        <v>107</v>
      </c>
      <c r="R30" s="166">
        <f t="shared" si="33"/>
        <v>33.378348005200188</v>
      </c>
      <c r="S30" s="138">
        <f t="shared" si="34"/>
        <v>22</v>
      </c>
      <c r="T30" s="138">
        <f t="shared" si="35"/>
        <v>523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204</v>
      </c>
      <c r="Z30" s="4" t="s">
        <v>141</v>
      </c>
      <c r="AA30" s="4" t="s">
        <v>48</v>
      </c>
      <c r="AB30" s="4">
        <v>526</v>
      </c>
      <c r="AC30" s="4">
        <v>5512.38</v>
      </c>
      <c r="AD30" s="4">
        <v>2169.4450000000002</v>
      </c>
      <c r="AE30" s="4">
        <v>2.5409999999999999</v>
      </c>
      <c r="AF30" s="4">
        <v>2.8</v>
      </c>
      <c r="AG30" s="4">
        <v>15.465</v>
      </c>
      <c r="AH30" s="4">
        <v>233.77438900000001</v>
      </c>
      <c r="AI30" s="4">
        <v>7.1207830000000003</v>
      </c>
      <c r="AJ30" s="4">
        <v>61.505229</v>
      </c>
      <c r="AK30" s="4">
        <v>720</v>
      </c>
      <c r="AL30" s="4">
        <v>22</v>
      </c>
      <c r="AM30" s="4">
        <v>523</v>
      </c>
      <c r="AN30" s="4">
        <v>107</v>
      </c>
      <c r="AO30" s="4">
        <v>23.579913999999999</v>
      </c>
      <c r="AP30" s="4">
        <v>32884.400000000001</v>
      </c>
      <c r="AQ30" s="4">
        <v>6422.7</v>
      </c>
      <c r="AR30" s="4">
        <v>36</v>
      </c>
      <c r="AS30" s="4">
        <v>10368</v>
      </c>
      <c r="AT30" s="4">
        <v>0.39900000000000002</v>
      </c>
      <c r="AU30" s="4">
        <v>9.4879999999999995</v>
      </c>
      <c r="AV30" s="4">
        <v>13774</v>
      </c>
      <c r="AW30" s="4">
        <v>0</v>
      </c>
      <c r="AX30" s="30">
        <v>0.56999999999999995</v>
      </c>
      <c r="AY30">
        <v>0.90750000000000008</v>
      </c>
      <c r="AZ30" t="s">
        <v>68</v>
      </c>
      <c r="BA30" t="s">
        <v>271</v>
      </c>
      <c r="BB30">
        <v>2</v>
      </c>
      <c r="BC30" t="s">
        <v>306</v>
      </c>
      <c r="BD30">
        <v>9</v>
      </c>
      <c r="BE30">
        <v>12665.921</v>
      </c>
      <c r="BF30">
        <v>0.43521351506929501</v>
      </c>
      <c r="BG30">
        <v>0.39495626492538527</v>
      </c>
      <c r="BH30">
        <v>299196.56299999991</v>
      </c>
      <c r="BI30">
        <v>1.8423941587858421E-2</v>
      </c>
      <c r="BJ30">
        <v>1.671972699098152E-2</v>
      </c>
      <c r="BK30">
        <v>1</v>
      </c>
      <c r="BL30" t="s">
        <v>68</v>
      </c>
      <c r="BM30">
        <v>0</v>
      </c>
      <c r="BN30" t="s">
        <v>257</v>
      </c>
    </row>
    <row r="31" spans="1:66">
      <c r="A31" s="139" t="str">
        <f t="shared" si="20"/>
        <v>영종운수</v>
      </c>
      <c r="B31" s="139" t="str">
        <f t="shared" si="21"/>
        <v>222</v>
      </c>
      <c r="C31" s="140" t="str">
        <f t="shared" si="22"/>
        <v>73아1209</v>
      </c>
      <c r="D31" s="128" t="str">
        <f t="shared" si="23"/>
        <v>대형</v>
      </c>
      <c r="E31" s="124" t="str">
        <f t="shared" si="16"/>
        <v>B</v>
      </c>
      <c r="F31" s="147">
        <f t="shared" si="17"/>
        <v>0.91076923076923066</v>
      </c>
      <c r="G31" s="148">
        <f t="shared" si="18"/>
        <v>2.3679999999999999</v>
      </c>
      <c r="H31" s="149">
        <f t="shared" si="19"/>
        <v>2.6</v>
      </c>
      <c r="I31" s="150">
        <f t="shared" si="24"/>
        <v>9453.7990000000009</v>
      </c>
      <c r="J31" s="151">
        <f t="shared" si="25"/>
        <v>3.290238227524786E-2</v>
      </c>
      <c r="K31" s="151">
        <f t="shared" si="26"/>
        <v>0.10340213256325481</v>
      </c>
      <c r="L31" s="151">
        <f t="shared" si="27"/>
        <v>0.13856863256771165</v>
      </c>
      <c r="M31" s="152">
        <f t="shared" si="28"/>
        <v>9.8810000000000002</v>
      </c>
      <c r="N31" s="153">
        <f t="shared" si="29"/>
        <v>0.19</v>
      </c>
      <c r="O31" s="153">
        <f t="shared" si="30"/>
        <v>1.3859999999999999</v>
      </c>
      <c r="P31" s="154">
        <f t="shared" si="31"/>
        <v>8.1383333333333336</v>
      </c>
      <c r="Q31" s="155">
        <f t="shared" si="32"/>
        <v>100</v>
      </c>
      <c r="R31" s="156">
        <f t="shared" si="33"/>
        <v>32.501783613692105</v>
      </c>
      <c r="S31" s="141">
        <f t="shared" si="34"/>
        <v>18</v>
      </c>
      <c r="T31" s="141">
        <f t="shared" si="35"/>
        <v>131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205</v>
      </c>
      <c r="Z31" s="4" t="s">
        <v>141</v>
      </c>
      <c r="AA31" s="4" t="s">
        <v>48</v>
      </c>
      <c r="AB31" s="4">
        <v>526</v>
      </c>
      <c r="AC31" s="4">
        <v>9453.7990000000009</v>
      </c>
      <c r="AD31" s="4">
        <v>3992.027</v>
      </c>
      <c r="AE31" s="4">
        <v>2.3679999999999999</v>
      </c>
      <c r="AF31" s="4">
        <v>2.6</v>
      </c>
      <c r="AG31" s="4">
        <v>9.8810000000000002</v>
      </c>
      <c r="AH31" s="4">
        <v>336.77397300000001</v>
      </c>
      <c r="AI31" s="4">
        <v>11.080666000000001</v>
      </c>
      <c r="AJ31" s="4">
        <v>34.823146999999999</v>
      </c>
      <c r="AK31" s="4">
        <v>1310</v>
      </c>
      <c r="AL31" s="4">
        <v>18</v>
      </c>
      <c r="AM31" s="4">
        <v>131</v>
      </c>
      <c r="AN31" s="4">
        <v>100</v>
      </c>
      <c r="AO31" s="4">
        <v>28.071643000000002</v>
      </c>
      <c r="AP31" s="4">
        <v>11721</v>
      </c>
      <c r="AQ31" s="4">
        <v>488.3</v>
      </c>
      <c r="AR31" s="4">
        <v>41</v>
      </c>
      <c r="AS31" s="4">
        <v>11040</v>
      </c>
      <c r="AT31" s="4">
        <v>0.19</v>
      </c>
      <c r="AU31" s="4">
        <v>1.3859999999999999</v>
      </c>
      <c r="AV31" s="4">
        <v>35968</v>
      </c>
      <c r="AW31" s="4">
        <v>0</v>
      </c>
      <c r="AX31" s="4">
        <v>0.41</v>
      </c>
      <c r="AY31">
        <v>0.91076923076923066</v>
      </c>
      <c r="AZ31" t="s">
        <v>68</v>
      </c>
      <c r="BA31" t="s">
        <v>272</v>
      </c>
      <c r="BB31">
        <v>1</v>
      </c>
      <c r="BC31" t="s">
        <v>409</v>
      </c>
      <c r="BD31">
        <v>6</v>
      </c>
      <c r="BE31">
        <v>9453.7990000000009</v>
      </c>
      <c r="BF31">
        <v>1</v>
      </c>
      <c r="BG31">
        <v>0.91076923076923066</v>
      </c>
      <c r="BH31">
        <v>299196.56299999991</v>
      </c>
      <c r="BI31">
        <v>3.1597284758916176E-2</v>
      </c>
      <c r="BJ31">
        <v>2.8777834734274421E-2</v>
      </c>
      <c r="BK31">
        <v>1</v>
      </c>
      <c r="BL31" t="s">
        <v>66</v>
      </c>
      <c r="BM31">
        <v>-1</v>
      </c>
      <c r="BN31" t="s">
        <v>301</v>
      </c>
    </row>
    <row r="32" spans="1:66">
      <c r="A32" s="136" t="str">
        <f t="shared" si="20"/>
        <v>영종운수</v>
      </c>
      <c r="B32" s="136" t="str">
        <f t="shared" si="21"/>
        <v>예비</v>
      </c>
      <c r="C32" s="137" t="str">
        <f t="shared" si="22"/>
        <v>73아1210</v>
      </c>
      <c r="D32" s="111" t="str">
        <f t="shared" si="23"/>
        <v>저상</v>
      </c>
      <c r="E32" s="107" t="str">
        <f t="shared" si="16"/>
        <v>D</v>
      </c>
      <c r="F32" s="157">
        <f t="shared" si="17"/>
        <v>0.83619047619047615</v>
      </c>
      <c r="G32" s="158">
        <f t="shared" si="18"/>
        <v>1.756</v>
      </c>
      <c r="H32" s="159">
        <f t="shared" si="19"/>
        <v>2.1</v>
      </c>
      <c r="I32" s="160">
        <f t="shared" si="24"/>
        <v>4810.5730000000003</v>
      </c>
      <c r="J32" s="161">
        <f t="shared" si="25"/>
        <v>3.3262705981743516E-2</v>
      </c>
      <c r="K32" s="161">
        <f t="shared" si="26"/>
        <v>0.26154837519349078</v>
      </c>
      <c r="L32" s="161">
        <f t="shared" si="27"/>
        <v>0.18002013481554066</v>
      </c>
      <c r="M32" s="162">
        <f t="shared" si="28"/>
        <v>16.215</v>
      </c>
      <c r="N32" s="163">
        <f t="shared" si="29"/>
        <v>0</v>
      </c>
      <c r="O32" s="163">
        <f t="shared" si="30"/>
        <v>11.454000000000001</v>
      </c>
      <c r="P32" s="164">
        <f t="shared" si="31"/>
        <v>43.903333333333329</v>
      </c>
      <c r="Q32" s="165">
        <f t="shared" si="32"/>
        <v>93</v>
      </c>
      <c r="R32" s="166">
        <f t="shared" si="33"/>
        <v>32.344932556880266</v>
      </c>
      <c r="S32" s="138">
        <f t="shared" si="34"/>
        <v>0</v>
      </c>
      <c r="T32" s="138">
        <f t="shared" si="35"/>
        <v>551</v>
      </c>
      <c r="U32" t="s">
        <v>118</v>
      </c>
      <c r="V32" s="5" t="s">
        <v>91</v>
      </c>
      <c r="W32" t="s">
        <v>118</v>
      </c>
      <c r="X32" s="5" t="s">
        <v>91</v>
      </c>
      <c r="Y32" t="s">
        <v>236</v>
      </c>
      <c r="Z32" t="s">
        <v>169</v>
      </c>
      <c r="AA32" t="s">
        <v>48</v>
      </c>
      <c r="AB32">
        <v>526</v>
      </c>
      <c r="AC32" s="1">
        <v>4810.5730000000003</v>
      </c>
      <c r="AD32" s="1">
        <v>2739.97</v>
      </c>
      <c r="AE32" s="28">
        <v>1.756</v>
      </c>
      <c r="AF32">
        <v>2.1</v>
      </c>
      <c r="AG32">
        <v>16.215</v>
      </c>
      <c r="AH32">
        <v>210.90412799999999</v>
      </c>
      <c r="AI32">
        <v>7.0152419999999998</v>
      </c>
      <c r="AJ32">
        <v>55.161631999999997</v>
      </c>
      <c r="AK32">
        <v>866</v>
      </c>
      <c r="AL32">
        <v>0</v>
      </c>
      <c r="AM32">
        <v>551</v>
      </c>
      <c r="AN32">
        <v>93</v>
      </c>
      <c r="AO32">
        <v>22.809287999999999</v>
      </c>
      <c r="AP32">
        <v>27003.9</v>
      </c>
      <c r="AQ32">
        <v>2634.2</v>
      </c>
      <c r="AR32">
        <v>25</v>
      </c>
      <c r="AS32">
        <v>5249</v>
      </c>
      <c r="AT32">
        <v>0</v>
      </c>
      <c r="AU32">
        <v>11.454000000000001</v>
      </c>
      <c r="AV32">
        <v>43644</v>
      </c>
      <c r="AW32">
        <v>0</v>
      </c>
      <c r="AX32">
        <v>0.42</v>
      </c>
      <c r="AY32">
        <v>0.83619047619047615</v>
      </c>
      <c r="AZ32" t="s">
        <v>67</v>
      </c>
      <c r="BA32" t="s">
        <v>273</v>
      </c>
      <c r="BB32">
        <v>4</v>
      </c>
      <c r="BC32" t="s">
        <v>492</v>
      </c>
      <c r="BD32">
        <v>20</v>
      </c>
      <c r="BE32">
        <v>4810.5730000000003</v>
      </c>
      <c r="BF32">
        <v>1</v>
      </c>
      <c r="BG32">
        <v>0.83619047619047615</v>
      </c>
      <c r="BH32">
        <v>299196.56299999991</v>
      </c>
      <c r="BI32">
        <v>1.6078303011789617E-2</v>
      </c>
      <c r="BJ32">
        <v>1.3444523851763127E-2</v>
      </c>
      <c r="BK32">
        <v>1</v>
      </c>
      <c r="BL32" t="s">
        <v>70</v>
      </c>
      <c r="BM32">
        <v>1</v>
      </c>
      <c r="BN32" t="s">
        <v>285</v>
      </c>
    </row>
    <row r="33" spans="1:66">
      <c r="A33" s="139" t="str">
        <f t="shared" si="20"/>
        <v>영종운수</v>
      </c>
      <c r="B33" s="139" t="str">
        <f t="shared" si="21"/>
        <v>e음13</v>
      </c>
      <c r="C33" s="140" t="str">
        <f t="shared" si="22"/>
        <v>73아1568</v>
      </c>
      <c r="D33" s="128" t="str">
        <f t="shared" si="23"/>
        <v>중형</v>
      </c>
      <c r="E33" s="124" t="str">
        <f t="shared" si="16"/>
        <v>B</v>
      </c>
      <c r="F33" s="147">
        <f t="shared" si="17"/>
        <v>0.90156249999999993</v>
      </c>
      <c r="G33" s="148">
        <f t="shared" si="18"/>
        <v>2.8849999999999998</v>
      </c>
      <c r="H33" s="149">
        <f t="shared" si="19"/>
        <v>3.2</v>
      </c>
      <c r="I33" s="150">
        <f t="shared" si="24"/>
        <v>9035.1209999999992</v>
      </c>
      <c r="J33" s="151">
        <f t="shared" si="25"/>
        <v>1.5295635829638062E-2</v>
      </c>
      <c r="K33" s="151">
        <f t="shared" si="26"/>
        <v>0.35444914739297517</v>
      </c>
      <c r="L33" s="151">
        <f t="shared" si="27"/>
        <v>0.26596212712591233</v>
      </c>
      <c r="M33" s="152">
        <f t="shared" si="28"/>
        <v>8.8079999999999998</v>
      </c>
      <c r="N33" s="153">
        <f t="shared" si="29"/>
        <v>6.6000000000000003E-2</v>
      </c>
      <c r="O33" s="153">
        <f t="shared" si="30"/>
        <v>8.5670000000000002</v>
      </c>
      <c r="P33" s="154">
        <f t="shared" si="31"/>
        <v>0</v>
      </c>
      <c r="Q33" s="155">
        <f t="shared" si="32"/>
        <v>73</v>
      </c>
      <c r="R33" s="156">
        <f t="shared" si="33"/>
        <v>28.151436924038769</v>
      </c>
      <c r="S33" s="141">
        <f t="shared" si="34"/>
        <v>6</v>
      </c>
      <c r="T33" s="141">
        <f t="shared" si="35"/>
        <v>774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206</v>
      </c>
      <c r="Z33" s="4" t="s">
        <v>166</v>
      </c>
      <c r="AA33" s="4" t="s">
        <v>48</v>
      </c>
      <c r="AB33" s="4">
        <v>526</v>
      </c>
      <c r="AC33" s="4">
        <v>9035.1209999999992</v>
      </c>
      <c r="AD33" s="4">
        <v>3131.8159999999998</v>
      </c>
      <c r="AE33" s="4">
        <v>2.8849999999999998</v>
      </c>
      <c r="AF33" s="4">
        <v>3.2</v>
      </c>
      <c r="AG33" s="4">
        <v>8.8079999999999998</v>
      </c>
      <c r="AH33" s="4">
        <v>509.23348900000002</v>
      </c>
      <c r="AI33" s="4">
        <v>7.7890499999999996</v>
      </c>
      <c r="AJ33" s="4">
        <v>180.497376</v>
      </c>
      <c r="AK33" s="4">
        <v>2403</v>
      </c>
      <c r="AL33" s="4">
        <v>6</v>
      </c>
      <c r="AM33" s="4">
        <v>774</v>
      </c>
      <c r="AN33" s="4">
        <v>73</v>
      </c>
      <c r="AO33" s="4">
        <v>17.742588999999999</v>
      </c>
      <c r="AP33" s="4">
        <v>5681.9</v>
      </c>
      <c r="AQ33" s="4">
        <v>0</v>
      </c>
      <c r="AR33" s="4">
        <v>150</v>
      </c>
      <c r="AS33" s="4">
        <v>56662</v>
      </c>
      <c r="AT33" s="4">
        <v>6.6000000000000003E-2</v>
      </c>
      <c r="AU33" s="4">
        <v>8.5670000000000002</v>
      </c>
      <c r="AV33" s="4">
        <v>83743</v>
      </c>
      <c r="AW33" s="4">
        <v>0</v>
      </c>
      <c r="AX33" s="4">
        <v>0.54</v>
      </c>
      <c r="AY33">
        <v>0.90156249999999993</v>
      </c>
      <c r="AZ33" t="s">
        <v>68</v>
      </c>
      <c r="BA33" t="s">
        <v>274</v>
      </c>
      <c r="BB33">
        <v>1</v>
      </c>
      <c r="BC33" t="s">
        <v>307</v>
      </c>
      <c r="BD33">
        <v>5</v>
      </c>
      <c r="BE33">
        <v>18229.16</v>
      </c>
      <c r="BF33">
        <v>0.49564110469160394</v>
      </c>
      <c r="BG33">
        <v>0.44685143344852413</v>
      </c>
      <c r="BH33">
        <v>299196.56299999991</v>
      </c>
      <c r="BI33">
        <v>3.0197943817957568E-2</v>
      </c>
      <c r="BJ33">
        <v>2.7225333723377369E-2</v>
      </c>
      <c r="BK33">
        <v>1</v>
      </c>
      <c r="BL33" t="s">
        <v>68</v>
      </c>
      <c r="BM33">
        <v>0</v>
      </c>
      <c r="BN33" t="s">
        <v>257</v>
      </c>
    </row>
    <row r="34" spans="1:66">
      <c r="A34" s="136" t="str">
        <f t="shared" si="20"/>
        <v>영종운수</v>
      </c>
      <c r="B34" s="136" t="str">
        <f t="shared" si="21"/>
        <v>e음13</v>
      </c>
      <c r="C34" s="137" t="str">
        <f t="shared" si="22"/>
        <v>73아9158</v>
      </c>
      <c r="D34" s="111" t="str">
        <f t="shared" si="23"/>
        <v>중형</v>
      </c>
      <c r="E34" s="107" t="str">
        <f t="shared" si="16"/>
        <v>D</v>
      </c>
      <c r="F34" s="157">
        <f t="shared" si="17"/>
        <v>0.84875</v>
      </c>
      <c r="G34" s="158">
        <f t="shared" si="18"/>
        <v>2.7160000000000002</v>
      </c>
      <c r="H34" s="159">
        <f t="shared" si="19"/>
        <v>3.2</v>
      </c>
      <c r="I34" s="160">
        <f t="shared" si="24"/>
        <v>9194.0390000000007</v>
      </c>
      <c r="J34" s="161">
        <f t="shared" si="25"/>
        <v>1.1807195076074797E-2</v>
      </c>
      <c r="K34" s="161">
        <f t="shared" si="26"/>
        <v>0.33949039353562216</v>
      </c>
      <c r="L34" s="161">
        <f t="shared" si="27"/>
        <v>0.15096738223538098</v>
      </c>
      <c r="M34" s="162">
        <f t="shared" si="28"/>
        <v>6.3979999999999997</v>
      </c>
      <c r="N34" s="163">
        <f t="shared" si="29"/>
        <v>9.8000000000000004E-2</v>
      </c>
      <c r="O34" s="163">
        <f t="shared" si="30"/>
        <v>7.4610000000000003</v>
      </c>
      <c r="P34" s="164">
        <f t="shared" si="31"/>
        <v>0.12833333333333333</v>
      </c>
      <c r="Q34" s="165">
        <f t="shared" si="32"/>
        <v>84</v>
      </c>
      <c r="R34" s="166">
        <f t="shared" si="33"/>
        <v>28.211001613095409</v>
      </c>
      <c r="S34" s="138">
        <f t="shared" si="34"/>
        <v>9</v>
      </c>
      <c r="T34" s="138">
        <f t="shared" si="35"/>
        <v>686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292</v>
      </c>
      <c r="Z34" s="4" t="s">
        <v>166</v>
      </c>
      <c r="AA34" s="4" t="s">
        <v>195</v>
      </c>
      <c r="AB34" s="4">
        <v>526</v>
      </c>
      <c r="AC34" s="4">
        <v>9194.0390000000007</v>
      </c>
      <c r="AD34" s="4">
        <v>3384.5630000000001</v>
      </c>
      <c r="AE34" s="4">
        <v>2.7160000000000002</v>
      </c>
      <c r="AF34" s="4">
        <v>3.2</v>
      </c>
      <c r="AG34" s="4">
        <v>6.3979999999999997</v>
      </c>
      <c r="AH34" s="4">
        <v>502.391547</v>
      </c>
      <c r="AI34" s="4">
        <v>5.9318350000000004</v>
      </c>
      <c r="AJ34" s="4">
        <v>170.55710400000001</v>
      </c>
      <c r="AK34" s="4">
        <v>1388</v>
      </c>
      <c r="AL34" s="4">
        <v>9</v>
      </c>
      <c r="AM34" s="4">
        <v>686</v>
      </c>
      <c r="AN34" s="4">
        <v>84</v>
      </c>
      <c r="AO34" s="4">
        <v>18.300543999999999</v>
      </c>
      <c r="AP34" s="4">
        <v>2931.4</v>
      </c>
      <c r="AQ34" s="4">
        <v>7.7</v>
      </c>
      <c r="AR34" s="4">
        <v>133</v>
      </c>
      <c r="AS34" s="4">
        <v>40602</v>
      </c>
      <c r="AT34" s="4">
        <v>9.8000000000000004E-2</v>
      </c>
      <c r="AU34" s="4">
        <v>7.4610000000000003</v>
      </c>
      <c r="AV34" s="4">
        <v>82560</v>
      </c>
      <c r="AW34" s="4">
        <v>0</v>
      </c>
      <c r="AX34" s="4">
        <v>0.43</v>
      </c>
      <c r="AY34">
        <v>0.84875</v>
      </c>
      <c r="AZ34" t="s">
        <v>67</v>
      </c>
      <c r="BA34" t="s">
        <v>274</v>
      </c>
      <c r="BB34">
        <v>1</v>
      </c>
      <c r="BC34" t="s">
        <v>473</v>
      </c>
      <c r="BD34">
        <v>6</v>
      </c>
      <c r="BE34">
        <v>18229.16</v>
      </c>
      <c r="BF34">
        <v>0.50435889530839606</v>
      </c>
      <c r="BG34">
        <v>0.42807461239300115</v>
      </c>
      <c r="BH34">
        <v>299196.56299999991</v>
      </c>
      <c r="BI34">
        <v>3.0729092967555258E-2</v>
      </c>
      <c r="BJ34">
        <v>2.6081317656212525E-2</v>
      </c>
      <c r="BK34">
        <v>1</v>
      </c>
      <c r="BL34" t="s">
        <v>68</v>
      </c>
      <c r="BM34">
        <v>-2</v>
      </c>
      <c r="BN34" t="s">
        <v>301</v>
      </c>
    </row>
    <row r="35" spans="1:66">
      <c r="A35" s="139" t="str">
        <f t="shared" si="20"/>
        <v>영종운수</v>
      </c>
      <c r="B35" s="139" t="str">
        <f t="shared" si="21"/>
        <v>e음16</v>
      </c>
      <c r="C35" s="140" t="str">
        <f t="shared" si="22"/>
        <v>73아9159</v>
      </c>
      <c r="D35" s="128" t="str">
        <f t="shared" si="23"/>
        <v>중형</v>
      </c>
      <c r="E35" s="124" t="str">
        <f t="shared" si="16"/>
        <v>A</v>
      </c>
      <c r="F35" s="147">
        <f t="shared" si="17"/>
        <v>0.97735294117647065</v>
      </c>
      <c r="G35" s="148">
        <f t="shared" si="18"/>
        <v>3.323</v>
      </c>
      <c r="H35" s="149">
        <f t="shared" si="19"/>
        <v>3.4</v>
      </c>
      <c r="I35" s="150">
        <f t="shared" si="24"/>
        <v>8211.7960000000003</v>
      </c>
      <c r="J35" s="151">
        <f t="shared" si="25"/>
        <v>3.3500438658449101E-2</v>
      </c>
      <c r="K35" s="151">
        <f t="shared" si="26"/>
        <v>0.22317513186977239</v>
      </c>
      <c r="L35" s="151">
        <f t="shared" si="27"/>
        <v>0.17986321140953818</v>
      </c>
      <c r="M35" s="152">
        <f t="shared" si="28"/>
        <v>4.8979999999999997</v>
      </c>
      <c r="N35" s="153">
        <f t="shared" si="29"/>
        <v>4.9000000000000002E-2</v>
      </c>
      <c r="O35" s="153">
        <f t="shared" si="30"/>
        <v>1.7170000000000001</v>
      </c>
      <c r="P35" s="154">
        <f t="shared" si="31"/>
        <v>9.09</v>
      </c>
      <c r="Q35" s="155">
        <f t="shared" si="32"/>
        <v>95</v>
      </c>
      <c r="R35" s="156">
        <f t="shared" si="33"/>
        <v>30.649844768974848</v>
      </c>
      <c r="S35" s="141">
        <f t="shared" si="34"/>
        <v>4</v>
      </c>
      <c r="T35" s="141">
        <f t="shared" si="35"/>
        <v>141</v>
      </c>
      <c r="U35" t="s">
        <v>118</v>
      </c>
      <c r="V35" t="s">
        <v>295</v>
      </c>
      <c r="W35" t="s">
        <v>118</v>
      </c>
      <c r="X35" s="4" t="s">
        <v>295</v>
      </c>
      <c r="Y35" s="4" t="s">
        <v>293</v>
      </c>
      <c r="Z35" s="4" t="s">
        <v>166</v>
      </c>
      <c r="AA35" s="4" t="s">
        <v>195</v>
      </c>
      <c r="AB35" s="4">
        <v>526</v>
      </c>
      <c r="AC35" s="4">
        <v>8211.7960000000003</v>
      </c>
      <c r="AD35" s="4">
        <v>2471.1790000000001</v>
      </c>
      <c r="AE35" s="4">
        <v>3.323</v>
      </c>
      <c r="AF35" s="4">
        <v>3.4</v>
      </c>
      <c r="AG35" s="4">
        <v>4.8979999999999997</v>
      </c>
      <c r="AH35" s="4">
        <v>360.43874299999999</v>
      </c>
      <c r="AI35" s="4">
        <v>12.074856</v>
      </c>
      <c r="AJ35" s="4">
        <v>80.440963999999994</v>
      </c>
      <c r="AK35" s="4">
        <v>1477</v>
      </c>
      <c r="AL35" s="4">
        <v>4</v>
      </c>
      <c r="AM35" s="4">
        <v>141</v>
      </c>
      <c r="AN35" s="4">
        <v>95</v>
      </c>
      <c r="AO35" s="4">
        <v>22.782778</v>
      </c>
      <c r="AP35" s="4">
        <v>11209.5</v>
      </c>
      <c r="AQ35" s="4">
        <v>545.4</v>
      </c>
      <c r="AR35" s="4">
        <v>61</v>
      </c>
      <c r="AS35" s="4">
        <v>19813</v>
      </c>
      <c r="AT35" s="4">
        <v>4.9000000000000002E-2</v>
      </c>
      <c r="AU35" s="4">
        <v>1.7170000000000001</v>
      </c>
      <c r="AV35" s="4">
        <v>71829</v>
      </c>
      <c r="AW35" s="4">
        <v>0</v>
      </c>
      <c r="AX35" s="4">
        <v>0.43</v>
      </c>
      <c r="AY35">
        <v>0.97735294117647065</v>
      </c>
      <c r="AZ35" t="s">
        <v>66</v>
      </c>
      <c r="BA35" t="s">
        <v>297</v>
      </c>
      <c r="BB35">
        <v>1</v>
      </c>
      <c r="BC35" t="s">
        <v>298</v>
      </c>
      <c r="BD35">
        <v>7</v>
      </c>
      <c r="BE35">
        <v>8211.7960000000003</v>
      </c>
      <c r="BF35">
        <v>1</v>
      </c>
      <c r="BG35">
        <v>0.97735294117647065</v>
      </c>
      <c r="BH35">
        <v>299196.56299999991</v>
      </c>
      <c r="BI35">
        <v>2.7446157528220012E-2</v>
      </c>
      <c r="BJ35">
        <v>2.682458278419856E-2</v>
      </c>
      <c r="BK35">
        <v>1</v>
      </c>
      <c r="BL35" t="s">
        <v>71</v>
      </c>
      <c r="BM35">
        <v>-1</v>
      </c>
      <c r="BN35" t="s">
        <v>301</v>
      </c>
    </row>
  </sheetData>
  <sortState xmlns:xlrd2="http://schemas.microsoft.com/office/spreadsheetml/2017/richdata2" ref="U5:AX35">
    <sortCondition ref="Y5:Y35"/>
    <sortCondition ref="U5:U35"/>
  </sortState>
  <phoneticPr fontId="3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7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1"/>
      <c r="R1" s="211"/>
    </row>
    <row r="2" spans="1:78" ht="45" customHeight="1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7" t="s">
        <v>38</v>
      </c>
      <c r="B4" s="118" t="s">
        <v>49</v>
      </c>
      <c r="C4" s="119" t="s">
        <v>142</v>
      </c>
      <c r="D4" s="119" t="s">
        <v>157</v>
      </c>
      <c r="E4" s="120" t="s">
        <v>146</v>
      </c>
      <c r="F4" s="118" t="s">
        <v>150</v>
      </c>
      <c r="G4" s="120" t="s">
        <v>148</v>
      </c>
      <c r="H4" s="120" t="s">
        <v>152</v>
      </c>
      <c r="I4" s="121" t="s">
        <v>154</v>
      </c>
      <c r="J4" s="120" t="s">
        <v>11</v>
      </c>
      <c r="K4" s="120" t="s">
        <v>12</v>
      </c>
      <c r="L4" s="120" t="s">
        <v>13</v>
      </c>
      <c r="M4" s="120" t="s">
        <v>73</v>
      </c>
      <c r="N4" s="120" t="s">
        <v>6</v>
      </c>
      <c r="O4" s="120" t="s">
        <v>7</v>
      </c>
      <c r="P4" s="120" t="s">
        <v>163</v>
      </c>
      <c r="Q4" s="214" t="s">
        <v>43</v>
      </c>
      <c r="R4" s="214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324</v>
      </c>
      <c r="AN4" s="13"/>
      <c r="AO4" t="s">
        <v>167</v>
      </c>
      <c r="AP4" t="s">
        <v>325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326</v>
      </c>
      <c r="AY4" t="s">
        <v>126</v>
      </c>
      <c r="AZ4" t="s">
        <v>327</v>
      </c>
      <c r="BA4" t="s">
        <v>328</v>
      </c>
      <c r="BB4" t="s">
        <v>329</v>
      </c>
      <c r="BC4" t="s">
        <v>330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2" t="str">
        <f>BI5</f>
        <v>영종운수</v>
      </c>
      <c r="B5" s="123" t="str">
        <f>IF(BJ5="NULL", E5, BJ5)</f>
        <v>강동진</v>
      </c>
      <c r="C5" s="124" t="str">
        <f>BK5</f>
        <v>D</v>
      </c>
      <c r="D5" s="125">
        <f>BL5</f>
        <v>0.81165236195473656</v>
      </c>
      <c r="E5" s="126">
        <f>U5</f>
        <v>2185</v>
      </c>
      <c r="F5" s="127" t="str">
        <f t="shared" ref="F5:I6" si="0">BN5</f>
        <v>203</v>
      </c>
      <c r="G5" s="128" t="str">
        <f t="shared" si="0"/>
        <v>70바2546</v>
      </c>
      <c r="H5" s="129">
        <f t="shared" si="0"/>
        <v>14</v>
      </c>
      <c r="I5" s="130">
        <f t="shared" si="0"/>
        <v>3172.2980000000002</v>
      </c>
      <c r="J5" s="131">
        <f>AB5/AA5</f>
        <v>3.4214642110513428E-2</v>
      </c>
      <c r="K5" s="131">
        <f>AC5/AA5</f>
        <v>0.2857552455529514</v>
      </c>
      <c r="L5" s="131">
        <f>AD5/I5</f>
        <v>0.1450052926931833</v>
      </c>
      <c r="M5" s="132">
        <f>Z5</f>
        <v>16.242999999999999</v>
      </c>
      <c r="N5" s="133">
        <f>BV5</f>
        <v>0.37827467659091291</v>
      </c>
      <c r="O5" s="133">
        <f>BW5</f>
        <v>20.773584322784302</v>
      </c>
      <c r="P5" s="215">
        <f>AK5</f>
        <v>20</v>
      </c>
      <c r="Q5" s="216">
        <f>AE5</f>
        <v>12</v>
      </c>
      <c r="R5" s="216">
        <f>AF5</f>
        <v>659</v>
      </c>
      <c r="T5">
        <v>526</v>
      </c>
      <c r="U5">
        <v>2185</v>
      </c>
      <c r="V5" t="s">
        <v>308</v>
      </c>
      <c r="W5">
        <v>3172.2979999999998</v>
      </c>
      <c r="X5">
        <v>1425.9580000000001</v>
      </c>
      <c r="Y5">
        <v>2.2250000000000001</v>
      </c>
      <c r="Z5">
        <v>16.242999999999999</v>
      </c>
      <c r="AA5">
        <v>137.12386599999999</v>
      </c>
      <c r="AB5">
        <v>4.6916440000000001</v>
      </c>
      <c r="AC5">
        <v>39.183864</v>
      </c>
      <c r="AD5" s="1">
        <v>460</v>
      </c>
      <c r="AE5">
        <v>12</v>
      </c>
      <c r="AF5">
        <v>659</v>
      </c>
      <c r="AG5">
        <v>107</v>
      </c>
      <c r="AH5">
        <v>23.134543000000001</v>
      </c>
      <c r="AI5">
        <v>24028.799999999999</v>
      </c>
      <c r="AJ5">
        <v>6265.1</v>
      </c>
      <c r="AK5">
        <v>20</v>
      </c>
      <c r="AL5">
        <v>3592</v>
      </c>
      <c r="AM5">
        <v>0.81165236195473656</v>
      </c>
      <c r="AN5" t="s">
        <v>67</v>
      </c>
      <c r="AO5">
        <v>505.24400000000003</v>
      </c>
      <c r="AP5" t="s">
        <v>397</v>
      </c>
      <c r="AQ5" t="s">
        <v>118</v>
      </c>
      <c r="AR5" t="s">
        <v>120</v>
      </c>
      <c r="AS5" t="s">
        <v>118</v>
      </c>
      <c r="AT5" t="s">
        <v>120</v>
      </c>
      <c r="AU5" t="s">
        <v>198</v>
      </c>
      <c r="AV5" t="s">
        <v>308</v>
      </c>
      <c r="AW5" t="s">
        <v>67</v>
      </c>
      <c r="AX5">
        <v>2185</v>
      </c>
      <c r="AY5" t="s">
        <v>339</v>
      </c>
      <c r="AZ5">
        <v>5</v>
      </c>
      <c r="BA5" t="s">
        <v>398</v>
      </c>
      <c r="BB5">
        <v>14</v>
      </c>
      <c r="BC5">
        <v>1</v>
      </c>
      <c r="BE5" t="s">
        <v>67</v>
      </c>
      <c r="BF5">
        <v>0</v>
      </c>
      <c r="BG5" t="s">
        <v>257</v>
      </c>
      <c r="BI5" t="s">
        <v>118</v>
      </c>
      <c r="BJ5" t="s">
        <v>308</v>
      </c>
      <c r="BK5" t="s">
        <v>67</v>
      </c>
      <c r="BL5">
        <v>0.81165236195473656</v>
      </c>
      <c r="BM5">
        <v>2185</v>
      </c>
      <c r="BN5" t="s">
        <v>120</v>
      </c>
      <c r="BO5" t="s">
        <v>198</v>
      </c>
      <c r="BP5">
        <v>14</v>
      </c>
      <c r="BQ5">
        <v>3172.2980000000002</v>
      </c>
      <c r="BR5">
        <v>3.4214642110513428E-2</v>
      </c>
      <c r="BS5">
        <v>0.2857552455529514</v>
      </c>
      <c r="BT5">
        <v>0.14500529269318332</v>
      </c>
      <c r="BU5">
        <v>16.242999999999999</v>
      </c>
      <c r="BV5">
        <v>0.37827467659091291</v>
      </c>
      <c r="BW5">
        <v>20.773584322784302</v>
      </c>
      <c r="BX5">
        <v>20</v>
      </c>
      <c r="BY5">
        <v>12</v>
      </c>
      <c r="BZ5">
        <v>659</v>
      </c>
    </row>
    <row r="6" spans="1:78" ht="16.5">
      <c r="A6" s="105" t="str">
        <f>BI6</f>
        <v>영종운수</v>
      </c>
      <c r="B6" s="106" t="str">
        <f>IF(BJ6="NULL", E6, BJ6)</f>
        <v>김광철</v>
      </c>
      <c r="C6" s="107" t="str">
        <f>BK6</f>
        <v>F</v>
      </c>
      <c r="D6" s="108">
        <f>BL6</f>
        <v>0.77832309829172608</v>
      </c>
      <c r="E6" s="109">
        <f>U6</f>
        <v>277</v>
      </c>
      <c r="F6" s="110" t="str">
        <f t="shared" si="0"/>
        <v>202</v>
      </c>
      <c r="G6" s="111" t="str">
        <f t="shared" si="0"/>
        <v>70바2311</v>
      </c>
      <c r="H6" s="112">
        <f t="shared" si="0"/>
        <v>2</v>
      </c>
      <c r="I6" s="113">
        <f t="shared" si="0"/>
        <v>3979.3290000000002</v>
      </c>
      <c r="J6" s="114">
        <f>AB6/AA6</f>
        <v>1.5703857129427033E-2</v>
      </c>
      <c r="K6" s="114">
        <f>AC6/AA6</f>
        <v>0.31659047275088725</v>
      </c>
      <c r="L6" s="114">
        <f>AD6/I6</f>
        <v>0.20229541211596225</v>
      </c>
      <c r="M6" s="115">
        <f>Z6</f>
        <v>13.951000000000001</v>
      </c>
      <c r="N6" s="116">
        <f>BV6</f>
        <v>0</v>
      </c>
      <c r="O6" s="116">
        <f>BW6</f>
        <v>7.1806145501344982</v>
      </c>
      <c r="P6" s="217">
        <f>AK6</f>
        <v>7</v>
      </c>
      <c r="Q6" s="218">
        <f>AE6</f>
        <v>2527</v>
      </c>
      <c r="R6" s="218">
        <f>AF6</f>
        <v>670</v>
      </c>
      <c r="T6">
        <v>526</v>
      </c>
      <c r="U6">
        <v>277</v>
      </c>
      <c r="V6" t="s">
        <v>275</v>
      </c>
      <c r="W6">
        <v>3979.3290000000002</v>
      </c>
      <c r="X6">
        <v>1916.6</v>
      </c>
      <c r="Y6">
        <v>2.0760000000000001</v>
      </c>
      <c r="Z6">
        <v>13.951000000000001</v>
      </c>
      <c r="AA6">
        <v>168.74663200000001</v>
      </c>
      <c r="AB6">
        <v>2.6499730000000001</v>
      </c>
      <c r="AC6">
        <v>53.423575999999997</v>
      </c>
      <c r="AD6" s="1">
        <v>805</v>
      </c>
      <c r="AE6">
        <v>2527</v>
      </c>
      <c r="AF6">
        <v>670</v>
      </c>
      <c r="AG6">
        <v>121</v>
      </c>
      <c r="AH6">
        <v>23.581679000000001</v>
      </c>
      <c r="AI6">
        <v>26521.1</v>
      </c>
      <c r="AJ6">
        <v>2535.3000000000002</v>
      </c>
      <c r="AK6">
        <v>7</v>
      </c>
      <c r="AL6">
        <v>1327</v>
      </c>
      <c r="AM6">
        <v>0.77832309829172608</v>
      </c>
      <c r="AN6" t="s">
        <v>70</v>
      </c>
      <c r="AO6">
        <v>3798.2860000000001</v>
      </c>
      <c r="AP6" t="s">
        <v>399</v>
      </c>
      <c r="AQ6" t="s">
        <v>118</v>
      </c>
      <c r="AR6" t="s">
        <v>119</v>
      </c>
      <c r="AS6" t="s">
        <v>118</v>
      </c>
      <c r="AT6" t="s">
        <v>119</v>
      </c>
      <c r="AU6" t="s">
        <v>177</v>
      </c>
      <c r="AV6" t="s">
        <v>275</v>
      </c>
      <c r="AW6" t="s">
        <v>70</v>
      </c>
      <c r="AX6">
        <v>277</v>
      </c>
      <c r="AY6" t="s">
        <v>340</v>
      </c>
      <c r="AZ6">
        <v>2</v>
      </c>
      <c r="BA6" t="s">
        <v>266</v>
      </c>
      <c r="BB6">
        <v>2</v>
      </c>
      <c r="BC6">
        <v>1</v>
      </c>
      <c r="BE6" t="s">
        <v>70</v>
      </c>
      <c r="BF6">
        <v>0</v>
      </c>
      <c r="BG6" t="s">
        <v>257</v>
      </c>
      <c r="BI6" t="s">
        <v>118</v>
      </c>
      <c r="BJ6" t="s">
        <v>275</v>
      </c>
      <c r="BK6" t="s">
        <v>70</v>
      </c>
      <c r="BL6">
        <v>0.77832309829172608</v>
      </c>
      <c r="BM6">
        <v>277</v>
      </c>
      <c r="BN6" t="s">
        <v>119</v>
      </c>
      <c r="BO6" t="s">
        <v>177</v>
      </c>
      <c r="BP6">
        <v>2</v>
      </c>
      <c r="BQ6">
        <v>3979.3290000000002</v>
      </c>
      <c r="BR6">
        <v>1.5703857129427033E-2</v>
      </c>
      <c r="BS6">
        <v>0.31659047275088725</v>
      </c>
      <c r="BT6">
        <v>0.20229541211596225</v>
      </c>
      <c r="BU6">
        <v>13.951000000000001</v>
      </c>
      <c r="BV6">
        <v>0</v>
      </c>
      <c r="BW6">
        <v>7.1806145501344982</v>
      </c>
      <c r="BX6">
        <v>7</v>
      </c>
      <c r="BY6">
        <v>2527</v>
      </c>
      <c r="BZ6">
        <v>670</v>
      </c>
    </row>
    <row r="7" spans="1:78" ht="16.5">
      <c r="A7" s="122" t="str">
        <f t="shared" ref="A7:A70" si="1">BI7</f>
        <v>영종운수</v>
      </c>
      <c r="B7" s="123" t="str">
        <f t="shared" ref="B7:B70" si="2">IF(BJ7="NULL", E7, BJ7)</f>
        <v>김구선</v>
      </c>
      <c r="C7" s="124" t="str">
        <f t="shared" ref="C7:C70" si="3">BK7</f>
        <v>F</v>
      </c>
      <c r="D7" s="125">
        <f t="shared" ref="D7:D70" si="4">BL7</f>
        <v>0.76748875861626109</v>
      </c>
      <c r="E7" s="126">
        <f t="shared" ref="E7:E70" si="5">U7</f>
        <v>8658</v>
      </c>
      <c r="F7" s="127" t="str">
        <f t="shared" ref="F7:F70" si="6">BN7</f>
        <v>203</v>
      </c>
      <c r="G7" s="128" t="str">
        <f t="shared" ref="G7:G70" si="7">BO7</f>
        <v>73아1238</v>
      </c>
      <c r="H7" s="129">
        <f t="shared" ref="H7:H70" si="8">BP7</f>
        <v>6</v>
      </c>
      <c r="I7" s="130">
        <f t="shared" ref="I7:I70" si="9">BQ7</f>
        <v>1463.3009999999999</v>
      </c>
      <c r="J7" s="131">
        <f t="shared" ref="J7:J70" si="10">AB7/AA7</f>
        <v>2.3548087154818154E-2</v>
      </c>
      <c r="K7" s="131">
        <f t="shared" ref="K7:K70" si="11">AC7/AA7</f>
        <v>0.32341246975350629</v>
      </c>
      <c r="L7" s="131">
        <f t="shared" ref="L7:L70" si="12">AD7/I7</f>
        <v>0.17426353156322588</v>
      </c>
      <c r="M7" s="132">
        <f t="shared" ref="M7:M70" si="13">Z7</f>
        <v>16.844000000000001</v>
      </c>
      <c r="N7" s="133">
        <f t="shared" ref="N7:N70" si="14">BV7</f>
        <v>0.20501591948614811</v>
      </c>
      <c r="O7" s="133">
        <f t="shared" ref="O7:O70" si="15">BW7</f>
        <v>17.426353156322588</v>
      </c>
      <c r="P7" s="215">
        <f t="shared" ref="P7:P70" si="16">AK7</f>
        <v>8</v>
      </c>
      <c r="Q7" s="216">
        <f t="shared" ref="Q7:Q70" si="17">AE7</f>
        <v>3</v>
      </c>
      <c r="R7" s="216">
        <f t="shared" ref="R7:R70" si="18">AF7</f>
        <v>255</v>
      </c>
      <c r="T7">
        <v>526</v>
      </c>
      <c r="U7">
        <v>8658</v>
      </c>
      <c r="V7" t="s">
        <v>277</v>
      </c>
      <c r="W7">
        <v>1463.3009999999999</v>
      </c>
      <c r="X7">
        <v>707.12</v>
      </c>
      <c r="Y7">
        <v>2.069</v>
      </c>
      <c r="Z7">
        <v>16.844000000000001</v>
      </c>
      <c r="AA7">
        <v>68.393878000000001</v>
      </c>
      <c r="AB7">
        <v>1.6105449999999999</v>
      </c>
      <c r="AC7">
        <v>22.119433000000001</v>
      </c>
      <c r="AD7" s="1">
        <v>255</v>
      </c>
      <c r="AE7">
        <v>3</v>
      </c>
      <c r="AF7">
        <v>255</v>
      </c>
      <c r="AG7">
        <v>96</v>
      </c>
      <c r="AH7">
        <v>21.395204</v>
      </c>
      <c r="AI7">
        <v>4414.1000000000004</v>
      </c>
      <c r="AJ7">
        <v>555.1</v>
      </c>
      <c r="AK7">
        <v>8</v>
      </c>
      <c r="AL7">
        <v>842</v>
      </c>
      <c r="AM7">
        <v>0.76748875861626109</v>
      </c>
      <c r="AN7" t="s">
        <v>70</v>
      </c>
      <c r="AO7">
        <v>598.72500000000002</v>
      </c>
      <c r="AP7" t="s">
        <v>400</v>
      </c>
      <c r="AQ7" t="s">
        <v>118</v>
      </c>
      <c r="AR7" t="s">
        <v>120</v>
      </c>
      <c r="AS7" t="s">
        <v>118</v>
      </c>
      <c r="AT7" t="s">
        <v>120</v>
      </c>
      <c r="AU7" t="s">
        <v>202</v>
      </c>
      <c r="AV7" t="s">
        <v>277</v>
      </c>
      <c r="AW7" t="s">
        <v>70</v>
      </c>
      <c r="AX7">
        <v>8658</v>
      </c>
      <c r="AY7" t="s">
        <v>341</v>
      </c>
      <c r="AZ7">
        <v>4</v>
      </c>
      <c r="BA7" t="s">
        <v>383</v>
      </c>
      <c r="BB7">
        <v>6</v>
      </c>
      <c r="BC7">
        <v>1</v>
      </c>
      <c r="BE7" t="s">
        <v>70</v>
      </c>
      <c r="BF7">
        <v>0</v>
      </c>
      <c r="BG7" t="s">
        <v>257</v>
      </c>
      <c r="BI7" t="s">
        <v>118</v>
      </c>
      <c r="BJ7" t="s">
        <v>277</v>
      </c>
      <c r="BK7" t="s">
        <v>70</v>
      </c>
      <c r="BL7">
        <v>0.76748875861626109</v>
      </c>
      <c r="BM7">
        <v>8658</v>
      </c>
      <c r="BN7" t="s">
        <v>120</v>
      </c>
      <c r="BO7" t="s">
        <v>202</v>
      </c>
      <c r="BP7">
        <v>6</v>
      </c>
      <c r="BQ7">
        <v>1463.3009999999999</v>
      </c>
      <c r="BR7">
        <v>2.3548087154818154E-2</v>
      </c>
      <c r="BS7">
        <v>0.32341246975350629</v>
      </c>
      <c r="BT7">
        <v>0.17426353156322588</v>
      </c>
      <c r="BU7">
        <v>16.844000000000001</v>
      </c>
      <c r="BV7">
        <v>0.20501591948614811</v>
      </c>
      <c r="BW7">
        <v>17.426353156322588</v>
      </c>
      <c r="BX7">
        <v>8</v>
      </c>
      <c r="BY7">
        <v>3</v>
      </c>
      <c r="BZ7">
        <v>255</v>
      </c>
    </row>
    <row r="8" spans="1:78" ht="16.5">
      <c r="A8" s="105" t="str">
        <f t="shared" si="1"/>
        <v>영종운수</v>
      </c>
      <c r="B8" s="106" t="str">
        <f t="shared" si="2"/>
        <v>김길수</v>
      </c>
      <c r="C8" s="107" t="str">
        <f t="shared" si="3"/>
        <v>B</v>
      </c>
      <c r="D8" s="108">
        <f t="shared" si="4"/>
        <v>0.94897587403361039</v>
      </c>
      <c r="E8" s="109">
        <f t="shared" si="5"/>
        <v>8908</v>
      </c>
      <c r="F8" s="110" t="str">
        <f t="shared" si="6"/>
        <v>202</v>
      </c>
      <c r="G8" s="111" t="str">
        <f t="shared" si="7"/>
        <v>73아1240</v>
      </c>
      <c r="H8" s="112">
        <f t="shared" si="8"/>
        <v>2</v>
      </c>
      <c r="I8" s="113">
        <f t="shared" si="9"/>
        <v>4061.1030000000001</v>
      </c>
      <c r="J8" s="114">
        <f t="shared" si="10"/>
        <v>1.2543145522434778E-2</v>
      </c>
      <c r="K8" s="114">
        <f t="shared" si="11"/>
        <v>0.28895949390670561</v>
      </c>
      <c r="L8" s="114">
        <f t="shared" si="12"/>
        <v>0.13346127886931211</v>
      </c>
      <c r="M8" s="115">
        <f t="shared" si="13"/>
        <v>12.319000000000001</v>
      </c>
      <c r="N8" s="116">
        <f t="shared" si="14"/>
        <v>4.9247704379819963E-2</v>
      </c>
      <c r="O8" s="116">
        <f t="shared" si="15"/>
        <v>4.0136879069553268</v>
      </c>
      <c r="P8" s="217">
        <f t="shared" si="16"/>
        <v>9</v>
      </c>
      <c r="Q8" s="218">
        <f t="shared" si="17"/>
        <v>2</v>
      </c>
      <c r="R8" s="218">
        <f t="shared" si="18"/>
        <v>163</v>
      </c>
      <c r="T8">
        <v>526</v>
      </c>
      <c r="U8">
        <v>8908</v>
      </c>
      <c r="V8" t="s">
        <v>207</v>
      </c>
      <c r="W8">
        <v>4061.1030000000001</v>
      </c>
      <c r="X8">
        <v>1476.075</v>
      </c>
      <c r="Y8">
        <v>2.7509999999999999</v>
      </c>
      <c r="Z8">
        <v>12.319000000000001</v>
      </c>
      <c r="AA8">
        <v>164.607753</v>
      </c>
      <c r="AB8">
        <v>2.0646990000000001</v>
      </c>
      <c r="AC8">
        <v>47.564973000000002</v>
      </c>
      <c r="AD8" s="1">
        <v>542</v>
      </c>
      <c r="AE8">
        <v>2</v>
      </c>
      <c r="AF8">
        <v>163</v>
      </c>
      <c r="AG8">
        <v>106</v>
      </c>
      <c r="AH8">
        <v>24.671395</v>
      </c>
      <c r="AI8">
        <v>25410.1</v>
      </c>
      <c r="AJ8">
        <v>4504.5</v>
      </c>
      <c r="AK8">
        <v>9</v>
      </c>
      <c r="AL8">
        <v>2781</v>
      </c>
      <c r="AM8">
        <v>0.94897587403361039</v>
      </c>
      <c r="AN8" t="s">
        <v>68</v>
      </c>
      <c r="AO8">
        <v>3819.4760000000001</v>
      </c>
      <c r="AP8" t="s">
        <v>401</v>
      </c>
      <c r="AQ8" t="s">
        <v>118</v>
      </c>
      <c r="AR8" t="s">
        <v>119</v>
      </c>
      <c r="AS8" t="s">
        <v>118</v>
      </c>
      <c r="AT8" t="s">
        <v>119</v>
      </c>
      <c r="AU8" t="s">
        <v>186</v>
      </c>
      <c r="AV8" t="s">
        <v>207</v>
      </c>
      <c r="AW8" t="s">
        <v>68</v>
      </c>
      <c r="AX8">
        <v>8908</v>
      </c>
      <c r="AY8" t="s">
        <v>334</v>
      </c>
      <c r="AZ8">
        <v>1</v>
      </c>
      <c r="BA8" t="s">
        <v>185</v>
      </c>
      <c r="BB8">
        <v>2</v>
      </c>
      <c r="BC8">
        <v>1</v>
      </c>
      <c r="BE8" t="s">
        <v>68</v>
      </c>
      <c r="BF8">
        <v>0</v>
      </c>
      <c r="BG8" t="s">
        <v>257</v>
      </c>
      <c r="BI8" t="s">
        <v>118</v>
      </c>
      <c r="BJ8" t="s">
        <v>207</v>
      </c>
      <c r="BK8" t="s">
        <v>68</v>
      </c>
      <c r="BL8">
        <v>0.94897587403361039</v>
      </c>
      <c r="BM8">
        <v>8908</v>
      </c>
      <c r="BN8" t="s">
        <v>119</v>
      </c>
      <c r="BO8" t="s">
        <v>186</v>
      </c>
      <c r="BP8">
        <v>2</v>
      </c>
      <c r="BQ8">
        <v>4061.1030000000001</v>
      </c>
      <c r="BR8">
        <v>1.2543145522434778E-2</v>
      </c>
      <c r="BS8">
        <v>0.28895949390670561</v>
      </c>
      <c r="BT8">
        <v>0.13346127886931211</v>
      </c>
      <c r="BU8">
        <v>12.319000000000001</v>
      </c>
      <c r="BV8">
        <v>4.9247704379819963E-2</v>
      </c>
      <c r="BW8">
        <v>4.0136879069553268</v>
      </c>
      <c r="BX8">
        <v>9</v>
      </c>
      <c r="BY8">
        <v>2</v>
      </c>
      <c r="BZ8">
        <v>163</v>
      </c>
    </row>
    <row r="9" spans="1:78" ht="16.5">
      <c r="A9" s="122" t="str">
        <f t="shared" si="1"/>
        <v>영종운수</v>
      </c>
      <c r="B9" s="123" t="str">
        <f t="shared" si="2"/>
        <v>김낙훈</v>
      </c>
      <c r="C9" s="124" t="str">
        <f t="shared" si="3"/>
        <v>S</v>
      </c>
      <c r="D9" s="125">
        <f t="shared" si="4"/>
        <v>1.0933333333333333</v>
      </c>
      <c r="E9" s="126">
        <f t="shared" si="5"/>
        <v>7782</v>
      </c>
      <c r="F9" s="127" t="str">
        <f t="shared" si="6"/>
        <v>202</v>
      </c>
      <c r="G9" s="128" t="str">
        <f t="shared" si="7"/>
        <v>70바2514</v>
      </c>
      <c r="H9" s="129">
        <f t="shared" si="8"/>
        <v>1</v>
      </c>
      <c r="I9" s="130">
        <f t="shared" si="9"/>
        <v>2747.97</v>
      </c>
      <c r="J9" s="131">
        <f t="shared" si="10"/>
        <v>3.4968624077557638E-2</v>
      </c>
      <c r="K9" s="131">
        <f t="shared" si="11"/>
        <v>0.32410069415073967</v>
      </c>
      <c r="L9" s="131">
        <f t="shared" si="12"/>
        <v>0.18013297088396163</v>
      </c>
      <c r="M9" s="132">
        <f t="shared" si="13"/>
        <v>14.731</v>
      </c>
      <c r="N9" s="133">
        <f t="shared" si="14"/>
        <v>0.10917149750543129</v>
      </c>
      <c r="O9" s="133">
        <f t="shared" si="15"/>
        <v>21.907080499423213</v>
      </c>
      <c r="P9" s="215">
        <f t="shared" si="16"/>
        <v>17</v>
      </c>
      <c r="Q9" s="216">
        <f t="shared" si="17"/>
        <v>3</v>
      </c>
      <c r="R9" s="216">
        <f t="shared" si="18"/>
        <v>602</v>
      </c>
      <c r="T9">
        <v>526</v>
      </c>
      <c r="U9">
        <v>7782</v>
      </c>
      <c r="V9" t="s">
        <v>208</v>
      </c>
      <c r="W9">
        <v>2747.97</v>
      </c>
      <c r="X9">
        <v>930.92100000000005</v>
      </c>
      <c r="Y9">
        <v>2.952</v>
      </c>
      <c r="Z9">
        <v>14.731</v>
      </c>
      <c r="AA9">
        <v>110.28886900000001</v>
      </c>
      <c r="AB9">
        <v>3.8566500000000001</v>
      </c>
      <c r="AC9">
        <v>35.744698999999997</v>
      </c>
      <c r="AD9" s="1">
        <v>495</v>
      </c>
      <c r="AE9">
        <v>3</v>
      </c>
      <c r="AF9">
        <v>602</v>
      </c>
      <c r="AG9">
        <v>102</v>
      </c>
      <c r="AH9">
        <v>24.916112999999999</v>
      </c>
      <c r="AI9">
        <v>23008.1</v>
      </c>
      <c r="AJ9">
        <v>7182.1</v>
      </c>
      <c r="AK9">
        <v>17</v>
      </c>
      <c r="AL9">
        <v>3793</v>
      </c>
      <c r="AM9">
        <v>1.0933333333333333</v>
      </c>
      <c r="AN9" t="s">
        <v>71</v>
      </c>
      <c r="AO9">
        <v>2747.97</v>
      </c>
      <c r="AP9" t="s">
        <v>402</v>
      </c>
      <c r="AQ9" t="s">
        <v>118</v>
      </c>
      <c r="AR9" t="s">
        <v>119</v>
      </c>
      <c r="AS9" t="s">
        <v>118</v>
      </c>
      <c r="AT9" t="s">
        <v>119</v>
      </c>
      <c r="AU9" t="s">
        <v>178</v>
      </c>
      <c r="AV9" t="s">
        <v>208</v>
      </c>
      <c r="AW9" t="s">
        <v>71</v>
      </c>
      <c r="AX9">
        <v>7782</v>
      </c>
      <c r="AY9" t="s">
        <v>343</v>
      </c>
      <c r="AZ9">
        <v>2</v>
      </c>
      <c r="BA9" t="s">
        <v>302</v>
      </c>
      <c r="BB9">
        <v>1</v>
      </c>
      <c r="BC9">
        <v>1</v>
      </c>
      <c r="BE9" t="s">
        <v>71</v>
      </c>
      <c r="BF9">
        <v>0</v>
      </c>
      <c r="BG9" t="s">
        <v>257</v>
      </c>
      <c r="BI9" t="s">
        <v>118</v>
      </c>
      <c r="BJ9" t="s">
        <v>208</v>
      </c>
      <c r="BK9" t="s">
        <v>71</v>
      </c>
      <c r="BL9">
        <v>1.0933333333333333</v>
      </c>
      <c r="BM9">
        <v>7782</v>
      </c>
      <c r="BN9" t="s">
        <v>119</v>
      </c>
      <c r="BO9" t="s">
        <v>178</v>
      </c>
      <c r="BP9">
        <v>1</v>
      </c>
      <c r="BQ9">
        <v>2747.97</v>
      </c>
      <c r="BR9">
        <v>3.4968624077557638E-2</v>
      </c>
      <c r="BS9">
        <v>0.32410069415073967</v>
      </c>
      <c r="BT9">
        <v>0.18013297088396163</v>
      </c>
      <c r="BU9">
        <v>14.731</v>
      </c>
      <c r="BV9">
        <v>0.10917149750543129</v>
      </c>
      <c r="BW9">
        <v>21.907080499423213</v>
      </c>
      <c r="BX9">
        <v>17</v>
      </c>
      <c r="BY9">
        <v>3</v>
      </c>
      <c r="BZ9">
        <v>602</v>
      </c>
    </row>
    <row r="10" spans="1:78" ht="16.5">
      <c r="A10" s="105" t="str">
        <f t="shared" si="1"/>
        <v>영종운수</v>
      </c>
      <c r="B10" s="106" t="str">
        <f t="shared" si="2"/>
        <v>김덕수</v>
      </c>
      <c r="C10" s="107" t="str">
        <f t="shared" si="3"/>
        <v>C</v>
      </c>
      <c r="D10" s="108">
        <f t="shared" si="4"/>
        <v>0.87635851081500826</v>
      </c>
      <c r="E10" s="109">
        <f t="shared" si="5"/>
        <v>6900</v>
      </c>
      <c r="F10" s="110" t="str">
        <f t="shared" si="6"/>
        <v>203</v>
      </c>
      <c r="G10" s="111" t="str">
        <f t="shared" si="7"/>
        <v>70바2546</v>
      </c>
      <c r="H10" s="112">
        <f t="shared" si="8"/>
        <v>2</v>
      </c>
      <c r="I10" s="113">
        <f t="shared" si="9"/>
        <v>3480.527</v>
      </c>
      <c r="J10" s="114">
        <f t="shared" si="10"/>
        <v>5.2352358354181916E-3</v>
      </c>
      <c r="K10" s="114">
        <f t="shared" si="11"/>
        <v>0.28489213116127887</v>
      </c>
      <c r="L10" s="114">
        <f t="shared" si="12"/>
        <v>9.7973668930021227E-2</v>
      </c>
      <c r="M10" s="115">
        <f t="shared" si="13"/>
        <v>13.327999999999999</v>
      </c>
      <c r="N10" s="116">
        <f t="shared" si="14"/>
        <v>0</v>
      </c>
      <c r="O10" s="116">
        <f t="shared" si="15"/>
        <v>5.6887936798076844</v>
      </c>
      <c r="P10" s="217">
        <f t="shared" si="16"/>
        <v>19</v>
      </c>
      <c r="Q10" s="218">
        <f t="shared" si="17"/>
        <v>0</v>
      </c>
      <c r="R10" s="218">
        <f t="shared" si="18"/>
        <v>198</v>
      </c>
      <c r="T10">
        <v>526</v>
      </c>
      <c r="U10">
        <v>6900</v>
      </c>
      <c r="V10" t="s">
        <v>209</v>
      </c>
      <c r="W10">
        <v>3480.527</v>
      </c>
      <c r="X10">
        <v>1470.4649999999999</v>
      </c>
      <c r="Y10">
        <v>2.367</v>
      </c>
      <c r="Z10">
        <v>13.327999999999999</v>
      </c>
      <c r="AA10">
        <v>162.146086</v>
      </c>
      <c r="AB10">
        <v>0.84887299999999999</v>
      </c>
      <c r="AC10">
        <v>46.194144000000001</v>
      </c>
      <c r="AD10" s="1">
        <v>341</v>
      </c>
      <c r="AE10">
        <v>0</v>
      </c>
      <c r="AF10">
        <v>198</v>
      </c>
      <c r="AG10">
        <v>96</v>
      </c>
      <c r="AH10">
        <v>21.465377</v>
      </c>
      <c r="AI10">
        <v>23395.8</v>
      </c>
      <c r="AJ10">
        <v>1735</v>
      </c>
      <c r="AK10">
        <v>19</v>
      </c>
      <c r="AL10">
        <v>6499</v>
      </c>
      <c r="AM10">
        <v>0.87635851081500826</v>
      </c>
      <c r="AN10" t="s">
        <v>69</v>
      </c>
      <c r="AO10">
        <v>3408.183</v>
      </c>
      <c r="AP10" t="s">
        <v>403</v>
      </c>
      <c r="AQ10" t="s">
        <v>118</v>
      </c>
      <c r="AR10" t="s">
        <v>120</v>
      </c>
      <c r="AS10" t="s">
        <v>118</v>
      </c>
      <c r="AT10" t="s">
        <v>120</v>
      </c>
      <c r="AU10" t="s">
        <v>198</v>
      </c>
      <c r="AV10" t="s">
        <v>209</v>
      </c>
      <c r="AW10" t="s">
        <v>69</v>
      </c>
      <c r="AX10">
        <v>6900</v>
      </c>
      <c r="AY10" t="s">
        <v>344</v>
      </c>
      <c r="AZ10">
        <v>3</v>
      </c>
      <c r="BA10" t="s">
        <v>361</v>
      </c>
      <c r="BB10">
        <v>2</v>
      </c>
      <c r="BC10">
        <v>1</v>
      </c>
      <c r="BE10" t="s">
        <v>69</v>
      </c>
      <c r="BF10">
        <v>0</v>
      </c>
      <c r="BG10" t="s">
        <v>257</v>
      </c>
      <c r="BI10" t="s">
        <v>118</v>
      </c>
      <c r="BJ10" t="s">
        <v>209</v>
      </c>
      <c r="BK10" t="s">
        <v>69</v>
      </c>
      <c r="BL10">
        <v>0.87635851081500826</v>
      </c>
      <c r="BM10">
        <v>6900</v>
      </c>
      <c r="BN10" t="s">
        <v>120</v>
      </c>
      <c r="BO10" t="s">
        <v>198</v>
      </c>
      <c r="BP10">
        <v>2</v>
      </c>
      <c r="BQ10">
        <v>3480.527</v>
      </c>
      <c r="BR10">
        <v>5.2352358354181916E-3</v>
      </c>
      <c r="BS10">
        <v>0.28489213116127887</v>
      </c>
      <c r="BT10">
        <v>9.7973668930021227E-2</v>
      </c>
      <c r="BU10">
        <v>13.327999999999999</v>
      </c>
      <c r="BV10">
        <v>0</v>
      </c>
      <c r="BW10">
        <v>5.6887936798076844</v>
      </c>
      <c r="BX10">
        <v>19</v>
      </c>
      <c r="BY10">
        <v>0</v>
      </c>
      <c r="BZ10">
        <v>198</v>
      </c>
    </row>
    <row r="11" spans="1:78" ht="16.5">
      <c r="A11" s="122" t="str">
        <f t="shared" si="1"/>
        <v>영종운수</v>
      </c>
      <c r="B11" s="123" t="str">
        <f t="shared" si="2"/>
        <v>김만수</v>
      </c>
      <c r="C11" s="124" t="str">
        <f t="shared" si="3"/>
        <v>S</v>
      </c>
      <c r="D11" s="125">
        <f t="shared" si="4"/>
        <v>1.027690240177672</v>
      </c>
      <c r="E11" s="126">
        <f t="shared" si="5"/>
        <v>6529</v>
      </c>
      <c r="F11" s="127" t="str">
        <f t="shared" si="6"/>
        <v>203</v>
      </c>
      <c r="G11" s="128" t="str">
        <f t="shared" si="7"/>
        <v>73아1218</v>
      </c>
      <c r="H11" s="129">
        <f t="shared" si="8"/>
        <v>2</v>
      </c>
      <c r="I11" s="130">
        <f t="shared" si="9"/>
        <v>3700.0150000000003</v>
      </c>
      <c r="J11" s="131">
        <f t="shared" si="10"/>
        <v>1.0345249258867602E-2</v>
      </c>
      <c r="K11" s="131">
        <f t="shared" si="11"/>
        <v>0.26106228719371011</v>
      </c>
      <c r="L11" s="131">
        <f t="shared" si="12"/>
        <v>5.7297065011898594E-2</v>
      </c>
      <c r="M11" s="132">
        <f t="shared" si="13"/>
        <v>11.006</v>
      </c>
      <c r="N11" s="133">
        <f t="shared" si="14"/>
        <v>0</v>
      </c>
      <c r="O11" s="133">
        <f t="shared" si="15"/>
        <v>2.1891803141338615</v>
      </c>
      <c r="P11" s="215">
        <f t="shared" si="16"/>
        <v>4</v>
      </c>
      <c r="Q11" s="216">
        <f t="shared" si="17"/>
        <v>0</v>
      </c>
      <c r="R11" s="216">
        <f t="shared" si="18"/>
        <v>81</v>
      </c>
      <c r="T11">
        <v>526</v>
      </c>
      <c r="U11">
        <v>6529</v>
      </c>
      <c r="V11" t="s">
        <v>210</v>
      </c>
      <c r="W11">
        <v>3700.0149999999999</v>
      </c>
      <c r="X11">
        <v>1403.4780000000001</v>
      </c>
      <c r="Y11">
        <v>2.6360000000000001</v>
      </c>
      <c r="Z11">
        <v>11.006</v>
      </c>
      <c r="AA11">
        <v>174.044139</v>
      </c>
      <c r="AB11">
        <v>1.80053</v>
      </c>
      <c r="AC11">
        <v>45.436360999999998</v>
      </c>
      <c r="AD11" s="1">
        <v>212</v>
      </c>
      <c r="AE11">
        <v>0</v>
      </c>
      <c r="AF11">
        <v>81</v>
      </c>
      <c r="AG11">
        <v>84</v>
      </c>
      <c r="AH11">
        <v>21.259060999999999</v>
      </c>
      <c r="AI11">
        <v>16446.599999999999</v>
      </c>
      <c r="AJ11">
        <v>0</v>
      </c>
      <c r="AK11">
        <v>4</v>
      </c>
      <c r="AL11">
        <v>347</v>
      </c>
      <c r="AM11">
        <v>1.027690240177672</v>
      </c>
      <c r="AN11" t="s">
        <v>71</v>
      </c>
      <c r="AO11">
        <v>3555.0790000000002</v>
      </c>
      <c r="AP11" t="s">
        <v>404</v>
      </c>
      <c r="AQ11" t="s">
        <v>118</v>
      </c>
      <c r="AR11" t="s">
        <v>120</v>
      </c>
      <c r="AS11" t="s">
        <v>118</v>
      </c>
      <c r="AT11" t="s">
        <v>120</v>
      </c>
      <c r="AU11" t="s">
        <v>201</v>
      </c>
      <c r="AV11" t="s">
        <v>210</v>
      </c>
      <c r="AW11" t="s">
        <v>71</v>
      </c>
      <c r="AX11">
        <v>6529</v>
      </c>
      <c r="AY11" t="s">
        <v>346</v>
      </c>
      <c r="AZ11">
        <v>2</v>
      </c>
      <c r="BA11" t="s">
        <v>347</v>
      </c>
      <c r="BB11">
        <v>2</v>
      </c>
      <c r="BC11">
        <v>1</v>
      </c>
      <c r="BE11" t="s">
        <v>71</v>
      </c>
      <c r="BF11">
        <v>0</v>
      </c>
      <c r="BG11" t="s">
        <v>257</v>
      </c>
      <c r="BI11" t="s">
        <v>118</v>
      </c>
      <c r="BJ11" t="s">
        <v>210</v>
      </c>
      <c r="BK11" t="s">
        <v>71</v>
      </c>
      <c r="BL11">
        <v>1.027690240177672</v>
      </c>
      <c r="BM11">
        <v>6529</v>
      </c>
      <c r="BN11" t="s">
        <v>120</v>
      </c>
      <c r="BO11" t="s">
        <v>201</v>
      </c>
      <c r="BP11">
        <v>2</v>
      </c>
      <c r="BQ11">
        <v>3700.0150000000003</v>
      </c>
      <c r="BR11">
        <v>1.0345249258867602E-2</v>
      </c>
      <c r="BS11">
        <v>0.26106228719371011</v>
      </c>
      <c r="BT11">
        <v>5.7297065011898601E-2</v>
      </c>
      <c r="BU11">
        <v>11.006</v>
      </c>
      <c r="BV11">
        <v>0</v>
      </c>
      <c r="BW11">
        <v>2.1891803141338615</v>
      </c>
      <c r="BX11">
        <v>4</v>
      </c>
      <c r="BY11">
        <v>0</v>
      </c>
      <c r="BZ11">
        <v>81</v>
      </c>
    </row>
    <row r="12" spans="1:78" ht="16.5">
      <c r="A12" s="105" t="str">
        <f t="shared" si="1"/>
        <v>영종운수</v>
      </c>
      <c r="B12" s="106" t="str">
        <f t="shared" si="2"/>
        <v>김보람</v>
      </c>
      <c r="C12" s="107" t="str">
        <f t="shared" si="3"/>
        <v>S</v>
      </c>
      <c r="D12" s="108">
        <f t="shared" si="4"/>
        <v>1.0669999999999999</v>
      </c>
      <c r="E12" s="109">
        <f t="shared" si="5"/>
        <v>1190</v>
      </c>
      <c r="F12" s="110" t="str">
        <f t="shared" si="6"/>
        <v>202</v>
      </c>
      <c r="G12" s="111" t="str">
        <f t="shared" si="7"/>
        <v>73아1220</v>
      </c>
      <c r="H12" s="112">
        <f t="shared" si="8"/>
        <v>1</v>
      </c>
      <c r="I12" s="113">
        <f t="shared" si="9"/>
        <v>4265.6109999999999</v>
      </c>
      <c r="J12" s="114">
        <f t="shared" si="10"/>
        <v>3.6531269281024482E-3</v>
      </c>
      <c r="K12" s="114">
        <f t="shared" si="11"/>
        <v>0.26271502233110255</v>
      </c>
      <c r="L12" s="114">
        <f t="shared" si="12"/>
        <v>0.11932639896136803</v>
      </c>
      <c r="M12" s="115">
        <f t="shared" si="13"/>
        <v>9.5850000000000009</v>
      </c>
      <c r="N12" s="116">
        <f t="shared" si="14"/>
        <v>4.6886600770675059E-2</v>
      </c>
      <c r="O12" s="116">
        <f t="shared" si="15"/>
        <v>1.9223506315976775</v>
      </c>
      <c r="P12" s="217">
        <f t="shared" si="16"/>
        <v>11</v>
      </c>
      <c r="Q12" s="218">
        <f t="shared" si="17"/>
        <v>2</v>
      </c>
      <c r="R12" s="218">
        <f t="shared" si="18"/>
        <v>82</v>
      </c>
      <c r="T12">
        <v>526</v>
      </c>
      <c r="U12">
        <v>1190</v>
      </c>
      <c r="V12" t="s">
        <v>211</v>
      </c>
      <c r="W12">
        <v>4265.6109999999999</v>
      </c>
      <c r="X12">
        <v>1332.595</v>
      </c>
      <c r="Y12">
        <v>3.2010000000000001</v>
      </c>
      <c r="Z12">
        <v>9.5850000000000009</v>
      </c>
      <c r="AA12">
        <v>167.582187</v>
      </c>
      <c r="AB12">
        <v>0.61219900000000005</v>
      </c>
      <c r="AC12">
        <v>44.026358000000002</v>
      </c>
      <c r="AD12" s="1">
        <v>509</v>
      </c>
      <c r="AE12">
        <v>2</v>
      </c>
      <c r="AF12">
        <v>82</v>
      </c>
      <c r="AG12">
        <v>107</v>
      </c>
      <c r="AH12">
        <v>25.453844</v>
      </c>
      <c r="AI12">
        <v>19784.5</v>
      </c>
      <c r="AJ12">
        <v>797.1</v>
      </c>
      <c r="AK12">
        <v>11</v>
      </c>
      <c r="AL12">
        <v>1268</v>
      </c>
      <c r="AM12">
        <v>1.0669999999999999</v>
      </c>
      <c r="AN12" t="s">
        <v>71</v>
      </c>
      <c r="AO12">
        <v>4265.6109999999999</v>
      </c>
      <c r="AP12" t="s">
        <v>405</v>
      </c>
      <c r="AQ12" t="s">
        <v>118</v>
      </c>
      <c r="AR12" t="s">
        <v>119</v>
      </c>
      <c r="AS12" t="s">
        <v>118</v>
      </c>
      <c r="AT12" t="s">
        <v>119</v>
      </c>
      <c r="AU12" t="s">
        <v>263</v>
      </c>
      <c r="AV12" t="s">
        <v>211</v>
      </c>
      <c r="AW12" t="s">
        <v>71</v>
      </c>
      <c r="AX12">
        <v>1190</v>
      </c>
      <c r="AY12" t="s">
        <v>343</v>
      </c>
      <c r="AZ12">
        <v>5</v>
      </c>
      <c r="BA12" t="s">
        <v>370</v>
      </c>
      <c r="BB12">
        <v>1</v>
      </c>
      <c r="BC12">
        <v>1</v>
      </c>
      <c r="BE12" t="s">
        <v>71</v>
      </c>
      <c r="BF12">
        <v>0</v>
      </c>
      <c r="BG12" t="s">
        <v>257</v>
      </c>
      <c r="BI12" t="s">
        <v>118</v>
      </c>
      <c r="BJ12" t="s">
        <v>211</v>
      </c>
      <c r="BK12" t="s">
        <v>71</v>
      </c>
      <c r="BL12">
        <v>1.0669999999999999</v>
      </c>
      <c r="BM12">
        <v>1190</v>
      </c>
      <c r="BN12" t="s">
        <v>119</v>
      </c>
      <c r="BO12" t="s">
        <v>263</v>
      </c>
      <c r="BP12">
        <v>1</v>
      </c>
      <c r="BQ12">
        <v>4265.6109999999999</v>
      </c>
      <c r="BR12">
        <v>3.6531269281024482E-3</v>
      </c>
      <c r="BS12">
        <v>0.26271502233110255</v>
      </c>
      <c r="BT12">
        <v>0.11932639896136803</v>
      </c>
      <c r="BU12">
        <v>9.5850000000000009</v>
      </c>
      <c r="BV12">
        <v>4.6886600770675059E-2</v>
      </c>
      <c r="BW12">
        <v>1.9223506315976775</v>
      </c>
      <c r="BX12">
        <v>11</v>
      </c>
      <c r="BY12">
        <v>2</v>
      </c>
      <c r="BZ12">
        <v>82</v>
      </c>
    </row>
    <row r="13" spans="1:78" ht="16.5">
      <c r="A13" s="122" t="str">
        <f t="shared" si="1"/>
        <v>영종운수</v>
      </c>
      <c r="B13" s="123" t="str">
        <f t="shared" si="2"/>
        <v>김영준</v>
      </c>
      <c r="C13" s="124" t="str">
        <f t="shared" si="3"/>
        <v>B</v>
      </c>
      <c r="D13" s="125">
        <f t="shared" si="4"/>
        <v>0.93394357069097977</v>
      </c>
      <c r="E13" s="126">
        <f t="shared" si="5"/>
        <v>423</v>
      </c>
      <c r="F13" s="127" t="str">
        <f t="shared" si="6"/>
        <v>202</v>
      </c>
      <c r="G13" s="128" t="str">
        <f t="shared" si="7"/>
        <v>73아1256</v>
      </c>
      <c r="H13" s="129">
        <f t="shared" si="8"/>
        <v>3</v>
      </c>
      <c r="I13" s="130">
        <f t="shared" si="9"/>
        <v>4140.7889999999998</v>
      </c>
      <c r="J13" s="131">
        <f t="shared" si="10"/>
        <v>1.1293746712606748E-2</v>
      </c>
      <c r="K13" s="131">
        <f t="shared" si="11"/>
        <v>0.27120182414863053</v>
      </c>
      <c r="L13" s="131">
        <f t="shared" si="12"/>
        <v>9.877344631663193E-2</v>
      </c>
      <c r="M13" s="132">
        <f t="shared" si="13"/>
        <v>9.7650000000000006</v>
      </c>
      <c r="N13" s="133">
        <f t="shared" si="14"/>
        <v>0</v>
      </c>
      <c r="O13" s="133">
        <f t="shared" si="15"/>
        <v>3.0670483330592311</v>
      </c>
      <c r="P13" s="215">
        <f t="shared" si="16"/>
        <v>36</v>
      </c>
      <c r="Q13" s="216">
        <f t="shared" si="17"/>
        <v>0</v>
      </c>
      <c r="R13" s="216">
        <f t="shared" si="18"/>
        <v>127</v>
      </c>
      <c r="T13">
        <v>526</v>
      </c>
      <c r="U13">
        <v>423</v>
      </c>
      <c r="V13" t="s">
        <v>170</v>
      </c>
      <c r="W13">
        <v>4140.7889999999998</v>
      </c>
      <c r="X13">
        <v>1534.087</v>
      </c>
      <c r="Y13">
        <v>2.6989999999999998</v>
      </c>
      <c r="Z13">
        <v>9.7650000000000006</v>
      </c>
      <c r="AA13">
        <v>159.74663200000001</v>
      </c>
      <c r="AB13">
        <v>1.804138</v>
      </c>
      <c r="AC13">
        <v>43.323577999999998</v>
      </c>
      <c r="AD13" s="1">
        <v>409</v>
      </c>
      <c r="AE13">
        <v>0</v>
      </c>
      <c r="AF13">
        <v>127</v>
      </c>
      <c r="AG13">
        <v>94</v>
      </c>
      <c r="AH13">
        <v>25.920978000000002</v>
      </c>
      <c r="AI13">
        <v>27704</v>
      </c>
      <c r="AJ13">
        <v>323.2</v>
      </c>
      <c r="AK13">
        <v>36</v>
      </c>
      <c r="AL13">
        <v>5096</v>
      </c>
      <c r="AM13">
        <v>0.93394357069097977</v>
      </c>
      <c r="AN13" t="s">
        <v>68</v>
      </c>
      <c r="AO13">
        <v>3728.3020000000001</v>
      </c>
      <c r="AP13" t="s">
        <v>406</v>
      </c>
      <c r="AQ13" t="s">
        <v>118</v>
      </c>
      <c r="AR13" t="s">
        <v>119</v>
      </c>
      <c r="AS13" t="s">
        <v>118</v>
      </c>
      <c r="AT13" t="s">
        <v>119</v>
      </c>
      <c r="AU13" t="s">
        <v>189</v>
      </c>
      <c r="AV13" t="s">
        <v>170</v>
      </c>
      <c r="AW13" t="s">
        <v>68</v>
      </c>
      <c r="AX13">
        <v>423</v>
      </c>
      <c r="AY13" t="s">
        <v>334</v>
      </c>
      <c r="AZ13">
        <v>6</v>
      </c>
      <c r="BA13" t="s">
        <v>342</v>
      </c>
      <c r="BB13">
        <v>3</v>
      </c>
      <c r="BC13">
        <v>1</v>
      </c>
      <c r="BE13" t="s">
        <v>66</v>
      </c>
      <c r="BF13">
        <v>-1</v>
      </c>
      <c r="BG13" t="s">
        <v>301</v>
      </c>
      <c r="BI13" t="s">
        <v>118</v>
      </c>
      <c r="BJ13" t="s">
        <v>170</v>
      </c>
      <c r="BK13" t="s">
        <v>68</v>
      </c>
      <c r="BL13">
        <v>0.93394357069097977</v>
      </c>
      <c r="BM13">
        <v>423</v>
      </c>
      <c r="BN13" t="s">
        <v>119</v>
      </c>
      <c r="BO13" t="s">
        <v>189</v>
      </c>
      <c r="BP13">
        <v>3</v>
      </c>
      <c r="BQ13">
        <v>4140.7889999999998</v>
      </c>
      <c r="BR13">
        <v>1.1293746712606748E-2</v>
      </c>
      <c r="BS13">
        <v>0.27120182414863053</v>
      </c>
      <c r="BT13">
        <v>9.877344631663193E-2</v>
      </c>
      <c r="BU13">
        <v>9.7650000000000006</v>
      </c>
      <c r="BV13">
        <v>0</v>
      </c>
      <c r="BW13">
        <v>3.0670483330592311</v>
      </c>
      <c r="BX13">
        <v>36</v>
      </c>
      <c r="BY13">
        <v>0</v>
      </c>
      <c r="BZ13">
        <v>127</v>
      </c>
    </row>
    <row r="14" spans="1:78" ht="16.5">
      <c r="A14" s="105" t="str">
        <f t="shared" si="1"/>
        <v>영종운수</v>
      </c>
      <c r="B14" s="106" t="str">
        <f t="shared" si="2"/>
        <v>김영태</v>
      </c>
      <c r="C14" s="107" t="str">
        <f t="shared" si="3"/>
        <v>B</v>
      </c>
      <c r="D14" s="108">
        <f t="shared" si="4"/>
        <v>0.93143084791913955</v>
      </c>
      <c r="E14" s="109">
        <f t="shared" si="5"/>
        <v>7671</v>
      </c>
      <c r="F14" s="110" t="str">
        <f t="shared" si="6"/>
        <v>222</v>
      </c>
      <c r="G14" s="111" t="str">
        <f t="shared" si="7"/>
        <v>73아1209</v>
      </c>
      <c r="H14" s="112">
        <f t="shared" si="8"/>
        <v>3</v>
      </c>
      <c r="I14" s="113">
        <f t="shared" si="9"/>
        <v>7654.0439999999999</v>
      </c>
      <c r="J14" s="114">
        <f t="shared" si="10"/>
        <v>2.9661936672431291E-2</v>
      </c>
      <c r="K14" s="114">
        <f t="shared" si="11"/>
        <v>0.10187973781776954</v>
      </c>
      <c r="L14" s="114">
        <f t="shared" si="12"/>
        <v>0.14567462638051207</v>
      </c>
      <c r="M14" s="115">
        <f t="shared" si="13"/>
        <v>9.734</v>
      </c>
      <c r="N14" s="116">
        <f t="shared" si="14"/>
        <v>0.24823478934795776</v>
      </c>
      <c r="O14" s="116">
        <f t="shared" si="15"/>
        <v>1.4110188026094441</v>
      </c>
      <c r="P14" s="217">
        <f t="shared" si="16"/>
        <v>32</v>
      </c>
      <c r="Q14" s="218">
        <f t="shared" si="17"/>
        <v>19</v>
      </c>
      <c r="R14" s="218">
        <f t="shared" si="18"/>
        <v>108</v>
      </c>
      <c r="T14">
        <v>526</v>
      </c>
      <c r="U14">
        <v>7671</v>
      </c>
      <c r="V14" t="s">
        <v>212</v>
      </c>
      <c r="W14">
        <v>7654.0439999999999</v>
      </c>
      <c r="X14">
        <v>3174.9479999999999</v>
      </c>
      <c r="Y14">
        <v>2.411</v>
      </c>
      <c r="Z14">
        <v>9.734</v>
      </c>
      <c r="AA14">
        <v>272.58567399999998</v>
      </c>
      <c r="AB14">
        <v>8.0854189999999999</v>
      </c>
      <c r="AC14">
        <v>27.770956999999999</v>
      </c>
      <c r="AD14" s="1">
        <v>1115</v>
      </c>
      <c r="AE14">
        <v>19</v>
      </c>
      <c r="AF14">
        <v>108</v>
      </c>
      <c r="AG14">
        <v>97</v>
      </c>
      <c r="AH14">
        <v>28.079405999999999</v>
      </c>
      <c r="AI14">
        <v>9464.9</v>
      </c>
      <c r="AJ14">
        <v>574.20000000000005</v>
      </c>
      <c r="AK14">
        <v>32</v>
      </c>
      <c r="AL14">
        <v>9200</v>
      </c>
      <c r="AM14">
        <v>0.93143084791913955</v>
      </c>
      <c r="AN14" t="s">
        <v>68</v>
      </c>
      <c r="AO14">
        <v>7092.5159999999996</v>
      </c>
      <c r="AP14" t="s">
        <v>407</v>
      </c>
      <c r="AQ14" t="s">
        <v>118</v>
      </c>
      <c r="AR14" t="s">
        <v>122</v>
      </c>
      <c r="AS14" t="s">
        <v>118</v>
      </c>
      <c r="AT14" t="s">
        <v>122</v>
      </c>
      <c r="AU14" t="s">
        <v>205</v>
      </c>
      <c r="AV14" t="s">
        <v>212</v>
      </c>
      <c r="AW14" t="s">
        <v>68</v>
      </c>
      <c r="AX14">
        <v>7671</v>
      </c>
      <c r="AY14" t="s">
        <v>408</v>
      </c>
      <c r="AZ14">
        <v>1</v>
      </c>
      <c r="BA14" t="s">
        <v>409</v>
      </c>
      <c r="BB14">
        <v>3</v>
      </c>
      <c r="BC14">
        <v>1</v>
      </c>
      <c r="BE14" t="s">
        <v>66</v>
      </c>
      <c r="BF14">
        <v>-1</v>
      </c>
      <c r="BG14" t="s">
        <v>301</v>
      </c>
      <c r="BI14" t="s">
        <v>118</v>
      </c>
      <c r="BJ14" t="s">
        <v>212</v>
      </c>
      <c r="BK14" t="s">
        <v>68</v>
      </c>
      <c r="BL14">
        <v>0.93143084791913955</v>
      </c>
      <c r="BM14">
        <v>7671</v>
      </c>
      <c r="BN14" t="s">
        <v>122</v>
      </c>
      <c r="BO14" t="s">
        <v>205</v>
      </c>
      <c r="BP14">
        <v>3</v>
      </c>
      <c r="BQ14">
        <v>7654.0439999999999</v>
      </c>
      <c r="BR14">
        <v>2.9661936672431291E-2</v>
      </c>
      <c r="BS14">
        <v>0.10187973781776954</v>
      </c>
      <c r="BT14">
        <v>0.14567462638051207</v>
      </c>
      <c r="BU14">
        <v>9.734</v>
      </c>
      <c r="BV14">
        <v>0.24823478934795776</v>
      </c>
      <c r="BW14">
        <v>1.4110188026094441</v>
      </c>
      <c r="BX14">
        <v>32</v>
      </c>
      <c r="BY14">
        <v>19</v>
      </c>
      <c r="BZ14">
        <v>108</v>
      </c>
    </row>
    <row r="15" spans="1:78" ht="16.5">
      <c r="A15" s="122" t="str">
        <f t="shared" si="1"/>
        <v>영종운수</v>
      </c>
      <c r="B15" s="123" t="str">
        <f t="shared" si="2"/>
        <v>김용석</v>
      </c>
      <c r="C15" s="124" t="str">
        <f t="shared" si="3"/>
        <v>S</v>
      </c>
      <c r="D15" s="125">
        <f t="shared" si="4"/>
        <v>1.0037565660249332</v>
      </c>
      <c r="E15" s="126">
        <f t="shared" si="5"/>
        <v>6710</v>
      </c>
      <c r="F15" s="127" t="str">
        <f t="shared" si="6"/>
        <v>222</v>
      </c>
      <c r="G15" s="128" t="str">
        <f t="shared" si="7"/>
        <v>73아1209</v>
      </c>
      <c r="H15" s="129">
        <f t="shared" si="8"/>
        <v>2</v>
      </c>
      <c r="I15" s="130">
        <f t="shared" si="9"/>
        <v>1438.819</v>
      </c>
      <c r="J15" s="131">
        <f t="shared" si="10"/>
        <v>2.8067417780546597E-2</v>
      </c>
      <c r="K15" s="131">
        <f t="shared" si="11"/>
        <v>0.13671858787926486</v>
      </c>
      <c r="L15" s="131">
        <f t="shared" si="12"/>
        <v>0.15568323743292242</v>
      </c>
      <c r="M15" s="132">
        <f t="shared" si="13"/>
        <v>10.991</v>
      </c>
      <c r="N15" s="133">
        <f t="shared" si="14"/>
        <v>0</v>
      </c>
      <c r="O15" s="133">
        <f t="shared" si="15"/>
        <v>1.390028905651093</v>
      </c>
      <c r="P15" s="215">
        <f t="shared" si="16"/>
        <v>4</v>
      </c>
      <c r="Q15" s="216">
        <f t="shared" si="17"/>
        <v>0</v>
      </c>
      <c r="R15" s="216">
        <f t="shared" si="18"/>
        <v>20</v>
      </c>
      <c r="T15">
        <v>526</v>
      </c>
      <c r="U15">
        <v>6710</v>
      </c>
      <c r="V15" t="s">
        <v>213</v>
      </c>
      <c r="W15">
        <v>1438.819</v>
      </c>
      <c r="X15">
        <v>540.55399999999997</v>
      </c>
      <c r="Y15">
        <v>2.6619999999999999</v>
      </c>
      <c r="Z15">
        <v>10.991</v>
      </c>
      <c r="AA15">
        <v>49.948307</v>
      </c>
      <c r="AB15">
        <v>1.4019200000000001</v>
      </c>
      <c r="AC15">
        <v>6.828862</v>
      </c>
      <c r="AD15" s="1">
        <v>224</v>
      </c>
      <c r="AE15">
        <v>0</v>
      </c>
      <c r="AF15">
        <v>20</v>
      </c>
      <c r="AG15">
        <v>92</v>
      </c>
      <c r="AH15">
        <v>28.806160999999999</v>
      </c>
      <c r="AI15">
        <v>2544.9</v>
      </c>
      <c r="AJ15">
        <v>130.4</v>
      </c>
      <c r="AK15">
        <v>4</v>
      </c>
      <c r="AL15">
        <v>830</v>
      </c>
      <c r="AM15">
        <v>1.0037565660249332</v>
      </c>
      <c r="AN15" t="s">
        <v>71</v>
      </c>
      <c r="AO15">
        <v>805.74300000000005</v>
      </c>
      <c r="AP15" t="s">
        <v>410</v>
      </c>
      <c r="AQ15" t="s">
        <v>118</v>
      </c>
      <c r="AR15" t="s">
        <v>122</v>
      </c>
      <c r="AS15" t="s">
        <v>118</v>
      </c>
      <c r="AT15" t="s">
        <v>122</v>
      </c>
      <c r="AU15" t="s">
        <v>205</v>
      </c>
      <c r="AV15" t="s">
        <v>213</v>
      </c>
      <c r="AW15" t="s">
        <v>71</v>
      </c>
      <c r="AX15">
        <v>6710</v>
      </c>
      <c r="AY15" t="s">
        <v>349</v>
      </c>
      <c r="AZ15">
        <v>1</v>
      </c>
      <c r="BA15" t="s">
        <v>350</v>
      </c>
      <c r="BB15">
        <v>2</v>
      </c>
      <c r="BC15">
        <v>1</v>
      </c>
      <c r="BE15" t="s">
        <v>66</v>
      </c>
      <c r="BF15">
        <v>1</v>
      </c>
      <c r="BG15" t="s">
        <v>285</v>
      </c>
      <c r="BI15" t="s">
        <v>118</v>
      </c>
      <c r="BJ15" t="s">
        <v>213</v>
      </c>
      <c r="BK15" t="s">
        <v>71</v>
      </c>
      <c r="BL15">
        <v>1.0037565660249332</v>
      </c>
      <c r="BM15">
        <v>6710</v>
      </c>
      <c r="BN15" t="s">
        <v>122</v>
      </c>
      <c r="BO15" t="s">
        <v>205</v>
      </c>
      <c r="BP15">
        <v>2</v>
      </c>
      <c r="BQ15">
        <v>1438.819</v>
      </c>
      <c r="BR15">
        <v>2.8067417780546597E-2</v>
      </c>
      <c r="BS15">
        <v>0.13671858787926486</v>
      </c>
      <c r="BT15">
        <v>0.15568323743292242</v>
      </c>
      <c r="BU15">
        <v>10.991</v>
      </c>
      <c r="BV15">
        <v>0</v>
      </c>
      <c r="BW15">
        <v>1.390028905651093</v>
      </c>
      <c r="BX15">
        <v>4</v>
      </c>
      <c r="BY15">
        <v>0</v>
      </c>
      <c r="BZ15">
        <v>20</v>
      </c>
    </row>
    <row r="16" spans="1:78" ht="16.5">
      <c r="A16" s="105" t="str">
        <f t="shared" si="1"/>
        <v>영종운수</v>
      </c>
      <c r="B16" s="106" t="str">
        <f t="shared" si="2"/>
        <v>김윤덕</v>
      </c>
      <c r="C16" s="107" t="str">
        <f t="shared" si="3"/>
        <v>F</v>
      </c>
      <c r="D16" s="108">
        <f t="shared" si="4"/>
        <v>0.77236866364484269</v>
      </c>
      <c r="E16" s="109">
        <f t="shared" si="5"/>
        <v>6800</v>
      </c>
      <c r="F16" s="110" t="str">
        <f t="shared" si="6"/>
        <v>202</v>
      </c>
      <c r="G16" s="111" t="str">
        <f t="shared" si="7"/>
        <v>73아1216</v>
      </c>
      <c r="H16" s="112">
        <f t="shared" si="8"/>
        <v>12</v>
      </c>
      <c r="I16" s="113">
        <f t="shared" si="9"/>
        <v>3990.2589999999996</v>
      </c>
      <c r="J16" s="114">
        <f t="shared" si="10"/>
        <v>4.0185605987341028E-2</v>
      </c>
      <c r="K16" s="114">
        <f t="shared" si="11"/>
        <v>0.32344700895113637</v>
      </c>
      <c r="L16" s="114">
        <f t="shared" si="12"/>
        <v>0.14109359818497999</v>
      </c>
      <c r="M16" s="115">
        <f t="shared" si="13"/>
        <v>19.664999999999999</v>
      </c>
      <c r="N16" s="116">
        <f t="shared" si="14"/>
        <v>0.22873945403895263</v>
      </c>
      <c r="O16" s="116">
        <f t="shared" si="15"/>
        <v>21.501508679661548</v>
      </c>
      <c r="P16" s="217">
        <f t="shared" si="16"/>
        <v>53</v>
      </c>
      <c r="Q16" s="218">
        <f t="shared" si="17"/>
        <v>357</v>
      </c>
      <c r="R16" s="218">
        <f t="shared" si="18"/>
        <v>857</v>
      </c>
      <c r="T16">
        <v>526</v>
      </c>
      <c r="U16">
        <v>6800</v>
      </c>
      <c r="V16" t="s">
        <v>309</v>
      </c>
      <c r="W16">
        <v>3990.259</v>
      </c>
      <c r="X16">
        <v>1910.94</v>
      </c>
      <c r="Y16">
        <v>2.0880000000000001</v>
      </c>
      <c r="Z16">
        <v>19.664999999999999</v>
      </c>
      <c r="AA16">
        <v>171.64748</v>
      </c>
      <c r="AB16">
        <v>6.8977579999999996</v>
      </c>
      <c r="AC16">
        <v>55.518864000000001</v>
      </c>
      <c r="AD16" s="1">
        <v>563</v>
      </c>
      <c r="AE16">
        <v>357</v>
      </c>
      <c r="AF16">
        <v>857</v>
      </c>
      <c r="AG16">
        <v>119</v>
      </c>
      <c r="AH16">
        <v>23.246825000000001</v>
      </c>
      <c r="AI16">
        <v>41274.6</v>
      </c>
      <c r="AJ16">
        <v>13664.9</v>
      </c>
      <c r="AK16">
        <v>53</v>
      </c>
      <c r="AL16">
        <v>19304</v>
      </c>
      <c r="AM16">
        <v>0.77236866364484269</v>
      </c>
      <c r="AN16" t="s">
        <v>70</v>
      </c>
      <c r="AO16">
        <v>646.63499999999999</v>
      </c>
      <c r="AP16" t="s">
        <v>411</v>
      </c>
      <c r="AQ16" t="s">
        <v>118</v>
      </c>
      <c r="AR16" t="s">
        <v>119</v>
      </c>
      <c r="AS16" t="s">
        <v>118</v>
      </c>
      <c r="AT16" t="s">
        <v>119</v>
      </c>
      <c r="AU16" t="s">
        <v>184</v>
      </c>
      <c r="AV16" t="s">
        <v>309</v>
      </c>
      <c r="AW16" t="s">
        <v>70</v>
      </c>
      <c r="AX16">
        <v>6800</v>
      </c>
      <c r="AY16" t="s">
        <v>340</v>
      </c>
      <c r="AZ16">
        <v>3</v>
      </c>
      <c r="BA16" t="s">
        <v>377</v>
      </c>
      <c r="BB16">
        <v>12</v>
      </c>
      <c r="BC16">
        <v>1</v>
      </c>
      <c r="BE16" t="s">
        <v>70</v>
      </c>
      <c r="BF16">
        <v>0</v>
      </c>
      <c r="BG16" t="s">
        <v>257</v>
      </c>
      <c r="BI16" t="s">
        <v>118</v>
      </c>
      <c r="BJ16" t="s">
        <v>309</v>
      </c>
      <c r="BK16" t="s">
        <v>70</v>
      </c>
      <c r="BL16">
        <v>0.77236866364484269</v>
      </c>
      <c r="BM16">
        <v>6800</v>
      </c>
      <c r="BN16" t="s">
        <v>119</v>
      </c>
      <c r="BO16" t="s">
        <v>184</v>
      </c>
      <c r="BP16">
        <v>12</v>
      </c>
      <c r="BQ16">
        <v>3990.2589999999996</v>
      </c>
      <c r="BR16">
        <v>4.0185605987341028E-2</v>
      </c>
      <c r="BS16">
        <v>0.32344700895113637</v>
      </c>
      <c r="BT16">
        <v>0.14109359818497996</v>
      </c>
      <c r="BU16">
        <v>19.664999999999999</v>
      </c>
      <c r="BV16">
        <v>0.22873945403895263</v>
      </c>
      <c r="BW16">
        <v>21.501508679661548</v>
      </c>
      <c r="BX16">
        <v>53</v>
      </c>
      <c r="BY16">
        <v>357</v>
      </c>
      <c r="BZ16">
        <v>857</v>
      </c>
    </row>
    <row r="17" spans="1:78" ht="16.5">
      <c r="A17" s="122" t="str">
        <f t="shared" si="1"/>
        <v>영종운수</v>
      </c>
      <c r="B17" s="123" t="str">
        <f t="shared" si="2"/>
        <v>김제학</v>
      </c>
      <c r="C17" s="124" t="str">
        <f t="shared" si="3"/>
        <v>B</v>
      </c>
      <c r="D17" s="125">
        <f t="shared" si="4"/>
        <v>0.93971284810270717</v>
      </c>
      <c r="E17" s="126">
        <f t="shared" si="5"/>
        <v>8006</v>
      </c>
      <c r="F17" s="127" t="str">
        <f t="shared" si="6"/>
        <v>202</v>
      </c>
      <c r="G17" s="128" t="str">
        <f t="shared" si="7"/>
        <v>73아1282</v>
      </c>
      <c r="H17" s="129">
        <f t="shared" si="8"/>
        <v>2</v>
      </c>
      <c r="I17" s="130">
        <f t="shared" si="9"/>
        <v>3858.1849999999999</v>
      </c>
      <c r="J17" s="131">
        <f t="shared" si="10"/>
        <v>2.2433415522639669E-2</v>
      </c>
      <c r="K17" s="131">
        <f t="shared" si="11"/>
        <v>0.31938086670013471</v>
      </c>
      <c r="L17" s="131">
        <f t="shared" si="12"/>
        <v>7.7756769050732408E-2</v>
      </c>
      <c r="M17" s="132">
        <f t="shared" si="13"/>
        <v>16.140999999999998</v>
      </c>
      <c r="N17" s="133">
        <f t="shared" si="14"/>
        <v>0.33694599921984042</v>
      </c>
      <c r="O17" s="133">
        <f t="shared" si="15"/>
        <v>12.544758740184829</v>
      </c>
      <c r="P17" s="215">
        <f t="shared" si="16"/>
        <v>27</v>
      </c>
      <c r="Q17" s="216">
        <f t="shared" si="17"/>
        <v>13</v>
      </c>
      <c r="R17" s="216">
        <f t="shared" si="18"/>
        <v>484</v>
      </c>
      <c r="T17">
        <v>526</v>
      </c>
      <c r="U17">
        <v>8006</v>
      </c>
      <c r="V17" t="s">
        <v>214</v>
      </c>
      <c r="W17">
        <v>3858.1849999999999</v>
      </c>
      <c r="X17">
        <v>1460.7239999999999</v>
      </c>
      <c r="Y17">
        <v>2.641</v>
      </c>
      <c r="Z17">
        <v>16.140999999999998</v>
      </c>
      <c r="AA17">
        <v>152.16497000000001</v>
      </c>
      <c r="AB17">
        <v>3.4135800000000001</v>
      </c>
      <c r="AC17">
        <v>48.598579999999998</v>
      </c>
      <c r="AD17" s="1">
        <v>300</v>
      </c>
      <c r="AE17">
        <v>13</v>
      </c>
      <c r="AF17">
        <v>484</v>
      </c>
      <c r="AG17">
        <v>104</v>
      </c>
      <c r="AH17">
        <v>25.355277000000001</v>
      </c>
      <c r="AI17">
        <v>28751.1</v>
      </c>
      <c r="AJ17">
        <v>4275.8</v>
      </c>
      <c r="AK17">
        <v>27</v>
      </c>
      <c r="AL17">
        <v>10099</v>
      </c>
      <c r="AM17">
        <v>0.93971284810270717</v>
      </c>
      <c r="AN17" t="s">
        <v>68</v>
      </c>
      <c r="AO17">
        <v>3635.1579999999999</v>
      </c>
      <c r="AP17" t="s">
        <v>412</v>
      </c>
      <c r="AQ17" t="s">
        <v>118</v>
      </c>
      <c r="AR17" t="s">
        <v>119</v>
      </c>
      <c r="AS17" t="s">
        <v>118</v>
      </c>
      <c r="AT17" t="s">
        <v>119</v>
      </c>
      <c r="AU17" t="s">
        <v>193</v>
      </c>
      <c r="AV17" t="s">
        <v>214</v>
      </c>
      <c r="AW17" t="s">
        <v>68</v>
      </c>
      <c r="AX17">
        <v>8006</v>
      </c>
      <c r="AY17" t="s">
        <v>334</v>
      </c>
      <c r="AZ17">
        <v>4</v>
      </c>
      <c r="BA17" t="s">
        <v>286</v>
      </c>
      <c r="BB17">
        <v>2</v>
      </c>
      <c r="BC17">
        <v>1</v>
      </c>
      <c r="BE17" t="s">
        <v>68</v>
      </c>
      <c r="BF17">
        <v>0</v>
      </c>
      <c r="BG17" t="s">
        <v>257</v>
      </c>
      <c r="BI17" t="s">
        <v>118</v>
      </c>
      <c r="BJ17" t="s">
        <v>214</v>
      </c>
      <c r="BK17" t="s">
        <v>68</v>
      </c>
      <c r="BL17">
        <v>0.93971284810270717</v>
      </c>
      <c r="BM17">
        <v>8006</v>
      </c>
      <c r="BN17" t="s">
        <v>119</v>
      </c>
      <c r="BO17" t="s">
        <v>193</v>
      </c>
      <c r="BP17">
        <v>2</v>
      </c>
      <c r="BQ17">
        <v>3858.1849999999999</v>
      </c>
      <c r="BR17">
        <v>2.2433415522639669E-2</v>
      </c>
      <c r="BS17">
        <v>0.31938086670013471</v>
      </c>
      <c r="BT17">
        <v>7.7756769050732408E-2</v>
      </c>
      <c r="BU17">
        <v>16.140999999999998</v>
      </c>
      <c r="BV17">
        <v>0.33694599921984042</v>
      </c>
      <c r="BW17">
        <v>12.544758740184829</v>
      </c>
      <c r="BX17">
        <v>27</v>
      </c>
      <c r="BY17">
        <v>13</v>
      </c>
      <c r="BZ17">
        <v>484</v>
      </c>
    </row>
    <row r="18" spans="1:78" ht="16.5">
      <c r="A18" s="105" t="str">
        <f t="shared" si="1"/>
        <v>영종운수</v>
      </c>
      <c r="B18" s="106" t="str">
        <f t="shared" si="2"/>
        <v>김준영</v>
      </c>
      <c r="C18" s="107" t="str">
        <f t="shared" si="3"/>
        <v>B</v>
      </c>
      <c r="D18" s="108">
        <f t="shared" si="4"/>
        <v>0.91214285714285714</v>
      </c>
      <c r="E18" s="109">
        <f t="shared" si="5"/>
        <v>4999</v>
      </c>
      <c r="F18" s="110" t="str">
        <f t="shared" si="6"/>
        <v>205</v>
      </c>
      <c r="G18" s="111" t="str">
        <f t="shared" si="7"/>
        <v>71바7516</v>
      </c>
      <c r="H18" s="112">
        <f t="shared" si="8"/>
        <v>1</v>
      </c>
      <c r="I18" s="113">
        <f t="shared" si="9"/>
        <v>3993.0680000000002</v>
      </c>
      <c r="J18" s="114">
        <f t="shared" si="10"/>
        <v>3.025200682340971E-2</v>
      </c>
      <c r="K18" s="114">
        <f t="shared" si="11"/>
        <v>0.25348446958062976</v>
      </c>
      <c r="L18" s="114">
        <f t="shared" si="12"/>
        <v>0.13348132313298947</v>
      </c>
      <c r="M18" s="115">
        <f t="shared" si="13"/>
        <v>15.739000000000001</v>
      </c>
      <c r="N18" s="116">
        <f t="shared" si="14"/>
        <v>0.52591140446393603</v>
      </c>
      <c r="O18" s="116">
        <f t="shared" si="15"/>
        <v>10.393011088215877</v>
      </c>
      <c r="P18" s="217">
        <f t="shared" si="16"/>
        <v>26</v>
      </c>
      <c r="Q18" s="218">
        <f t="shared" si="17"/>
        <v>21</v>
      </c>
      <c r="R18" s="218">
        <f t="shared" si="18"/>
        <v>415</v>
      </c>
      <c r="T18">
        <v>526</v>
      </c>
      <c r="U18">
        <v>4999</v>
      </c>
      <c r="V18" t="s">
        <v>413</v>
      </c>
      <c r="W18">
        <v>3993.0680000000002</v>
      </c>
      <c r="X18">
        <v>1563.711</v>
      </c>
      <c r="Y18">
        <v>2.5539999999999998</v>
      </c>
      <c r="Z18">
        <v>15.739000000000001</v>
      </c>
      <c r="AA18">
        <v>164.19356999999999</v>
      </c>
      <c r="AB18">
        <v>4.9671849999999997</v>
      </c>
      <c r="AC18">
        <v>41.620519999999999</v>
      </c>
      <c r="AD18" s="1">
        <v>533</v>
      </c>
      <c r="AE18">
        <v>21</v>
      </c>
      <c r="AF18">
        <v>415</v>
      </c>
      <c r="AG18">
        <v>107</v>
      </c>
      <c r="AH18">
        <v>24.319271000000001</v>
      </c>
      <c r="AI18">
        <v>24961.1</v>
      </c>
      <c r="AJ18">
        <v>4515.2</v>
      </c>
      <c r="AK18">
        <v>26</v>
      </c>
      <c r="AL18">
        <v>7060</v>
      </c>
      <c r="AM18">
        <v>0.91214285714285714</v>
      </c>
      <c r="AN18" t="s">
        <v>68</v>
      </c>
      <c r="AO18">
        <v>3993.0680000000002</v>
      </c>
      <c r="AP18" t="s">
        <v>414</v>
      </c>
      <c r="AQ18" t="s">
        <v>118</v>
      </c>
      <c r="AR18" t="s">
        <v>121</v>
      </c>
      <c r="AS18" t="s">
        <v>118</v>
      </c>
      <c r="AT18" t="s">
        <v>121</v>
      </c>
      <c r="AU18" t="s">
        <v>204</v>
      </c>
      <c r="AV18" t="s">
        <v>413</v>
      </c>
      <c r="AW18" t="s">
        <v>68</v>
      </c>
      <c r="AX18">
        <v>4999</v>
      </c>
      <c r="AY18" t="s">
        <v>356</v>
      </c>
      <c r="AZ18">
        <v>1</v>
      </c>
      <c r="BA18" t="s">
        <v>305</v>
      </c>
      <c r="BB18">
        <v>1</v>
      </c>
      <c r="BC18">
        <v>1</v>
      </c>
      <c r="BE18" t="s">
        <v>332</v>
      </c>
      <c r="BF18" t="s">
        <v>333</v>
      </c>
      <c r="BG18" t="s">
        <v>332</v>
      </c>
      <c r="BI18" t="s">
        <v>118</v>
      </c>
      <c r="BJ18" t="s">
        <v>413</v>
      </c>
      <c r="BK18" t="s">
        <v>68</v>
      </c>
      <c r="BL18">
        <v>0.91214285714285714</v>
      </c>
      <c r="BM18">
        <v>4999</v>
      </c>
      <c r="BN18" t="s">
        <v>121</v>
      </c>
      <c r="BO18" t="s">
        <v>204</v>
      </c>
      <c r="BP18">
        <v>1</v>
      </c>
      <c r="BQ18">
        <v>3993.0680000000002</v>
      </c>
      <c r="BR18">
        <v>3.025200682340971E-2</v>
      </c>
      <c r="BS18">
        <v>0.25348446958062976</v>
      </c>
      <c r="BT18">
        <v>0.13348132313298947</v>
      </c>
      <c r="BU18">
        <v>15.739000000000001</v>
      </c>
      <c r="BV18">
        <v>0.52591140446393603</v>
      </c>
      <c r="BW18">
        <v>10.393011088215877</v>
      </c>
      <c r="BX18">
        <v>26</v>
      </c>
      <c r="BY18">
        <v>21</v>
      </c>
      <c r="BZ18">
        <v>415</v>
      </c>
    </row>
    <row r="19" spans="1:78" ht="16.5">
      <c r="A19" s="122" t="str">
        <f t="shared" si="1"/>
        <v>영종운수</v>
      </c>
      <c r="B19" s="123" t="str">
        <f t="shared" si="2"/>
        <v>김지현</v>
      </c>
      <c r="C19" s="124" t="str">
        <f t="shared" si="3"/>
        <v>B</v>
      </c>
      <c r="D19" s="125">
        <f t="shared" si="4"/>
        <v>0.92846153846153845</v>
      </c>
      <c r="E19" s="126">
        <f t="shared" si="5"/>
        <v>4482</v>
      </c>
      <c r="F19" s="127" t="str">
        <f t="shared" si="6"/>
        <v>203</v>
      </c>
      <c r="G19" s="128" t="str">
        <f t="shared" si="7"/>
        <v>70바2526</v>
      </c>
      <c r="H19" s="129">
        <f t="shared" si="8"/>
        <v>1</v>
      </c>
      <c r="I19" s="130">
        <f t="shared" si="9"/>
        <v>3782.9070000000002</v>
      </c>
      <c r="J19" s="131">
        <f t="shared" si="10"/>
        <v>5.461398300103102E-2</v>
      </c>
      <c r="K19" s="131">
        <f t="shared" si="11"/>
        <v>0.22235986960009824</v>
      </c>
      <c r="L19" s="131">
        <f t="shared" si="12"/>
        <v>0.16918206025154728</v>
      </c>
      <c r="M19" s="132">
        <f t="shared" si="13"/>
        <v>13.773999999999999</v>
      </c>
      <c r="N19" s="133">
        <f t="shared" si="14"/>
        <v>5.2869393828608523E-2</v>
      </c>
      <c r="O19" s="133">
        <f t="shared" si="15"/>
        <v>2.696339085259035</v>
      </c>
      <c r="P19" s="215">
        <f t="shared" si="16"/>
        <v>13</v>
      </c>
      <c r="Q19" s="216">
        <f t="shared" si="17"/>
        <v>2</v>
      </c>
      <c r="R19" s="216">
        <f t="shared" si="18"/>
        <v>102</v>
      </c>
      <c r="T19">
        <v>526</v>
      </c>
      <c r="U19">
        <v>4482</v>
      </c>
      <c r="V19" t="s">
        <v>215</v>
      </c>
      <c r="W19">
        <v>3782.9070000000002</v>
      </c>
      <c r="X19">
        <v>1567.3130000000001</v>
      </c>
      <c r="Y19">
        <v>2.4140000000000001</v>
      </c>
      <c r="Z19">
        <v>13.773999999999999</v>
      </c>
      <c r="AA19">
        <v>169.01883900000001</v>
      </c>
      <c r="AB19">
        <v>9.2307919999999992</v>
      </c>
      <c r="AC19">
        <v>37.583007000000002</v>
      </c>
      <c r="AD19" s="1">
        <v>640</v>
      </c>
      <c r="AE19">
        <v>2</v>
      </c>
      <c r="AF19">
        <v>102</v>
      </c>
      <c r="AG19">
        <v>87</v>
      </c>
      <c r="AH19">
        <v>22.38157</v>
      </c>
      <c r="AI19">
        <v>10725.6</v>
      </c>
      <c r="AJ19">
        <v>30</v>
      </c>
      <c r="AK19">
        <v>13</v>
      </c>
      <c r="AL19">
        <v>1804</v>
      </c>
      <c r="AM19">
        <v>0.92846153846153845</v>
      </c>
      <c r="AN19" t="s">
        <v>68</v>
      </c>
      <c r="AO19">
        <v>3782.9070000000002</v>
      </c>
      <c r="AP19" t="s">
        <v>415</v>
      </c>
      <c r="AQ19" t="s">
        <v>118</v>
      </c>
      <c r="AR19" t="s">
        <v>120</v>
      </c>
      <c r="AS19" t="s">
        <v>118</v>
      </c>
      <c r="AT19" t="s">
        <v>120</v>
      </c>
      <c r="AU19" t="s">
        <v>197</v>
      </c>
      <c r="AV19" t="s">
        <v>215</v>
      </c>
      <c r="AW19" t="s">
        <v>68</v>
      </c>
      <c r="AX19">
        <v>4482</v>
      </c>
      <c r="AY19" t="s">
        <v>353</v>
      </c>
      <c r="AZ19">
        <v>2</v>
      </c>
      <c r="BA19" t="s">
        <v>354</v>
      </c>
      <c r="BB19">
        <v>1</v>
      </c>
      <c r="BC19">
        <v>1</v>
      </c>
      <c r="BE19" t="s">
        <v>68</v>
      </c>
      <c r="BF19">
        <v>0</v>
      </c>
      <c r="BG19" t="s">
        <v>257</v>
      </c>
      <c r="BI19" t="s">
        <v>118</v>
      </c>
      <c r="BJ19" t="s">
        <v>215</v>
      </c>
      <c r="BK19" t="s">
        <v>68</v>
      </c>
      <c r="BL19">
        <v>0.92846153846153845</v>
      </c>
      <c r="BM19">
        <v>4482</v>
      </c>
      <c r="BN19" t="s">
        <v>120</v>
      </c>
      <c r="BO19" t="s">
        <v>197</v>
      </c>
      <c r="BP19">
        <v>1</v>
      </c>
      <c r="BQ19">
        <v>3782.9070000000002</v>
      </c>
      <c r="BR19">
        <v>5.461398300103102E-2</v>
      </c>
      <c r="BS19">
        <v>0.22235986960009824</v>
      </c>
      <c r="BT19">
        <v>0.16918206025154728</v>
      </c>
      <c r="BU19">
        <v>13.773999999999999</v>
      </c>
      <c r="BV19">
        <v>5.2869393828608523E-2</v>
      </c>
      <c r="BW19">
        <v>2.696339085259035</v>
      </c>
      <c r="BX19">
        <v>13</v>
      </c>
      <c r="BY19">
        <v>2</v>
      </c>
      <c r="BZ19">
        <v>102</v>
      </c>
    </row>
    <row r="20" spans="1:78" ht="16.5">
      <c r="A20" s="105" t="str">
        <f t="shared" si="1"/>
        <v>영종운수</v>
      </c>
      <c r="B20" s="106" t="str">
        <f t="shared" si="2"/>
        <v>김지훈</v>
      </c>
      <c r="C20" s="107" t="str">
        <f t="shared" si="3"/>
        <v>D</v>
      </c>
      <c r="D20" s="108">
        <f t="shared" si="4"/>
        <v>0.82345523165365087</v>
      </c>
      <c r="E20" s="109">
        <f t="shared" si="5"/>
        <v>5504</v>
      </c>
      <c r="F20" s="110" t="str">
        <f t="shared" si="6"/>
        <v>203</v>
      </c>
      <c r="G20" s="111" t="str">
        <f t="shared" si="7"/>
        <v>70바2212</v>
      </c>
      <c r="H20" s="112">
        <f t="shared" si="8"/>
        <v>5</v>
      </c>
      <c r="I20" s="113">
        <f t="shared" si="9"/>
        <v>2939.9569999999999</v>
      </c>
      <c r="J20" s="114">
        <f t="shared" si="10"/>
        <v>1.480955475674875E-2</v>
      </c>
      <c r="K20" s="114">
        <f t="shared" si="11"/>
        <v>0.27894184464291116</v>
      </c>
      <c r="L20" s="114">
        <f t="shared" si="12"/>
        <v>6.2585949386334563E-2</v>
      </c>
      <c r="M20" s="115">
        <f t="shared" si="13"/>
        <v>14.833</v>
      </c>
      <c r="N20" s="116">
        <f t="shared" si="14"/>
        <v>3.4014102927355738E-2</v>
      </c>
      <c r="O20" s="116">
        <f t="shared" si="15"/>
        <v>5.1021154391033612</v>
      </c>
      <c r="P20" s="217">
        <f t="shared" si="16"/>
        <v>9</v>
      </c>
      <c r="Q20" s="218">
        <f t="shared" si="17"/>
        <v>1</v>
      </c>
      <c r="R20" s="218">
        <f t="shared" si="18"/>
        <v>150</v>
      </c>
      <c r="T20">
        <v>526</v>
      </c>
      <c r="U20">
        <v>5504</v>
      </c>
      <c r="V20" t="s">
        <v>255</v>
      </c>
      <c r="W20">
        <v>2939.9569999999999</v>
      </c>
      <c r="X20">
        <v>1436.99</v>
      </c>
      <c r="Y20">
        <v>2.0459999999999998</v>
      </c>
      <c r="Z20">
        <v>14.833</v>
      </c>
      <c r="AA20">
        <v>135.19636700000001</v>
      </c>
      <c r="AB20">
        <v>2.0021979999999999</v>
      </c>
      <c r="AC20">
        <v>37.711924000000003</v>
      </c>
      <c r="AD20" s="1">
        <v>184</v>
      </c>
      <c r="AE20">
        <v>1</v>
      </c>
      <c r="AF20">
        <v>150</v>
      </c>
      <c r="AG20">
        <v>105</v>
      </c>
      <c r="AH20">
        <v>21.745827999999999</v>
      </c>
      <c r="AI20">
        <v>16562.7</v>
      </c>
      <c r="AJ20">
        <v>3171.3</v>
      </c>
      <c r="AK20">
        <v>9</v>
      </c>
      <c r="AL20">
        <v>1309</v>
      </c>
      <c r="AM20">
        <v>0.82345523165365087</v>
      </c>
      <c r="AN20" t="s">
        <v>67</v>
      </c>
      <c r="AO20">
        <v>978.98299999999995</v>
      </c>
      <c r="AP20" t="s">
        <v>416</v>
      </c>
      <c r="AQ20" t="s">
        <v>118</v>
      </c>
      <c r="AR20" t="s">
        <v>120</v>
      </c>
      <c r="AS20" t="s">
        <v>118</v>
      </c>
      <c r="AT20" t="s">
        <v>120</v>
      </c>
      <c r="AU20" t="s">
        <v>194</v>
      </c>
      <c r="AV20" t="s">
        <v>255</v>
      </c>
      <c r="AW20" t="s">
        <v>67</v>
      </c>
      <c r="AX20">
        <v>5504</v>
      </c>
      <c r="AY20" t="s">
        <v>339</v>
      </c>
      <c r="AZ20">
        <v>3</v>
      </c>
      <c r="BA20" t="s">
        <v>290</v>
      </c>
      <c r="BB20">
        <v>5</v>
      </c>
      <c r="BC20">
        <v>1</v>
      </c>
      <c r="BE20" t="s">
        <v>70</v>
      </c>
      <c r="BF20">
        <v>1</v>
      </c>
      <c r="BG20" t="s">
        <v>285</v>
      </c>
      <c r="BI20" t="s">
        <v>118</v>
      </c>
      <c r="BJ20" t="s">
        <v>255</v>
      </c>
      <c r="BK20" t="s">
        <v>67</v>
      </c>
      <c r="BL20">
        <v>0.82345523165365087</v>
      </c>
      <c r="BM20">
        <v>5504</v>
      </c>
      <c r="BN20" t="s">
        <v>120</v>
      </c>
      <c r="BO20" t="s">
        <v>194</v>
      </c>
      <c r="BP20">
        <v>5</v>
      </c>
      <c r="BQ20">
        <v>2939.9569999999999</v>
      </c>
      <c r="BR20">
        <v>1.480955475674875E-2</v>
      </c>
      <c r="BS20">
        <v>0.27894184464291116</v>
      </c>
      <c r="BT20">
        <v>6.2585949386334563E-2</v>
      </c>
      <c r="BU20">
        <v>14.833</v>
      </c>
      <c r="BV20">
        <v>3.4014102927355738E-2</v>
      </c>
      <c r="BW20">
        <v>5.1021154391033612</v>
      </c>
      <c r="BX20">
        <v>9</v>
      </c>
      <c r="BY20">
        <v>1</v>
      </c>
      <c r="BZ20">
        <v>150</v>
      </c>
    </row>
    <row r="21" spans="1:78" ht="16.5">
      <c r="A21" s="122" t="str">
        <f t="shared" si="1"/>
        <v>영종운수</v>
      </c>
      <c r="B21" s="123" t="str">
        <f t="shared" si="2"/>
        <v>김진호</v>
      </c>
      <c r="C21" s="124" t="str">
        <f t="shared" si="3"/>
        <v>S</v>
      </c>
      <c r="D21" s="125">
        <f t="shared" si="4"/>
        <v>1.0282480203368674</v>
      </c>
      <c r="E21" s="126">
        <f t="shared" si="5"/>
        <v>9299</v>
      </c>
      <c r="F21" s="127" t="str">
        <f t="shared" si="6"/>
        <v>202</v>
      </c>
      <c r="G21" s="128" t="str">
        <f t="shared" si="7"/>
        <v>73아1256</v>
      </c>
      <c r="H21" s="129">
        <f t="shared" si="8"/>
        <v>4</v>
      </c>
      <c r="I21" s="130">
        <f t="shared" si="9"/>
        <v>4454.7780000000002</v>
      </c>
      <c r="J21" s="131">
        <f t="shared" si="10"/>
        <v>1.3263181858887283E-2</v>
      </c>
      <c r="K21" s="131">
        <f t="shared" si="11"/>
        <v>0.23390441829758182</v>
      </c>
      <c r="L21" s="131">
        <f t="shared" si="12"/>
        <v>0.10123961283817061</v>
      </c>
      <c r="M21" s="132">
        <f t="shared" si="13"/>
        <v>8.1639999999999997</v>
      </c>
      <c r="N21" s="133">
        <f t="shared" si="14"/>
        <v>6.734342317394941E-2</v>
      </c>
      <c r="O21" s="133">
        <f t="shared" si="15"/>
        <v>4.691591814451809</v>
      </c>
      <c r="P21" s="215">
        <f t="shared" si="16"/>
        <v>2</v>
      </c>
      <c r="Q21" s="216">
        <f t="shared" si="17"/>
        <v>3</v>
      </c>
      <c r="R21" s="216">
        <f t="shared" si="18"/>
        <v>209</v>
      </c>
      <c r="T21">
        <v>526</v>
      </c>
      <c r="U21">
        <v>9299</v>
      </c>
      <c r="V21" t="s">
        <v>216</v>
      </c>
      <c r="W21">
        <v>4454.7780000000002</v>
      </c>
      <c r="X21">
        <v>1493.26</v>
      </c>
      <c r="Y21">
        <v>2.9830000000000001</v>
      </c>
      <c r="Z21">
        <v>8.1639999999999997</v>
      </c>
      <c r="AA21">
        <v>164.84272200000001</v>
      </c>
      <c r="AB21">
        <v>2.1863389999999998</v>
      </c>
      <c r="AC21">
        <v>38.557440999999997</v>
      </c>
      <c r="AD21" s="1">
        <v>451</v>
      </c>
      <c r="AE21">
        <v>3</v>
      </c>
      <c r="AF21">
        <v>209</v>
      </c>
      <c r="AG21">
        <v>100</v>
      </c>
      <c r="AH21">
        <v>27.024414</v>
      </c>
      <c r="AI21">
        <v>17294</v>
      </c>
      <c r="AJ21">
        <v>1435.8</v>
      </c>
      <c r="AK21">
        <v>2</v>
      </c>
      <c r="AL21">
        <v>554</v>
      </c>
      <c r="AM21">
        <v>1.0282480203368674</v>
      </c>
      <c r="AN21" t="s">
        <v>71</v>
      </c>
      <c r="AO21">
        <v>3829.078</v>
      </c>
      <c r="AP21" t="s">
        <v>417</v>
      </c>
      <c r="AQ21" t="s">
        <v>118</v>
      </c>
      <c r="AR21" t="s">
        <v>119</v>
      </c>
      <c r="AS21" t="s">
        <v>118</v>
      </c>
      <c r="AT21" t="s">
        <v>119</v>
      </c>
      <c r="AU21" t="s">
        <v>189</v>
      </c>
      <c r="AV21" t="s">
        <v>216</v>
      </c>
      <c r="AW21" t="s">
        <v>71</v>
      </c>
      <c r="AX21">
        <v>9299</v>
      </c>
      <c r="AY21" t="s">
        <v>343</v>
      </c>
      <c r="AZ21">
        <v>8</v>
      </c>
      <c r="BA21" t="s">
        <v>373</v>
      </c>
      <c r="BB21">
        <v>4</v>
      </c>
      <c r="BC21">
        <v>1</v>
      </c>
      <c r="BE21" t="s">
        <v>71</v>
      </c>
      <c r="BF21">
        <v>0</v>
      </c>
      <c r="BG21" t="s">
        <v>257</v>
      </c>
      <c r="BI21" t="s">
        <v>118</v>
      </c>
      <c r="BJ21" t="s">
        <v>216</v>
      </c>
      <c r="BK21" t="s">
        <v>71</v>
      </c>
      <c r="BL21">
        <v>1.0282480203368674</v>
      </c>
      <c r="BM21">
        <v>9299</v>
      </c>
      <c r="BN21" t="s">
        <v>119</v>
      </c>
      <c r="BO21" t="s">
        <v>189</v>
      </c>
      <c r="BP21">
        <v>4</v>
      </c>
      <c r="BQ21">
        <v>4454.7780000000002</v>
      </c>
      <c r="BR21">
        <v>1.3263181858887283E-2</v>
      </c>
      <c r="BS21">
        <v>0.23390441829758182</v>
      </c>
      <c r="BT21">
        <v>0.10123961283817061</v>
      </c>
      <c r="BU21">
        <v>8.1639999999999997</v>
      </c>
      <c r="BV21">
        <v>6.734342317394941E-2</v>
      </c>
      <c r="BW21">
        <v>4.691591814451809</v>
      </c>
      <c r="BX21">
        <v>2</v>
      </c>
      <c r="BY21">
        <v>3</v>
      </c>
      <c r="BZ21">
        <v>209</v>
      </c>
    </row>
    <row r="22" spans="1:78" ht="16.5">
      <c r="A22" s="105" t="str">
        <f t="shared" si="1"/>
        <v>영종운수</v>
      </c>
      <c r="B22" s="106" t="str">
        <f t="shared" si="2"/>
        <v>김태경</v>
      </c>
      <c r="C22" s="107" t="str">
        <f t="shared" si="3"/>
        <v>B</v>
      </c>
      <c r="D22" s="108">
        <f t="shared" si="4"/>
        <v>0.94991578879279981</v>
      </c>
      <c r="E22" s="109">
        <f t="shared" si="5"/>
        <v>1149</v>
      </c>
      <c r="F22" s="110" t="str">
        <f t="shared" si="6"/>
        <v>e음16</v>
      </c>
      <c r="G22" s="111" t="str">
        <f t="shared" si="7"/>
        <v>73아9159</v>
      </c>
      <c r="H22" s="112">
        <f t="shared" si="8"/>
        <v>3</v>
      </c>
      <c r="I22" s="113">
        <f t="shared" si="9"/>
        <v>1823.173</v>
      </c>
      <c r="J22" s="114">
        <f t="shared" si="10"/>
        <v>3.027105360028284E-2</v>
      </c>
      <c r="K22" s="114">
        <f t="shared" si="11"/>
        <v>0.31224016311948483</v>
      </c>
      <c r="L22" s="114">
        <f t="shared" si="12"/>
        <v>0.16180581875664021</v>
      </c>
      <c r="M22" s="115">
        <f t="shared" si="13"/>
        <v>5.8049999999999997</v>
      </c>
      <c r="N22" s="116">
        <f t="shared" si="14"/>
        <v>0</v>
      </c>
      <c r="O22" s="116">
        <f t="shared" si="15"/>
        <v>2.9070197946108243</v>
      </c>
      <c r="P22" s="217">
        <f t="shared" si="16"/>
        <v>35</v>
      </c>
      <c r="Q22" s="218">
        <f t="shared" si="17"/>
        <v>0</v>
      </c>
      <c r="R22" s="218">
        <f t="shared" si="18"/>
        <v>53</v>
      </c>
      <c r="T22">
        <v>526</v>
      </c>
      <c r="U22">
        <v>1149</v>
      </c>
      <c r="V22" t="s">
        <v>418</v>
      </c>
      <c r="W22">
        <v>1823.173</v>
      </c>
      <c r="X22">
        <v>588.64599999999996</v>
      </c>
      <c r="Y22">
        <v>3.097</v>
      </c>
      <c r="Z22">
        <v>5.8049999999999997</v>
      </c>
      <c r="AA22">
        <v>97.553030000000007</v>
      </c>
      <c r="AB22">
        <v>2.953033</v>
      </c>
      <c r="AC22">
        <v>30.459973999999999</v>
      </c>
      <c r="AD22" s="1">
        <v>295</v>
      </c>
      <c r="AE22">
        <v>0</v>
      </c>
      <c r="AF22">
        <v>53</v>
      </c>
      <c r="AG22">
        <v>78</v>
      </c>
      <c r="AH22">
        <v>18.689045</v>
      </c>
      <c r="AI22">
        <v>2450.6</v>
      </c>
      <c r="AJ22">
        <v>0</v>
      </c>
      <c r="AK22">
        <v>35</v>
      </c>
      <c r="AL22">
        <v>7549</v>
      </c>
      <c r="AM22">
        <v>0.94991578879279981</v>
      </c>
      <c r="AN22" t="s">
        <v>68</v>
      </c>
      <c r="AO22">
        <v>643.89400000000001</v>
      </c>
      <c r="AP22" t="s">
        <v>419</v>
      </c>
      <c r="AQ22" t="s">
        <v>118</v>
      </c>
      <c r="AR22" t="s">
        <v>295</v>
      </c>
      <c r="AS22" t="s">
        <v>118</v>
      </c>
      <c r="AT22" t="s">
        <v>295</v>
      </c>
      <c r="AU22" t="s">
        <v>293</v>
      </c>
      <c r="AV22" t="s">
        <v>418</v>
      </c>
      <c r="AW22" t="s">
        <v>68</v>
      </c>
      <c r="AX22">
        <v>1149</v>
      </c>
      <c r="AY22" t="s">
        <v>336</v>
      </c>
      <c r="AZ22">
        <v>1</v>
      </c>
      <c r="BA22" t="s">
        <v>337</v>
      </c>
      <c r="BB22">
        <v>3</v>
      </c>
      <c r="BC22">
        <v>1</v>
      </c>
      <c r="BE22" t="s">
        <v>332</v>
      </c>
      <c r="BF22" t="s">
        <v>333</v>
      </c>
      <c r="BG22" t="s">
        <v>332</v>
      </c>
      <c r="BI22" t="s">
        <v>118</v>
      </c>
      <c r="BJ22" t="s">
        <v>418</v>
      </c>
      <c r="BK22" t="s">
        <v>68</v>
      </c>
      <c r="BL22">
        <v>0.94991578879279981</v>
      </c>
      <c r="BM22">
        <v>1149</v>
      </c>
      <c r="BN22" t="s">
        <v>295</v>
      </c>
      <c r="BO22" t="s">
        <v>293</v>
      </c>
      <c r="BP22">
        <v>3</v>
      </c>
      <c r="BQ22">
        <v>1823.173</v>
      </c>
      <c r="BR22">
        <v>3.027105360028284E-2</v>
      </c>
      <c r="BS22">
        <v>0.31224016311948483</v>
      </c>
      <c r="BT22">
        <v>0.16180581875664021</v>
      </c>
      <c r="BU22">
        <v>5.8049999999999997</v>
      </c>
      <c r="BV22">
        <v>0</v>
      </c>
      <c r="BW22">
        <v>2.9070197946108243</v>
      </c>
      <c r="BX22">
        <v>35</v>
      </c>
      <c r="BY22">
        <v>0</v>
      </c>
      <c r="BZ22">
        <v>53</v>
      </c>
    </row>
    <row r="23" spans="1:78" ht="16.5">
      <c r="A23" s="122" t="str">
        <f t="shared" si="1"/>
        <v>영종운수</v>
      </c>
      <c r="B23" s="123" t="str">
        <f t="shared" si="2"/>
        <v>김홍철</v>
      </c>
      <c r="C23" s="124" t="str">
        <f t="shared" si="3"/>
        <v>S</v>
      </c>
      <c r="D23" s="125">
        <f t="shared" si="4"/>
        <v>1.0834237467983938</v>
      </c>
      <c r="E23" s="126">
        <f t="shared" si="5"/>
        <v>288</v>
      </c>
      <c r="F23" s="127" t="str">
        <f t="shared" si="6"/>
        <v>202</v>
      </c>
      <c r="G23" s="128" t="str">
        <f t="shared" si="7"/>
        <v>71바7511</v>
      </c>
      <c r="H23" s="129">
        <f t="shared" si="8"/>
        <v>2</v>
      </c>
      <c r="I23" s="130">
        <f t="shared" si="9"/>
        <v>4321.1009999999997</v>
      </c>
      <c r="J23" s="131">
        <f t="shared" si="10"/>
        <v>1.0634835190328344E-2</v>
      </c>
      <c r="K23" s="131">
        <f t="shared" si="11"/>
        <v>0.28144764075601986</v>
      </c>
      <c r="L23" s="131">
        <f t="shared" si="12"/>
        <v>0.1494989355722072</v>
      </c>
      <c r="M23" s="132">
        <f t="shared" si="13"/>
        <v>12.965999999999999</v>
      </c>
      <c r="N23" s="133">
        <f t="shared" si="14"/>
        <v>4.628450017715393E-2</v>
      </c>
      <c r="O23" s="133">
        <f t="shared" si="15"/>
        <v>2.684501010274928</v>
      </c>
      <c r="P23" s="215">
        <f t="shared" si="16"/>
        <v>5</v>
      </c>
      <c r="Q23" s="216">
        <f t="shared" si="17"/>
        <v>2</v>
      </c>
      <c r="R23" s="216">
        <f t="shared" si="18"/>
        <v>116</v>
      </c>
      <c r="T23">
        <v>526</v>
      </c>
      <c r="U23">
        <v>288</v>
      </c>
      <c r="V23" t="s">
        <v>217</v>
      </c>
      <c r="W23">
        <v>4330.0150000000003</v>
      </c>
      <c r="X23">
        <v>1427.0630000000001</v>
      </c>
      <c r="Y23">
        <v>3.0339999999999998</v>
      </c>
      <c r="Z23">
        <v>12.965999999999999</v>
      </c>
      <c r="AA23">
        <v>166.43107000000001</v>
      </c>
      <c r="AB23">
        <v>1.7699670000000001</v>
      </c>
      <c r="AC23">
        <v>46.841631999999997</v>
      </c>
      <c r="AD23" s="1">
        <v>646</v>
      </c>
      <c r="AE23">
        <v>2</v>
      </c>
      <c r="AF23">
        <v>116</v>
      </c>
      <c r="AG23">
        <v>100</v>
      </c>
      <c r="AH23">
        <v>26.016866</v>
      </c>
      <c r="AI23">
        <v>35792.1</v>
      </c>
      <c r="AJ23">
        <v>2779.5</v>
      </c>
      <c r="AK23">
        <v>5</v>
      </c>
      <c r="AL23">
        <v>1560</v>
      </c>
      <c r="AM23">
        <v>1.0834237467983938</v>
      </c>
      <c r="AN23" t="s">
        <v>71</v>
      </c>
      <c r="AO23">
        <v>4210.0479999999998</v>
      </c>
      <c r="AP23" t="s">
        <v>420</v>
      </c>
      <c r="AQ23" t="s">
        <v>118</v>
      </c>
      <c r="AR23" t="s">
        <v>119</v>
      </c>
      <c r="AS23" t="s">
        <v>118</v>
      </c>
      <c r="AT23" t="s">
        <v>119</v>
      </c>
      <c r="AU23" t="s">
        <v>180</v>
      </c>
      <c r="AV23" t="s">
        <v>217</v>
      </c>
      <c r="AW23" t="s">
        <v>71</v>
      </c>
      <c r="AX23">
        <v>288</v>
      </c>
      <c r="AY23" t="s">
        <v>343</v>
      </c>
      <c r="AZ23">
        <v>3</v>
      </c>
      <c r="BA23" t="s">
        <v>348</v>
      </c>
      <c r="BB23">
        <v>2</v>
      </c>
      <c r="BC23">
        <v>1</v>
      </c>
      <c r="BE23" t="s">
        <v>71</v>
      </c>
      <c r="BF23">
        <v>0</v>
      </c>
      <c r="BG23" t="s">
        <v>257</v>
      </c>
      <c r="BI23" t="s">
        <v>118</v>
      </c>
      <c r="BJ23" t="s">
        <v>217</v>
      </c>
      <c r="BK23" t="s">
        <v>71</v>
      </c>
      <c r="BL23">
        <v>1.0834237467983938</v>
      </c>
      <c r="BM23">
        <v>288</v>
      </c>
      <c r="BN23" t="s">
        <v>119</v>
      </c>
      <c r="BO23" t="s">
        <v>180</v>
      </c>
      <c r="BP23">
        <v>2</v>
      </c>
      <c r="BQ23">
        <v>4321.1009999999997</v>
      </c>
      <c r="BR23">
        <v>1.0634835190328344E-2</v>
      </c>
      <c r="BS23">
        <v>0.28144764075601986</v>
      </c>
      <c r="BT23">
        <v>0.14919116908370986</v>
      </c>
      <c r="BU23">
        <v>12.965999999999999</v>
      </c>
      <c r="BV23">
        <v>4.628450017715393E-2</v>
      </c>
      <c r="BW23">
        <v>2.684501010274928</v>
      </c>
      <c r="BX23">
        <v>5</v>
      </c>
      <c r="BY23">
        <v>2</v>
      </c>
      <c r="BZ23">
        <v>116</v>
      </c>
    </row>
    <row r="24" spans="1:78" ht="16.5">
      <c r="A24" s="105" t="str">
        <f t="shared" si="1"/>
        <v>영종운수</v>
      </c>
      <c r="B24" s="106" t="str">
        <f t="shared" si="2"/>
        <v>남도관</v>
      </c>
      <c r="C24" s="107" t="str">
        <f t="shared" si="3"/>
        <v>F</v>
      </c>
      <c r="D24" s="108">
        <f t="shared" si="4"/>
        <v>0.73766666666666669</v>
      </c>
      <c r="E24" s="109">
        <f t="shared" si="5"/>
        <v>2983</v>
      </c>
      <c r="F24" s="110" t="str">
        <f t="shared" si="6"/>
        <v>202</v>
      </c>
      <c r="G24" s="111" t="str">
        <f t="shared" si="7"/>
        <v>70바2259</v>
      </c>
      <c r="H24" s="112">
        <f t="shared" si="8"/>
        <v>1</v>
      </c>
      <c r="I24" s="113">
        <f t="shared" si="9"/>
        <v>3863.9859999999999</v>
      </c>
      <c r="J24" s="114">
        <f t="shared" si="10"/>
        <v>3.0277031793875791E-2</v>
      </c>
      <c r="K24" s="114">
        <f t="shared" si="11"/>
        <v>0.36210450780403408</v>
      </c>
      <c r="L24" s="114">
        <f t="shared" si="12"/>
        <v>8.98036380048996E-2</v>
      </c>
      <c r="M24" s="115">
        <f t="shared" si="13"/>
        <v>15.564</v>
      </c>
      <c r="N24" s="116" t="str">
        <f t="shared" si="14"/>
        <v>-</v>
      </c>
      <c r="O24" s="116" t="str">
        <f t="shared" si="15"/>
        <v>-</v>
      </c>
      <c r="P24" s="217">
        <f t="shared" si="16"/>
        <v>14</v>
      </c>
      <c r="Q24" s="218">
        <f t="shared" si="17"/>
        <v>4370</v>
      </c>
      <c r="R24" s="218">
        <f t="shared" si="18"/>
        <v>1483</v>
      </c>
      <c r="T24">
        <v>526</v>
      </c>
      <c r="U24">
        <v>2983</v>
      </c>
      <c r="V24" t="s">
        <v>282</v>
      </c>
      <c r="W24">
        <v>3863.9859999999999</v>
      </c>
      <c r="X24">
        <v>1745.819</v>
      </c>
      <c r="Y24">
        <v>2.2130000000000001</v>
      </c>
      <c r="Z24">
        <v>15.564</v>
      </c>
      <c r="AA24">
        <v>175.728025</v>
      </c>
      <c r="AB24">
        <v>5.3205229999999997</v>
      </c>
      <c r="AC24">
        <v>63.631909999999998</v>
      </c>
      <c r="AD24" s="1">
        <v>347</v>
      </c>
      <c r="AE24">
        <v>4370</v>
      </c>
      <c r="AF24">
        <v>1483</v>
      </c>
      <c r="AG24">
        <v>130</v>
      </c>
      <c r="AH24">
        <v>21.988444000000001</v>
      </c>
      <c r="AI24">
        <v>32711</v>
      </c>
      <c r="AJ24">
        <v>2125.8000000000002</v>
      </c>
      <c r="AK24">
        <v>14</v>
      </c>
      <c r="AL24">
        <v>2453</v>
      </c>
      <c r="AM24">
        <v>0.73766666666666669</v>
      </c>
      <c r="AN24" t="s">
        <v>70</v>
      </c>
      <c r="AO24">
        <v>3863.9859999999999</v>
      </c>
      <c r="AP24" t="s">
        <v>421</v>
      </c>
      <c r="AQ24" t="s">
        <v>118</v>
      </c>
      <c r="AR24" t="s">
        <v>119</v>
      </c>
      <c r="AS24" t="s">
        <v>118</v>
      </c>
      <c r="AT24" t="s">
        <v>119</v>
      </c>
      <c r="AU24" t="s">
        <v>176</v>
      </c>
      <c r="AV24" t="s">
        <v>282</v>
      </c>
      <c r="AW24" t="s">
        <v>70</v>
      </c>
      <c r="AX24">
        <v>2983</v>
      </c>
      <c r="AY24" t="s">
        <v>340</v>
      </c>
      <c r="AZ24">
        <v>5</v>
      </c>
      <c r="BA24" t="s">
        <v>374</v>
      </c>
      <c r="BB24">
        <v>1</v>
      </c>
      <c r="BC24">
        <v>1</v>
      </c>
      <c r="BE24" t="s">
        <v>70</v>
      </c>
      <c r="BF24">
        <v>0</v>
      </c>
      <c r="BG24" t="s">
        <v>257</v>
      </c>
      <c r="BI24" t="s">
        <v>118</v>
      </c>
      <c r="BJ24" t="s">
        <v>282</v>
      </c>
      <c r="BK24" t="s">
        <v>70</v>
      </c>
      <c r="BL24">
        <v>0.73766666666666669</v>
      </c>
      <c r="BM24">
        <v>2983</v>
      </c>
      <c r="BN24" t="s">
        <v>119</v>
      </c>
      <c r="BO24" t="s">
        <v>176</v>
      </c>
      <c r="BP24">
        <v>1</v>
      </c>
      <c r="BQ24">
        <v>3863.9859999999999</v>
      </c>
      <c r="BR24">
        <v>3.0277031793875791E-2</v>
      </c>
      <c r="BS24">
        <v>0.36210450780403408</v>
      </c>
      <c r="BT24">
        <v>8.98036380048996E-2</v>
      </c>
      <c r="BU24">
        <v>15.564</v>
      </c>
      <c r="BV24" t="s">
        <v>338</v>
      </c>
      <c r="BW24" t="s">
        <v>338</v>
      </c>
      <c r="BX24">
        <v>14</v>
      </c>
      <c r="BY24">
        <v>4370</v>
      </c>
      <c r="BZ24">
        <v>1483</v>
      </c>
    </row>
    <row r="25" spans="1:78" ht="16.5">
      <c r="A25" s="122" t="str">
        <f t="shared" si="1"/>
        <v>영종운수</v>
      </c>
      <c r="B25" s="123" t="str">
        <f t="shared" si="2"/>
        <v>남정수</v>
      </c>
      <c r="C25" s="124" t="str">
        <f t="shared" si="3"/>
        <v>B</v>
      </c>
      <c r="D25" s="125">
        <f t="shared" si="4"/>
        <v>0.91697961929540872</v>
      </c>
      <c r="E25" s="126">
        <f t="shared" si="5"/>
        <v>7469</v>
      </c>
      <c r="F25" s="127" t="str">
        <f t="shared" si="6"/>
        <v>222</v>
      </c>
      <c r="G25" s="128" t="str">
        <f t="shared" si="7"/>
        <v>73아1209</v>
      </c>
      <c r="H25" s="129">
        <f t="shared" si="8"/>
        <v>3</v>
      </c>
      <c r="I25" s="130">
        <f t="shared" si="9"/>
        <v>727.60500000000002</v>
      </c>
      <c r="J25" s="131">
        <f t="shared" si="10"/>
        <v>2.3925605518814893E-2</v>
      </c>
      <c r="K25" s="131">
        <f t="shared" si="11"/>
        <v>0.18695211310367349</v>
      </c>
      <c r="L25" s="131">
        <f t="shared" si="12"/>
        <v>0.13193972004040655</v>
      </c>
      <c r="M25" s="132">
        <f t="shared" si="13"/>
        <v>11.321999999999999</v>
      </c>
      <c r="N25" s="133">
        <f t="shared" si="14"/>
        <v>0</v>
      </c>
      <c r="O25" s="133">
        <f t="shared" si="15"/>
        <v>2.886181375883893</v>
      </c>
      <c r="P25" s="215">
        <f t="shared" si="16"/>
        <v>1</v>
      </c>
      <c r="Q25" s="216">
        <f t="shared" si="17"/>
        <v>0</v>
      </c>
      <c r="R25" s="216">
        <f t="shared" si="18"/>
        <v>21</v>
      </c>
      <c r="T25">
        <v>526</v>
      </c>
      <c r="U25">
        <v>7469</v>
      </c>
      <c r="V25" t="s">
        <v>310</v>
      </c>
      <c r="W25">
        <v>727.60500000000002</v>
      </c>
      <c r="X25">
        <v>313.50700000000001</v>
      </c>
      <c r="Y25">
        <v>2.3210000000000002</v>
      </c>
      <c r="Z25">
        <v>11.321999999999999</v>
      </c>
      <c r="AA25">
        <v>28.246934</v>
      </c>
      <c r="AB25">
        <v>0.67582500000000001</v>
      </c>
      <c r="AC25">
        <v>5.280824</v>
      </c>
      <c r="AD25" s="1">
        <v>96</v>
      </c>
      <c r="AE25">
        <v>0</v>
      </c>
      <c r="AF25">
        <v>21</v>
      </c>
      <c r="AG25">
        <v>98</v>
      </c>
      <c r="AH25">
        <v>25.758724000000001</v>
      </c>
      <c r="AI25">
        <v>4586.6000000000004</v>
      </c>
      <c r="AJ25">
        <v>374.4</v>
      </c>
      <c r="AK25">
        <v>1</v>
      </c>
      <c r="AL25">
        <v>155</v>
      </c>
      <c r="AM25">
        <v>0.91697961929540872</v>
      </c>
      <c r="AN25" t="s">
        <v>68</v>
      </c>
      <c r="AO25">
        <v>364.51</v>
      </c>
      <c r="AP25" t="s">
        <v>422</v>
      </c>
      <c r="AQ25" t="s">
        <v>118</v>
      </c>
      <c r="AR25" t="s">
        <v>122</v>
      </c>
      <c r="AS25" t="s">
        <v>118</v>
      </c>
      <c r="AT25" t="s">
        <v>122</v>
      </c>
      <c r="AU25" t="s">
        <v>205</v>
      </c>
      <c r="AV25" t="s">
        <v>310</v>
      </c>
      <c r="AW25" t="s">
        <v>68</v>
      </c>
      <c r="AX25">
        <v>7469</v>
      </c>
      <c r="AY25" t="s">
        <v>408</v>
      </c>
      <c r="AZ25">
        <v>2</v>
      </c>
      <c r="BA25" t="s">
        <v>423</v>
      </c>
      <c r="BB25">
        <v>3</v>
      </c>
      <c r="BC25">
        <v>1</v>
      </c>
      <c r="BE25" t="s">
        <v>68</v>
      </c>
      <c r="BF25">
        <v>0</v>
      </c>
      <c r="BG25" t="s">
        <v>257</v>
      </c>
      <c r="BI25" t="s">
        <v>118</v>
      </c>
      <c r="BJ25" t="s">
        <v>310</v>
      </c>
      <c r="BK25" t="s">
        <v>68</v>
      </c>
      <c r="BL25">
        <v>0.91697961929540872</v>
      </c>
      <c r="BM25">
        <v>7469</v>
      </c>
      <c r="BN25" t="s">
        <v>122</v>
      </c>
      <c r="BO25" t="s">
        <v>205</v>
      </c>
      <c r="BP25">
        <v>3</v>
      </c>
      <c r="BQ25">
        <v>727.60500000000002</v>
      </c>
      <c r="BR25">
        <v>2.3925605518814893E-2</v>
      </c>
      <c r="BS25">
        <v>0.18695211310367349</v>
      </c>
      <c r="BT25">
        <v>0.13193972004040655</v>
      </c>
      <c r="BU25">
        <v>11.321999999999999</v>
      </c>
      <c r="BV25">
        <v>0</v>
      </c>
      <c r="BW25">
        <v>2.886181375883893</v>
      </c>
      <c r="BX25">
        <v>1</v>
      </c>
      <c r="BY25">
        <v>0</v>
      </c>
      <c r="BZ25">
        <v>21</v>
      </c>
    </row>
    <row r="26" spans="1:78" ht="16.5">
      <c r="A26" s="105" t="str">
        <f t="shared" si="1"/>
        <v>영종운수</v>
      </c>
      <c r="B26" s="106" t="str">
        <f t="shared" si="2"/>
        <v>노형준</v>
      </c>
      <c r="C26" s="107" t="str">
        <f t="shared" si="3"/>
        <v>F</v>
      </c>
      <c r="D26" s="108">
        <f t="shared" si="4"/>
        <v>0.76535714285714285</v>
      </c>
      <c r="E26" s="109">
        <f t="shared" si="5"/>
        <v>2000</v>
      </c>
      <c r="F26" s="110" t="str">
        <f t="shared" si="6"/>
        <v>203</v>
      </c>
      <c r="G26" s="111" t="str">
        <f t="shared" si="7"/>
        <v>70바2269</v>
      </c>
      <c r="H26" s="112">
        <f t="shared" si="8"/>
        <v>1</v>
      </c>
      <c r="I26" s="113">
        <f t="shared" si="9"/>
        <v>3652.16</v>
      </c>
      <c r="J26" s="114">
        <f t="shared" si="10"/>
        <v>2.2010487039111609E-2</v>
      </c>
      <c r="K26" s="114">
        <f t="shared" si="11"/>
        <v>0.29448707403259089</v>
      </c>
      <c r="L26" s="114">
        <f t="shared" si="12"/>
        <v>9.1178918776833442E-2</v>
      </c>
      <c r="M26" s="115">
        <f t="shared" si="13"/>
        <v>14.763999999999999</v>
      </c>
      <c r="N26" s="116">
        <f t="shared" si="14"/>
        <v>2.8202488390431966</v>
      </c>
      <c r="O26" s="116">
        <f t="shared" si="15"/>
        <v>11.144090072724087</v>
      </c>
      <c r="P26" s="217">
        <f t="shared" si="16"/>
        <v>31</v>
      </c>
      <c r="Q26" s="218">
        <f t="shared" si="17"/>
        <v>103</v>
      </c>
      <c r="R26" s="218">
        <f t="shared" si="18"/>
        <v>407</v>
      </c>
      <c r="T26">
        <v>526</v>
      </c>
      <c r="U26">
        <v>2000</v>
      </c>
      <c r="V26" t="s">
        <v>218</v>
      </c>
      <c r="W26">
        <v>3652.16</v>
      </c>
      <c r="X26">
        <v>1704.144</v>
      </c>
      <c r="Y26">
        <v>2.1429999999999998</v>
      </c>
      <c r="Z26">
        <v>14.763999999999999</v>
      </c>
      <c r="AA26">
        <v>178.68914000000001</v>
      </c>
      <c r="AB26">
        <v>3.9330349999999998</v>
      </c>
      <c r="AC26">
        <v>52.621642000000001</v>
      </c>
      <c r="AD26" s="1">
        <v>333</v>
      </c>
      <c r="AE26">
        <v>103</v>
      </c>
      <c r="AF26">
        <v>407</v>
      </c>
      <c r="AG26">
        <v>101</v>
      </c>
      <c r="AH26">
        <v>20.438623</v>
      </c>
      <c r="AI26">
        <v>19015.2</v>
      </c>
      <c r="AJ26">
        <v>2764.3</v>
      </c>
      <c r="AK26">
        <v>31</v>
      </c>
      <c r="AL26">
        <v>6499</v>
      </c>
      <c r="AM26">
        <v>0.76535714285714285</v>
      </c>
      <c r="AN26" t="s">
        <v>70</v>
      </c>
      <c r="AO26">
        <v>3652.16</v>
      </c>
      <c r="AP26" t="s">
        <v>424</v>
      </c>
      <c r="AQ26" t="s">
        <v>118</v>
      </c>
      <c r="AR26" t="s">
        <v>120</v>
      </c>
      <c r="AS26" t="s">
        <v>118</v>
      </c>
      <c r="AT26" t="s">
        <v>120</v>
      </c>
      <c r="AU26" t="s">
        <v>196</v>
      </c>
      <c r="AV26" t="s">
        <v>218</v>
      </c>
      <c r="AW26" t="s">
        <v>70</v>
      </c>
      <c r="AX26">
        <v>2000</v>
      </c>
      <c r="AY26" t="s">
        <v>341</v>
      </c>
      <c r="AZ26">
        <v>5</v>
      </c>
      <c r="BA26" t="s">
        <v>387</v>
      </c>
      <c r="BB26">
        <v>1</v>
      </c>
      <c r="BC26">
        <v>1</v>
      </c>
      <c r="BE26" t="s">
        <v>70</v>
      </c>
      <c r="BF26">
        <v>0</v>
      </c>
      <c r="BG26" t="s">
        <v>257</v>
      </c>
      <c r="BI26" t="s">
        <v>118</v>
      </c>
      <c r="BJ26" t="s">
        <v>218</v>
      </c>
      <c r="BK26" t="s">
        <v>70</v>
      </c>
      <c r="BL26">
        <v>0.76535714285714285</v>
      </c>
      <c r="BM26">
        <v>2000</v>
      </c>
      <c r="BN26" t="s">
        <v>120</v>
      </c>
      <c r="BO26" t="s">
        <v>196</v>
      </c>
      <c r="BP26">
        <v>1</v>
      </c>
      <c r="BQ26">
        <v>3652.16</v>
      </c>
      <c r="BR26">
        <v>2.2010487039111609E-2</v>
      </c>
      <c r="BS26">
        <v>0.29448707403259089</v>
      </c>
      <c r="BT26">
        <v>9.1178918776833442E-2</v>
      </c>
      <c r="BU26">
        <v>14.763999999999999</v>
      </c>
      <c r="BV26">
        <v>2.8202488390431966</v>
      </c>
      <c r="BW26">
        <v>11.144090072724087</v>
      </c>
      <c r="BX26">
        <v>31</v>
      </c>
      <c r="BY26">
        <v>103</v>
      </c>
      <c r="BZ26">
        <v>407</v>
      </c>
    </row>
    <row r="27" spans="1:78" ht="16.5">
      <c r="A27" s="122" t="str">
        <f t="shared" si="1"/>
        <v>영종운수</v>
      </c>
      <c r="B27" s="123" t="str">
        <f t="shared" si="2"/>
        <v>박기정</v>
      </c>
      <c r="C27" s="124" t="str">
        <f t="shared" si="3"/>
        <v>F</v>
      </c>
      <c r="D27" s="125">
        <f t="shared" si="4"/>
        <v>0.78413793103448282</v>
      </c>
      <c r="E27" s="126">
        <f t="shared" si="5"/>
        <v>8197</v>
      </c>
      <c r="F27" s="127" t="str">
        <f t="shared" si="6"/>
        <v>202</v>
      </c>
      <c r="G27" s="128" t="str">
        <f t="shared" si="7"/>
        <v>73아1280</v>
      </c>
      <c r="H27" s="129">
        <f t="shared" si="8"/>
        <v>1</v>
      </c>
      <c r="I27" s="130">
        <f t="shared" si="9"/>
        <v>4793.335</v>
      </c>
      <c r="J27" s="131">
        <f t="shared" si="10"/>
        <v>1.9243697048083163E-2</v>
      </c>
      <c r="K27" s="131">
        <f t="shared" si="11"/>
        <v>0.32537866284134109</v>
      </c>
      <c r="L27" s="131">
        <f t="shared" si="12"/>
        <v>0.1445757494521038</v>
      </c>
      <c r="M27" s="132">
        <f t="shared" si="13"/>
        <v>17.786999999999999</v>
      </c>
      <c r="N27" s="133">
        <f t="shared" si="14"/>
        <v>0.20862301508240089</v>
      </c>
      <c r="O27" s="133">
        <f t="shared" si="15"/>
        <v>7.510428542966431</v>
      </c>
      <c r="P27" s="215">
        <f t="shared" si="16"/>
        <v>10</v>
      </c>
      <c r="Q27" s="216">
        <f t="shared" si="17"/>
        <v>10</v>
      </c>
      <c r="R27" s="216">
        <f t="shared" si="18"/>
        <v>360</v>
      </c>
      <c r="T27">
        <v>526</v>
      </c>
      <c r="U27">
        <v>8197</v>
      </c>
      <c r="V27" t="s">
        <v>219</v>
      </c>
      <c r="W27">
        <v>4793.335</v>
      </c>
      <c r="X27">
        <v>2107.663</v>
      </c>
      <c r="Y27">
        <v>2.274</v>
      </c>
      <c r="Z27">
        <v>17.786999999999999</v>
      </c>
      <c r="AA27">
        <v>190.724682</v>
      </c>
      <c r="AB27">
        <v>3.670248</v>
      </c>
      <c r="AC27">
        <v>62.057741999999998</v>
      </c>
      <c r="AD27" s="1">
        <v>693</v>
      </c>
      <c r="AE27">
        <v>10</v>
      </c>
      <c r="AF27">
        <v>360</v>
      </c>
      <c r="AG27">
        <v>109</v>
      </c>
      <c r="AH27">
        <v>25.132221000000001</v>
      </c>
      <c r="AI27">
        <v>43162.5</v>
      </c>
      <c r="AJ27">
        <v>16454.7</v>
      </c>
      <c r="AK27">
        <v>10</v>
      </c>
      <c r="AL27">
        <v>1728</v>
      </c>
      <c r="AM27">
        <v>0.78413793103448282</v>
      </c>
      <c r="AN27" t="s">
        <v>70</v>
      </c>
      <c r="AO27">
        <v>4793.335</v>
      </c>
      <c r="AP27" t="s">
        <v>425</v>
      </c>
      <c r="AQ27" t="s">
        <v>118</v>
      </c>
      <c r="AR27" t="s">
        <v>119</v>
      </c>
      <c r="AS27" t="s">
        <v>118</v>
      </c>
      <c r="AT27" t="s">
        <v>119</v>
      </c>
      <c r="AU27" t="s">
        <v>191</v>
      </c>
      <c r="AV27" t="s">
        <v>219</v>
      </c>
      <c r="AW27" t="s">
        <v>70</v>
      </c>
      <c r="AX27">
        <v>8197</v>
      </c>
      <c r="AY27" t="s">
        <v>340</v>
      </c>
      <c r="AZ27">
        <v>1</v>
      </c>
      <c r="BA27" t="s">
        <v>253</v>
      </c>
      <c r="BB27">
        <v>1</v>
      </c>
      <c r="BC27">
        <v>1</v>
      </c>
      <c r="BE27" t="s">
        <v>67</v>
      </c>
      <c r="BF27">
        <v>-1</v>
      </c>
      <c r="BG27" t="s">
        <v>301</v>
      </c>
      <c r="BI27" t="s">
        <v>118</v>
      </c>
      <c r="BJ27" t="s">
        <v>219</v>
      </c>
      <c r="BK27" t="s">
        <v>70</v>
      </c>
      <c r="BL27">
        <v>0.78413793103448282</v>
      </c>
      <c r="BM27">
        <v>8197</v>
      </c>
      <c r="BN27" t="s">
        <v>119</v>
      </c>
      <c r="BO27" t="s">
        <v>191</v>
      </c>
      <c r="BP27">
        <v>1</v>
      </c>
      <c r="BQ27">
        <v>4793.335</v>
      </c>
      <c r="BR27">
        <v>1.9243697048083163E-2</v>
      </c>
      <c r="BS27">
        <v>0.32537866284134109</v>
      </c>
      <c r="BT27">
        <v>0.1445757494521038</v>
      </c>
      <c r="BU27">
        <v>17.786999999999999</v>
      </c>
      <c r="BV27">
        <v>0.20862301508240089</v>
      </c>
      <c r="BW27">
        <v>7.510428542966431</v>
      </c>
      <c r="BX27">
        <v>10</v>
      </c>
      <c r="BY27">
        <v>10</v>
      </c>
      <c r="BZ27">
        <v>360</v>
      </c>
    </row>
    <row r="28" spans="1:78" ht="16.5">
      <c r="A28" s="105" t="str">
        <f t="shared" si="1"/>
        <v>영종운수</v>
      </c>
      <c r="B28" s="106" t="str">
        <f t="shared" si="2"/>
        <v>박상우</v>
      </c>
      <c r="C28" s="107" t="str">
        <f t="shared" si="3"/>
        <v>B</v>
      </c>
      <c r="D28" s="108">
        <f t="shared" si="4"/>
        <v>0.93807692307692303</v>
      </c>
      <c r="E28" s="109">
        <f t="shared" si="5"/>
        <v>2949</v>
      </c>
      <c r="F28" s="110" t="str">
        <f t="shared" si="6"/>
        <v>203</v>
      </c>
      <c r="G28" s="111" t="str">
        <f t="shared" si="7"/>
        <v>70바2526</v>
      </c>
      <c r="H28" s="112">
        <f t="shared" si="8"/>
        <v>1</v>
      </c>
      <c r="I28" s="113">
        <f t="shared" si="9"/>
        <v>4020.2640000000001</v>
      </c>
      <c r="J28" s="114">
        <f t="shared" si="10"/>
        <v>1.618969907756005E-2</v>
      </c>
      <c r="K28" s="114">
        <f t="shared" si="11"/>
        <v>0.2513765232642346</v>
      </c>
      <c r="L28" s="114">
        <f t="shared" si="12"/>
        <v>0.26092813805262538</v>
      </c>
      <c r="M28" s="115">
        <f t="shared" si="13"/>
        <v>13.125</v>
      </c>
      <c r="N28" s="116">
        <f t="shared" si="14"/>
        <v>0</v>
      </c>
      <c r="O28" s="116">
        <f t="shared" si="15"/>
        <v>0.82084161637146213</v>
      </c>
      <c r="P28" s="217">
        <f t="shared" si="16"/>
        <v>41</v>
      </c>
      <c r="Q28" s="218">
        <f t="shared" si="17"/>
        <v>0</v>
      </c>
      <c r="R28" s="218">
        <f t="shared" si="18"/>
        <v>33</v>
      </c>
      <c r="T28">
        <v>526</v>
      </c>
      <c r="U28">
        <v>2949</v>
      </c>
      <c r="V28" t="s">
        <v>220</v>
      </c>
      <c r="W28">
        <v>4020.2640000000001</v>
      </c>
      <c r="X28">
        <v>1648.1969999999999</v>
      </c>
      <c r="Y28">
        <v>2.4390000000000001</v>
      </c>
      <c r="Z28">
        <v>13.125</v>
      </c>
      <c r="AA28">
        <v>181.149136</v>
      </c>
      <c r="AB28">
        <v>2.93275</v>
      </c>
      <c r="AC28">
        <v>45.536639999999998</v>
      </c>
      <c r="AD28" s="1">
        <v>1049</v>
      </c>
      <c r="AE28">
        <v>0</v>
      </c>
      <c r="AF28">
        <v>33</v>
      </c>
      <c r="AG28">
        <v>83</v>
      </c>
      <c r="AH28">
        <v>22.193117000000001</v>
      </c>
      <c r="AI28">
        <v>20052.8</v>
      </c>
      <c r="AJ28">
        <v>145.5</v>
      </c>
      <c r="AK28">
        <v>41</v>
      </c>
      <c r="AL28">
        <v>6167</v>
      </c>
      <c r="AM28">
        <v>0.93807692307692303</v>
      </c>
      <c r="AN28" t="s">
        <v>68</v>
      </c>
      <c r="AO28">
        <v>4020.2640000000001</v>
      </c>
      <c r="AP28" t="s">
        <v>426</v>
      </c>
      <c r="AQ28" t="s">
        <v>118</v>
      </c>
      <c r="AR28" t="s">
        <v>120</v>
      </c>
      <c r="AS28" t="s">
        <v>118</v>
      </c>
      <c r="AT28" t="s">
        <v>120</v>
      </c>
      <c r="AU28" t="s">
        <v>197</v>
      </c>
      <c r="AV28" t="s">
        <v>220</v>
      </c>
      <c r="AW28" t="s">
        <v>68</v>
      </c>
      <c r="AX28">
        <v>2949</v>
      </c>
      <c r="AY28" t="s">
        <v>353</v>
      </c>
      <c r="AZ28">
        <v>1</v>
      </c>
      <c r="BA28" t="s">
        <v>288</v>
      </c>
      <c r="BB28">
        <v>1</v>
      </c>
      <c r="BC28">
        <v>1</v>
      </c>
      <c r="BE28" t="s">
        <v>68</v>
      </c>
      <c r="BF28">
        <v>0</v>
      </c>
      <c r="BG28" t="s">
        <v>257</v>
      </c>
      <c r="BI28" t="s">
        <v>118</v>
      </c>
      <c r="BJ28" t="s">
        <v>220</v>
      </c>
      <c r="BK28" t="s">
        <v>68</v>
      </c>
      <c r="BL28">
        <v>0.93807692307692303</v>
      </c>
      <c r="BM28">
        <v>2949</v>
      </c>
      <c r="BN28" t="s">
        <v>120</v>
      </c>
      <c r="BO28" t="s">
        <v>197</v>
      </c>
      <c r="BP28">
        <v>1</v>
      </c>
      <c r="BQ28">
        <v>4020.2640000000001</v>
      </c>
      <c r="BR28">
        <v>1.618969907756005E-2</v>
      </c>
      <c r="BS28">
        <v>0.2513765232642346</v>
      </c>
      <c r="BT28">
        <v>0.26092813805262538</v>
      </c>
      <c r="BU28">
        <v>13.125</v>
      </c>
      <c r="BV28">
        <v>0</v>
      </c>
      <c r="BW28">
        <v>0.82084161637146213</v>
      </c>
      <c r="BX28">
        <v>41</v>
      </c>
      <c r="BY28">
        <v>0</v>
      </c>
      <c r="BZ28">
        <v>33</v>
      </c>
    </row>
    <row r="29" spans="1:78" ht="16.5">
      <c r="A29" s="122" t="str">
        <f t="shared" si="1"/>
        <v>영종운수</v>
      </c>
      <c r="B29" s="123" t="str">
        <f t="shared" si="2"/>
        <v>박승원</v>
      </c>
      <c r="C29" s="124" t="str">
        <f t="shared" si="3"/>
        <v>B</v>
      </c>
      <c r="D29" s="125">
        <f t="shared" si="4"/>
        <v>0.94566208275395325</v>
      </c>
      <c r="E29" s="126">
        <f t="shared" si="5"/>
        <v>842</v>
      </c>
      <c r="F29" s="127" t="str">
        <f t="shared" si="6"/>
        <v>202</v>
      </c>
      <c r="G29" s="128" t="str">
        <f t="shared" si="7"/>
        <v>70바2311</v>
      </c>
      <c r="H29" s="129">
        <f t="shared" si="8"/>
        <v>8</v>
      </c>
      <c r="I29" s="130">
        <f t="shared" si="9"/>
        <v>1617.5050000000001</v>
      </c>
      <c r="J29" s="131">
        <f t="shared" si="10"/>
        <v>4.1172430878556571E-2</v>
      </c>
      <c r="K29" s="131">
        <f t="shared" si="11"/>
        <v>0.31191686310647798</v>
      </c>
      <c r="L29" s="131">
        <f t="shared" si="12"/>
        <v>0.13106605543723202</v>
      </c>
      <c r="M29" s="132">
        <f t="shared" si="13"/>
        <v>12.962999999999999</v>
      </c>
      <c r="N29" s="133">
        <f t="shared" si="14"/>
        <v>0</v>
      </c>
      <c r="O29" s="133">
        <f t="shared" si="15"/>
        <v>2.9144086745755082</v>
      </c>
      <c r="P29" s="215">
        <f t="shared" si="16"/>
        <v>16</v>
      </c>
      <c r="Q29" s="216">
        <f t="shared" si="17"/>
        <v>212</v>
      </c>
      <c r="R29" s="216">
        <f t="shared" si="18"/>
        <v>69</v>
      </c>
      <c r="T29">
        <v>526</v>
      </c>
      <c r="U29">
        <v>842</v>
      </c>
      <c r="V29" t="s">
        <v>311</v>
      </c>
      <c r="W29">
        <v>1617.5050000000001</v>
      </c>
      <c r="X29">
        <v>647.15499999999997</v>
      </c>
      <c r="Y29">
        <v>2.4990000000000001</v>
      </c>
      <c r="Z29">
        <v>12.962999999999999</v>
      </c>
      <c r="AA29">
        <v>72.007212999999993</v>
      </c>
      <c r="AB29">
        <v>2.964712</v>
      </c>
      <c r="AC29">
        <v>22.460263999999999</v>
      </c>
      <c r="AD29" s="1">
        <v>212</v>
      </c>
      <c r="AE29">
        <v>212</v>
      </c>
      <c r="AF29">
        <v>69</v>
      </c>
      <c r="AG29">
        <v>103</v>
      </c>
      <c r="AH29">
        <v>22.463096</v>
      </c>
      <c r="AI29">
        <v>9951</v>
      </c>
      <c r="AJ29">
        <v>906.4</v>
      </c>
      <c r="AK29">
        <v>16</v>
      </c>
      <c r="AL29">
        <v>5525</v>
      </c>
      <c r="AM29">
        <v>0.94566208275395325</v>
      </c>
      <c r="AN29" t="s">
        <v>68</v>
      </c>
      <c r="AO29">
        <v>382.26299999999998</v>
      </c>
      <c r="AP29" t="s">
        <v>427</v>
      </c>
      <c r="AQ29" t="s">
        <v>118</v>
      </c>
      <c r="AR29" t="s">
        <v>119</v>
      </c>
      <c r="AS29" t="s">
        <v>118</v>
      </c>
      <c r="AT29" t="s">
        <v>119</v>
      </c>
      <c r="AU29" t="s">
        <v>177</v>
      </c>
      <c r="AV29" t="s">
        <v>311</v>
      </c>
      <c r="AW29" t="s">
        <v>68</v>
      </c>
      <c r="AX29">
        <v>842</v>
      </c>
      <c r="AY29" t="s">
        <v>334</v>
      </c>
      <c r="AZ29">
        <v>2</v>
      </c>
      <c r="BA29" t="s">
        <v>182</v>
      </c>
      <c r="BB29">
        <v>8</v>
      </c>
      <c r="BC29">
        <v>1</v>
      </c>
      <c r="BE29" t="s">
        <v>68</v>
      </c>
      <c r="BF29">
        <v>0</v>
      </c>
      <c r="BG29" t="s">
        <v>257</v>
      </c>
      <c r="BI29" t="s">
        <v>118</v>
      </c>
      <c r="BJ29" t="s">
        <v>311</v>
      </c>
      <c r="BK29" t="s">
        <v>68</v>
      </c>
      <c r="BL29">
        <v>0.94566208275395325</v>
      </c>
      <c r="BM29">
        <v>842</v>
      </c>
      <c r="BN29" t="s">
        <v>119</v>
      </c>
      <c r="BO29" t="s">
        <v>177</v>
      </c>
      <c r="BP29">
        <v>8</v>
      </c>
      <c r="BQ29">
        <v>1617.5050000000001</v>
      </c>
      <c r="BR29">
        <v>4.1172430878556571E-2</v>
      </c>
      <c r="BS29">
        <v>0.31191686310647798</v>
      </c>
      <c r="BT29">
        <v>0.13106605543723202</v>
      </c>
      <c r="BU29">
        <v>12.962999999999999</v>
      </c>
      <c r="BV29">
        <v>0</v>
      </c>
      <c r="BW29">
        <v>2.9144086745755082</v>
      </c>
      <c r="BX29">
        <v>16</v>
      </c>
      <c r="BY29">
        <v>212</v>
      </c>
      <c r="BZ29">
        <v>69</v>
      </c>
    </row>
    <row r="30" spans="1:78" ht="16.5">
      <c r="A30" s="105" t="str">
        <f t="shared" si="1"/>
        <v>영종운수</v>
      </c>
      <c r="B30" s="106" t="str">
        <f t="shared" si="2"/>
        <v>박준규</v>
      </c>
      <c r="C30" s="107" t="str">
        <f t="shared" si="3"/>
        <v>S</v>
      </c>
      <c r="D30" s="108">
        <f t="shared" si="4"/>
        <v>1.1046153846153846</v>
      </c>
      <c r="E30" s="109">
        <f t="shared" si="5"/>
        <v>2451</v>
      </c>
      <c r="F30" s="110" t="str">
        <f t="shared" si="6"/>
        <v>203</v>
      </c>
      <c r="G30" s="111" t="str">
        <f t="shared" si="7"/>
        <v>73아1218</v>
      </c>
      <c r="H30" s="112">
        <f t="shared" si="8"/>
        <v>1</v>
      </c>
      <c r="I30" s="113">
        <f t="shared" si="9"/>
        <v>3873.33</v>
      </c>
      <c r="J30" s="114">
        <f t="shared" si="10"/>
        <v>9.7778692250714856E-3</v>
      </c>
      <c r="K30" s="114">
        <f t="shared" si="11"/>
        <v>0.2513180964551871</v>
      </c>
      <c r="L30" s="114">
        <f t="shared" si="12"/>
        <v>2.6850281282514012E-2</v>
      </c>
      <c r="M30" s="115">
        <f t="shared" si="13"/>
        <v>10.323</v>
      </c>
      <c r="N30" s="116">
        <f t="shared" si="14"/>
        <v>0</v>
      </c>
      <c r="O30" s="116">
        <f t="shared" si="15"/>
        <v>2.0912238306573414</v>
      </c>
      <c r="P30" s="217">
        <f t="shared" si="16"/>
        <v>0</v>
      </c>
      <c r="Q30" s="218">
        <f t="shared" si="17"/>
        <v>0</v>
      </c>
      <c r="R30" s="218">
        <f t="shared" si="18"/>
        <v>81</v>
      </c>
      <c r="T30">
        <v>526</v>
      </c>
      <c r="U30">
        <v>2451</v>
      </c>
      <c r="V30" t="s">
        <v>221</v>
      </c>
      <c r="W30">
        <v>3873.33</v>
      </c>
      <c r="X30">
        <v>1348.7049999999999</v>
      </c>
      <c r="Y30">
        <v>2.8719999999999999</v>
      </c>
      <c r="Z30">
        <v>10.323</v>
      </c>
      <c r="AA30">
        <v>173.88522599999999</v>
      </c>
      <c r="AB30">
        <v>1.7002269999999999</v>
      </c>
      <c r="AC30">
        <v>43.700504000000002</v>
      </c>
      <c r="AD30" s="1">
        <v>104</v>
      </c>
      <c r="AE30">
        <v>0</v>
      </c>
      <c r="AF30">
        <v>81</v>
      </c>
      <c r="AG30">
        <v>88</v>
      </c>
      <c r="AH30">
        <v>22.275210000000001</v>
      </c>
      <c r="AI30">
        <v>11613.1</v>
      </c>
      <c r="AJ30">
        <v>82.1</v>
      </c>
      <c r="AK30">
        <v>0</v>
      </c>
      <c r="AL30">
        <v>0</v>
      </c>
      <c r="AM30">
        <v>1.1046153846153846</v>
      </c>
      <c r="AN30" t="s">
        <v>71</v>
      </c>
      <c r="AO30">
        <v>3873.33</v>
      </c>
      <c r="AP30" t="s">
        <v>428</v>
      </c>
      <c r="AQ30" t="s">
        <v>118</v>
      </c>
      <c r="AR30" t="s">
        <v>120</v>
      </c>
      <c r="AS30" t="s">
        <v>118</v>
      </c>
      <c r="AT30" t="s">
        <v>120</v>
      </c>
      <c r="AU30" t="s">
        <v>201</v>
      </c>
      <c r="AV30" t="s">
        <v>221</v>
      </c>
      <c r="AW30" t="s">
        <v>71</v>
      </c>
      <c r="AX30">
        <v>2451</v>
      </c>
      <c r="AY30" t="s">
        <v>346</v>
      </c>
      <c r="AZ30">
        <v>1</v>
      </c>
      <c r="BA30" t="s">
        <v>360</v>
      </c>
      <c r="BB30">
        <v>1</v>
      </c>
      <c r="BC30">
        <v>1</v>
      </c>
      <c r="BE30" t="s">
        <v>71</v>
      </c>
      <c r="BF30">
        <v>0</v>
      </c>
      <c r="BG30" t="s">
        <v>257</v>
      </c>
      <c r="BI30" t="s">
        <v>118</v>
      </c>
      <c r="BJ30" t="s">
        <v>221</v>
      </c>
      <c r="BK30" t="s">
        <v>71</v>
      </c>
      <c r="BL30">
        <v>1.1046153846153846</v>
      </c>
      <c r="BM30">
        <v>2451</v>
      </c>
      <c r="BN30" t="s">
        <v>120</v>
      </c>
      <c r="BO30" t="s">
        <v>201</v>
      </c>
      <c r="BP30">
        <v>1</v>
      </c>
      <c r="BQ30">
        <v>3873.33</v>
      </c>
      <c r="BR30">
        <v>9.7778692250714856E-3</v>
      </c>
      <c r="BS30">
        <v>0.2513180964551871</v>
      </c>
      <c r="BT30">
        <v>2.6850281282514012E-2</v>
      </c>
      <c r="BU30">
        <v>10.323</v>
      </c>
      <c r="BV30">
        <v>0</v>
      </c>
      <c r="BW30">
        <v>2.0912238306573414</v>
      </c>
      <c r="BX30">
        <v>0</v>
      </c>
      <c r="BY30">
        <v>0</v>
      </c>
      <c r="BZ30">
        <v>81</v>
      </c>
    </row>
    <row r="31" spans="1:78" ht="16.5">
      <c r="A31" s="122" t="str">
        <f t="shared" si="1"/>
        <v>영종운수</v>
      </c>
      <c r="B31" s="123" t="str">
        <f t="shared" si="2"/>
        <v>박준서</v>
      </c>
      <c r="C31" s="124" t="str">
        <f t="shared" si="3"/>
        <v>B</v>
      </c>
      <c r="D31" s="125">
        <f t="shared" si="4"/>
        <v>0.93383869734901559</v>
      </c>
      <c r="E31" s="126">
        <f t="shared" si="5"/>
        <v>5571</v>
      </c>
      <c r="F31" s="127" t="str">
        <f t="shared" si="6"/>
        <v>202</v>
      </c>
      <c r="G31" s="128" t="str">
        <f t="shared" si="7"/>
        <v>73아1242</v>
      </c>
      <c r="H31" s="129">
        <f t="shared" si="8"/>
        <v>12</v>
      </c>
      <c r="I31" s="130">
        <f t="shared" si="9"/>
        <v>4728.9569999999994</v>
      </c>
      <c r="J31" s="131">
        <f t="shared" si="10"/>
        <v>1.7767484449574506E-2</v>
      </c>
      <c r="K31" s="131">
        <f t="shared" si="11"/>
        <v>0.29857957426311127</v>
      </c>
      <c r="L31" s="131">
        <f t="shared" si="12"/>
        <v>0.22753431676371769</v>
      </c>
      <c r="M31" s="132">
        <f t="shared" si="13"/>
        <v>13.372</v>
      </c>
      <c r="N31" s="133">
        <f t="shared" si="14"/>
        <v>4.4456091940532856E-2</v>
      </c>
      <c r="O31" s="133">
        <f t="shared" si="15"/>
        <v>6.3794491934664652</v>
      </c>
      <c r="P31" s="215">
        <f t="shared" si="16"/>
        <v>22</v>
      </c>
      <c r="Q31" s="216">
        <f t="shared" si="17"/>
        <v>118</v>
      </c>
      <c r="R31" s="216">
        <f t="shared" si="18"/>
        <v>324</v>
      </c>
      <c r="T31">
        <v>526</v>
      </c>
      <c r="U31">
        <v>5571</v>
      </c>
      <c r="V31" t="s">
        <v>222</v>
      </c>
      <c r="W31">
        <v>4728.9570000000003</v>
      </c>
      <c r="X31">
        <v>1795.913</v>
      </c>
      <c r="Y31">
        <v>2.633</v>
      </c>
      <c r="Z31">
        <v>13.372</v>
      </c>
      <c r="AA31">
        <v>188.34163100000001</v>
      </c>
      <c r="AB31">
        <v>3.3463569999999998</v>
      </c>
      <c r="AC31">
        <v>56.234963999999998</v>
      </c>
      <c r="AD31" s="1">
        <v>1076</v>
      </c>
      <c r="AE31">
        <v>118</v>
      </c>
      <c r="AF31">
        <v>324</v>
      </c>
      <c r="AG31">
        <v>103</v>
      </c>
      <c r="AH31">
        <v>25.108398999999999</v>
      </c>
      <c r="AI31">
        <v>34641.4</v>
      </c>
      <c r="AJ31">
        <v>5140.3999999999996</v>
      </c>
      <c r="AK31">
        <v>22</v>
      </c>
      <c r="AL31">
        <v>3594</v>
      </c>
      <c r="AM31">
        <v>0.93383869734901559</v>
      </c>
      <c r="AN31" t="s">
        <v>68</v>
      </c>
      <c r="AO31">
        <v>790.39</v>
      </c>
      <c r="AP31" t="s">
        <v>429</v>
      </c>
      <c r="AQ31" t="s">
        <v>118</v>
      </c>
      <c r="AR31" t="s">
        <v>119</v>
      </c>
      <c r="AS31" t="s">
        <v>118</v>
      </c>
      <c r="AT31" t="s">
        <v>119</v>
      </c>
      <c r="AU31" t="s">
        <v>188</v>
      </c>
      <c r="AV31" t="s">
        <v>222</v>
      </c>
      <c r="AW31" t="s">
        <v>68</v>
      </c>
      <c r="AX31">
        <v>5571</v>
      </c>
      <c r="AY31" t="s">
        <v>334</v>
      </c>
      <c r="AZ31">
        <v>7</v>
      </c>
      <c r="BA31" t="s">
        <v>335</v>
      </c>
      <c r="BB31">
        <v>12</v>
      </c>
      <c r="BC31">
        <v>1</v>
      </c>
      <c r="BE31" t="s">
        <v>68</v>
      </c>
      <c r="BF31">
        <v>0</v>
      </c>
      <c r="BG31" t="s">
        <v>257</v>
      </c>
      <c r="BI31" t="s">
        <v>118</v>
      </c>
      <c r="BJ31" t="s">
        <v>222</v>
      </c>
      <c r="BK31" t="s">
        <v>68</v>
      </c>
      <c r="BL31">
        <v>0.93383869734901559</v>
      </c>
      <c r="BM31">
        <v>5571</v>
      </c>
      <c r="BN31" t="s">
        <v>119</v>
      </c>
      <c r="BO31" t="s">
        <v>188</v>
      </c>
      <c r="BP31">
        <v>12</v>
      </c>
      <c r="BQ31">
        <v>4728.9569999999994</v>
      </c>
      <c r="BR31">
        <v>1.7767484449574506E-2</v>
      </c>
      <c r="BS31">
        <v>0.29857957426311127</v>
      </c>
      <c r="BT31">
        <v>0.22753431676371766</v>
      </c>
      <c r="BU31">
        <v>13.372</v>
      </c>
      <c r="BV31">
        <v>4.4456091940532856E-2</v>
      </c>
      <c r="BW31">
        <v>6.3794491934664652</v>
      </c>
      <c r="BX31">
        <v>22</v>
      </c>
      <c r="BY31">
        <v>118</v>
      </c>
      <c r="BZ31">
        <v>324</v>
      </c>
    </row>
    <row r="32" spans="1:78" ht="16.5">
      <c r="A32" s="105" t="str">
        <f t="shared" si="1"/>
        <v>영종운수</v>
      </c>
      <c r="B32" s="106" t="str">
        <f t="shared" si="2"/>
        <v>박희수</v>
      </c>
      <c r="C32" s="107" t="str">
        <f t="shared" si="3"/>
        <v>D</v>
      </c>
      <c r="D32" s="108">
        <f t="shared" si="4"/>
        <v>0.81530060504831303</v>
      </c>
      <c r="E32" s="109">
        <f t="shared" si="5"/>
        <v>2378</v>
      </c>
      <c r="F32" s="110" t="str">
        <f t="shared" si="6"/>
        <v>예비</v>
      </c>
      <c r="G32" s="111" t="str">
        <f t="shared" si="7"/>
        <v>73아1210</v>
      </c>
      <c r="H32" s="112">
        <f t="shared" si="8"/>
        <v>3</v>
      </c>
      <c r="I32" s="113">
        <f t="shared" si="9"/>
        <v>2911.5690000000004</v>
      </c>
      <c r="J32" s="114">
        <f t="shared" si="10"/>
        <v>3.8620025400731173E-2</v>
      </c>
      <c r="K32" s="114">
        <f t="shared" si="11"/>
        <v>0.29505147379273949</v>
      </c>
      <c r="L32" s="114">
        <f t="shared" si="12"/>
        <v>0.19817493591943036</v>
      </c>
      <c r="M32" s="115">
        <f t="shared" si="13"/>
        <v>17.829000000000001</v>
      </c>
      <c r="N32" s="116">
        <f t="shared" si="14"/>
        <v>3.4345742793662107E-2</v>
      </c>
      <c r="O32" s="116">
        <f t="shared" si="15"/>
        <v>6.2852709312401656</v>
      </c>
      <c r="P32" s="217">
        <f t="shared" si="16"/>
        <v>15</v>
      </c>
      <c r="Q32" s="218">
        <f t="shared" si="17"/>
        <v>1</v>
      </c>
      <c r="R32" s="218">
        <f t="shared" si="18"/>
        <v>188</v>
      </c>
      <c r="T32">
        <v>526</v>
      </c>
      <c r="U32">
        <v>2378</v>
      </c>
      <c r="V32" t="s">
        <v>278</v>
      </c>
      <c r="W32">
        <v>2959.7559999999999</v>
      </c>
      <c r="X32">
        <v>1606.8989999999999</v>
      </c>
      <c r="Y32">
        <v>1.8420000000000001</v>
      </c>
      <c r="Z32">
        <v>17.829000000000001</v>
      </c>
      <c r="AA32">
        <v>140.36997500000001</v>
      </c>
      <c r="AB32">
        <v>5.4210919999999998</v>
      </c>
      <c r="AC32">
        <v>41.416367999999999</v>
      </c>
      <c r="AD32" s="1">
        <v>577</v>
      </c>
      <c r="AE32">
        <v>1</v>
      </c>
      <c r="AF32">
        <v>188</v>
      </c>
      <c r="AG32">
        <v>93</v>
      </c>
      <c r="AH32">
        <v>21.085391999999999</v>
      </c>
      <c r="AI32">
        <v>18569.900000000001</v>
      </c>
      <c r="AJ32">
        <v>2015.7</v>
      </c>
      <c r="AK32">
        <v>15</v>
      </c>
      <c r="AL32">
        <v>2196</v>
      </c>
      <c r="AM32">
        <v>0.81530060504831303</v>
      </c>
      <c r="AN32" t="s">
        <v>67</v>
      </c>
      <c r="AO32">
        <v>1179.8610000000001</v>
      </c>
      <c r="AP32" t="s">
        <v>430</v>
      </c>
      <c r="AQ32" t="s">
        <v>118</v>
      </c>
      <c r="AR32" t="s">
        <v>91</v>
      </c>
      <c r="AS32" t="s">
        <v>118</v>
      </c>
      <c r="AT32" t="s">
        <v>91</v>
      </c>
      <c r="AU32" t="s">
        <v>236</v>
      </c>
      <c r="AV32" t="s">
        <v>278</v>
      </c>
      <c r="AW32" t="s">
        <v>67</v>
      </c>
      <c r="AX32">
        <v>2378</v>
      </c>
      <c r="AY32" t="s">
        <v>331</v>
      </c>
      <c r="AZ32">
        <v>6</v>
      </c>
      <c r="BA32" t="s">
        <v>431</v>
      </c>
      <c r="BB32">
        <v>3</v>
      </c>
      <c r="BC32">
        <v>1</v>
      </c>
      <c r="BE32" t="s">
        <v>67</v>
      </c>
      <c r="BF32">
        <v>0</v>
      </c>
      <c r="BG32" t="s">
        <v>257</v>
      </c>
      <c r="BI32" t="s">
        <v>118</v>
      </c>
      <c r="BJ32" t="s">
        <v>278</v>
      </c>
      <c r="BK32" t="s">
        <v>67</v>
      </c>
      <c r="BL32">
        <v>0.81530060504831303</v>
      </c>
      <c r="BM32">
        <v>2378</v>
      </c>
      <c r="BN32" t="s">
        <v>91</v>
      </c>
      <c r="BO32" t="s">
        <v>236</v>
      </c>
      <c r="BP32">
        <v>3</v>
      </c>
      <c r="BQ32">
        <v>2911.5690000000004</v>
      </c>
      <c r="BR32">
        <v>3.8620025400731173E-2</v>
      </c>
      <c r="BS32">
        <v>0.29505147379273949</v>
      </c>
      <c r="BT32">
        <v>0.19494850251169354</v>
      </c>
      <c r="BU32">
        <v>17.829000000000001</v>
      </c>
      <c r="BV32">
        <v>3.4345742793662107E-2</v>
      </c>
      <c r="BW32">
        <v>6.2852709312401656</v>
      </c>
      <c r="BX32">
        <v>15</v>
      </c>
      <c r="BY32">
        <v>1</v>
      </c>
      <c r="BZ32">
        <v>188</v>
      </c>
    </row>
    <row r="33" spans="1:78" ht="16.5">
      <c r="A33" s="122" t="str">
        <f t="shared" si="1"/>
        <v>영종운수</v>
      </c>
      <c r="B33" s="123" t="str">
        <f t="shared" si="2"/>
        <v>배효민</v>
      </c>
      <c r="C33" s="124" t="str">
        <f t="shared" si="3"/>
        <v>A</v>
      </c>
      <c r="D33" s="125">
        <f t="shared" si="4"/>
        <v>0.97628702772370202</v>
      </c>
      <c r="E33" s="126">
        <f t="shared" si="5"/>
        <v>872</v>
      </c>
      <c r="F33" s="127" t="str">
        <f t="shared" si="6"/>
        <v>202</v>
      </c>
      <c r="G33" s="128" t="str">
        <f t="shared" si="7"/>
        <v>73아1242</v>
      </c>
      <c r="H33" s="129">
        <f t="shared" si="8"/>
        <v>8</v>
      </c>
      <c r="I33" s="130">
        <f t="shared" si="9"/>
        <v>2115.5149999999999</v>
      </c>
      <c r="J33" s="131">
        <f t="shared" si="10"/>
        <v>8.191633238000099E-3</v>
      </c>
      <c r="K33" s="131">
        <f t="shared" si="11"/>
        <v>0.25592245133353059</v>
      </c>
      <c r="L33" s="131">
        <f t="shared" si="12"/>
        <v>0.12621040266790828</v>
      </c>
      <c r="M33" s="132">
        <f t="shared" si="13"/>
        <v>11.898999999999999</v>
      </c>
      <c r="N33" s="133">
        <f t="shared" si="14"/>
        <v>0</v>
      </c>
      <c r="O33" s="133">
        <f t="shared" si="15"/>
        <v>2.2689510591983515</v>
      </c>
      <c r="P33" s="215">
        <f t="shared" si="16"/>
        <v>1</v>
      </c>
      <c r="Q33" s="216">
        <f t="shared" si="17"/>
        <v>0</v>
      </c>
      <c r="R33" s="216">
        <f t="shared" si="18"/>
        <v>48</v>
      </c>
      <c r="T33">
        <v>526</v>
      </c>
      <c r="U33">
        <v>872</v>
      </c>
      <c r="V33" t="s">
        <v>312</v>
      </c>
      <c r="W33">
        <v>2115.5149999999999</v>
      </c>
      <c r="X33">
        <v>792.80799999999999</v>
      </c>
      <c r="Y33">
        <v>2.6680000000000001</v>
      </c>
      <c r="Z33">
        <v>11.898999999999999</v>
      </c>
      <c r="AA33">
        <v>82.534700999999998</v>
      </c>
      <c r="AB33">
        <v>0.67609399999999997</v>
      </c>
      <c r="AC33">
        <v>21.122482999999999</v>
      </c>
      <c r="AD33" s="1">
        <v>267</v>
      </c>
      <c r="AE33">
        <v>0</v>
      </c>
      <c r="AF33">
        <v>48</v>
      </c>
      <c r="AG33">
        <v>95</v>
      </c>
      <c r="AH33">
        <v>25.631824000000002</v>
      </c>
      <c r="AI33">
        <v>12203.3</v>
      </c>
      <c r="AJ33">
        <v>828.1</v>
      </c>
      <c r="AK33">
        <v>1</v>
      </c>
      <c r="AL33">
        <v>99</v>
      </c>
      <c r="AM33">
        <v>0.97628702772370202</v>
      </c>
      <c r="AN33" t="s">
        <v>66</v>
      </c>
      <c r="AO33">
        <v>427.80900000000003</v>
      </c>
      <c r="AP33" t="s">
        <v>432</v>
      </c>
      <c r="AQ33" t="s">
        <v>118</v>
      </c>
      <c r="AR33" t="s">
        <v>119</v>
      </c>
      <c r="AS33" t="s">
        <v>118</v>
      </c>
      <c r="AT33" t="s">
        <v>119</v>
      </c>
      <c r="AU33" t="s">
        <v>188</v>
      </c>
      <c r="AV33" t="s">
        <v>312</v>
      </c>
      <c r="AW33" t="s">
        <v>66</v>
      </c>
      <c r="AX33">
        <v>872</v>
      </c>
      <c r="AY33" t="s">
        <v>357</v>
      </c>
      <c r="AZ33">
        <v>4</v>
      </c>
      <c r="BA33" t="s">
        <v>433</v>
      </c>
      <c r="BB33">
        <v>8</v>
      </c>
      <c r="BC33">
        <v>1</v>
      </c>
      <c r="BE33" t="s">
        <v>67</v>
      </c>
      <c r="BF33">
        <v>3</v>
      </c>
      <c r="BG33" t="s">
        <v>285</v>
      </c>
      <c r="BI33" t="s">
        <v>118</v>
      </c>
      <c r="BJ33" t="s">
        <v>312</v>
      </c>
      <c r="BK33" t="s">
        <v>66</v>
      </c>
      <c r="BL33">
        <v>0.97628702772370202</v>
      </c>
      <c r="BM33">
        <v>872</v>
      </c>
      <c r="BN33" t="s">
        <v>119</v>
      </c>
      <c r="BO33" t="s">
        <v>188</v>
      </c>
      <c r="BP33">
        <v>8</v>
      </c>
      <c r="BQ33">
        <v>2115.5149999999999</v>
      </c>
      <c r="BR33">
        <v>8.191633238000099E-3</v>
      </c>
      <c r="BS33">
        <v>0.25592245133353059</v>
      </c>
      <c r="BT33">
        <v>0.12621040266790828</v>
      </c>
      <c r="BU33">
        <v>11.898999999999999</v>
      </c>
      <c r="BV33">
        <v>0</v>
      </c>
      <c r="BW33">
        <v>2.2689510591983515</v>
      </c>
      <c r="BX33">
        <v>1</v>
      </c>
      <c r="BY33">
        <v>0</v>
      </c>
      <c r="BZ33">
        <v>48</v>
      </c>
    </row>
    <row r="34" spans="1:78" ht="16.5">
      <c r="A34" s="105" t="str">
        <f t="shared" si="1"/>
        <v>영종운수</v>
      </c>
      <c r="B34" s="106" t="str">
        <f t="shared" si="2"/>
        <v>백승철</v>
      </c>
      <c r="C34" s="107" t="str">
        <f t="shared" si="3"/>
        <v>S</v>
      </c>
      <c r="D34" s="108">
        <f t="shared" si="4"/>
        <v>1.0470496837008878</v>
      </c>
      <c r="E34" s="109">
        <f t="shared" si="5"/>
        <v>1313</v>
      </c>
      <c r="F34" s="110" t="str">
        <f t="shared" si="6"/>
        <v>202</v>
      </c>
      <c r="G34" s="111" t="str">
        <f t="shared" si="7"/>
        <v>73아1240</v>
      </c>
      <c r="H34" s="112">
        <f t="shared" si="8"/>
        <v>2</v>
      </c>
      <c r="I34" s="113">
        <f t="shared" si="9"/>
        <v>4270.4340000000002</v>
      </c>
      <c r="J34" s="114">
        <f t="shared" si="10"/>
        <v>3.9604613464537558E-2</v>
      </c>
      <c r="K34" s="114">
        <f t="shared" si="11"/>
        <v>0.284430410913113</v>
      </c>
      <c r="L34" s="114">
        <f t="shared" si="12"/>
        <v>9.9053164151465631E-2</v>
      </c>
      <c r="M34" s="115">
        <f t="shared" si="13"/>
        <v>10.987</v>
      </c>
      <c r="N34" s="116">
        <f t="shared" si="14"/>
        <v>2.3416823676469415E-2</v>
      </c>
      <c r="O34" s="116">
        <f t="shared" si="15"/>
        <v>3.2783553147057183</v>
      </c>
      <c r="P34" s="217">
        <f t="shared" si="16"/>
        <v>36</v>
      </c>
      <c r="Q34" s="218">
        <f t="shared" si="17"/>
        <v>1</v>
      </c>
      <c r="R34" s="218">
        <f t="shared" si="18"/>
        <v>140</v>
      </c>
      <c r="T34">
        <v>526</v>
      </c>
      <c r="U34">
        <v>1313</v>
      </c>
      <c r="V34" t="s">
        <v>223</v>
      </c>
      <c r="W34">
        <v>4270.4340000000002</v>
      </c>
      <c r="X34">
        <v>1406.5160000000001</v>
      </c>
      <c r="Y34">
        <v>3.036</v>
      </c>
      <c r="Z34">
        <v>10.987</v>
      </c>
      <c r="AA34">
        <v>174.06025199999999</v>
      </c>
      <c r="AB34">
        <v>6.8935890000000004</v>
      </c>
      <c r="AC34">
        <v>49.508029000000001</v>
      </c>
      <c r="AD34" s="1">
        <v>423</v>
      </c>
      <c r="AE34">
        <v>1</v>
      </c>
      <c r="AF34">
        <v>140</v>
      </c>
      <c r="AG34">
        <v>97</v>
      </c>
      <c r="AH34">
        <v>24.534227999999999</v>
      </c>
      <c r="AI34">
        <v>41226.1</v>
      </c>
      <c r="AJ34">
        <v>5410.6</v>
      </c>
      <c r="AK34">
        <v>36</v>
      </c>
      <c r="AL34">
        <v>8348</v>
      </c>
      <c r="AM34">
        <v>1.0470496837008878</v>
      </c>
      <c r="AN34" t="s">
        <v>71</v>
      </c>
      <c r="AO34">
        <v>4053.4059999999999</v>
      </c>
      <c r="AP34" t="s">
        <v>434</v>
      </c>
      <c r="AQ34" t="s">
        <v>118</v>
      </c>
      <c r="AR34" t="s">
        <v>119</v>
      </c>
      <c r="AS34" t="s">
        <v>118</v>
      </c>
      <c r="AT34" t="s">
        <v>119</v>
      </c>
      <c r="AU34" t="s">
        <v>186</v>
      </c>
      <c r="AV34" t="s">
        <v>223</v>
      </c>
      <c r="AW34" t="s">
        <v>71</v>
      </c>
      <c r="AX34">
        <v>1313</v>
      </c>
      <c r="AY34" t="s">
        <v>343</v>
      </c>
      <c r="AZ34">
        <v>6</v>
      </c>
      <c r="BA34" t="s">
        <v>372</v>
      </c>
      <c r="BB34">
        <v>2</v>
      </c>
      <c r="BC34">
        <v>1</v>
      </c>
      <c r="BE34" t="s">
        <v>71</v>
      </c>
      <c r="BF34">
        <v>0</v>
      </c>
      <c r="BG34" t="s">
        <v>257</v>
      </c>
      <c r="BI34" t="s">
        <v>118</v>
      </c>
      <c r="BJ34" t="s">
        <v>223</v>
      </c>
      <c r="BK34" t="s">
        <v>71</v>
      </c>
      <c r="BL34">
        <v>1.0470496837008878</v>
      </c>
      <c r="BM34">
        <v>1313</v>
      </c>
      <c r="BN34" t="s">
        <v>119</v>
      </c>
      <c r="BO34" t="s">
        <v>186</v>
      </c>
      <c r="BP34">
        <v>2</v>
      </c>
      <c r="BQ34">
        <v>4270.4340000000002</v>
      </c>
      <c r="BR34">
        <v>3.9604613464537558E-2</v>
      </c>
      <c r="BS34">
        <v>0.284430410913113</v>
      </c>
      <c r="BT34">
        <v>9.9053164151465631E-2</v>
      </c>
      <c r="BU34">
        <v>10.987</v>
      </c>
      <c r="BV34">
        <v>2.3416823676469415E-2</v>
      </c>
      <c r="BW34">
        <v>3.2783553147057183</v>
      </c>
      <c r="BX34">
        <v>36</v>
      </c>
      <c r="BY34">
        <v>1</v>
      </c>
      <c r="BZ34">
        <v>140</v>
      </c>
    </row>
    <row r="35" spans="1:78" ht="16.5">
      <c r="A35" s="122" t="str">
        <f t="shared" si="1"/>
        <v>영종운수</v>
      </c>
      <c r="B35" s="123" t="str">
        <f t="shared" si="2"/>
        <v>백정현</v>
      </c>
      <c r="C35" s="124" t="str">
        <f t="shared" si="3"/>
        <v>S</v>
      </c>
      <c r="D35" s="125">
        <f t="shared" si="4"/>
        <v>1.0298202882210157</v>
      </c>
      <c r="E35" s="126">
        <f t="shared" si="5"/>
        <v>882</v>
      </c>
      <c r="F35" s="127" t="str">
        <f t="shared" si="6"/>
        <v>202</v>
      </c>
      <c r="G35" s="128" t="str">
        <f t="shared" si="7"/>
        <v>70바2514</v>
      </c>
      <c r="H35" s="129">
        <f t="shared" si="8"/>
        <v>9</v>
      </c>
      <c r="I35" s="130">
        <f t="shared" si="9"/>
        <v>5865.1440000000002</v>
      </c>
      <c r="J35" s="131">
        <f t="shared" si="10"/>
        <v>3.2867581373368343E-2</v>
      </c>
      <c r="K35" s="131">
        <f t="shared" si="11"/>
        <v>0.3249028698638568</v>
      </c>
      <c r="L35" s="131">
        <f t="shared" si="12"/>
        <v>0.15498340705701344</v>
      </c>
      <c r="M35" s="132">
        <f t="shared" si="13"/>
        <v>15.037000000000001</v>
      </c>
      <c r="N35" s="133">
        <f t="shared" si="14"/>
        <v>7.9201067155178856E-2</v>
      </c>
      <c r="O35" s="133">
        <f t="shared" si="15"/>
        <v>21.027883329699986</v>
      </c>
      <c r="P35" s="215">
        <f t="shared" si="16"/>
        <v>41</v>
      </c>
      <c r="Q35" s="216">
        <f t="shared" si="17"/>
        <v>638</v>
      </c>
      <c r="R35" s="216">
        <f t="shared" si="18"/>
        <v>1259</v>
      </c>
      <c r="T35">
        <v>526</v>
      </c>
      <c r="U35">
        <v>882</v>
      </c>
      <c r="V35" t="s">
        <v>313</v>
      </c>
      <c r="W35">
        <v>5865.1440000000002</v>
      </c>
      <c r="X35">
        <v>2170.223</v>
      </c>
      <c r="Y35">
        <v>2.7029999999999998</v>
      </c>
      <c r="Z35">
        <v>15.037000000000001</v>
      </c>
      <c r="AA35">
        <v>239.18246099999999</v>
      </c>
      <c r="AB35">
        <v>7.8613489999999997</v>
      </c>
      <c r="AC35">
        <v>77.711067999999997</v>
      </c>
      <c r="AD35" s="1">
        <v>909</v>
      </c>
      <c r="AE35">
        <v>638</v>
      </c>
      <c r="AF35">
        <v>1259</v>
      </c>
      <c r="AG35">
        <v>102</v>
      </c>
      <c r="AH35">
        <v>24.521629999999998</v>
      </c>
      <c r="AI35">
        <v>56512.4</v>
      </c>
      <c r="AJ35">
        <v>14051.5</v>
      </c>
      <c r="AK35">
        <v>41</v>
      </c>
      <c r="AL35">
        <v>9904</v>
      </c>
      <c r="AM35">
        <v>1.0298202882210157</v>
      </c>
      <c r="AN35" t="s">
        <v>71</v>
      </c>
      <c r="AO35">
        <v>3992.88</v>
      </c>
      <c r="AP35" t="s">
        <v>435</v>
      </c>
      <c r="AQ35" t="s">
        <v>118</v>
      </c>
      <c r="AR35" t="s">
        <v>119</v>
      </c>
      <c r="AS35" t="s">
        <v>118</v>
      </c>
      <c r="AT35" t="s">
        <v>119</v>
      </c>
      <c r="AU35" t="s">
        <v>178</v>
      </c>
      <c r="AV35" t="s">
        <v>313</v>
      </c>
      <c r="AW35" t="s">
        <v>71</v>
      </c>
      <c r="AX35">
        <v>882</v>
      </c>
      <c r="AY35" t="s">
        <v>343</v>
      </c>
      <c r="AZ35">
        <v>7</v>
      </c>
      <c r="BA35" t="s">
        <v>362</v>
      </c>
      <c r="BB35">
        <v>9</v>
      </c>
      <c r="BC35">
        <v>1</v>
      </c>
      <c r="BE35" t="s">
        <v>69</v>
      </c>
      <c r="BF35">
        <v>3</v>
      </c>
      <c r="BG35" t="s">
        <v>285</v>
      </c>
      <c r="BI35" t="s">
        <v>118</v>
      </c>
      <c r="BJ35" t="s">
        <v>313</v>
      </c>
      <c r="BK35" t="s">
        <v>71</v>
      </c>
      <c r="BL35">
        <v>1.0298202882210157</v>
      </c>
      <c r="BM35">
        <v>882</v>
      </c>
      <c r="BN35" t="s">
        <v>119</v>
      </c>
      <c r="BO35" t="s">
        <v>178</v>
      </c>
      <c r="BP35">
        <v>9</v>
      </c>
      <c r="BQ35">
        <v>5865.1440000000002</v>
      </c>
      <c r="BR35">
        <v>3.2867581373368343E-2</v>
      </c>
      <c r="BS35">
        <v>0.3249028698638568</v>
      </c>
      <c r="BT35">
        <v>0.15498340705701344</v>
      </c>
      <c r="BU35">
        <v>15.037000000000001</v>
      </c>
      <c r="BV35">
        <v>7.9201067155178856E-2</v>
      </c>
      <c r="BW35">
        <v>21.027883329699986</v>
      </c>
      <c r="BX35">
        <v>41</v>
      </c>
      <c r="BY35">
        <v>638</v>
      </c>
      <c r="BZ35">
        <v>1259</v>
      </c>
    </row>
    <row r="36" spans="1:78" ht="16.5">
      <c r="A36" s="105" t="str">
        <f t="shared" si="1"/>
        <v>영종운수</v>
      </c>
      <c r="B36" s="106" t="str">
        <f t="shared" si="2"/>
        <v>선경호</v>
      </c>
      <c r="C36" s="107" t="str">
        <f t="shared" si="3"/>
        <v>B</v>
      </c>
      <c r="D36" s="108">
        <f t="shared" si="4"/>
        <v>0.93033333333333335</v>
      </c>
      <c r="E36" s="109">
        <f t="shared" si="5"/>
        <v>1182</v>
      </c>
      <c r="F36" s="110" t="str">
        <f t="shared" si="6"/>
        <v>202</v>
      </c>
      <c r="G36" s="111" t="str">
        <f t="shared" si="7"/>
        <v>73아1213</v>
      </c>
      <c r="H36" s="112">
        <f t="shared" si="8"/>
        <v>1</v>
      </c>
      <c r="I36" s="113">
        <f t="shared" si="9"/>
        <v>4636.107</v>
      </c>
      <c r="J36" s="114">
        <f t="shared" si="10"/>
        <v>1.1467512215571225E-2</v>
      </c>
      <c r="K36" s="114">
        <f t="shared" si="11"/>
        <v>0.26621414843736407</v>
      </c>
      <c r="L36" s="114">
        <f t="shared" si="12"/>
        <v>8.8867664184627312E-2</v>
      </c>
      <c r="M36" s="115">
        <f t="shared" si="13"/>
        <v>13.058</v>
      </c>
      <c r="N36" s="116">
        <f t="shared" si="14"/>
        <v>0</v>
      </c>
      <c r="O36" s="116">
        <f t="shared" si="15"/>
        <v>0.86279285616143031</v>
      </c>
      <c r="P36" s="217">
        <f t="shared" si="16"/>
        <v>13</v>
      </c>
      <c r="Q36" s="218">
        <f t="shared" si="17"/>
        <v>0</v>
      </c>
      <c r="R36" s="218">
        <f t="shared" si="18"/>
        <v>40</v>
      </c>
      <c r="T36">
        <v>526</v>
      </c>
      <c r="U36">
        <v>1182</v>
      </c>
      <c r="V36" t="s">
        <v>224</v>
      </c>
      <c r="W36">
        <v>4636.107</v>
      </c>
      <c r="X36">
        <v>1661.366</v>
      </c>
      <c r="Y36">
        <v>2.7909999999999999</v>
      </c>
      <c r="Z36">
        <v>13.058</v>
      </c>
      <c r="AA36">
        <v>182.32385199999999</v>
      </c>
      <c r="AB36">
        <v>2.0908009999999999</v>
      </c>
      <c r="AC36">
        <v>48.537188999999998</v>
      </c>
      <c r="AD36" s="1">
        <v>412</v>
      </c>
      <c r="AE36">
        <v>0</v>
      </c>
      <c r="AF36">
        <v>40</v>
      </c>
      <c r="AG36">
        <v>90</v>
      </c>
      <c r="AH36">
        <v>25.427868</v>
      </c>
      <c r="AI36">
        <v>35972.5</v>
      </c>
      <c r="AJ36">
        <v>976.3</v>
      </c>
      <c r="AK36">
        <v>13</v>
      </c>
      <c r="AL36">
        <v>3180</v>
      </c>
      <c r="AM36">
        <v>0.93033333333333335</v>
      </c>
      <c r="AN36" t="s">
        <v>68</v>
      </c>
      <c r="AO36">
        <v>4636.107</v>
      </c>
      <c r="AP36" t="s">
        <v>436</v>
      </c>
      <c r="AQ36" t="s">
        <v>118</v>
      </c>
      <c r="AR36" t="s">
        <v>119</v>
      </c>
      <c r="AS36" t="s">
        <v>118</v>
      </c>
      <c r="AT36" t="s">
        <v>119</v>
      </c>
      <c r="AU36" t="s">
        <v>183</v>
      </c>
      <c r="AV36" t="s">
        <v>224</v>
      </c>
      <c r="AW36" t="s">
        <v>68</v>
      </c>
      <c r="AX36">
        <v>1182</v>
      </c>
      <c r="AY36" t="s">
        <v>334</v>
      </c>
      <c r="AZ36">
        <v>8</v>
      </c>
      <c r="BA36" t="s">
        <v>366</v>
      </c>
      <c r="BB36">
        <v>1</v>
      </c>
      <c r="BC36">
        <v>1</v>
      </c>
      <c r="BE36" t="s">
        <v>68</v>
      </c>
      <c r="BF36">
        <v>0</v>
      </c>
      <c r="BG36" t="s">
        <v>257</v>
      </c>
      <c r="BI36" t="s">
        <v>118</v>
      </c>
      <c r="BJ36" t="s">
        <v>224</v>
      </c>
      <c r="BK36" t="s">
        <v>68</v>
      </c>
      <c r="BL36">
        <v>0.93033333333333335</v>
      </c>
      <c r="BM36">
        <v>1182</v>
      </c>
      <c r="BN36" t="s">
        <v>119</v>
      </c>
      <c r="BO36" t="s">
        <v>183</v>
      </c>
      <c r="BP36">
        <v>1</v>
      </c>
      <c r="BQ36">
        <v>4636.107</v>
      </c>
      <c r="BR36">
        <v>1.1467512215571225E-2</v>
      </c>
      <c r="BS36">
        <v>0.26621414843736407</v>
      </c>
      <c r="BT36">
        <v>8.8867664184627312E-2</v>
      </c>
      <c r="BU36">
        <v>13.058</v>
      </c>
      <c r="BV36">
        <v>0</v>
      </c>
      <c r="BW36">
        <v>0.86279285616143031</v>
      </c>
      <c r="BX36">
        <v>13</v>
      </c>
      <c r="BY36">
        <v>0</v>
      </c>
      <c r="BZ36">
        <v>40</v>
      </c>
    </row>
    <row r="37" spans="1:78" ht="16.5">
      <c r="A37" s="122" t="str">
        <f t="shared" si="1"/>
        <v>영종운수</v>
      </c>
      <c r="B37" s="123" t="str">
        <f t="shared" si="2"/>
        <v>성민철</v>
      </c>
      <c r="C37" s="124" t="str">
        <f t="shared" si="3"/>
        <v>F</v>
      </c>
      <c r="D37" s="125">
        <f t="shared" si="4"/>
        <v>0.79901197714049454</v>
      </c>
      <c r="E37" s="126">
        <f t="shared" si="5"/>
        <v>7205</v>
      </c>
      <c r="F37" s="127" t="str">
        <f t="shared" si="6"/>
        <v>203</v>
      </c>
      <c r="G37" s="128" t="str">
        <f t="shared" si="7"/>
        <v>70바2546</v>
      </c>
      <c r="H37" s="129">
        <f t="shared" si="8"/>
        <v>3</v>
      </c>
      <c r="I37" s="130">
        <f t="shared" si="9"/>
        <v>4741.8579999999993</v>
      </c>
      <c r="J37" s="131">
        <f t="shared" si="10"/>
        <v>3.465946995901778E-2</v>
      </c>
      <c r="K37" s="131">
        <f t="shared" si="11"/>
        <v>0.27696719650551566</v>
      </c>
      <c r="L37" s="131">
        <f t="shared" si="12"/>
        <v>0.13096132359931489</v>
      </c>
      <c r="M37" s="132">
        <f t="shared" si="13"/>
        <v>15.398</v>
      </c>
      <c r="N37" s="133">
        <f t="shared" si="14"/>
        <v>8.4355119870734227E-2</v>
      </c>
      <c r="O37" s="133">
        <f t="shared" si="15"/>
        <v>4.8082418326318512</v>
      </c>
      <c r="P37" s="215">
        <f t="shared" si="16"/>
        <v>51</v>
      </c>
      <c r="Q37" s="216">
        <f t="shared" si="17"/>
        <v>4</v>
      </c>
      <c r="R37" s="216">
        <f t="shared" si="18"/>
        <v>228</v>
      </c>
      <c r="T37">
        <v>526</v>
      </c>
      <c r="U37">
        <v>7205</v>
      </c>
      <c r="V37" t="s">
        <v>225</v>
      </c>
      <c r="W37">
        <v>4741.8580000000002</v>
      </c>
      <c r="X37">
        <v>2186.4899999999998</v>
      </c>
      <c r="Y37">
        <v>2.169</v>
      </c>
      <c r="Z37">
        <v>15.398</v>
      </c>
      <c r="AA37">
        <v>226.91301999999999</v>
      </c>
      <c r="AB37">
        <v>7.8646849999999997</v>
      </c>
      <c r="AC37">
        <v>62.847462999999998</v>
      </c>
      <c r="AD37" s="1">
        <v>621</v>
      </c>
      <c r="AE37">
        <v>4</v>
      </c>
      <c r="AF37">
        <v>228</v>
      </c>
      <c r="AG37">
        <v>105</v>
      </c>
      <c r="AH37">
        <v>20.897248999999999</v>
      </c>
      <c r="AI37">
        <v>21072.1</v>
      </c>
      <c r="AJ37">
        <v>5778.5</v>
      </c>
      <c r="AK37">
        <v>51</v>
      </c>
      <c r="AL37">
        <v>12548</v>
      </c>
      <c r="AM37">
        <v>0.79901197714049454</v>
      </c>
      <c r="AN37" t="s">
        <v>70</v>
      </c>
      <c r="AO37">
        <v>3965.5610000000001</v>
      </c>
      <c r="AP37" t="s">
        <v>437</v>
      </c>
      <c r="AQ37" t="s">
        <v>118</v>
      </c>
      <c r="AR37" t="s">
        <v>120</v>
      </c>
      <c r="AS37" t="s">
        <v>118</v>
      </c>
      <c r="AT37" t="s">
        <v>120</v>
      </c>
      <c r="AU37" t="s">
        <v>198</v>
      </c>
      <c r="AV37" t="s">
        <v>225</v>
      </c>
      <c r="AW37" t="s">
        <v>70</v>
      </c>
      <c r="AX37">
        <v>7205</v>
      </c>
      <c r="AY37" t="s">
        <v>341</v>
      </c>
      <c r="AZ37">
        <v>1</v>
      </c>
      <c r="BA37" t="s">
        <v>269</v>
      </c>
      <c r="BB37">
        <v>3</v>
      </c>
      <c r="BC37">
        <v>1</v>
      </c>
      <c r="BE37" t="s">
        <v>70</v>
      </c>
      <c r="BF37">
        <v>0</v>
      </c>
      <c r="BG37" t="s">
        <v>257</v>
      </c>
      <c r="BI37" t="s">
        <v>118</v>
      </c>
      <c r="BJ37" t="s">
        <v>225</v>
      </c>
      <c r="BK37" t="s">
        <v>70</v>
      </c>
      <c r="BL37">
        <v>0.79901197714049454</v>
      </c>
      <c r="BM37">
        <v>7205</v>
      </c>
      <c r="BN37" t="s">
        <v>120</v>
      </c>
      <c r="BO37" t="s">
        <v>198</v>
      </c>
      <c r="BP37">
        <v>3</v>
      </c>
      <c r="BQ37">
        <v>4741.8579999999993</v>
      </c>
      <c r="BR37">
        <v>3.465946995901778E-2</v>
      </c>
      <c r="BS37">
        <v>0.27696719650551566</v>
      </c>
      <c r="BT37">
        <v>0.13096132359931487</v>
      </c>
      <c r="BU37">
        <v>15.398</v>
      </c>
      <c r="BV37">
        <v>8.4355119870734227E-2</v>
      </c>
      <c r="BW37">
        <v>4.8082418326318512</v>
      </c>
      <c r="BX37">
        <v>51</v>
      </c>
      <c r="BY37">
        <v>4</v>
      </c>
      <c r="BZ37">
        <v>228</v>
      </c>
    </row>
    <row r="38" spans="1:78" ht="16.5">
      <c r="A38" s="105" t="str">
        <f t="shared" si="1"/>
        <v>영종운수</v>
      </c>
      <c r="B38" s="106" t="str">
        <f t="shared" si="2"/>
        <v>송영선</v>
      </c>
      <c r="C38" s="107" t="str">
        <f t="shared" si="3"/>
        <v>D</v>
      </c>
      <c r="D38" s="108">
        <f t="shared" si="4"/>
        <v>0.83886635081903715</v>
      </c>
      <c r="E38" s="109">
        <f t="shared" si="5"/>
        <v>674</v>
      </c>
      <c r="F38" s="110" t="str">
        <f t="shared" si="6"/>
        <v>202</v>
      </c>
      <c r="G38" s="111" t="str">
        <f t="shared" si="7"/>
        <v>73아1220</v>
      </c>
      <c r="H38" s="112">
        <f t="shared" si="8"/>
        <v>2</v>
      </c>
      <c r="I38" s="113">
        <f t="shared" si="9"/>
        <v>4202.1790000000001</v>
      </c>
      <c r="J38" s="114">
        <f t="shared" si="10"/>
        <v>2.1510944698013911E-2</v>
      </c>
      <c r="K38" s="114">
        <f t="shared" si="11"/>
        <v>0.29530653581857363</v>
      </c>
      <c r="L38" s="114">
        <f t="shared" si="12"/>
        <v>0.18228638047070342</v>
      </c>
      <c r="M38" s="115">
        <f t="shared" si="13"/>
        <v>15.6</v>
      </c>
      <c r="N38" s="116">
        <f t="shared" si="14"/>
        <v>0</v>
      </c>
      <c r="O38" s="116">
        <f t="shared" si="15"/>
        <v>5.9730915793925003</v>
      </c>
      <c r="P38" s="217">
        <f t="shared" si="16"/>
        <v>19</v>
      </c>
      <c r="Q38" s="218">
        <f t="shared" si="17"/>
        <v>0</v>
      </c>
      <c r="R38" s="218">
        <f t="shared" si="18"/>
        <v>251</v>
      </c>
      <c r="T38">
        <v>526</v>
      </c>
      <c r="U38">
        <v>674</v>
      </c>
      <c r="V38" t="s">
        <v>226</v>
      </c>
      <c r="W38">
        <v>4202.1790000000001</v>
      </c>
      <c r="X38">
        <v>1674.0409999999999</v>
      </c>
      <c r="Y38">
        <v>2.5099999999999998</v>
      </c>
      <c r="Z38">
        <v>15.6</v>
      </c>
      <c r="AA38">
        <v>165.495521</v>
      </c>
      <c r="AB38">
        <v>3.559965</v>
      </c>
      <c r="AC38">
        <v>48.871909000000002</v>
      </c>
      <c r="AD38" s="1">
        <v>766</v>
      </c>
      <c r="AE38">
        <v>0</v>
      </c>
      <c r="AF38">
        <v>251</v>
      </c>
      <c r="AG38">
        <v>103</v>
      </c>
      <c r="AH38">
        <v>25.391496</v>
      </c>
      <c r="AI38">
        <v>28422.7</v>
      </c>
      <c r="AJ38">
        <v>3933.4</v>
      </c>
      <c r="AK38">
        <v>19</v>
      </c>
      <c r="AL38">
        <v>3035</v>
      </c>
      <c r="AM38">
        <v>0.83886635081903715</v>
      </c>
      <c r="AN38" t="s">
        <v>67</v>
      </c>
      <c r="AO38">
        <v>3979.24</v>
      </c>
      <c r="AP38" t="s">
        <v>438</v>
      </c>
      <c r="AQ38" t="s">
        <v>118</v>
      </c>
      <c r="AR38" t="s">
        <v>119</v>
      </c>
      <c r="AS38" t="s">
        <v>118</v>
      </c>
      <c r="AT38" t="s">
        <v>119</v>
      </c>
      <c r="AU38" t="s">
        <v>263</v>
      </c>
      <c r="AV38" t="s">
        <v>226</v>
      </c>
      <c r="AW38" t="s">
        <v>67</v>
      </c>
      <c r="AX38">
        <v>674</v>
      </c>
      <c r="AY38" t="s">
        <v>358</v>
      </c>
      <c r="AZ38">
        <v>3</v>
      </c>
      <c r="BA38" t="s">
        <v>359</v>
      </c>
      <c r="BB38">
        <v>2</v>
      </c>
      <c r="BC38">
        <v>1</v>
      </c>
      <c r="BE38" t="s">
        <v>67</v>
      </c>
      <c r="BF38">
        <v>0</v>
      </c>
      <c r="BG38" t="s">
        <v>257</v>
      </c>
      <c r="BI38" t="s">
        <v>118</v>
      </c>
      <c r="BJ38" t="s">
        <v>226</v>
      </c>
      <c r="BK38" t="s">
        <v>67</v>
      </c>
      <c r="BL38">
        <v>0.83886635081903715</v>
      </c>
      <c r="BM38">
        <v>674</v>
      </c>
      <c r="BN38" t="s">
        <v>119</v>
      </c>
      <c r="BO38" t="s">
        <v>263</v>
      </c>
      <c r="BP38">
        <v>2</v>
      </c>
      <c r="BQ38">
        <v>4202.1790000000001</v>
      </c>
      <c r="BR38">
        <v>2.1510944698013911E-2</v>
      </c>
      <c r="BS38">
        <v>0.29530653581857363</v>
      </c>
      <c r="BT38">
        <v>0.18228638047070342</v>
      </c>
      <c r="BU38">
        <v>15.6</v>
      </c>
      <c r="BV38">
        <v>0</v>
      </c>
      <c r="BW38">
        <v>5.9730915793925003</v>
      </c>
      <c r="BX38">
        <v>19</v>
      </c>
      <c r="BY38">
        <v>0</v>
      </c>
      <c r="BZ38">
        <v>251</v>
      </c>
    </row>
    <row r="39" spans="1:78" ht="16.5">
      <c r="A39" s="122" t="str">
        <f t="shared" si="1"/>
        <v>영종운수</v>
      </c>
      <c r="B39" s="123" t="str">
        <f t="shared" si="2"/>
        <v>송주현</v>
      </c>
      <c r="C39" s="124" t="str">
        <f t="shared" si="3"/>
        <v>A</v>
      </c>
      <c r="D39" s="125">
        <f t="shared" si="4"/>
        <v>0.97825863702977967</v>
      </c>
      <c r="E39" s="126">
        <f t="shared" si="5"/>
        <v>3303</v>
      </c>
      <c r="F39" s="127" t="str">
        <f t="shared" si="6"/>
        <v>202</v>
      </c>
      <c r="G39" s="128" t="str">
        <f t="shared" si="7"/>
        <v>73아1220</v>
      </c>
      <c r="H39" s="129">
        <f t="shared" si="8"/>
        <v>13</v>
      </c>
      <c r="I39" s="130">
        <f t="shared" si="9"/>
        <v>4708.7979999999998</v>
      </c>
      <c r="J39" s="131">
        <f t="shared" si="10"/>
        <v>2.6193127558756087E-2</v>
      </c>
      <c r="K39" s="131">
        <f t="shared" si="11"/>
        <v>0.2854741203288832</v>
      </c>
      <c r="L39" s="131">
        <f t="shared" si="12"/>
        <v>3.2280000118926316E-2</v>
      </c>
      <c r="M39" s="132">
        <f t="shared" si="13"/>
        <v>12.122999999999999</v>
      </c>
      <c r="N39" s="133">
        <f t="shared" si="14"/>
        <v>0.11033026703455191</v>
      </c>
      <c r="O39" s="133">
        <f t="shared" si="15"/>
        <v>1.6770200589251891</v>
      </c>
      <c r="P39" s="215">
        <f t="shared" si="16"/>
        <v>17</v>
      </c>
      <c r="Q39" s="216">
        <f t="shared" si="17"/>
        <v>93</v>
      </c>
      <c r="R39" s="216">
        <f t="shared" si="18"/>
        <v>91</v>
      </c>
      <c r="T39">
        <v>526</v>
      </c>
      <c r="U39">
        <v>3303</v>
      </c>
      <c r="V39" t="s">
        <v>314</v>
      </c>
      <c r="W39">
        <v>4708.7979999999998</v>
      </c>
      <c r="X39">
        <v>1677.127</v>
      </c>
      <c r="Y39">
        <v>2.8079999999999998</v>
      </c>
      <c r="Z39">
        <v>12.122999999999999</v>
      </c>
      <c r="AA39">
        <v>188.64024499999999</v>
      </c>
      <c r="AB39">
        <v>4.9410780000000001</v>
      </c>
      <c r="AC39">
        <v>53.851908000000002</v>
      </c>
      <c r="AD39" s="1">
        <v>152</v>
      </c>
      <c r="AE39">
        <v>93</v>
      </c>
      <c r="AF39">
        <v>91</v>
      </c>
      <c r="AG39">
        <v>108</v>
      </c>
      <c r="AH39">
        <v>24.961789</v>
      </c>
      <c r="AI39">
        <v>45379.3</v>
      </c>
      <c r="AJ39">
        <v>5140.1000000000004</v>
      </c>
      <c r="AK39">
        <v>17</v>
      </c>
      <c r="AL39">
        <v>8996</v>
      </c>
      <c r="AM39">
        <v>0.97825863702977967</v>
      </c>
      <c r="AN39" t="s">
        <v>66</v>
      </c>
      <c r="AO39">
        <v>934.94500000000005</v>
      </c>
      <c r="AP39" t="s">
        <v>439</v>
      </c>
      <c r="AQ39" t="s">
        <v>118</v>
      </c>
      <c r="AR39" t="s">
        <v>119</v>
      </c>
      <c r="AS39" t="s">
        <v>118</v>
      </c>
      <c r="AT39" t="s">
        <v>119</v>
      </c>
      <c r="AU39" t="s">
        <v>263</v>
      </c>
      <c r="AV39" t="s">
        <v>314</v>
      </c>
      <c r="AW39" t="s">
        <v>66</v>
      </c>
      <c r="AX39">
        <v>3303</v>
      </c>
      <c r="AY39" t="s">
        <v>357</v>
      </c>
      <c r="AZ39">
        <v>2</v>
      </c>
      <c r="BA39" t="s">
        <v>287</v>
      </c>
      <c r="BB39">
        <v>13</v>
      </c>
      <c r="BC39">
        <v>1</v>
      </c>
      <c r="BE39" t="s">
        <v>68</v>
      </c>
      <c r="BF39">
        <v>1</v>
      </c>
      <c r="BG39" t="s">
        <v>285</v>
      </c>
      <c r="BI39" t="s">
        <v>118</v>
      </c>
      <c r="BJ39" t="s">
        <v>314</v>
      </c>
      <c r="BK39" t="s">
        <v>66</v>
      </c>
      <c r="BL39">
        <v>0.97825863702977967</v>
      </c>
      <c r="BM39">
        <v>3303</v>
      </c>
      <c r="BN39" t="s">
        <v>119</v>
      </c>
      <c r="BO39" t="s">
        <v>263</v>
      </c>
      <c r="BP39">
        <v>13</v>
      </c>
      <c r="BQ39">
        <v>4708.7979999999998</v>
      </c>
      <c r="BR39">
        <v>2.6193127558756087E-2</v>
      </c>
      <c r="BS39">
        <v>0.2854741203288832</v>
      </c>
      <c r="BT39">
        <v>3.2280000118926316E-2</v>
      </c>
      <c r="BU39">
        <v>12.122999999999999</v>
      </c>
      <c r="BV39">
        <v>0.11033026703455191</v>
      </c>
      <c r="BW39">
        <v>1.6770200589251891</v>
      </c>
      <c r="BX39">
        <v>17</v>
      </c>
      <c r="BY39">
        <v>93</v>
      </c>
      <c r="BZ39">
        <v>91</v>
      </c>
    </row>
    <row r="40" spans="1:78" ht="16.5">
      <c r="A40" s="105" t="str">
        <f t="shared" si="1"/>
        <v>영종운수</v>
      </c>
      <c r="B40" s="106" t="str">
        <f t="shared" si="2"/>
        <v>신감찬</v>
      </c>
      <c r="C40" s="107" t="str">
        <f t="shared" si="3"/>
        <v>C</v>
      </c>
      <c r="D40" s="108">
        <f t="shared" si="4"/>
        <v>0.88172413793103444</v>
      </c>
      <c r="E40" s="109">
        <f t="shared" si="5"/>
        <v>6740</v>
      </c>
      <c r="F40" s="110" t="str">
        <f t="shared" si="6"/>
        <v>203</v>
      </c>
      <c r="G40" s="111" t="str">
        <f t="shared" si="7"/>
        <v>73아1238</v>
      </c>
      <c r="H40" s="112">
        <f t="shared" si="8"/>
        <v>1</v>
      </c>
      <c r="I40" s="113">
        <f t="shared" si="9"/>
        <v>3643.212</v>
      </c>
      <c r="J40" s="114">
        <f t="shared" si="10"/>
        <v>2.1477596809190896E-2</v>
      </c>
      <c r="K40" s="114">
        <f t="shared" si="11"/>
        <v>0.26717445048351962</v>
      </c>
      <c r="L40" s="114">
        <f t="shared" si="12"/>
        <v>0.17374778080441106</v>
      </c>
      <c r="M40" s="115">
        <f t="shared" si="13"/>
        <v>10.164999999999999</v>
      </c>
      <c r="N40" s="116">
        <f t="shared" si="14"/>
        <v>5.4896613208344727E-2</v>
      </c>
      <c r="O40" s="116">
        <f t="shared" si="15"/>
        <v>5.2426265613969214</v>
      </c>
      <c r="P40" s="217">
        <f t="shared" si="16"/>
        <v>15</v>
      </c>
      <c r="Q40" s="218">
        <f t="shared" si="17"/>
        <v>2</v>
      </c>
      <c r="R40" s="218">
        <f t="shared" si="18"/>
        <v>191</v>
      </c>
      <c r="T40">
        <v>526</v>
      </c>
      <c r="U40">
        <v>6740</v>
      </c>
      <c r="V40" t="s">
        <v>227</v>
      </c>
      <c r="W40">
        <v>3643.212</v>
      </c>
      <c r="X40">
        <v>1424.778</v>
      </c>
      <c r="Y40">
        <v>2.5569999999999999</v>
      </c>
      <c r="Z40">
        <v>10.164999999999999</v>
      </c>
      <c r="AA40">
        <v>168.02885499999999</v>
      </c>
      <c r="AB40">
        <v>3.6088559999999998</v>
      </c>
      <c r="AC40">
        <v>44.893017</v>
      </c>
      <c r="AD40" s="1">
        <v>633</v>
      </c>
      <c r="AE40">
        <v>2</v>
      </c>
      <c r="AF40">
        <v>191</v>
      </c>
      <c r="AG40">
        <v>86</v>
      </c>
      <c r="AH40">
        <v>21.682061000000001</v>
      </c>
      <c r="AI40">
        <v>15439.5</v>
      </c>
      <c r="AJ40">
        <v>153.6</v>
      </c>
      <c r="AK40">
        <v>15</v>
      </c>
      <c r="AL40">
        <v>3290</v>
      </c>
      <c r="AM40">
        <v>0.88172413793103444</v>
      </c>
      <c r="AN40" t="s">
        <v>69</v>
      </c>
      <c r="AO40">
        <v>3643.212</v>
      </c>
      <c r="AP40" t="s">
        <v>440</v>
      </c>
      <c r="AQ40" t="s">
        <v>118</v>
      </c>
      <c r="AR40" t="s">
        <v>120</v>
      </c>
      <c r="AS40" t="s">
        <v>118</v>
      </c>
      <c r="AT40" t="s">
        <v>120</v>
      </c>
      <c r="AU40" t="s">
        <v>202</v>
      </c>
      <c r="AV40" t="s">
        <v>227</v>
      </c>
      <c r="AW40" t="s">
        <v>69</v>
      </c>
      <c r="AX40">
        <v>6740</v>
      </c>
      <c r="AY40" t="s">
        <v>344</v>
      </c>
      <c r="AZ40">
        <v>1</v>
      </c>
      <c r="BA40" t="s">
        <v>345</v>
      </c>
      <c r="BB40">
        <v>1</v>
      </c>
      <c r="BC40">
        <v>1</v>
      </c>
      <c r="BE40" t="s">
        <v>69</v>
      </c>
      <c r="BF40">
        <v>0</v>
      </c>
      <c r="BG40" t="s">
        <v>257</v>
      </c>
      <c r="BI40" t="s">
        <v>118</v>
      </c>
      <c r="BJ40" t="s">
        <v>227</v>
      </c>
      <c r="BK40" t="s">
        <v>69</v>
      </c>
      <c r="BL40">
        <v>0.88172413793103444</v>
      </c>
      <c r="BM40">
        <v>6740</v>
      </c>
      <c r="BN40" t="s">
        <v>120</v>
      </c>
      <c r="BO40" t="s">
        <v>202</v>
      </c>
      <c r="BP40">
        <v>1</v>
      </c>
      <c r="BQ40">
        <v>3643.212</v>
      </c>
      <c r="BR40">
        <v>2.1477596809190896E-2</v>
      </c>
      <c r="BS40">
        <v>0.26717445048351962</v>
      </c>
      <c r="BT40">
        <v>0.17374778080441106</v>
      </c>
      <c r="BU40">
        <v>10.164999999999999</v>
      </c>
      <c r="BV40">
        <v>5.4896613208344727E-2</v>
      </c>
      <c r="BW40">
        <v>5.2426265613969214</v>
      </c>
      <c r="BX40">
        <v>15</v>
      </c>
      <c r="BY40">
        <v>2</v>
      </c>
      <c r="BZ40">
        <v>191</v>
      </c>
    </row>
    <row r="41" spans="1:78" ht="16.5">
      <c r="A41" s="122" t="str">
        <f t="shared" si="1"/>
        <v>영종운수</v>
      </c>
      <c r="B41" s="123" t="str">
        <f t="shared" si="2"/>
        <v>안기태</v>
      </c>
      <c r="C41" s="124" t="str">
        <f t="shared" si="3"/>
        <v>S</v>
      </c>
      <c r="D41" s="125">
        <f t="shared" si="4"/>
        <v>1.0735714285714286</v>
      </c>
      <c r="E41" s="126">
        <f t="shared" si="5"/>
        <v>2274</v>
      </c>
      <c r="F41" s="127" t="str">
        <f t="shared" si="6"/>
        <v>202</v>
      </c>
      <c r="G41" s="128" t="str">
        <f t="shared" si="7"/>
        <v>71바7511</v>
      </c>
      <c r="H41" s="129">
        <f t="shared" si="8"/>
        <v>1</v>
      </c>
      <c r="I41" s="130">
        <f t="shared" si="9"/>
        <v>4068.877</v>
      </c>
      <c r="J41" s="131">
        <f t="shared" si="10"/>
        <v>1.5790330646030214E-2</v>
      </c>
      <c r="K41" s="131">
        <f t="shared" si="11"/>
        <v>0.29347953913664121</v>
      </c>
      <c r="L41" s="131">
        <f t="shared" si="12"/>
        <v>0.17154610473602422</v>
      </c>
      <c r="M41" s="132">
        <f t="shared" si="13"/>
        <v>13.58</v>
      </c>
      <c r="N41" s="133">
        <f t="shared" si="14"/>
        <v>0</v>
      </c>
      <c r="O41" s="133">
        <f t="shared" si="15"/>
        <v>7.4221953625041994</v>
      </c>
      <c r="P41" s="215">
        <f t="shared" si="16"/>
        <v>0</v>
      </c>
      <c r="Q41" s="216">
        <f t="shared" si="17"/>
        <v>0</v>
      </c>
      <c r="R41" s="216">
        <f t="shared" si="18"/>
        <v>302</v>
      </c>
      <c r="T41">
        <v>526</v>
      </c>
      <c r="U41">
        <v>2274</v>
      </c>
      <c r="V41" t="s">
        <v>228</v>
      </c>
      <c r="W41">
        <v>4068.877</v>
      </c>
      <c r="X41">
        <v>1353.5239999999999</v>
      </c>
      <c r="Y41">
        <v>3.0059999999999998</v>
      </c>
      <c r="Z41">
        <v>13.58</v>
      </c>
      <c r="AA41">
        <v>157.09107399999999</v>
      </c>
      <c r="AB41">
        <v>2.4805199999999998</v>
      </c>
      <c r="AC41">
        <v>46.103015999999997</v>
      </c>
      <c r="AD41" s="1">
        <v>698</v>
      </c>
      <c r="AE41">
        <v>0</v>
      </c>
      <c r="AF41">
        <v>302</v>
      </c>
      <c r="AG41">
        <v>100</v>
      </c>
      <c r="AH41">
        <v>25.901388000000001</v>
      </c>
      <c r="AI41">
        <v>25552.6</v>
      </c>
      <c r="AJ41">
        <v>3203.6</v>
      </c>
      <c r="AK41">
        <v>0</v>
      </c>
      <c r="AL41">
        <v>0</v>
      </c>
      <c r="AM41">
        <v>1.0735714285714286</v>
      </c>
      <c r="AN41" t="s">
        <v>71</v>
      </c>
      <c r="AO41">
        <v>4068.877</v>
      </c>
      <c r="AP41" t="s">
        <v>441</v>
      </c>
      <c r="AQ41" t="s">
        <v>118</v>
      </c>
      <c r="AR41" t="s">
        <v>119</v>
      </c>
      <c r="AS41" t="s">
        <v>118</v>
      </c>
      <c r="AT41" t="s">
        <v>119</v>
      </c>
      <c r="AU41" t="s">
        <v>180</v>
      </c>
      <c r="AV41" t="s">
        <v>228</v>
      </c>
      <c r="AW41" t="s">
        <v>71</v>
      </c>
      <c r="AX41">
        <v>2274</v>
      </c>
      <c r="AY41" t="s">
        <v>343</v>
      </c>
      <c r="AZ41">
        <v>4</v>
      </c>
      <c r="BA41" t="s">
        <v>368</v>
      </c>
      <c r="BB41">
        <v>1</v>
      </c>
      <c r="BC41">
        <v>1</v>
      </c>
      <c r="BE41" t="s">
        <v>71</v>
      </c>
      <c r="BF41">
        <v>0</v>
      </c>
      <c r="BG41" t="s">
        <v>257</v>
      </c>
      <c r="BI41" t="s">
        <v>118</v>
      </c>
      <c r="BJ41" t="s">
        <v>228</v>
      </c>
      <c r="BK41" t="s">
        <v>71</v>
      </c>
      <c r="BL41">
        <v>1.0735714285714286</v>
      </c>
      <c r="BM41">
        <v>2274</v>
      </c>
      <c r="BN41" t="s">
        <v>119</v>
      </c>
      <c r="BO41" t="s">
        <v>180</v>
      </c>
      <c r="BP41">
        <v>1</v>
      </c>
      <c r="BQ41">
        <v>4068.877</v>
      </c>
      <c r="BR41">
        <v>1.5790330646030214E-2</v>
      </c>
      <c r="BS41">
        <v>0.29347953913664121</v>
      </c>
      <c r="BT41">
        <v>0.17154610473602422</v>
      </c>
      <c r="BU41">
        <v>13.58</v>
      </c>
      <c r="BV41">
        <v>0</v>
      </c>
      <c r="BW41">
        <v>7.4221953625041994</v>
      </c>
      <c r="BX41">
        <v>0</v>
      </c>
      <c r="BY41">
        <v>0</v>
      </c>
      <c r="BZ41">
        <v>302</v>
      </c>
    </row>
    <row r="42" spans="1:78" ht="16.5">
      <c r="A42" s="105" t="str">
        <f t="shared" si="1"/>
        <v>영종운수</v>
      </c>
      <c r="B42" s="106" t="str">
        <f t="shared" si="2"/>
        <v>안병윤</v>
      </c>
      <c r="C42" s="107" t="str">
        <f t="shared" si="3"/>
        <v>A</v>
      </c>
      <c r="D42" s="108">
        <f t="shared" si="4"/>
        <v>0.98000000000000009</v>
      </c>
      <c r="E42" s="109">
        <f t="shared" si="5"/>
        <v>2225</v>
      </c>
      <c r="F42" s="110" t="str">
        <f t="shared" si="6"/>
        <v>202</v>
      </c>
      <c r="G42" s="111" t="str">
        <f t="shared" si="7"/>
        <v>73아1280</v>
      </c>
      <c r="H42" s="112">
        <f t="shared" si="8"/>
        <v>1</v>
      </c>
      <c r="I42" s="113">
        <f t="shared" si="9"/>
        <v>4322.9340000000002</v>
      </c>
      <c r="J42" s="114">
        <f t="shared" si="10"/>
        <v>5.6128155111532362E-3</v>
      </c>
      <c r="K42" s="114">
        <f t="shared" si="11"/>
        <v>0.24651732687487285</v>
      </c>
      <c r="L42" s="114">
        <f t="shared" si="12"/>
        <v>0.17372460463194672</v>
      </c>
      <c r="M42" s="115">
        <f t="shared" si="13"/>
        <v>11.098000000000001</v>
      </c>
      <c r="N42" s="116">
        <f t="shared" si="14"/>
        <v>2.3132437367769203E-2</v>
      </c>
      <c r="O42" s="116">
        <f t="shared" si="15"/>
        <v>1.8737274267893056</v>
      </c>
      <c r="P42" s="217">
        <f t="shared" si="16"/>
        <v>4</v>
      </c>
      <c r="Q42" s="218">
        <f t="shared" si="17"/>
        <v>1</v>
      </c>
      <c r="R42" s="218">
        <f t="shared" si="18"/>
        <v>81</v>
      </c>
      <c r="T42">
        <v>526</v>
      </c>
      <c r="U42">
        <v>2225</v>
      </c>
      <c r="V42" t="s">
        <v>229</v>
      </c>
      <c r="W42">
        <v>4322.9340000000002</v>
      </c>
      <c r="X42">
        <v>1520.8409999999999</v>
      </c>
      <c r="Y42">
        <v>2.8420000000000001</v>
      </c>
      <c r="Z42">
        <v>11.098000000000001</v>
      </c>
      <c r="AA42">
        <v>165.19107</v>
      </c>
      <c r="AB42">
        <v>0.92718699999999998</v>
      </c>
      <c r="AC42">
        <v>40.722461000000003</v>
      </c>
      <c r="AD42" s="1">
        <v>751</v>
      </c>
      <c r="AE42">
        <v>1</v>
      </c>
      <c r="AF42">
        <v>81</v>
      </c>
      <c r="AG42">
        <v>106</v>
      </c>
      <c r="AH42">
        <v>26.169295000000002</v>
      </c>
      <c r="AI42">
        <v>23126.7</v>
      </c>
      <c r="AJ42">
        <v>2562.5</v>
      </c>
      <c r="AK42">
        <v>4</v>
      </c>
      <c r="AL42">
        <v>466</v>
      </c>
      <c r="AM42">
        <v>0.98000000000000009</v>
      </c>
      <c r="AN42" t="s">
        <v>66</v>
      </c>
      <c r="AO42">
        <v>4322.9340000000002</v>
      </c>
      <c r="AP42" t="s">
        <v>442</v>
      </c>
      <c r="AQ42" t="s">
        <v>118</v>
      </c>
      <c r="AR42" t="s">
        <v>119</v>
      </c>
      <c r="AS42" t="s">
        <v>118</v>
      </c>
      <c r="AT42" t="s">
        <v>119</v>
      </c>
      <c r="AU42" t="s">
        <v>191</v>
      </c>
      <c r="AV42" t="s">
        <v>229</v>
      </c>
      <c r="AW42" t="s">
        <v>66</v>
      </c>
      <c r="AX42">
        <v>2225</v>
      </c>
      <c r="AY42" t="s">
        <v>357</v>
      </c>
      <c r="AZ42">
        <v>1</v>
      </c>
      <c r="BA42" t="s">
        <v>262</v>
      </c>
      <c r="BB42">
        <v>1</v>
      </c>
      <c r="BC42">
        <v>1</v>
      </c>
      <c r="BE42" t="s">
        <v>66</v>
      </c>
      <c r="BF42">
        <v>0</v>
      </c>
      <c r="BG42" t="s">
        <v>257</v>
      </c>
      <c r="BI42" t="s">
        <v>118</v>
      </c>
      <c r="BJ42" t="s">
        <v>229</v>
      </c>
      <c r="BK42" t="s">
        <v>66</v>
      </c>
      <c r="BL42">
        <v>0.98000000000000009</v>
      </c>
      <c r="BM42">
        <v>2225</v>
      </c>
      <c r="BN42" t="s">
        <v>119</v>
      </c>
      <c r="BO42" t="s">
        <v>191</v>
      </c>
      <c r="BP42">
        <v>1</v>
      </c>
      <c r="BQ42">
        <v>4322.9340000000002</v>
      </c>
      <c r="BR42">
        <v>5.6128155111532362E-3</v>
      </c>
      <c r="BS42">
        <v>0.24651732687487285</v>
      </c>
      <c r="BT42">
        <v>0.17372460463194672</v>
      </c>
      <c r="BU42">
        <v>11.098000000000001</v>
      </c>
      <c r="BV42">
        <v>2.3132437367769203E-2</v>
      </c>
      <c r="BW42">
        <v>1.8737274267893056</v>
      </c>
      <c r="BX42">
        <v>4</v>
      </c>
      <c r="BY42">
        <v>1</v>
      </c>
      <c r="BZ42">
        <v>81</v>
      </c>
    </row>
    <row r="43" spans="1:78" ht="16.5">
      <c r="A43" s="122" t="str">
        <f t="shared" si="1"/>
        <v>영종운수</v>
      </c>
      <c r="B43" s="123" t="str">
        <f t="shared" si="2"/>
        <v>안춘근</v>
      </c>
      <c r="C43" s="124" t="str">
        <f t="shared" si="3"/>
        <v>B</v>
      </c>
      <c r="D43" s="125">
        <f t="shared" si="4"/>
        <v>0.91785714285714282</v>
      </c>
      <c r="E43" s="126">
        <f t="shared" si="5"/>
        <v>7206</v>
      </c>
      <c r="F43" s="127" t="str">
        <f t="shared" si="6"/>
        <v>202</v>
      </c>
      <c r="G43" s="128" t="str">
        <f t="shared" si="7"/>
        <v>71바7512</v>
      </c>
      <c r="H43" s="129">
        <f t="shared" si="8"/>
        <v>1</v>
      </c>
      <c r="I43" s="130">
        <f t="shared" si="9"/>
        <v>4441.25</v>
      </c>
      <c r="J43" s="131">
        <f t="shared" si="10"/>
        <v>1.72295595059156E-2</v>
      </c>
      <c r="K43" s="131">
        <f t="shared" si="11"/>
        <v>0.32962384921957188</v>
      </c>
      <c r="L43" s="131">
        <f t="shared" si="12"/>
        <v>0.2384463833380242</v>
      </c>
      <c r="M43" s="132">
        <f t="shared" si="13"/>
        <v>18.414999999999999</v>
      </c>
      <c r="N43" s="133">
        <f t="shared" si="14"/>
        <v>0.58542077117928515</v>
      </c>
      <c r="O43" s="133">
        <f t="shared" si="15"/>
        <v>43.861525471432593</v>
      </c>
      <c r="P43" s="215">
        <f t="shared" si="16"/>
        <v>27</v>
      </c>
      <c r="Q43" s="216">
        <f t="shared" si="17"/>
        <v>26</v>
      </c>
      <c r="R43" s="216">
        <f t="shared" si="18"/>
        <v>1948</v>
      </c>
      <c r="T43">
        <v>526</v>
      </c>
      <c r="U43">
        <v>7206</v>
      </c>
      <c r="V43" t="s">
        <v>230</v>
      </c>
      <c r="W43">
        <v>4441.25</v>
      </c>
      <c r="X43">
        <v>1728.4390000000001</v>
      </c>
      <c r="Y43">
        <v>2.57</v>
      </c>
      <c r="Z43">
        <v>18.414999999999999</v>
      </c>
      <c r="AA43">
        <v>171.81274999999999</v>
      </c>
      <c r="AB43">
        <v>2.9602580000000001</v>
      </c>
      <c r="AC43">
        <v>56.633580000000002</v>
      </c>
      <c r="AD43" s="1">
        <v>1059</v>
      </c>
      <c r="AE43">
        <v>26</v>
      </c>
      <c r="AF43">
        <v>1948</v>
      </c>
      <c r="AG43">
        <v>102</v>
      </c>
      <c r="AH43">
        <v>25.849361999999999</v>
      </c>
      <c r="AI43">
        <v>51431.3</v>
      </c>
      <c r="AJ43">
        <v>20291.7</v>
      </c>
      <c r="AK43">
        <v>27</v>
      </c>
      <c r="AL43">
        <v>10966</v>
      </c>
      <c r="AM43">
        <v>0.91785714285714282</v>
      </c>
      <c r="AN43" t="s">
        <v>68</v>
      </c>
      <c r="AO43">
        <v>4441.25</v>
      </c>
      <c r="AP43" t="s">
        <v>443</v>
      </c>
      <c r="AQ43" t="s">
        <v>118</v>
      </c>
      <c r="AR43" t="s">
        <v>119</v>
      </c>
      <c r="AS43" t="s">
        <v>118</v>
      </c>
      <c r="AT43" t="s">
        <v>119</v>
      </c>
      <c r="AU43" t="s">
        <v>181</v>
      </c>
      <c r="AV43" t="s">
        <v>230</v>
      </c>
      <c r="AW43" t="s">
        <v>68</v>
      </c>
      <c r="AX43">
        <v>7206</v>
      </c>
      <c r="AY43" t="s">
        <v>334</v>
      </c>
      <c r="AZ43">
        <v>10</v>
      </c>
      <c r="BA43" t="s">
        <v>365</v>
      </c>
      <c r="BB43">
        <v>1</v>
      </c>
      <c r="BC43">
        <v>1</v>
      </c>
      <c r="BE43" t="s">
        <v>69</v>
      </c>
      <c r="BF43">
        <v>1</v>
      </c>
      <c r="BG43" t="s">
        <v>285</v>
      </c>
      <c r="BI43" t="s">
        <v>118</v>
      </c>
      <c r="BJ43" t="s">
        <v>230</v>
      </c>
      <c r="BK43" t="s">
        <v>68</v>
      </c>
      <c r="BL43">
        <v>0.91785714285714282</v>
      </c>
      <c r="BM43">
        <v>7206</v>
      </c>
      <c r="BN43" t="s">
        <v>119</v>
      </c>
      <c r="BO43" t="s">
        <v>181</v>
      </c>
      <c r="BP43">
        <v>1</v>
      </c>
      <c r="BQ43">
        <v>4441.25</v>
      </c>
      <c r="BR43">
        <v>1.72295595059156E-2</v>
      </c>
      <c r="BS43">
        <v>0.32962384921957188</v>
      </c>
      <c r="BT43">
        <v>0.2384463833380242</v>
      </c>
      <c r="BU43">
        <v>18.414999999999999</v>
      </c>
      <c r="BV43">
        <v>0.58542077117928515</v>
      </c>
      <c r="BW43">
        <v>43.861525471432593</v>
      </c>
      <c r="BX43">
        <v>27</v>
      </c>
      <c r="BY43">
        <v>26</v>
      </c>
      <c r="BZ43">
        <v>1948</v>
      </c>
    </row>
    <row r="44" spans="1:78" ht="16.5">
      <c r="A44" s="105" t="str">
        <f t="shared" si="1"/>
        <v>영종운수</v>
      </c>
      <c r="B44" s="106" t="str">
        <f t="shared" si="2"/>
        <v>양수모</v>
      </c>
      <c r="C44" s="107" t="str">
        <f t="shared" si="3"/>
        <v>B</v>
      </c>
      <c r="D44" s="108">
        <f t="shared" si="4"/>
        <v>0.91294838840442905</v>
      </c>
      <c r="E44" s="109">
        <f t="shared" si="5"/>
        <v>5411</v>
      </c>
      <c r="F44" s="110" t="str">
        <f t="shared" si="6"/>
        <v>202</v>
      </c>
      <c r="G44" s="111" t="str">
        <f t="shared" si="7"/>
        <v>70바2205</v>
      </c>
      <c r="H44" s="112">
        <f t="shared" si="8"/>
        <v>3</v>
      </c>
      <c r="I44" s="113">
        <f t="shared" si="9"/>
        <v>4689.7430000000004</v>
      </c>
      <c r="J44" s="114">
        <f t="shared" si="10"/>
        <v>1.7579828516178529E-2</v>
      </c>
      <c r="K44" s="114">
        <f t="shared" si="11"/>
        <v>0.29732418672180105</v>
      </c>
      <c r="L44" s="114">
        <f t="shared" si="12"/>
        <v>0.10597595646499178</v>
      </c>
      <c r="M44" s="115">
        <f t="shared" si="13"/>
        <v>12.808</v>
      </c>
      <c r="N44" s="116">
        <f t="shared" si="14"/>
        <v>1.0661565036719496</v>
      </c>
      <c r="O44" s="116">
        <f t="shared" si="15"/>
        <v>1.5352653652876074</v>
      </c>
      <c r="P44" s="217">
        <f t="shared" si="16"/>
        <v>25</v>
      </c>
      <c r="Q44" s="218">
        <f t="shared" si="17"/>
        <v>50</v>
      </c>
      <c r="R44" s="218">
        <f t="shared" si="18"/>
        <v>72</v>
      </c>
      <c r="T44">
        <v>526</v>
      </c>
      <c r="U44">
        <v>5411</v>
      </c>
      <c r="V44" t="s">
        <v>279</v>
      </c>
      <c r="W44">
        <v>4689.7430000000004</v>
      </c>
      <c r="X44">
        <v>1751.924</v>
      </c>
      <c r="Y44">
        <v>2.677</v>
      </c>
      <c r="Z44">
        <v>12.808</v>
      </c>
      <c r="AA44">
        <v>181.250801</v>
      </c>
      <c r="AB44">
        <v>3.1863579999999998</v>
      </c>
      <c r="AC44">
        <v>53.890247000000002</v>
      </c>
      <c r="AD44" s="1">
        <v>497</v>
      </c>
      <c r="AE44">
        <v>50</v>
      </c>
      <c r="AF44">
        <v>72</v>
      </c>
      <c r="AG44">
        <v>100</v>
      </c>
      <c r="AH44">
        <v>25.874328999999999</v>
      </c>
      <c r="AI44">
        <v>43246.9</v>
      </c>
      <c r="AJ44">
        <v>4645.7</v>
      </c>
      <c r="AK44">
        <v>25</v>
      </c>
      <c r="AL44">
        <v>11197</v>
      </c>
      <c r="AM44">
        <v>0.91294838840442905</v>
      </c>
      <c r="AN44" t="s">
        <v>68</v>
      </c>
      <c r="AO44">
        <v>4377.4570000000003</v>
      </c>
      <c r="AP44" t="s">
        <v>444</v>
      </c>
      <c r="AQ44" t="s">
        <v>118</v>
      </c>
      <c r="AR44" t="s">
        <v>119</v>
      </c>
      <c r="AS44" t="s">
        <v>118</v>
      </c>
      <c r="AT44" t="s">
        <v>119</v>
      </c>
      <c r="AU44" t="s">
        <v>173</v>
      </c>
      <c r="AV44" t="s">
        <v>279</v>
      </c>
      <c r="AW44" t="s">
        <v>68</v>
      </c>
      <c r="AX44">
        <v>5411</v>
      </c>
      <c r="AY44" t="s">
        <v>334</v>
      </c>
      <c r="AZ44">
        <v>12</v>
      </c>
      <c r="BA44" t="s">
        <v>352</v>
      </c>
      <c r="BB44">
        <v>3</v>
      </c>
      <c r="BC44">
        <v>1</v>
      </c>
      <c r="BE44" t="s">
        <v>69</v>
      </c>
      <c r="BF44">
        <v>1</v>
      </c>
      <c r="BG44" t="s">
        <v>285</v>
      </c>
      <c r="BI44" t="s">
        <v>118</v>
      </c>
      <c r="BJ44" t="s">
        <v>279</v>
      </c>
      <c r="BK44" t="s">
        <v>68</v>
      </c>
      <c r="BL44">
        <v>0.91294838840442905</v>
      </c>
      <c r="BM44">
        <v>5411</v>
      </c>
      <c r="BN44" t="s">
        <v>119</v>
      </c>
      <c r="BO44" t="s">
        <v>173</v>
      </c>
      <c r="BP44">
        <v>3</v>
      </c>
      <c r="BQ44">
        <v>4689.7430000000004</v>
      </c>
      <c r="BR44">
        <v>1.7579828516178529E-2</v>
      </c>
      <c r="BS44">
        <v>0.29732418672180105</v>
      </c>
      <c r="BT44">
        <v>0.10597595646499178</v>
      </c>
      <c r="BU44">
        <v>12.808</v>
      </c>
      <c r="BV44">
        <v>1.0661565036719496</v>
      </c>
      <c r="BW44">
        <v>1.5352653652876074</v>
      </c>
      <c r="BX44">
        <v>25</v>
      </c>
      <c r="BY44">
        <v>50</v>
      </c>
      <c r="BZ44">
        <v>72</v>
      </c>
    </row>
    <row r="45" spans="1:78" ht="16.5">
      <c r="A45" s="122" t="str">
        <f t="shared" si="1"/>
        <v>영종운수</v>
      </c>
      <c r="B45" s="123" t="str">
        <f t="shared" si="2"/>
        <v>양필석</v>
      </c>
      <c r="C45" s="124" t="str">
        <f t="shared" si="3"/>
        <v>D</v>
      </c>
      <c r="D45" s="125">
        <f t="shared" si="4"/>
        <v>0.81108951998352485</v>
      </c>
      <c r="E45" s="126">
        <f t="shared" si="5"/>
        <v>1106</v>
      </c>
      <c r="F45" s="127" t="str">
        <f t="shared" si="6"/>
        <v>203</v>
      </c>
      <c r="G45" s="128" t="str">
        <f t="shared" si="7"/>
        <v>73아1218</v>
      </c>
      <c r="H45" s="129">
        <f t="shared" si="8"/>
        <v>3</v>
      </c>
      <c r="I45" s="130">
        <f t="shared" si="9"/>
        <v>510.82499999999993</v>
      </c>
      <c r="J45" s="131">
        <f t="shared" si="10"/>
        <v>3.3758612773968813E-2</v>
      </c>
      <c r="K45" s="131">
        <f t="shared" si="11"/>
        <v>0.29682590561791183</v>
      </c>
      <c r="L45" s="131">
        <f t="shared" si="12"/>
        <v>0.16052464151128079</v>
      </c>
      <c r="M45" s="132">
        <f t="shared" si="13"/>
        <v>17.088000000000001</v>
      </c>
      <c r="N45" s="133">
        <f t="shared" si="14"/>
        <v>0.19576175794058634</v>
      </c>
      <c r="O45" s="133">
        <f t="shared" si="15"/>
        <v>16.248225909068665</v>
      </c>
      <c r="P45" s="215">
        <f t="shared" si="16"/>
        <v>5</v>
      </c>
      <c r="Q45" s="216">
        <f t="shared" si="17"/>
        <v>1</v>
      </c>
      <c r="R45" s="216">
        <f t="shared" si="18"/>
        <v>83</v>
      </c>
      <c r="T45">
        <v>526</v>
      </c>
      <c r="U45">
        <v>1106</v>
      </c>
      <c r="V45" t="s">
        <v>280</v>
      </c>
      <c r="W45">
        <v>510.82499999999999</v>
      </c>
      <c r="X45">
        <v>240.62200000000001</v>
      </c>
      <c r="Y45">
        <v>2.1230000000000002</v>
      </c>
      <c r="Z45">
        <v>17.088000000000001</v>
      </c>
      <c r="AA45">
        <v>24.355829</v>
      </c>
      <c r="AB45">
        <v>0.82221900000000003</v>
      </c>
      <c r="AC45">
        <v>7.2294409999999996</v>
      </c>
      <c r="AD45" s="1">
        <v>82</v>
      </c>
      <c r="AE45">
        <v>1</v>
      </c>
      <c r="AF45">
        <v>83</v>
      </c>
      <c r="AG45">
        <v>95</v>
      </c>
      <c r="AH45">
        <v>20.973417999999999</v>
      </c>
      <c r="AI45">
        <v>3283.6</v>
      </c>
      <c r="AJ45">
        <v>705.3</v>
      </c>
      <c r="AK45">
        <v>5</v>
      </c>
      <c r="AL45">
        <v>852</v>
      </c>
      <c r="AM45">
        <v>0.81108951998352485</v>
      </c>
      <c r="AN45" t="s">
        <v>67</v>
      </c>
      <c r="AO45">
        <v>218.29</v>
      </c>
      <c r="AP45" t="s">
        <v>445</v>
      </c>
      <c r="AQ45" t="s">
        <v>118</v>
      </c>
      <c r="AR45" t="s">
        <v>120</v>
      </c>
      <c r="AS45" t="s">
        <v>118</v>
      </c>
      <c r="AT45" t="s">
        <v>120</v>
      </c>
      <c r="AU45" t="s">
        <v>201</v>
      </c>
      <c r="AV45" t="s">
        <v>280</v>
      </c>
      <c r="AW45" t="s">
        <v>67</v>
      </c>
      <c r="AX45">
        <v>1106</v>
      </c>
      <c r="AY45" t="s">
        <v>339</v>
      </c>
      <c r="AZ45">
        <v>6</v>
      </c>
      <c r="BA45" t="s">
        <v>446</v>
      </c>
      <c r="BB45">
        <v>3</v>
      </c>
      <c r="BC45">
        <v>1</v>
      </c>
      <c r="BE45" t="s">
        <v>70</v>
      </c>
      <c r="BF45">
        <v>1</v>
      </c>
      <c r="BG45" t="s">
        <v>285</v>
      </c>
      <c r="BI45" t="s">
        <v>118</v>
      </c>
      <c r="BJ45" t="s">
        <v>280</v>
      </c>
      <c r="BK45" t="s">
        <v>67</v>
      </c>
      <c r="BL45">
        <v>0.81108951998352485</v>
      </c>
      <c r="BM45">
        <v>1106</v>
      </c>
      <c r="BN45" t="s">
        <v>120</v>
      </c>
      <c r="BO45" t="s">
        <v>201</v>
      </c>
      <c r="BP45">
        <v>3</v>
      </c>
      <c r="BQ45">
        <v>510.82499999999993</v>
      </c>
      <c r="BR45">
        <v>3.3758612773968813E-2</v>
      </c>
      <c r="BS45">
        <v>0.29682590561791183</v>
      </c>
      <c r="BT45">
        <v>0.16052464151128076</v>
      </c>
      <c r="BU45">
        <v>17.088000000000001</v>
      </c>
      <c r="BV45">
        <v>0.19576175794058634</v>
      </c>
      <c r="BW45">
        <v>16.248225909068665</v>
      </c>
      <c r="BX45">
        <v>5</v>
      </c>
      <c r="BY45">
        <v>1</v>
      </c>
      <c r="BZ45">
        <v>83</v>
      </c>
    </row>
    <row r="46" spans="1:78" ht="16.5">
      <c r="A46" s="105" t="str">
        <f t="shared" si="1"/>
        <v>영종운수</v>
      </c>
      <c r="B46" s="106" t="str">
        <f t="shared" si="2"/>
        <v>원재영</v>
      </c>
      <c r="C46" s="107" t="str">
        <f t="shared" si="3"/>
        <v>B</v>
      </c>
      <c r="D46" s="108">
        <f t="shared" si="4"/>
        <v>0.93616960329202403</v>
      </c>
      <c r="E46" s="109">
        <f t="shared" si="5"/>
        <v>5653</v>
      </c>
      <c r="F46" s="110" t="str">
        <f t="shared" si="6"/>
        <v>202</v>
      </c>
      <c r="G46" s="111" t="str">
        <f t="shared" si="7"/>
        <v>73아1242</v>
      </c>
      <c r="H46" s="112">
        <f t="shared" si="8"/>
        <v>2</v>
      </c>
      <c r="I46" s="113">
        <f t="shared" si="9"/>
        <v>4612.3219999999992</v>
      </c>
      <c r="J46" s="114">
        <f t="shared" si="10"/>
        <v>2.235127889023647E-2</v>
      </c>
      <c r="K46" s="114">
        <f t="shared" si="11"/>
        <v>0.29899467612313241</v>
      </c>
      <c r="L46" s="114">
        <f t="shared" si="12"/>
        <v>0.18970921804678861</v>
      </c>
      <c r="M46" s="115">
        <f t="shared" si="13"/>
        <v>13.281000000000001</v>
      </c>
      <c r="N46" s="116">
        <f t="shared" si="14"/>
        <v>2.1681053491061555E-2</v>
      </c>
      <c r="O46" s="116">
        <f t="shared" si="15"/>
        <v>3.5123306655519722</v>
      </c>
      <c r="P46" s="217">
        <f t="shared" si="16"/>
        <v>2</v>
      </c>
      <c r="Q46" s="218">
        <f t="shared" si="17"/>
        <v>1</v>
      </c>
      <c r="R46" s="218">
        <f t="shared" si="18"/>
        <v>162</v>
      </c>
      <c r="T46">
        <v>526</v>
      </c>
      <c r="U46">
        <v>5653</v>
      </c>
      <c r="V46" t="s">
        <v>231</v>
      </c>
      <c r="W46">
        <v>4612.3220000000001</v>
      </c>
      <c r="X46">
        <v>1757.329</v>
      </c>
      <c r="Y46">
        <v>2.625</v>
      </c>
      <c r="Z46">
        <v>13.281000000000001</v>
      </c>
      <c r="AA46">
        <v>177.14440500000001</v>
      </c>
      <c r="AB46">
        <v>3.9594040000000001</v>
      </c>
      <c r="AC46">
        <v>52.965234000000002</v>
      </c>
      <c r="AD46" s="1">
        <v>875</v>
      </c>
      <c r="AE46">
        <v>1</v>
      </c>
      <c r="AF46">
        <v>162</v>
      </c>
      <c r="AG46">
        <v>100</v>
      </c>
      <c r="AH46">
        <v>26.037074</v>
      </c>
      <c r="AI46">
        <v>34807.5</v>
      </c>
      <c r="AJ46">
        <v>8307.2999999999993</v>
      </c>
      <c r="AK46">
        <v>2</v>
      </c>
      <c r="AL46">
        <v>98</v>
      </c>
      <c r="AM46">
        <v>0.93616960329202403</v>
      </c>
      <c r="AN46" t="s">
        <v>68</v>
      </c>
      <c r="AO46">
        <v>4435.5159999999996</v>
      </c>
      <c r="AP46" t="s">
        <v>447</v>
      </c>
      <c r="AQ46" t="s">
        <v>118</v>
      </c>
      <c r="AR46" t="s">
        <v>119</v>
      </c>
      <c r="AS46" t="s">
        <v>118</v>
      </c>
      <c r="AT46" t="s">
        <v>119</v>
      </c>
      <c r="AU46" t="s">
        <v>188</v>
      </c>
      <c r="AV46" t="s">
        <v>231</v>
      </c>
      <c r="AW46" t="s">
        <v>68</v>
      </c>
      <c r="AX46">
        <v>5653</v>
      </c>
      <c r="AY46" t="s">
        <v>334</v>
      </c>
      <c r="AZ46">
        <v>5</v>
      </c>
      <c r="BA46" t="s">
        <v>303</v>
      </c>
      <c r="BB46">
        <v>2</v>
      </c>
      <c r="BC46">
        <v>1</v>
      </c>
      <c r="BE46" t="s">
        <v>68</v>
      </c>
      <c r="BF46">
        <v>0</v>
      </c>
      <c r="BG46" t="s">
        <v>257</v>
      </c>
      <c r="BI46" t="s">
        <v>118</v>
      </c>
      <c r="BJ46" t="s">
        <v>231</v>
      </c>
      <c r="BK46" t="s">
        <v>68</v>
      </c>
      <c r="BL46">
        <v>0.93616960329202403</v>
      </c>
      <c r="BM46">
        <v>5653</v>
      </c>
      <c r="BN46" t="s">
        <v>119</v>
      </c>
      <c r="BO46" t="s">
        <v>188</v>
      </c>
      <c r="BP46">
        <v>2</v>
      </c>
      <c r="BQ46">
        <v>4612.3219999999992</v>
      </c>
      <c r="BR46">
        <v>2.235127889023647E-2</v>
      </c>
      <c r="BS46">
        <v>0.29899467612313241</v>
      </c>
      <c r="BT46">
        <v>0.18970921804678859</v>
      </c>
      <c r="BU46">
        <v>13.281000000000001</v>
      </c>
      <c r="BV46">
        <v>2.1681053491061555E-2</v>
      </c>
      <c r="BW46">
        <v>3.5123306655519722</v>
      </c>
      <c r="BX46">
        <v>2</v>
      </c>
      <c r="BY46">
        <v>1</v>
      </c>
      <c r="BZ46">
        <v>162</v>
      </c>
    </row>
    <row r="47" spans="1:78" ht="16.5">
      <c r="A47" s="122" t="str">
        <f t="shared" si="1"/>
        <v>영종운수</v>
      </c>
      <c r="B47" s="123" t="str">
        <f t="shared" si="2"/>
        <v>유지훈</v>
      </c>
      <c r="C47" s="124" t="str">
        <f t="shared" si="3"/>
        <v>D</v>
      </c>
      <c r="D47" s="125">
        <f t="shared" si="4"/>
        <v>0.84825769277044338</v>
      </c>
      <c r="E47" s="126">
        <f t="shared" si="5"/>
        <v>1463</v>
      </c>
      <c r="F47" s="127" t="str">
        <f t="shared" si="6"/>
        <v>202</v>
      </c>
      <c r="G47" s="128" t="str">
        <f t="shared" si="7"/>
        <v>73아1242</v>
      </c>
      <c r="H47" s="129">
        <f t="shared" si="8"/>
        <v>2</v>
      </c>
      <c r="I47" s="130">
        <f t="shared" si="9"/>
        <v>3950.337</v>
      </c>
      <c r="J47" s="131">
        <f t="shared" si="10"/>
        <v>2.8113699134005968E-2</v>
      </c>
      <c r="K47" s="131">
        <f t="shared" si="11"/>
        <v>0.3535073889214837</v>
      </c>
      <c r="L47" s="131">
        <f t="shared" si="12"/>
        <v>0.13239376792410368</v>
      </c>
      <c r="M47" s="132">
        <f t="shared" si="13"/>
        <v>16.896999999999998</v>
      </c>
      <c r="N47" s="133">
        <f t="shared" si="14"/>
        <v>7.5942887910575727E-2</v>
      </c>
      <c r="O47" s="133">
        <f t="shared" si="15"/>
        <v>30.149326500498564</v>
      </c>
      <c r="P47" s="215">
        <f t="shared" si="16"/>
        <v>61</v>
      </c>
      <c r="Q47" s="216">
        <f t="shared" si="17"/>
        <v>3</v>
      </c>
      <c r="R47" s="216">
        <f t="shared" si="18"/>
        <v>1191</v>
      </c>
      <c r="T47">
        <v>526</v>
      </c>
      <c r="U47">
        <v>1463</v>
      </c>
      <c r="V47" t="s">
        <v>232</v>
      </c>
      <c r="W47">
        <v>3950.337</v>
      </c>
      <c r="X47">
        <v>1662.6179999999999</v>
      </c>
      <c r="Y47">
        <v>2.3759999999999999</v>
      </c>
      <c r="Z47">
        <v>16.896999999999998</v>
      </c>
      <c r="AA47">
        <v>155.745531</v>
      </c>
      <c r="AB47">
        <v>4.3785829999999999</v>
      </c>
      <c r="AC47">
        <v>55.057195999999998</v>
      </c>
      <c r="AD47" s="1">
        <v>523</v>
      </c>
      <c r="AE47">
        <v>3</v>
      </c>
      <c r="AF47">
        <v>1191</v>
      </c>
      <c r="AG47">
        <v>107</v>
      </c>
      <c r="AH47">
        <v>25.364046999999999</v>
      </c>
      <c r="AI47">
        <v>34293.199999999997</v>
      </c>
      <c r="AJ47">
        <v>7550.8</v>
      </c>
      <c r="AK47">
        <v>61</v>
      </c>
      <c r="AL47">
        <v>25109</v>
      </c>
      <c r="AM47">
        <v>0.84825769277044338</v>
      </c>
      <c r="AN47" t="s">
        <v>67</v>
      </c>
      <c r="AO47">
        <v>3858.7260000000001</v>
      </c>
      <c r="AP47" t="s">
        <v>448</v>
      </c>
      <c r="AQ47" t="s">
        <v>118</v>
      </c>
      <c r="AR47" t="s">
        <v>119</v>
      </c>
      <c r="AS47" t="s">
        <v>118</v>
      </c>
      <c r="AT47" t="s">
        <v>119</v>
      </c>
      <c r="AU47" t="s">
        <v>188</v>
      </c>
      <c r="AV47" t="s">
        <v>232</v>
      </c>
      <c r="AW47" t="s">
        <v>67</v>
      </c>
      <c r="AX47">
        <v>1463</v>
      </c>
      <c r="AY47" t="s">
        <v>358</v>
      </c>
      <c r="AZ47">
        <v>1</v>
      </c>
      <c r="BA47" t="s">
        <v>179</v>
      </c>
      <c r="BB47">
        <v>2</v>
      </c>
      <c r="BC47">
        <v>1</v>
      </c>
      <c r="BE47" t="s">
        <v>67</v>
      </c>
      <c r="BF47">
        <v>0</v>
      </c>
      <c r="BG47" t="s">
        <v>257</v>
      </c>
      <c r="BI47" t="s">
        <v>118</v>
      </c>
      <c r="BJ47" t="s">
        <v>232</v>
      </c>
      <c r="BK47" t="s">
        <v>67</v>
      </c>
      <c r="BL47">
        <v>0.84825769277044338</v>
      </c>
      <c r="BM47">
        <v>1463</v>
      </c>
      <c r="BN47" t="s">
        <v>119</v>
      </c>
      <c r="BO47" t="s">
        <v>188</v>
      </c>
      <c r="BP47">
        <v>2</v>
      </c>
      <c r="BQ47">
        <v>3950.337</v>
      </c>
      <c r="BR47">
        <v>2.8113699134005968E-2</v>
      </c>
      <c r="BS47">
        <v>0.3535073889214837</v>
      </c>
      <c r="BT47">
        <v>0.13239376792410368</v>
      </c>
      <c r="BU47">
        <v>16.896999999999998</v>
      </c>
      <c r="BV47">
        <v>7.5942887910575727E-2</v>
      </c>
      <c r="BW47">
        <v>30.149326500498564</v>
      </c>
      <c r="BX47">
        <v>61</v>
      </c>
      <c r="BY47">
        <v>3</v>
      </c>
      <c r="BZ47">
        <v>1191</v>
      </c>
    </row>
    <row r="48" spans="1:78" ht="16.5">
      <c r="A48" s="105" t="str">
        <f t="shared" si="1"/>
        <v>영종운수</v>
      </c>
      <c r="B48" s="106" t="str">
        <f t="shared" si="2"/>
        <v>이대범</v>
      </c>
      <c r="C48" s="107" t="str">
        <f t="shared" si="3"/>
        <v>S</v>
      </c>
      <c r="D48" s="108">
        <f t="shared" si="4"/>
        <v>1.1353831180487264</v>
      </c>
      <c r="E48" s="109">
        <f t="shared" si="5"/>
        <v>5974</v>
      </c>
      <c r="F48" s="110" t="str">
        <f t="shared" si="6"/>
        <v>202</v>
      </c>
      <c r="G48" s="111" t="str">
        <f t="shared" si="7"/>
        <v>71바7512</v>
      </c>
      <c r="H48" s="112">
        <f t="shared" si="8"/>
        <v>2</v>
      </c>
      <c r="I48" s="113">
        <f t="shared" si="9"/>
        <v>4100.8099999999995</v>
      </c>
      <c r="J48" s="114">
        <f t="shared" si="10"/>
        <v>1.0125743549007729E-2</v>
      </c>
      <c r="K48" s="114">
        <f t="shared" si="11"/>
        <v>0.25007021171767363</v>
      </c>
      <c r="L48" s="114">
        <f t="shared" si="12"/>
        <v>0.16801558716448703</v>
      </c>
      <c r="M48" s="115">
        <f t="shared" si="13"/>
        <v>10.903</v>
      </c>
      <c r="N48" s="116">
        <f t="shared" si="14"/>
        <v>0.1219271314691488</v>
      </c>
      <c r="O48" s="116">
        <f t="shared" si="15"/>
        <v>3.8772827807189314</v>
      </c>
      <c r="P48" s="217">
        <f t="shared" si="16"/>
        <v>8</v>
      </c>
      <c r="Q48" s="218">
        <f t="shared" si="17"/>
        <v>5</v>
      </c>
      <c r="R48" s="218">
        <f t="shared" si="18"/>
        <v>159</v>
      </c>
      <c r="T48">
        <v>526</v>
      </c>
      <c r="U48">
        <v>5974</v>
      </c>
      <c r="V48" t="s">
        <v>233</v>
      </c>
      <c r="W48">
        <v>4100.8100000000004</v>
      </c>
      <c r="X48">
        <v>1293.1110000000001</v>
      </c>
      <c r="Y48">
        <v>3.1709999999999998</v>
      </c>
      <c r="Z48">
        <v>10.903</v>
      </c>
      <c r="AA48">
        <v>159.738294</v>
      </c>
      <c r="AB48">
        <v>1.617469</v>
      </c>
      <c r="AC48">
        <v>39.945788999999998</v>
      </c>
      <c r="AD48" s="1">
        <v>689</v>
      </c>
      <c r="AE48">
        <v>5</v>
      </c>
      <c r="AF48">
        <v>159</v>
      </c>
      <c r="AG48">
        <v>102</v>
      </c>
      <c r="AH48">
        <v>25.672052999999998</v>
      </c>
      <c r="AI48">
        <v>24871.4</v>
      </c>
      <c r="AJ48">
        <v>5465.8</v>
      </c>
      <c r="AK48">
        <v>8</v>
      </c>
      <c r="AL48">
        <v>1508</v>
      </c>
      <c r="AM48">
        <v>1.1353831180487264</v>
      </c>
      <c r="AN48" t="s">
        <v>71</v>
      </c>
      <c r="AO48">
        <v>3851.5309999999999</v>
      </c>
      <c r="AP48" t="s">
        <v>449</v>
      </c>
      <c r="AQ48" t="s">
        <v>118</v>
      </c>
      <c r="AR48" t="s">
        <v>119</v>
      </c>
      <c r="AS48" t="s">
        <v>118</v>
      </c>
      <c r="AT48" t="s">
        <v>119</v>
      </c>
      <c r="AU48" t="s">
        <v>181</v>
      </c>
      <c r="AV48" t="s">
        <v>233</v>
      </c>
      <c r="AW48" t="s">
        <v>71</v>
      </c>
      <c r="AX48">
        <v>5974</v>
      </c>
      <c r="AY48" t="s">
        <v>343</v>
      </c>
      <c r="AZ48">
        <v>1</v>
      </c>
      <c r="BA48" t="s">
        <v>187</v>
      </c>
      <c r="BB48">
        <v>2</v>
      </c>
      <c r="BC48">
        <v>1</v>
      </c>
      <c r="BE48" t="s">
        <v>71</v>
      </c>
      <c r="BF48">
        <v>0</v>
      </c>
      <c r="BG48" t="s">
        <v>257</v>
      </c>
      <c r="BI48" t="s">
        <v>118</v>
      </c>
      <c r="BJ48" t="s">
        <v>233</v>
      </c>
      <c r="BK48" t="s">
        <v>71</v>
      </c>
      <c r="BL48">
        <v>1.1353831180487264</v>
      </c>
      <c r="BM48">
        <v>5974</v>
      </c>
      <c r="BN48" t="s">
        <v>119</v>
      </c>
      <c r="BO48" t="s">
        <v>181</v>
      </c>
      <c r="BP48">
        <v>2</v>
      </c>
      <c r="BQ48">
        <v>4100.8099999999995</v>
      </c>
      <c r="BR48">
        <v>1.0125743549007729E-2</v>
      </c>
      <c r="BS48">
        <v>0.25007021171767363</v>
      </c>
      <c r="BT48">
        <v>0.168015587164487</v>
      </c>
      <c r="BU48">
        <v>10.903</v>
      </c>
      <c r="BV48">
        <v>0.1219271314691488</v>
      </c>
      <c r="BW48">
        <v>3.8772827807189314</v>
      </c>
      <c r="BX48">
        <v>8</v>
      </c>
      <c r="BY48">
        <v>5</v>
      </c>
      <c r="BZ48">
        <v>159</v>
      </c>
    </row>
    <row r="49" spans="1:78" ht="16.5">
      <c r="A49" s="122" t="str">
        <f t="shared" si="1"/>
        <v>영종운수</v>
      </c>
      <c r="B49" s="123" t="str">
        <f t="shared" si="2"/>
        <v>이명희</v>
      </c>
      <c r="C49" s="124" t="str">
        <f t="shared" si="3"/>
        <v>F</v>
      </c>
      <c r="D49" s="125">
        <f t="shared" si="4"/>
        <v>0.79629629629629617</v>
      </c>
      <c r="E49" s="126">
        <f t="shared" si="5"/>
        <v>5170</v>
      </c>
      <c r="F49" s="127" t="str">
        <f t="shared" si="6"/>
        <v>203</v>
      </c>
      <c r="G49" s="128" t="str">
        <f t="shared" si="7"/>
        <v>71바7513</v>
      </c>
      <c r="H49" s="129">
        <f t="shared" si="8"/>
        <v>1</v>
      </c>
      <c r="I49" s="130">
        <f t="shared" si="9"/>
        <v>3771.77</v>
      </c>
      <c r="J49" s="131">
        <f t="shared" si="10"/>
        <v>6.5863003549731139E-2</v>
      </c>
      <c r="K49" s="131">
        <f t="shared" si="11"/>
        <v>0.29875835563139852</v>
      </c>
      <c r="L49" s="131">
        <f t="shared" si="12"/>
        <v>0.10790689782250773</v>
      </c>
      <c r="M49" s="132">
        <f t="shared" si="13"/>
        <v>17.908000000000001</v>
      </c>
      <c r="N49" s="133">
        <f t="shared" si="14"/>
        <v>0</v>
      </c>
      <c r="O49" s="133">
        <f t="shared" si="15"/>
        <v>13.786630680025558</v>
      </c>
      <c r="P49" s="215">
        <f t="shared" si="16"/>
        <v>48</v>
      </c>
      <c r="Q49" s="216">
        <f t="shared" si="17"/>
        <v>0</v>
      </c>
      <c r="R49" s="216">
        <f t="shared" si="18"/>
        <v>520</v>
      </c>
      <c r="T49">
        <v>526</v>
      </c>
      <c r="U49">
        <v>5170</v>
      </c>
      <c r="V49" t="s">
        <v>171</v>
      </c>
      <c r="W49">
        <v>3771.77</v>
      </c>
      <c r="X49">
        <v>1754.2570000000001</v>
      </c>
      <c r="Y49">
        <v>2.15</v>
      </c>
      <c r="Z49">
        <v>17.908000000000001</v>
      </c>
      <c r="AA49">
        <v>179.572755</v>
      </c>
      <c r="AB49">
        <v>11.827201000000001</v>
      </c>
      <c r="AC49">
        <v>53.648860999999997</v>
      </c>
      <c r="AD49" s="1">
        <v>407</v>
      </c>
      <c r="AE49">
        <v>0</v>
      </c>
      <c r="AF49">
        <v>520</v>
      </c>
      <c r="AG49">
        <v>107</v>
      </c>
      <c r="AH49">
        <v>21.004131999999998</v>
      </c>
      <c r="AI49">
        <v>24750</v>
      </c>
      <c r="AJ49">
        <v>9492.7000000000007</v>
      </c>
      <c r="AK49">
        <v>48</v>
      </c>
      <c r="AL49">
        <v>14307</v>
      </c>
      <c r="AM49">
        <v>0.79629629629629617</v>
      </c>
      <c r="AN49" t="s">
        <v>70</v>
      </c>
      <c r="AO49">
        <v>3771.77</v>
      </c>
      <c r="AP49" t="s">
        <v>450</v>
      </c>
      <c r="AQ49" t="s">
        <v>118</v>
      </c>
      <c r="AR49" t="s">
        <v>120</v>
      </c>
      <c r="AS49" t="s">
        <v>118</v>
      </c>
      <c r="AT49" t="s">
        <v>120</v>
      </c>
      <c r="AU49" t="s">
        <v>199</v>
      </c>
      <c r="AV49" t="s">
        <v>171</v>
      </c>
      <c r="AW49" t="s">
        <v>70</v>
      </c>
      <c r="AX49">
        <v>5170</v>
      </c>
      <c r="AY49" t="s">
        <v>341</v>
      </c>
      <c r="AZ49">
        <v>2</v>
      </c>
      <c r="BA49" t="s">
        <v>268</v>
      </c>
      <c r="BB49">
        <v>1</v>
      </c>
      <c r="BC49">
        <v>1</v>
      </c>
      <c r="BE49" t="s">
        <v>70</v>
      </c>
      <c r="BF49">
        <v>0</v>
      </c>
      <c r="BG49" t="s">
        <v>257</v>
      </c>
      <c r="BI49" t="s">
        <v>118</v>
      </c>
      <c r="BJ49" t="s">
        <v>171</v>
      </c>
      <c r="BK49" t="s">
        <v>70</v>
      </c>
      <c r="BL49">
        <v>0.79629629629629617</v>
      </c>
      <c r="BM49">
        <v>5170</v>
      </c>
      <c r="BN49" t="s">
        <v>120</v>
      </c>
      <c r="BO49" t="s">
        <v>199</v>
      </c>
      <c r="BP49">
        <v>1</v>
      </c>
      <c r="BQ49">
        <v>3771.77</v>
      </c>
      <c r="BR49">
        <v>6.5863003549731139E-2</v>
      </c>
      <c r="BS49">
        <v>0.29875835563139852</v>
      </c>
      <c r="BT49">
        <v>0.10790689782250773</v>
      </c>
      <c r="BU49">
        <v>17.908000000000001</v>
      </c>
      <c r="BV49">
        <v>0</v>
      </c>
      <c r="BW49">
        <v>13.786630680025558</v>
      </c>
      <c r="BX49">
        <v>48</v>
      </c>
      <c r="BY49">
        <v>0</v>
      </c>
      <c r="BZ49">
        <v>520</v>
      </c>
    </row>
    <row r="50" spans="1:78" ht="16.5">
      <c r="A50" s="105" t="str">
        <f t="shared" si="1"/>
        <v>영종운수</v>
      </c>
      <c r="B50" s="106" t="str">
        <f t="shared" si="2"/>
        <v>이민규</v>
      </c>
      <c r="C50" s="107" t="str">
        <f t="shared" si="3"/>
        <v>A</v>
      </c>
      <c r="D50" s="108">
        <f t="shared" si="4"/>
        <v>0.97723982840364831</v>
      </c>
      <c r="E50" s="109">
        <f t="shared" si="5"/>
        <v>3421</v>
      </c>
      <c r="F50" s="110" t="str">
        <f t="shared" si="6"/>
        <v>202</v>
      </c>
      <c r="G50" s="111" t="str">
        <f t="shared" si="7"/>
        <v>73아1256</v>
      </c>
      <c r="H50" s="112">
        <f t="shared" si="8"/>
        <v>8</v>
      </c>
      <c r="I50" s="113">
        <f t="shared" si="9"/>
        <v>1981.317</v>
      </c>
      <c r="J50" s="114">
        <f t="shared" si="10"/>
        <v>2.3650016630221017E-2</v>
      </c>
      <c r="K50" s="114">
        <f t="shared" si="11"/>
        <v>0.26464902618633412</v>
      </c>
      <c r="L50" s="114">
        <f t="shared" si="12"/>
        <v>0.14586257524666674</v>
      </c>
      <c r="M50" s="115">
        <f t="shared" si="13"/>
        <v>10.975</v>
      </c>
      <c r="N50" s="116">
        <f t="shared" si="14"/>
        <v>5.0471479324106137E-2</v>
      </c>
      <c r="O50" s="116">
        <f t="shared" si="15"/>
        <v>3.2301746767427928</v>
      </c>
      <c r="P50" s="217">
        <f t="shared" si="16"/>
        <v>5</v>
      </c>
      <c r="Q50" s="218">
        <f t="shared" si="17"/>
        <v>1</v>
      </c>
      <c r="R50" s="218">
        <f t="shared" si="18"/>
        <v>64</v>
      </c>
      <c r="T50">
        <v>526</v>
      </c>
      <c r="U50">
        <v>3421</v>
      </c>
      <c r="V50" t="s">
        <v>315</v>
      </c>
      <c r="W50">
        <v>1981.317</v>
      </c>
      <c r="X50">
        <v>715.99900000000002</v>
      </c>
      <c r="Y50">
        <v>2.7669999999999999</v>
      </c>
      <c r="Z50">
        <v>10.975</v>
      </c>
      <c r="AA50">
        <v>81.418040000000005</v>
      </c>
      <c r="AB50">
        <v>1.925538</v>
      </c>
      <c r="AC50">
        <v>21.547205000000002</v>
      </c>
      <c r="AD50" s="1">
        <v>289</v>
      </c>
      <c r="AE50">
        <v>1</v>
      </c>
      <c r="AF50">
        <v>64</v>
      </c>
      <c r="AG50">
        <v>103</v>
      </c>
      <c r="AH50">
        <v>24.33511</v>
      </c>
      <c r="AI50">
        <v>10267.700000000001</v>
      </c>
      <c r="AJ50">
        <v>1520.3</v>
      </c>
      <c r="AK50">
        <v>5</v>
      </c>
      <c r="AL50">
        <v>554</v>
      </c>
      <c r="AM50">
        <v>0.97723982840364831</v>
      </c>
      <c r="AN50" t="s">
        <v>66</v>
      </c>
      <c r="AO50">
        <v>542.64</v>
      </c>
      <c r="AP50" t="s">
        <v>451</v>
      </c>
      <c r="AQ50" t="s">
        <v>118</v>
      </c>
      <c r="AR50" t="s">
        <v>119</v>
      </c>
      <c r="AS50" t="s">
        <v>118</v>
      </c>
      <c r="AT50" t="s">
        <v>119</v>
      </c>
      <c r="AU50" t="s">
        <v>189</v>
      </c>
      <c r="AV50" t="s">
        <v>315</v>
      </c>
      <c r="AW50" t="s">
        <v>66</v>
      </c>
      <c r="AX50">
        <v>3421</v>
      </c>
      <c r="AY50" t="s">
        <v>357</v>
      </c>
      <c r="AZ50">
        <v>3</v>
      </c>
      <c r="BA50" t="s">
        <v>379</v>
      </c>
      <c r="BB50">
        <v>8</v>
      </c>
      <c r="BC50">
        <v>1</v>
      </c>
      <c r="BE50" t="s">
        <v>71</v>
      </c>
      <c r="BF50">
        <v>-1</v>
      </c>
      <c r="BG50" t="s">
        <v>301</v>
      </c>
      <c r="BI50" t="s">
        <v>118</v>
      </c>
      <c r="BJ50" t="s">
        <v>315</v>
      </c>
      <c r="BK50" t="s">
        <v>66</v>
      </c>
      <c r="BL50">
        <v>0.97723982840364831</v>
      </c>
      <c r="BM50">
        <v>3421</v>
      </c>
      <c r="BN50" t="s">
        <v>119</v>
      </c>
      <c r="BO50" t="s">
        <v>189</v>
      </c>
      <c r="BP50">
        <v>8</v>
      </c>
      <c r="BQ50">
        <v>1981.317</v>
      </c>
      <c r="BR50">
        <v>2.3650016630221017E-2</v>
      </c>
      <c r="BS50">
        <v>0.26464902618633412</v>
      </c>
      <c r="BT50">
        <v>0.14586257524666674</v>
      </c>
      <c r="BU50">
        <v>10.975</v>
      </c>
      <c r="BV50">
        <v>5.0471479324106137E-2</v>
      </c>
      <c r="BW50">
        <v>3.2301746767427928</v>
      </c>
      <c r="BX50">
        <v>5</v>
      </c>
      <c r="BY50">
        <v>1</v>
      </c>
      <c r="BZ50">
        <v>64</v>
      </c>
    </row>
    <row r="51" spans="1:78" ht="16.5">
      <c r="A51" s="122" t="str">
        <f t="shared" si="1"/>
        <v>영종운수</v>
      </c>
      <c r="B51" s="123" t="str">
        <f t="shared" si="2"/>
        <v>이상현</v>
      </c>
      <c r="C51" s="124" t="str">
        <f t="shared" si="3"/>
        <v>S</v>
      </c>
      <c r="D51" s="125">
        <f t="shared" si="4"/>
        <v>1.0222222222222221</v>
      </c>
      <c r="E51" s="126">
        <f t="shared" si="5"/>
        <v>4537</v>
      </c>
      <c r="F51" s="127" t="str">
        <f t="shared" si="6"/>
        <v>202</v>
      </c>
      <c r="G51" s="128" t="str">
        <f t="shared" si="7"/>
        <v>73아1216</v>
      </c>
      <c r="H51" s="129">
        <f t="shared" si="8"/>
        <v>1</v>
      </c>
      <c r="I51" s="130">
        <f t="shared" si="9"/>
        <v>4499.8209999999999</v>
      </c>
      <c r="J51" s="131">
        <f t="shared" si="10"/>
        <v>2.3848873952213262E-3</v>
      </c>
      <c r="K51" s="131">
        <f t="shared" si="11"/>
        <v>0.27541360119139974</v>
      </c>
      <c r="L51" s="131">
        <f t="shared" si="12"/>
        <v>0.15889520938721785</v>
      </c>
      <c r="M51" s="132">
        <f t="shared" si="13"/>
        <v>11.378</v>
      </c>
      <c r="N51" s="133">
        <f t="shared" si="14"/>
        <v>0</v>
      </c>
      <c r="O51" s="133">
        <f t="shared" si="15"/>
        <v>2.8667807008323218</v>
      </c>
      <c r="P51" s="215">
        <f t="shared" si="16"/>
        <v>5</v>
      </c>
      <c r="Q51" s="216">
        <f t="shared" si="17"/>
        <v>0</v>
      </c>
      <c r="R51" s="216">
        <f t="shared" si="18"/>
        <v>129</v>
      </c>
      <c r="T51">
        <v>526</v>
      </c>
      <c r="U51">
        <v>4537</v>
      </c>
      <c r="V51" t="s">
        <v>234</v>
      </c>
      <c r="W51">
        <v>4499.8209999999999</v>
      </c>
      <c r="X51">
        <v>1630.3109999999999</v>
      </c>
      <c r="Y51">
        <v>2.76</v>
      </c>
      <c r="Z51">
        <v>11.378</v>
      </c>
      <c r="AA51">
        <v>173.18385799999999</v>
      </c>
      <c r="AB51">
        <v>0.413024</v>
      </c>
      <c r="AC51">
        <v>47.697189999999999</v>
      </c>
      <c r="AD51" s="1">
        <v>715</v>
      </c>
      <c r="AE51">
        <v>0</v>
      </c>
      <c r="AF51">
        <v>129</v>
      </c>
      <c r="AG51">
        <v>103</v>
      </c>
      <c r="AH51">
        <v>25.982911999999999</v>
      </c>
      <c r="AI51">
        <v>34804</v>
      </c>
      <c r="AJ51">
        <v>4160.7</v>
      </c>
      <c r="AK51">
        <v>5</v>
      </c>
      <c r="AL51">
        <v>453</v>
      </c>
      <c r="AM51">
        <v>1.0222222222222221</v>
      </c>
      <c r="AN51" t="s">
        <v>71</v>
      </c>
      <c r="AO51">
        <v>4499.8209999999999</v>
      </c>
      <c r="AP51" t="s">
        <v>452</v>
      </c>
      <c r="AQ51" t="s">
        <v>118</v>
      </c>
      <c r="AR51" t="s">
        <v>119</v>
      </c>
      <c r="AS51" t="s">
        <v>118</v>
      </c>
      <c r="AT51" t="s">
        <v>119</v>
      </c>
      <c r="AU51" t="s">
        <v>184</v>
      </c>
      <c r="AV51" t="s">
        <v>234</v>
      </c>
      <c r="AW51" t="s">
        <v>71</v>
      </c>
      <c r="AX51">
        <v>4537</v>
      </c>
      <c r="AY51" t="s">
        <v>343</v>
      </c>
      <c r="AZ51">
        <v>9</v>
      </c>
      <c r="BA51" t="s">
        <v>355</v>
      </c>
      <c r="BB51">
        <v>1</v>
      </c>
      <c r="BC51">
        <v>1</v>
      </c>
      <c r="BE51" t="s">
        <v>71</v>
      </c>
      <c r="BF51">
        <v>0</v>
      </c>
      <c r="BG51" t="s">
        <v>257</v>
      </c>
      <c r="BI51" t="s">
        <v>118</v>
      </c>
      <c r="BJ51" t="s">
        <v>234</v>
      </c>
      <c r="BK51" t="s">
        <v>71</v>
      </c>
      <c r="BL51">
        <v>1.0222222222222221</v>
      </c>
      <c r="BM51">
        <v>4537</v>
      </c>
      <c r="BN51" t="s">
        <v>119</v>
      </c>
      <c r="BO51" t="s">
        <v>184</v>
      </c>
      <c r="BP51">
        <v>1</v>
      </c>
      <c r="BQ51">
        <v>4499.8209999999999</v>
      </c>
      <c r="BR51">
        <v>2.3848873952213262E-3</v>
      </c>
      <c r="BS51">
        <v>0.27541360119139974</v>
      </c>
      <c r="BT51">
        <v>0.15889520938721785</v>
      </c>
      <c r="BU51">
        <v>11.378</v>
      </c>
      <c r="BV51">
        <v>0</v>
      </c>
      <c r="BW51">
        <v>2.8667807008323218</v>
      </c>
      <c r="BX51">
        <v>5</v>
      </c>
      <c r="BY51">
        <v>0</v>
      </c>
      <c r="BZ51">
        <v>129</v>
      </c>
    </row>
    <row r="52" spans="1:78" ht="16.5">
      <c r="A52" s="105" t="str">
        <f t="shared" si="1"/>
        <v>영종운수</v>
      </c>
      <c r="B52" s="106" t="str">
        <f t="shared" si="2"/>
        <v>이상호</v>
      </c>
      <c r="C52" s="107" t="str">
        <f t="shared" si="3"/>
        <v>D</v>
      </c>
      <c r="D52" s="108">
        <f t="shared" si="4"/>
        <v>0.82656536975746575</v>
      </c>
      <c r="E52" s="109">
        <f t="shared" si="5"/>
        <v>7246</v>
      </c>
      <c r="F52" s="110" t="str">
        <f t="shared" si="6"/>
        <v>203</v>
      </c>
      <c r="G52" s="111" t="str">
        <f t="shared" si="7"/>
        <v>73아1218</v>
      </c>
      <c r="H52" s="112">
        <f t="shared" si="8"/>
        <v>9</v>
      </c>
      <c r="I52" s="113">
        <f t="shared" si="9"/>
        <v>1750.2240000000002</v>
      </c>
      <c r="J52" s="114">
        <f t="shared" si="10"/>
        <v>2.381726262401514E-2</v>
      </c>
      <c r="K52" s="114">
        <f t="shared" si="11"/>
        <v>0.30555352353388415</v>
      </c>
      <c r="L52" s="114">
        <f t="shared" si="12"/>
        <v>0.16569307700042965</v>
      </c>
      <c r="M52" s="115">
        <f t="shared" si="13"/>
        <v>14.565</v>
      </c>
      <c r="N52" s="116">
        <f t="shared" si="14"/>
        <v>0.45146610392491726</v>
      </c>
      <c r="O52" s="116">
        <f t="shared" si="15"/>
        <v>7.1589625050951167</v>
      </c>
      <c r="P52" s="217">
        <f t="shared" si="16"/>
        <v>5</v>
      </c>
      <c r="Q52" s="218">
        <f t="shared" si="17"/>
        <v>341</v>
      </c>
      <c r="R52" s="218">
        <f t="shared" si="18"/>
        <v>242</v>
      </c>
      <c r="T52">
        <v>526</v>
      </c>
      <c r="U52">
        <v>7246</v>
      </c>
      <c r="V52" t="s">
        <v>316</v>
      </c>
      <c r="W52">
        <v>1750.2239999999999</v>
      </c>
      <c r="X52">
        <v>742.95299999999997</v>
      </c>
      <c r="Y52">
        <v>2.3559999999999999</v>
      </c>
      <c r="Z52">
        <v>14.565</v>
      </c>
      <c r="AA52">
        <v>76.251373999999998</v>
      </c>
      <c r="AB52">
        <v>1.8160989999999999</v>
      </c>
      <c r="AC52">
        <v>23.298876</v>
      </c>
      <c r="AD52" s="1">
        <v>290</v>
      </c>
      <c r="AE52">
        <v>341</v>
      </c>
      <c r="AF52">
        <v>242</v>
      </c>
      <c r="AG52">
        <v>130</v>
      </c>
      <c r="AH52">
        <v>22.953343</v>
      </c>
      <c r="AI52">
        <v>14710.7</v>
      </c>
      <c r="AJ52">
        <v>3152.1</v>
      </c>
      <c r="AK52">
        <v>5</v>
      </c>
      <c r="AL52">
        <v>243</v>
      </c>
      <c r="AM52">
        <v>0.82656536975746575</v>
      </c>
      <c r="AN52" t="s">
        <v>67</v>
      </c>
      <c r="AO52">
        <v>217.77600000000001</v>
      </c>
      <c r="AP52" t="s">
        <v>453</v>
      </c>
      <c r="AQ52" t="s">
        <v>118</v>
      </c>
      <c r="AR52" t="s">
        <v>120</v>
      </c>
      <c r="AS52" t="s">
        <v>118</v>
      </c>
      <c r="AT52" t="s">
        <v>120</v>
      </c>
      <c r="AU52" t="s">
        <v>201</v>
      </c>
      <c r="AV52" t="s">
        <v>316</v>
      </c>
      <c r="AW52" t="s">
        <v>67</v>
      </c>
      <c r="AX52">
        <v>7246</v>
      </c>
      <c r="AY52" t="s">
        <v>339</v>
      </c>
      <c r="AZ52">
        <v>2</v>
      </c>
      <c r="BA52" t="s">
        <v>289</v>
      </c>
      <c r="BB52">
        <v>9</v>
      </c>
      <c r="BC52">
        <v>1</v>
      </c>
      <c r="BE52" t="s">
        <v>70</v>
      </c>
      <c r="BF52">
        <v>1</v>
      </c>
      <c r="BG52" t="s">
        <v>285</v>
      </c>
      <c r="BI52" t="s">
        <v>118</v>
      </c>
      <c r="BJ52" t="s">
        <v>316</v>
      </c>
      <c r="BK52" t="s">
        <v>67</v>
      </c>
      <c r="BL52">
        <v>0.82656536975746575</v>
      </c>
      <c r="BM52">
        <v>7246</v>
      </c>
      <c r="BN52" t="s">
        <v>120</v>
      </c>
      <c r="BO52" t="s">
        <v>201</v>
      </c>
      <c r="BP52">
        <v>9</v>
      </c>
      <c r="BQ52">
        <v>1750.2240000000002</v>
      </c>
      <c r="BR52">
        <v>2.381726262401514E-2</v>
      </c>
      <c r="BS52">
        <v>0.30555352353388415</v>
      </c>
      <c r="BT52">
        <v>0.16569307700042968</v>
      </c>
      <c r="BU52">
        <v>14.565</v>
      </c>
      <c r="BV52">
        <v>0.45146610392491726</v>
      </c>
      <c r="BW52">
        <v>7.1589625050951167</v>
      </c>
      <c r="BX52">
        <v>5</v>
      </c>
      <c r="BY52">
        <v>341</v>
      </c>
      <c r="BZ52">
        <v>242</v>
      </c>
    </row>
    <row r="53" spans="1:78" ht="16.5">
      <c r="A53" s="122" t="str">
        <f t="shared" si="1"/>
        <v>영종운수</v>
      </c>
      <c r="B53" s="123" t="str">
        <f t="shared" si="2"/>
        <v>이승국</v>
      </c>
      <c r="C53" s="124" t="str">
        <f t="shared" si="3"/>
        <v>C</v>
      </c>
      <c r="D53" s="125">
        <f t="shared" si="4"/>
        <v>0.85487835010008351</v>
      </c>
      <c r="E53" s="126">
        <f t="shared" si="5"/>
        <v>3013</v>
      </c>
      <c r="F53" s="127" t="str">
        <f t="shared" si="6"/>
        <v>202</v>
      </c>
      <c r="G53" s="128" t="str">
        <f t="shared" si="7"/>
        <v>73아1213</v>
      </c>
      <c r="H53" s="129">
        <f t="shared" si="8"/>
        <v>4</v>
      </c>
      <c r="I53" s="130">
        <f t="shared" si="9"/>
        <v>1151.877</v>
      </c>
      <c r="J53" s="131">
        <f t="shared" si="10"/>
        <v>1.1857563987955833E-2</v>
      </c>
      <c r="K53" s="131">
        <f t="shared" si="11"/>
        <v>0.31507407591252207</v>
      </c>
      <c r="L53" s="131">
        <f t="shared" si="12"/>
        <v>0.10504593806456766</v>
      </c>
      <c r="M53" s="132">
        <f t="shared" si="13"/>
        <v>17.468</v>
      </c>
      <c r="N53" s="133">
        <f t="shared" si="14"/>
        <v>0.17362964969350025</v>
      </c>
      <c r="O53" s="133">
        <f t="shared" si="15"/>
        <v>9.2023714337555145</v>
      </c>
      <c r="P53" s="215">
        <f t="shared" si="16"/>
        <v>5</v>
      </c>
      <c r="Q53" s="216">
        <f t="shared" si="17"/>
        <v>2</v>
      </c>
      <c r="R53" s="216">
        <f t="shared" si="18"/>
        <v>106</v>
      </c>
      <c r="T53">
        <v>526</v>
      </c>
      <c r="U53">
        <v>3013</v>
      </c>
      <c r="V53" t="s">
        <v>317</v>
      </c>
      <c r="W53">
        <v>1151.877</v>
      </c>
      <c r="X53">
        <v>473.57299999999998</v>
      </c>
      <c r="Y53">
        <v>2.4319999999999999</v>
      </c>
      <c r="Z53">
        <v>17.468</v>
      </c>
      <c r="AA53">
        <v>43.595548000000001</v>
      </c>
      <c r="AB53">
        <v>0.51693699999999998</v>
      </c>
      <c r="AC53">
        <v>13.735827</v>
      </c>
      <c r="AD53" s="1">
        <v>121</v>
      </c>
      <c r="AE53">
        <v>2</v>
      </c>
      <c r="AF53">
        <v>106</v>
      </c>
      <c r="AG53">
        <v>107</v>
      </c>
      <c r="AH53">
        <v>26.421894999999999</v>
      </c>
      <c r="AI53">
        <v>14919.8</v>
      </c>
      <c r="AJ53">
        <v>4176.5</v>
      </c>
      <c r="AK53">
        <v>5</v>
      </c>
      <c r="AL53">
        <v>821</v>
      </c>
      <c r="AM53">
        <v>0.85487835010008351</v>
      </c>
      <c r="AN53" t="s">
        <v>69</v>
      </c>
      <c r="AO53">
        <v>448.71600000000001</v>
      </c>
      <c r="AP53" t="s">
        <v>454</v>
      </c>
      <c r="AQ53" t="s">
        <v>118</v>
      </c>
      <c r="AR53" t="s">
        <v>119</v>
      </c>
      <c r="AS53" t="s">
        <v>118</v>
      </c>
      <c r="AT53" t="s">
        <v>119</v>
      </c>
      <c r="AU53" t="s">
        <v>183</v>
      </c>
      <c r="AV53" t="s">
        <v>317</v>
      </c>
      <c r="AW53" t="s">
        <v>69</v>
      </c>
      <c r="AX53">
        <v>3013</v>
      </c>
      <c r="AY53" t="s">
        <v>363</v>
      </c>
      <c r="AZ53">
        <v>6</v>
      </c>
      <c r="BA53" t="s">
        <v>364</v>
      </c>
      <c r="BB53">
        <v>4</v>
      </c>
      <c r="BC53">
        <v>1</v>
      </c>
      <c r="BE53" t="s">
        <v>67</v>
      </c>
      <c r="BF53">
        <v>1</v>
      </c>
      <c r="BG53" t="s">
        <v>285</v>
      </c>
      <c r="BI53" t="s">
        <v>118</v>
      </c>
      <c r="BJ53" t="s">
        <v>317</v>
      </c>
      <c r="BK53" t="s">
        <v>69</v>
      </c>
      <c r="BL53">
        <v>0.85487835010008351</v>
      </c>
      <c r="BM53">
        <v>3013</v>
      </c>
      <c r="BN53" t="s">
        <v>119</v>
      </c>
      <c r="BO53" t="s">
        <v>183</v>
      </c>
      <c r="BP53">
        <v>4</v>
      </c>
      <c r="BQ53">
        <v>1151.877</v>
      </c>
      <c r="BR53">
        <v>1.1857563987955833E-2</v>
      </c>
      <c r="BS53">
        <v>0.31507407591252207</v>
      </c>
      <c r="BT53">
        <v>0.10504593806456766</v>
      </c>
      <c r="BU53">
        <v>17.468</v>
      </c>
      <c r="BV53">
        <v>0.17362964969350025</v>
      </c>
      <c r="BW53">
        <v>9.2023714337555145</v>
      </c>
      <c r="BX53">
        <v>5</v>
      </c>
      <c r="BY53">
        <v>2</v>
      </c>
      <c r="BZ53">
        <v>106</v>
      </c>
    </row>
    <row r="54" spans="1:78" ht="16.5">
      <c r="A54" s="105" t="str">
        <f t="shared" si="1"/>
        <v>영종운수</v>
      </c>
      <c r="B54" s="106" t="str">
        <f t="shared" si="2"/>
        <v>이은영</v>
      </c>
      <c r="C54" s="107" t="str">
        <f t="shared" si="3"/>
        <v>D</v>
      </c>
      <c r="D54" s="108">
        <f t="shared" si="4"/>
        <v>0.81482758620689655</v>
      </c>
      <c r="E54" s="109">
        <f t="shared" si="5"/>
        <v>1282</v>
      </c>
      <c r="F54" s="110" t="str">
        <f t="shared" si="6"/>
        <v>203</v>
      </c>
      <c r="G54" s="111" t="str">
        <f t="shared" si="7"/>
        <v>73아1238</v>
      </c>
      <c r="H54" s="112">
        <f t="shared" si="8"/>
        <v>1</v>
      </c>
      <c r="I54" s="113">
        <f t="shared" si="9"/>
        <v>3382.7849999999999</v>
      </c>
      <c r="J54" s="114">
        <f t="shared" si="10"/>
        <v>1.1940412916294987E-2</v>
      </c>
      <c r="K54" s="114">
        <f t="shared" si="11"/>
        <v>0.29604847598516876</v>
      </c>
      <c r="L54" s="114">
        <f t="shared" si="12"/>
        <v>0.25127225052730223</v>
      </c>
      <c r="M54" s="115">
        <f t="shared" si="13"/>
        <v>12.717000000000001</v>
      </c>
      <c r="N54" s="116">
        <f t="shared" si="14"/>
        <v>5.9122882477012285E-2</v>
      </c>
      <c r="O54" s="116">
        <f t="shared" si="15"/>
        <v>20.693008866954301</v>
      </c>
      <c r="P54" s="217">
        <f t="shared" si="16"/>
        <v>13</v>
      </c>
      <c r="Q54" s="218">
        <f t="shared" si="17"/>
        <v>2</v>
      </c>
      <c r="R54" s="218">
        <f t="shared" si="18"/>
        <v>700</v>
      </c>
      <c r="T54">
        <v>526</v>
      </c>
      <c r="U54">
        <v>1282</v>
      </c>
      <c r="V54" t="s">
        <v>235</v>
      </c>
      <c r="W54">
        <v>3382.7849999999999</v>
      </c>
      <c r="X54">
        <v>1431.7070000000001</v>
      </c>
      <c r="Y54">
        <v>2.363</v>
      </c>
      <c r="Z54">
        <v>12.717000000000001</v>
      </c>
      <c r="AA54">
        <v>151.09469100000001</v>
      </c>
      <c r="AB54">
        <v>1.804133</v>
      </c>
      <c r="AC54">
        <v>44.731352999999999</v>
      </c>
      <c r="AD54" s="1">
        <v>850</v>
      </c>
      <c r="AE54">
        <v>2</v>
      </c>
      <c r="AF54">
        <v>700</v>
      </c>
      <c r="AG54">
        <v>98</v>
      </c>
      <c r="AH54">
        <v>22.388508999999999</v>
      </c>
      <c r="AI54">
        <v>14686.9</v>
      </c>
      <c r="AJ54">
        <v>2957.6</v>
      </c>
      <c r="AK54">
        <v>13</v>
      </c>
      <c r="AL54">
        <v>4288</v>
      </c>
      <c r="AM54">
        <v>0.81482758620689655</v>
      </c>
      <c r="AN54" t="s">
        <v>67</v>
      </c>
      <c r="AO54">
        <v>3382.7849999999999</v>
      </c>
      <c r="AP54" t="s">
        <v>455</v>
      </c>
      <c r="AQ54" t="s">
        <v>118</v>
      </c>
      <c r="AR54" t="s">
        <v>120</v>
      </c>
      <c r="AS54" t="s">
        <v>118</v>
      </c>
      <c r="AT54" t="s">
        <v>120</v>
      </c>
      <c r="AU54" t="s">
        <v>202</v>
      </c>
      <c r="AV54" t="s">
        <v>235</v>
      </c>
      <c r="AW54" t="s">
        <v>67</v>
      </c>
      <c r="AX54">
        <v>1282</v>
      </c>
      <c r="AY54" t="s">
        <v>339</v>
      </c>
      <c r="AZ54">
        <v>4</v>
      </c>
      <c r="BA54" t="s">
        <v>456</v>
      </c>
      <c r="BB54">
        <v>1</v>
      </c>
      <c r="BC54">
        <v>1</v>
      </c>
      <c r="BE54" t="s">
        <v>67</v>
      </c>
      <c r="BF54">
        <v>0</v>
      </c>
      <c r="BG54" t="s">
        <v>257</v>
      </c>
      <c r="BI54" t="s">
        <v>118</v>
      </c>
      <c r="BJ54" t="s">
        <v>235</v>
      </c>
      <c r="BK54" t="s">
        <v>67</v>
      </c>
      <c r="BL54">
        <v>0.81482758620689655</v>
      </c>
      <c r="BM54">
        <v>1282</v>
      </c>
      <c r="BN54" t="s">
        <v>120</v>
      </c>
      <c r="BO54" t="s">
        <v>202</v>
      </c>
      <c r="BP54">
        <v>1</v>
      </c>
      <c r="BQ54">
        <v>3382.7849999999999</v>
      </c>
      <c r="BR54">
        <v>1.1940412916294987E-2</v>
      </c>
      <c r="BS54">
        <v>0.29604847598516876</v>
      </c>
      <c r="BT54">
        <v>0.25127225052730223</v>
      </c>
      <c r="BU54">
        <v>12.717000000000001</v>
      </c>
      <c r="BV54">
        <v>5.9122882477012285E-2</v>
      </c>
      <c r="BW54">
        <v>20.693008866954301</v>
      </c>
      <c r="BX54">
        <v>13</v>
      </c>
      <c r="BY54">
        <v>2</v>
      </c>
      <c r="BZ54">
        <v>700</v>
      </c>
    </row>
    <row r="55" spans="1:78" ht="16.5">
      <c r="A55" s="122" t="str">
        <f t="shared" si="1"/>
        <v>영종운수</v>
      </c>
      <c r="B55" s="123" t="str">
        <f t="shared" si="2"/>
        <v>이재식</v>
      </c>
      <c r="C55" s="124" t="str">
        <f t="shared" si="3"/>
        <v>A</v>
      </c>
      <c r="D55" s="125">
        <f t="shared" si="4"/>
        <v>0.96919638690715415</v>
      </c>
      <c r="E55" s="126">
        <f t="shared" si="5"/>
        <v>1422</v>
      </c>
      <c r="F55" s="127" t="str">
        <f t="shared" si="6"/>
        <v>203</v>
      </c>
      <c r="G55" s="128" t="str">
        <f t="shared" si="7"/>
        <v>70바2546</v>
      </c>
      <c r="H55" s="129">
        <f t="shared" si="8"/>
        <v>7</v>
      </c>
      <c r="I55" s="130">
        <f t="shared" si="9"/>
        <v>3351.6820000000002</v>
      </c>
      <c r="J55" s="131">
        <f t="shared" si="10"/>
        <v>2.8060889821057967E-2</v>
      </c>
      <c r="K55" s="131">
        <f t="shared" si="11"/>
        <v>0.2229697037982927</v>
      </c>
      <c r="L55" s="131">
        <f t="shared" si="12"/>
        <v>0.12680200567953642</v>
      </c>
      <c r="M55" s="132">
        <f t="shared" si="13"/>
        <v>9.8659999999999997</v>
      </c>
      <c r="N55" s="133">
        <f t="shared" si="14"/>
        <v>0.38786495854917019</v>
      </c>
      <c r="O55" s="133">
        <f t="shared" si="15"/>
        <v>2.0885036229570701</v>
      </c>
      <c r="P55" s="215">
        <f t="shared" si="16"/>
        <v>10</v>
      </c>
      <c r="Q55" s="216">
        <f t="shared" si="17"/>
        <v>13</v>
      </c>
      <c r="R55" s="216">
        <f t="shared" si="18"/>
        <v>70</v>
      </c>
      <c r="T55">
        <v>526</v>
      </c>
      <c r="U55">
        <v>1422</v>
      </c>
      <c r="V55" t="s">
        <v>172</v>
      </c>
      <c r="W55">
        <v>3351.6819999999998</v>
      </c>
      <c r="X55">
        <v>1317.864</v>
      </c>
      <c r="Y55">
        <v>2.5430000000000001</v>
      </c>
      <c r="Z55">
        <v>9.8659999999999997</v>
      </c>
      <c r="AA55">
        <v>160.05775399999999</v>
      </c>
      <c r="AB55">
        <v>4.4913629999999998</v>
      </c>
      <c r="AC55">
        <v>35.688029999999998</v>
      </c>
      <c r="AD55" s="1">
        <v>425</v>
      </c>
      <c r="AE55">
        <v>13</v>
      </c>
      <c r="AF55">
        <v>70</v>
      </c>
      <c r="AG55">
        <v>98</v>
      </c>
      <c r="AH55">
        <v>20.940453000000002</v>
      </c>
      <c r="AI55">
        <v>14007</v>
      </c>
      <c r="AJ55">
        <v>62</v>
      </c>
      <c r="AK55">
        <v>10</v>
      </c>
      <c r="AL55">
        <v>861</v>
      </c>
      <c r="AM55">
        <v>0.96919638690715415</v>
      </c>
      <c r="AN55" t="s">
        <v>66</v>
      </c>
      <c r="AO55">
        <v>911.13300000000004</v>
      </c>
      <c r="AP55" t="s">
        <v>457</v>
      </c>
      <c r="AQ55" t="s">
        <v>118</v>
      </c>
      <c r="AR55" t="s">
        <v>120</v>
      </c>
      <c r="AS55" t="s">
        <v>118</v>
      </c>
      <c r="AT55" t="s">
        <v>120</v>
      </c>
      <c r="AU55" t="s">
        <v>198</v>
      </c>
      <c r="AV55" t="s">
        <v>172</v>
      </c>
      <c r="AW55" t="s">
        <v>66</v>
      </c>
      <c r="AX55">
        <v>1422</v>
      </c>
      <c r="AY55" t="s">
        <v>458</v>
      </c>
      <c r="AZ55">
        <v>1</v>
      </c>
      <c r="BA55" t="s">
        <v>304</v>
      </c>
      <c r="BB55">
        <v>7</v>
      </c>
      <c r="BC55">
        <v>1</v>
      </c>
      <c r="BE55" t="s">
        <v>68</v>
      </c>
      <c r="BF55">
        <v>1</v>
      </c>
      <c r="BG55" t="s">
        <v>285</v>
      </c>
      <c r="BI55" t="s">
        <v>118</v>
      </c>
      <c r="BJ55" t="s">
        <v>172</v>
      </c>
      <c r="BK55" t="s">
        <v>66</v>
      </c>
      <c r="BL55">
        <v>0.96919638690715415</v>
      </c>
      <c r="BM55">
        <v>1422</v>
      </c>
      <c r="BN55" t="s">
        <v>120</v>
      </c>
      <c r="BO55" t="s">
        <v>198</v>
      </c>
      <c r="BP55">
        <v>7</v>
      </c>
      <c r="BQ55">
        <v>3351.6820000000002</v>
      </c>
      <c r="BR55">
        <v>2.8060889821057967E-2</v>
      </c>
      <c r="BS55">
        <v>0.2229697037982927</v>
      </c>
      <c r="BT55">
        <v>0.12680200567953642</v>
      </c>
      <c r="BU55">
        <v>9.8659999999999997</v>
      </c>
      <c r="BV55">
        <v>0.38786495854917019</v>
      </c>
      <c r="BW55">
        <v>2.0885036229570701</v>
      </c>
      <c r="BX55">
        <v>10</v>
      </c>
      <c r="BY55">
        <v>13</v>
      </c>
      <c r="BZ55">
        <v>70</v>
      </c>
    </row>
    <row r="56" spans="1:78" ht="16.5">
      <c r="A56" s="105" t="str">
        <f t="shared" si="1"/>
        <v>영종운수</v>
      </c>
      <c r="B56" s="106" t="str">
        <f t="shared" si="2"/>
        <v>이주철</v>
      </c>
      <c r="C56" s="107" t="str">
        <f t="shared" si="3"/>
        <v>F</v>
      </c>
      <c r="D56" s="108">
        <f t="shared" si="4"/>
        <v>0.74703703703703694</v>
      </c>
      <c r="E56" s="109">
        <f t="shared" si="5"/>
        <v>9119</v>
      </c>
      <c r="F56" s="110" t="str">
        <f t="shared" si="6"/>
        <v>203</v>
      </c>
      <c r="G56" s="111" t="str">
        <f t="shared" si="7"/>
        <v>71바7513</v>
      </c>
      <c r="H56" s="112">
        <f t="shared" si="8"/>
        <v>1</v>
      </c>
      <c r="I56" s="113">
        <f t="shared" si="9"/>
        <v>3263.5709999999999</v>
      </c>
      <c r="J56" s="114">
        <f t="shared" si="10"/>
        <v>3.3444059330938428E-2</v>
      </c>
      <c r="K56" s="114">
        <f t="shared" si="11"/>
        <v>0.29613986100444534</v>
      </c>
      <c r="L56" s="114">
        <f t="shared" si="12"/>
        <v>9.6520038938941427E-2</v>
      </c>
      <c r="M56" s="115">
        <f t="shared" si="13"/>
        <v>19.408000000000001</v>
      </c>
      <c r="N56" s="116">
        <f t="shared" si="14"/>
        <v>0.12256512881135419</v>
      </c>
      <c r="O56" s="116">
        <f t="shared" si="15"/>
        <v>30.947695024866935</v>
      </c>
      <c r="P56" s="217">
        <f t="shared" si="16"/>
        <v>21</v>
      </c>
      <c r="Q56" s="218">
        <f t="shared" si="17"/>
        <v>4</v>
      </c>
      <c r="R56" s="218">
        <f t="shared" si="18"/>
        <v>1010</v>
      </c>
      <c r="T56">
        <v>526</v>
      </c>
      <c r="U56">
        <v>9119</v>
      </c>
      <c r="V56" t="s">
        <v>237</v>
      </c>
      <c r="W56">
        <v>3263.5709999999999</v>
      </c>
      <c r="X56">
        <v>1617.895</v>
      </c>
      <c r="Y56">
        <v>2.0169999999999999</v>
      </c>
      <c r="Z56">
        <v>19.408000000000001</v>
      </c>
      <c r="AA56">
        <v>148.015525</v>
      </c>
      <c r="AB56">
        <v>4.95024</v>
      </c>
      <c r="AC56">
        <v>43.833297000000002</v>
      </c>
      <c r="AD56" s="1">
        <v>315</v>
      </c>
      <c r="AE56">
        <v>4</v>
      </c>
      <c r="AF56">
        <v>1010</v>
      </c>
      <c r="AG56">
        <v>107</v>
      </c>
      <c r="AH56">
        <v>22.048842</v>
      </c>
      <c r="AI56">
        <v>17282.900000000001</v>
      </c>
      <c r="AJ56">
        <v>3460.5</v>
      </c>
      <c r="AK56">
        <v>21</v>
      </c>
      <c r="AL56">
        <v>6037</v>
      </c>
      <c r="AM56">
        <v>0.74703703703703694</v>
      </c>
      <c r="AN56" t="s">
        <v>70</v>
      </c>
      <c r="AO56">
        <v>3263.5709999999999</v>
      </c>
      <c r="AP56" t="s">
        <v>459</v>
      </c>
      <c r="AQ56" t="s">
        <v>118</v>
      </c>
      <c r="AR56" t="s">
        <v>120</v>
      </c>
      <c r="AS56" t="s">
        <v>118</v>
      </c>
      <c r="AT56" t="s">
        <v>120</v>
      </c>
      <c r="AU56" t="s">
        <v>199</v>
      </c>
      <c r="AV56" t="s">
        <v>237</v>
      </c>
      <c r="AW56" t="s">
        <v>70</v>
      </c>
      <c r="AX56">
        <v>9119</v>
      </c>
      <c r="AY56" t="s">
        <v>341</v>
      </c>
      <c r="AZ56">
        <v>6</v>
      </c>
      <c r="BA56" t="s">
        <v>351</v>
      </c>
      <c r="BB56">
        <v>1</v>
      </c>
      <c r="BC56">
        <v>1</v>
      </c>
      <c r="BE56" t="s">
        <v>70</v>
      </c>
      <c r="BF56">
        <v>0</v>
      </c>
      <c r="BG56" t="s">
        <v>257</v>
      </c>
      <c r="BI56" t="s">
        <v>118</v>
      </c>
      <c r="BJ56" t="s">
        <v>237</v>
      </c>
      <c r="BK56" t="s">
        <v>70</v>
      </c>
      <c r="BL56">
        <v>0.74703703703703694</v>
      </c>
      <c r="BM56">
        <v>9119</v>
      </c>
      <c r="BN56" t="s">
        <v>120</v>
      </c>
      <c r="BO56" t="s">
        <v>199</v>
      </c>
      <c r="BP56">
        <v>1</v>
      </c>
      <c r="BQ56">
        <v>3263.5709999999999</v>
      </c>
      <c r="BR56">
        <v>3.3444059330938428E-2</v>
      </c>
      <c r="BS56">
        <v>0.29613986100444534</v>
      </c>
      <c r="BT56">
        <v>9.6520038938941427E-2</v>
      </c>
      <c r="BU56">
        <v>19.408000000000001</v>
      </c>
      <c r="BV56">
        <v>0.12256512881135419</v>
      </c>
      <c r="BW56">
        <v>30.947695024866935</v>
      </c>
      <c r="BX56">
        <v>21</v>
      </c>
      <c r="BY56">
        <v>4</v>
      </c>
      <c r="BZ56">
        <v>1010</v>
      </c>
    </row>
    <row r="57" spans="1:78" ht="16.5">
      <c r="A57" s="122" t="str">
        <f t="shared" si="1"/>
        <v>영종운수</v>
      </c>
      <c r="B57" s="123" t="str">
        <f t="shared" si="2"/>
        <v>이준복</v>
      </c>
      <c r="C57" s="124" t="str">
        <f t="shared" si="3"/>
        <v>B</v>
      </c>
      <c r="D57" s="125">
        <f t="shared" si="4"/>
        <v>0.92</v>
      </c>
      <c r="E57" s="126">
        <f t="shared" si="5"/>
        <v>3653</v>
      </c>
      <c r="F57" s="127" t="str">
        <f t="shared" si="6"/>
        <v>202</v>
      </c>
      <c r="G57" s="128" t="str">
        <f t="shared" si="7"/>
        <v>73아1282</v>
      </c>
      <c r="H57" s="129">
        <f t="shared" si="8"/>
        <v>1</v>
      </c>
      <c r="I57" s="130">
        <f t="shared" si="9"/>
        <v>3945.3919999999998</v>
      </c>
      <c r="J57" s="131">
        <f t="shared" si="10"/>
        <v>8.4976300063194128E-3</v>
      </c>
      <c r="K57" s="131">
        <f t="shared" si="11"/>
        <v>0.31377470599417234</v>
      </c>
      <c r="L57" s="131">
        <f t="shared" si="12"/>
        <v>0.17919638910404848</v>
      </c>
      <c r="M57" s="132">
        <f t="shared" si="13"/>
        <v>16.858000000000001</v>
      </c>
      <c r="N57" s="133">
        <f t="shared" si="14"/>
        <v>0.10138409567414342</v>
      </c>
      <c r="O57" s="133">
        <f t="shared" si="15"/>
        <v>11.684517026445029</v>
      </c>
      <c r="P57" s="215">
        <f t="shared" si="16"/>
        <v>5</v>
      </c>
      <c r="Q57" s="216">
        <f t="shared" si="17"/>
        <v>4</v>
      </c>
      <c r="R57" s="216">
        <f t="shared" si="18"/>
        <v>461</v>
      </c>
      <c r="T57">
        <v>526</v>
      </c>
      <c r="U57">
        <v>3653</v>
      </c>
      <c r="V57" t="s">
        <v>238</v>
      </c>
      <c r="W57">
        <v>3945.3919999999998</v>
      </c>
      <c r="X57">
        <v>1531.8530000000001</v>
      </c>
      <c r="Y57">
        <v>2.5760000000000001</v>
      </c>
      <c r="Z57">
        <v>16.858000000000001</v>
      </c>
      <c r="AA57">
        <v>150.626351</v>
      </c>
      <c r="AB57">
        <v>1.2799670000000001</v>
      </c>
      <c r="AC57">
        <v>47.262739000000003</v>
      </c>
      <c r="AD57" s="1">
        <v>707</v>
      </c>
      <c r="AE57">
        <v>4</v>
      </c>
      <c r="AF57">
        <v>461</v>
      </c>
      <c r="AG57">
        <v>108</v>
      </c>
      <c r="AH57">
        <v>26.193238000000001</v>
      </c>
      <c r="AI57">
        <v>24070.2</v>
      </c>
      <c r="AJ57">
        <v>6812.7</v>
      </c>
      <c r="AK57">
        <v>5</v>
      </c>
      <c r="AL57">
        <v>1077</v>
      </c>
      <c r="AM57">
        <v>0.92</v>
      </c>
      <c r="AN57" t="s">
        <v>68</v>
      </c>
      <c r="AO57">
        <v>3945.3919999999998</v>
      </c>
      <c r="AP57" t="s">
        <v>460</v>
      </c>
      <c r="AQ57" t="s">
        <v>118</v>
      </c>
      <c r="AR57" t="s">
        <v>119</v>
      </c>
      <c r="AS57" t="s">
        <v>118</v>
      </c>
      <c r="AT57" t="s">
        <v>119</v>
      </c>
      <c r="AU57" t="s">
        <v>193</v>
      </c>
      <c r="AV57" t="s">
        <v>238</v>
      </c>
      <c r="AW57" t="s">
        <v>68</v>
      </c>
      <c r="AX57">
        <v>3653</v>
      </c>
      <c r="AY57" t="s">
        <v>334</v>
      </c>
      <c r="AZ57">
        <v>9</v>
      </c>
      <c r="BA57" t="s">
        <v>388</v>
      </c>
      <c r="BB57">
        <v>1</v>
      </c>
      <c r="BC57">
        <v>1</v>
      </c>
      <c r="BE57" t="s">
        <v>68</v>
      </c>
      <c r="BF57">
        <v>0</v>
      </c>
      <c r="BG57" t="s">
        <v>257</v>
      </c>
      <c r="BI57" t="s">
        <v>118</v>
      </c>
      <c r="BJ57" t="s">
        <v>238</v>
      </c>
      <c r="BK57" t="s">
        <v>68</v>
      </c>
      <c r="BL57">
        <v>0.92</v>
      </c>
      <c r="BM57">
        <v>3653</v>
      </c>
      <c r="BN57" t="s">
        <v>119</v>
      </c>
      <c r="BO57" t="s">
        <v>193</v>
      </c>
      <c r="BP57">
        <v>1</v>
      </c>
      <c r="BQ57">
        <v>3945.3919999999998</v>
      </c>
      <c r="BR57">
        <v>8.4976300063194128E-3</v>
      </c>
      <c r="BS57">
        <v>0.31377470599417234</v>
      </c>
      <c r="BT57">
        <v>0.17919638910404848</v>
      </c>
      <c r="BU57">
        <v>16.858000000000001</v>
      </c>
      <c r="BV57">
        <v>0.10138409567414342</v>
      </c>
      <c r="BW57">
        <v>11.684517026445029</v>
      </c>
      <c r="BX57">
        <v>5</v>
      </c>
      <c r="BY57">
        <v>4</v>
      </c>
      <c r="BZ57">
        <v>461</v>
      </c>
    </row>
    <row r="58" spans="1:78" ht="16.5">
      <c r="A58" s="105" t="str">
        <f t="shared" si="1"/>
        <v>영종운수</v>
      </c>
      <c r="B58" s="106" t="str">
        <f t="shared" si="2"/>
        <v>이향철</v>
      </c>
      <c r="C58" s="107" t="str">
        <f t="shared" si="3"/>
        <v>B</v>
      </c>
      <c r="D58" s="108">
        <f t="shared" si="4"/>
        <v>0.90222222222222215</v>
      </c>
      <c r="E58" s="109">
        <f t="shared" si="5"/>
        <v>8117</v>
      </c>
      <c r="F58" s="110" t="str">
        <f t="shared" si="6"/>
        <v>203</v>
      </c>
      <c r="G58" s="111" t="str">
        <f t="shared" si="7"/>
        <v>71바7514</v>
      </c>
      <c r="H58" s="112">
        <f t="shared" si="8"/>
        <v>1</v>
      </c>
      <c r="I58" s="113">
        <f t="shared" si="9"/>
        <v>3594.08</v>
      </c>
      <c r="J58" s="114">
        <f t="shared" si="10"/>
        <v>4.8122102842191655E-3</v>
      </c>
      <c r="K58" s="114">
        <f t="shared" si="11"/>
        <v>0.29035253979883291</v>
      </c>
      <c r="L58" s="114">
        <f t="shared" si="12"/>
        <v>0.21758002047811958</v>
      </c>
      <c r="M58" s="115">
        <f t="shared" si="13"/>
        <v>11.145</v>
      </c>
      <c r="N58" s="116">
        <f t="shared" si="14"/>
        <v>0</v>
      </c>
      <c r="O58" s="116">
        <f t="shared" si="15"/>
        <v>7.4567065841606199</v>
      </c>
      <c r="P58" s="217">
        <f t="shared" si="16"/>
        <v>34</v>
      </c>
      <c r="Q58" s="218">
        <f t="shared" si="17"/>
        <v>0</v>
      </c>
      <c r="R58" s="218">
        <f t="shared" si="18"/>
        <v>268</v>
      </c>
      <c r="T58">
        <v>526</v>
      </c>
      <c r="U58">
        <v>8117</v>
      </c>
      <c r="V58" t="s">
        <v>239</v>
      </c>
      <c r="W58">
        <v>3594.08</v>
      </c>
      <c r="X58">
        <v>1475.403</v>
      </c>
      <c r="Y58">
        <v>2.4359999999999999</v>
      </c>
      <c r="Z58">
        <v>11.145</v>
      </c>
      <c r="AA58">
        <v>159.195246</v>
      </c>
      <c r="AB58">
        <v>0.76608100000000001</v>
      </c>
      <c r="AC58">
        <v>46.222743999999999</v>
      </c>
      <c r="AD58" s="1">
        <v>782</v>
      </c>
      <c r="AE58">
        <v>0</v>
      </c>
      <c r="AF58">
        <v>268</v>
      </c>
      <c r="AG58">
        <v>92</v>
      </c>
      <c r="AH58">
        <v>22.576553000000001</v>
      </c>
      <c r="AI58">
        <v>13678.8</v>
      </c>
      <c r="AJ58">
        <v>284.10000000000002</v>
      </c>
      <c r="AK58">
        <v>34</v>
      </c>
      <c r="AL58">
        <v>11726</v>
      </c>
      <c r="AM58">
        <v>0.90222222222222215</v>
      </c>
      <c r="AN58" t="s">
        <v>68</v>
      </c>
      <c r="AO58">
        <v>3594.08</v>
      </c>
      <c r="AP58" t="s">
        <v>461</v>
      </c>
      <c r="AQ58" t="s">
        <v>118</v>
      </c>
      <c r="AR58" t="s">
        <v>120</v>
      </c>
      <c r="AS58" t="s">
        <v>118</v>
      </c>
      <c r="AT58" t="s">
        <v>120</v>
      </c>
      <c r="AU58" t="s">
        <v>200</v>
      </c>
      <c r="AV58" t="s">
        <v>239</v>
      </c>
      <c r="AW58" t="s">
        <v>68</v>
      </c>
      <c r="AX58">
        <v>8117</v>
      </c>
      <c r="AY58" t="s">
        <v>353</v>
      </c>
      <c r="AZ58">
        <v>4</v>
      </c>
      <c r="BA58" t="s">
        <v>376</v>
      </c>
      <c r="BB58">
        <v>1</v>
      </c>
      <c r="BC58">
        <v>1</v>
      </c>
      <c r="BE58" t="s">
        <v>68</v>
      </c>
      <c r="BF58">
        <v>0</v>
      </c>
      <c r="BG58" t="s">
        <v>257</v>
      </c>
      <c r="BI58" t="s">
        <v>118</v>
      </c>
      <c r="BJ58" t="s">
        <v>239</v>
      </c>
      <c r="BK58" t="s">
        <v>68</v>
      </c>
      <c r="BL58">
        <v>0.90222222222222215</v>
      </c>
      <c r="BM58">
        <v>8117</v>
      </c>
      <c r="BN58" t="s">
        <v>120</v>
      </c>
      <c r="BO58" t="s">
        <v>200</v>
      </c>
      <c r="BP58">
        <v>1</v>
      </c>
      <c r="BQ58">
        <v>3594.08</v>
      </c>
      <c r="BR58">
        <v>4.8122102842191655E-3</v>
      </c>
      <c r="BS58">
        <v>0.29035253979883291</v>
      </c>
      <c r="BT58">
        <v>0.21758002047811958</v>
      </c>
      <c r="BU58">
        <v>11.145</v>
      </c>
      <c r="BV58">
        <v>0</v>
      </c>
      <c r="BW58">
        <v>7.4567065841606199</v>
      </c>
      <c r="BX58">
        <v>34</v>
      </c>
      <c r="BY58">
        <v>0</v>
      </c>
      <c r="BZ58">
        <v>268</v>
      </c>
    </row>
    <row r="59" spans="1:78" ht="16.5">
      <c r="A59" s="122" t="str">
        <f t="shared" si="1"/>
        <v>영종운수</v>
      </c>
      <c r="B59" s="123" t="str">
        <f t="shared" si="2"/>
        <v>이효진</v>
      </c>
      <c r="C59" s="124" t="str">
        <f t="shared" si="3"/>
        <v>C</v>
      </c>
      <c r="D59" s="125">
        <f t="shared" si="4"/>
        <v>0.88269230769230766</v>
      </c>
      <c r="E59" s="126">
        <f t="shared" si="5"/>
        <v>9129</v>
      </c>
      <c r="F59" s="127" t="str">
        <f t="shared" si="6"/>
        <v>222</v>
      </c>
      <c r="G59" s="128" t="str">
        <f t="shared" si="7"/>
        <v>73아1209</v>
      </c>
      <c r="H59" s="129">
        <f t="shared" si="8"/>
        <v>1</v>
      </c>
      <c r="I59" s="130">
        <f t="shared" si="9"/>
        <v>773.66200000000003</v>
      </c>
      <c r="J59" s="131">
        <f t="shared" si="10"/>
        <v>6.9850712925336594E-2</v>
      </c>
      <c r="K59" s="131">
        <f t="shared" si="11"/>
        <v>0.11947981364140522</v>
      </c>
      <c r="L59" s="131">
        <f t="shared" si="12"/>
        <v>9.8234112571122786E-2</v>
      </c>
      <c r="M59" s="132">
        <f t="shared" si="13"/>
        <v>10.763999999999999</v>
      </c>
      <c r="N59" s="133">
        <f t="shared" si="14"/>
        <v>0</v>
      </c>
      <c r="O59" s="133">
        <f t="shared" si="15"/>
        <v>0.90478787894455193</v>
      </c>
      <c r="P59" s="215">
        <f t="shared" si="16"/>
        <v>7</v>
      </c>
      <c r="Q59" s="216">
        <f t="shared" si="17"/>
        <v>0</v>
      </c>
      <c r="R59" s="216">
        <f t="shared" si="18"/>
        <v>7</v>
      </c>
      <c r="T59">
        <v>526</v>
      </c>
      <c r="U59">
        <v>9129</v>
      </c>
      <c r="V59" t="s">
        <v>240</v>
      </c>
      <c r="W59">
        <v>773.66200000000003</v>
      </c>
      <c r="X59">
        <v>337.05500000000001</v>
      </c>
      <c r="Y59">
        <v>2.2949999999999999</v>
      </c>
      <c r="Z59">
        <v>10.763999999999999</v>
      </c>
      <c r="AA59">
        <v>28.791374000000001</v>
      </c>
      <c r="AB59">
        <v>2.0110980000000001</v>
      </c>
      <c r="AC59">
        <v>3.439988</v>
      </c>
      <c r="AD59" s="1">
        <v>76</v>
      </c>
      <c r="AE59">
        <v>0</v>
      </c>
      <c r="AF59">
        <v>7</v>
      </c>
      <c r="AG59">
        <v>89</v>
      </c>
      <c r="AH59">
        <v>26.871312</v>
      </c>
      <c r="AI59">
        <v>1144.0999999999999</v>
      </c>
      <c r="AJ59">
        <v>55.3</v>
      </c>
      <c r="AK59">
        <v>7</v>
      </c>
      <c r="AL59">
        <v>1405</v>
      </c>
      <c r="AM59">
        <v>0.88269230769230766</v>
      </c>
      <c r="AN59" t="s">
        <v>69</v>
      </c>
      <c r="AO59">
        <v>773.66200000000003</v>
      </c>
      <c r="AP59" t="s">
        <v>462</v>
      </c>
      <c r="AQ59" t="s">
        <v>118</v>
      </c>
      <c r="AR59" t="s">
        <v>122</v>
      </c>
      <c r="AS59" t="s">
        <v>118</v>
      </c>
      <c r="AT59" t="s">
        <v>122</v>
      </c>
      <c r="AU59" t="s">
        <v>205</v>
      </c>
      <c r="AV59" t="s">
        <v>240</v>
      </c>
      <c r="AW59" t="s">
        <v>69</v>
      </c>
      <c r="AX59">
        <v>9129</v>
      </c>
      <c r="AY59" t="s">
        <v>463</v>
      </c>
      <c r="AZ59">
        <v>1</v>
      </c>
      <c r="BA59" t="s">
        <v>464</v>
      </c>
      <c r="BB59">
        <v>1</v>
      </c>
      <c r="BC59">
        <v>1</v>
      </c>
      <c r="BE59" t="s">
        <v>66</v>
      </c>
      <c r="BF59">
        <v>-2</v>
      </c>
      <c r="BG59" t="s">
        <v>301</v>
      </c>
      <c r="BI59" t="s">
        <v>118</v>
      </c>
      <c r="BJ59" t="s">
        <v>240</v>
      </c>
      <c r="BK59" t="s">
        <v>69</v>
      </c>
      <c r="BL59">
        <v>0.88269230769230766</v>
      </c>
      <c r="BM59">
        <v>9129</v>
      </c>
      <c r="BN59" t="s">
        <v>122</v>
      </c>
      <c r="BO59" t="s">
        <v>205</v>
      </c>
      <c r="BP59">
        <v>1</v>
      </c>
      <c r="BQ59">
        <v>773.66200000000003</v>
      </c>
      <c r="BR59">
        <v>6.9850712925336594E-2</v>
      </c>
      <c r="BS59">
        <v>0.11947981364140522</v>
      </c>
      <c r="BT59">
        <v>9.8234112571122786E-2</v>
      </c>
      <c r="BU59">
        <v>10.763999999999999</v>
      </c>
      <c r="BV59">
        <v>0</v>
      </c>
      <c r="BW59">
        <v>0.90478787894455193</v>
      </c>
      <c r="BX59">
        <v>7</v>
      </c>
      <c r="BY59">
        <v>0</v>
      </c>
      <c r="BZ59">
        <v>7</v>
      </c>
    </row>
    <row r="60" spans="1:78" ht="16.5">
      <c r="A60" s="105" t="str">
        <f t="shared" si="1"/>
        <v>영종운수</v>
      </c>
      <c r="B60" s="106" t="str">
        <f t="shared" si="2"/>
        <v>장경석</v>
      </c>
      <c r="C60" s="107" t="str">
        <f t="shared" si="3"/>
        <v>D</v>
      </c>
      <c r="D60" s="108">
        <f t="shared" si="4"/>
        <v>0.84766666666666668</v>
      </c>
      <c r="E60" s="109">
        <f t="shared" si="5"/>
        <v>7080</v>
      </c>
      <c r="F60" s="110" t="str">
        <f t="shared" si="6"/>
        <v>202</v>
      </c>
      <c r="G60" s="111" t="str">
        <f t="shared" si="7"/>
        <v>70바2205</v>
      </c>
      <c r="H60" s="112">
        <f t="shared" si="8"/>
        <v>1</v>
      </c>
      <c r="I60" s="113">
        <f t="shared" si="9"/>
        <v>3685.9479999999999</v>
      </c>
      <c r="J60" s="114">
        <f t="shared" si="10"/>
        <v>4.6313326070475877E-2</v>
      </c>
      <c r="K60" s="114">
        <f t="shared" si="11"/>
        <v>0.3352698804486422</v>
      </c>
      <c r="L60" s="114">
        <f t="shared" si="12"/>
        <v>0.1855696282204741</v>
      </c>
      <c r="M60" s="115">
        <f t="shared" si="13"/>
        <v>14.808999999999999</v>
      </c>
      <c r="N60" s="116">
        <f t="shared" si="14"/>
        <v>1.5192835058986183</v>
      </c>
      <c r="O60" s="116">
        <f t="shared" si="15"/>
        <v>6.5383450878851255</v>
      </c>
      <c r="P60" s="217">
        <f t="shared" si="16"/>
        <v>42</v>
      </c>
      <c r="Q60" s="218">
        <f t="shared" si="17"/>
        <v>56</v>
      </c>
      <c r="R60" s="218">
        <f t="shared" si="18"/>
        <v>241</v>
      </c>
      <c r="T60">
        <v>526</v>
      </c>
      <c r="U60">
        <v>7080</v>
      </c>
      <c r="V60" t="s">
        <v>241</v>
      </c>
      <c r="W60">
        <v>3685.9479999999999</v>
      </c>
      <c r="X60">
        <v>1449.2719999999999</v>
      </c>
      <c r="Y60">
        <v>2.5430000000000001</v>
      </c>
      <c r="Z60">
        <v>14.808999999999999</v>
      </c>
      <c r="AA60">
        <v>151.50969699999999</v>
      </c>
      <c r="AB60">
        <v>7.0169180000000004</v>
      </c>
      <c r="AC60">
        <v>50.796638000000002</v>
      </c>
      <c r="AD60" s="1">
        <v>684</v>
      </c>
      <c r="AE60">
        <v>56</v>
      </c>
      <c r="AF60">
        <v>241</v>
      </c>
      <c r="AG60">
        <v>100</v>
      </c>
      <c r="AH60">
        <v>24.328132</v>
      </c>
      <c r="AI60">
        <v>31361.9</v>
      </c>
      <c r="AJ60">
        <v>8201.2999999999993</v>
      </c>
      <c r="AK60">
        <v>42</v>
      </c>
      <c r="AL60">
        <v>25440</v>
      </c>
      <c r="AM60">
        <v>0.84766666666666668</v>
      </c>
      <c r="AN60" t="s">
        <v>67</v>
      </c>
      <c r="AO60">
        <v>3685.9479999999999</v>
      </c>
      <c r="AP60" t="s">
        <v>465</v>
      </c>
      <c r="AQ60" t="s">
        <v>118</v>
      </c>
      <c r="AR60" t="s">
        <v>119</v>
      </c>
      <c r="AS60" t="s">
        <v>118</v>
      </c>
      <c r="AT60" t="s">
        <v>119</v>
      </c>
      <c r="AU60" t="s">
        <v>173</v>
      </c>
      <c r="AV60" t="s">
        <v>241</v>
      </c>
      <c r="AW60" t="s">
        <v>67</v>
      </c>
      <c r="AX60">
        <v>7080</v>
      </c>
      <c r="AY60" t="s">
        <v>358</v>
      </c>
      <c r="AZ60">
        <v>2</v>
      </c>
      <c r="BA60" t="s">
        <v>300</v>
      </c>
      <c r="BB60">
        <v>1</v>
      </c>
      <c r="BC60">
        <v>1</v>
      </c>
      <c r="BE60" t="s">
        <v>67</v>
      </c>
      <c r="BF60">
        <v>0</v>
      </c>
      <c r="BG60" t="s">
        <v>257</v>
      </c>
      <c r="BI60" t="s">
        <v>118</v>
      </c>
      <c r="BJ60" t="s">
        <v>241</v>
      </c>
      <c r="BK60" t="s">
        <v>67</v>
      </c>
      <c r="BL60">
        <v>0.84766666666666668</v>
      </c>
      <c r="BM60">
        <v>7080</v>
      </c>
      <c r="BN60" t="s">
        <v>119</v>
      </c>
      <c r="BO60" t="s">
        <v>173</v>
      </c>
      <c r="BP60">
        <v>1</v>
      </c>
      <c r="BQ60">
        <v>3685.9479999999999</v>
      </c>
      <c r="BR60">
        <v>4.6313326070475877E-2</v>
      </c>
      <c r="BS60">
        <v>0.3352698804486422</v>
      </c>
      <c r="BT60">
        <v>0.1855696282204741</v>
      </c>
      <c r="BU60">
        <v>14.808999999999999</v>
      </c>
      <c r="BV60">
        <v>1.5192835058986183</v>
      </c>
      <c r="BW60">
        <v>6.5383450878851255</v>
      </c>
      <c r="BX60">
        <v>42</v>
      </c>
      <c r="BY60">
        <v>56</v>
      </c>
      <c r="BZ60">
        <v>241</v>
      </c>
    </row>
    <row r="61" spans="1:78" ht="16.5">
      <c r="A61" s="122" t="str">
        <f t="shared" si="1"/>
        <v>영종운수</v>
      </c>
      <c r="B61" s="123" t="str">
        <f t="shared" si="2"/>
        <v>장용민</v>
      </c>
      <c r="C61" s="124" t="str">
        <f t="shared" si="3"/>
        <v>B</v>
      </c>
      <c r="D61" s="125">
        <f t="shared" si="4"/>
        <v>0.9103533866440715</v>
      </c>
      <c r="E61" s="126">
        <f t="shared" si="5"/>
        <v>6617</v>
      </c>
      <c r="F61" s="127" t="str">
        <f t="shared" si="6"/>
        <v>202</v>
      </c>
      <c r="G61" s="128" t="str">
        <f t="shared" si="7"/>
        <v>70바2514</v>
      </c>
      <c r="H61" s="129">
        <f t="shared" si="8"/>
        <v>13</v>
      </c>
      <c r="I61" s="130">
        <f t="shared" si="9"/>
        <v>6034.0240000000013</v>
      </c>
      <c r="J61" s="131">
        <f t="shared" si="10"/>
        <v>2.5324087411786069E-2</v>
      </c>
      <c r="K61" s="131">
        <f t="shared" si="11"/>
        <v>0.29259917224397153</v>
      </c>
      <c r="L61" s="131">
        <f t="shared" si="12"/>
        <v>0.12992987764052644</v>
      </c>
      <c r="M61" s="132">
        <f t="shared" si="13"/>
        <v>16.173999999999999</v>
      </c>
      <c r="N61" s="133">
        <f t="shared" si="14"/>
        <v>1.7227718917361901E-2</v>
      </c>
      <c r="O61" s="133">
        <f t="shared" si="15"/>
        <v>6.4603945940107135</v>
      </c>
      <c r="P61" s="215">
        <f t="shared" si="16"/>
        <v>36</v>
      </c>
      <c r="Q61" s="216">
        <f t="shared" si="17"/>
        <v>81</v>
      </c>
      <c r="R61" s="216">
        <f t="shared" si="18"/>
        <v>389</v>
      </c>
      <c r="T61">
        <v>526</v>
      </c>
      <c r="U61">
        <v>6617</v>
      </c>
      <c r="V61" t="s">
        <v>242</v>
      </c>
      <c r="W61">
        <v>6034.0240000000003</v>
      </c>
      <c r="X61">
        <v>2397.0149999999999</v>
      </c>
      <c r="Y61">
        <v>2.5169999999999999</v>
      </c>
      <c r="Z61">
        <v>16.173999999999999</v>
      </c>
      <c r="AA61">
        <v>236.97078999999999</v>
      </c>
      <c r="AB61">
        <v>6.0010690000000002</v>
      </c>
      <c r="AC61">
        <v>69.337457000000001</v>
      </c>
      <c r="AD61" s="1">
        <v>784</v>
      </c>
      <c r="AE61">
        <v>81</v>
      </c>
      <c r="AF61">
        <v>389</v>
      </c>
      <c r="AG61">
        <v>104</v>
      </c>
      <c r="AH61">
        <v>25.463155</v>
      </c>
      <c r="AI61">
        <v>65731.5</v>
      </c>
      <c r="AJ61">
        <v>23624.2</v>
      </c>
      <c r="AK61">
        <v>36</v>
      </c>
      <c r="AL61">
        <v>7581</v>
      </c>
      <c r="AM61">
        <v>0.9103533866440715</v>
      </c>
      <c r="AN61" t="s">
        <v>68</v>
      </c>
      <c r="AO61">
        <v>1274.53</v>
      </c>
      <c r="AP61" t="s">
        <v>466</v>
      </c>
      <c r="AQ61" t="s">
        <v>118</v>
      </c>
      <c r="AR61" t="s">
        <v>119</v>
      </c>
      <c r="AS61" t="s">
        <v>118</v>
      </c>
      <c r="AT61" t="s">
        <v>119</v>
      </c>
      <c r="AU61" t="s">
        <v>178</v>
      </c>
      <c r="AV61" t="s">
        <v>242</v>
      </c>
      <c r="AW61" t="s">
        <v>68</v>
      </c>
      <c r="AX61">
        <v>6617</v>
      </c>
      <c r="AY61" t="s">
        <v>334</v>
      </c>
      <c r="AZ61">
        <v>13</v>
      </c>
      <c r="BA61" t="s">
        <v>384</v>
      </c>
      <c r="BB61">
        <v>13</v>
      </c>
      <c r="BC61">
        <v>1</v>
      </c>
      <c r="BE61" t="s">
        <v>67</v>
      </c>
      <c r="BF61">
        <v>2</v>
      </c>
      <c r="BG61" t="s">
        <v>285</v>
      </c>
      <c r="BI61" t="s">
        <v>118</v>
      </c>
      <c r="BJ61" t="s">
        <v>242</v>
      </c>
      <c r="BK61" t="s">
        <v>68</v>
      </c>
      <c r="BL61">
        <v>0.9103533866440715</v>
      </c>
      <c r="BM61">
        <v>6617</v>
      </c>
      <c r="BN61" t="s">
        <v>119</v>
      </c>
      <c r="BO61" t="s">
        <v>178</v>
      </c>
      <c r="BP61">
        <v>13</v>
      </c>
      <c r="BQ61">
        <v>6034.0240000000013</v>
      </c>
      <c r="BR61">
        <v>2.5324087411786069E-2</v>
      </c>
      <c r="BS61">
        <v>0.29259917224397153</v>
      </c>
      <c r="BT61">
        <v>0.12992987764052644</v>
      </c>
      <c r="BU61">
        <v>16.173999999999999</v>
      </c>
      <c r="BV61">
        <v>1.7227718917361901E-2</v>
      </c>
      <c r="BW61">
        <v>6.4603945940107135</v>
      </c>
      <c r="BX61">
        <v>36</v>
      </c>
      <c r="BY61">
        <v>81</v>
      </c>
      <c r="BZ61">
        <v>389</v>
      </c>
    </row>
    <row r="62" spans="1:78" ht="16.5">
      <c r="A62" s="105" t="str">
        <f t="shared" si="1"/>
        <v>영종운수</v>
      </c>
      <c r="B62" s="106" t="str">
        <f t="shared" si="2"/>
        <v>전원배</v>
      </c>
      <c r="C62" s="107" t="str">
        <f t="shared" si="3"/>
        <v>D</v>
      </c>
      <c r="D62" s="108">
        <f t="shared" si="4"/>
        <v>0.82925925925925914</v>
      </c>
      <c r="E62" s="109">
        <f t="shared" si="5"/>
        <v>9232</v>
      </c>
      <c r="F62" s="110" t="str">
        <f t="shared" si="6"/>
        <v>203</v>
      </c>
      <c r="G62" s="111" t="str">
        <f t="shared" si="7"/>
        <v>71바7514</v>
      </c>
      <c r="H62" s="112">
        <f t="shared" si="8"/>
        <v>1</v>
      </c>
      <c r="I62" s="113">
        <f t="shared" si="9"/>
        <v>3836.0279999999998</v>
      </c>
      <c r="J62" s="114">
        <f t="shared" si="10"/>
        <v>3.1990405805006547E-2</v>
      </c>
      <c r="K62" s="114">
        <f t="shared" si="11"/>
        <v>0.28845464280589445</v>
      </c>
      <c r="L62" s="114">
        <f t="shared" si="12"/>
        <v>0.17804875251171265</v>
      </c>
      <c r="M62" s="115">
        <f t="shared" si="13"/>
        <v>12.425000000000001</v>
      </c>
      <c r="N62" s="116">
        <f t="shared" si="14"/>
        <v>0</v>
      </c>
      <c r="O62" s="116">
        <f t="shared" si="15"/>
        <v>2.4765199836914644</v>
      </c>
      <c r="P62" s="217">
        <f t="shared" si="16"/>
        <v>51</v>
      </c>
      <c r="Q62" s="218">
        <f t="shared" si="17"/>
        <v>0</v>
      </c>
      <c r="R62" s="218">
        <f t="shared" si="18"/>
        <v>95</v>
      </c>
      <c r="T62">
        <v>526</v>
      </c>
      <c r="U62">
        <v>9232</v>
      </c>
      <c r="V62" t="s">
        <v>243</v>
      </c>
      <c r="W62">
        <v>3836.0279999999998</v>
      </c>
      <c r="X62">
        <v>1713.318</v>
      </c>
      <c r="Y62">
        <v>2.2389999999999999</v>
      </c>
      <c r="Z62">
        <v>12.425000000000001</v>
      </c>
      <c r="AA62">
        <v>179.10663700000001</v>
      </c>
      <c r="AB62">
        <v>5.7296940000000003</v>
      </c>
      <c r="AC62">
        <v>51.664141000000001</v>
      </c>
      <c r="AD62" s="1">
        <v>683</v>
      </c>
      <c r="AE62">
        <v>0</v>
      </c>
      <c r="AF62">
        <v>95</v>
      </c>
      <c r="AG62">
        <v>92</v>
      </c>
      <c r="AH62">
        <v>21.417563999999999</v>
      </c>
      <c r="AI62">
        <v>17444.599999999999</v>
      </c>
      <c r="AJ62">
        <v>2094.1999999999998</v>
      </c>
      <c r="AK62">
        <v>51</v>
      </c>
      <c r="AL62">
        <v>20607</v>
      </c>
      <c r="AM62">
        <v>0.82925925925925914</v>
      </c>
      <c r="AN62" t="s">
        <v>67</v>
      </c>
      <c r="AO62">
        <v>3836.0279999999998</v>
      </c>
      <c r="AP62" t="s">
        <v>467</v>
      </c>
      <c r="AQ62" t="s">
        <v>118</v>
      </c>
      <c r="AR62" t="s">
        <v>120</v>
      </c>
      <c r="AS62" t="s">
        <v>118</v>
      </c>
      <c r="AT62" t="s">
        <v>120</v>
      </c>
      <c r="AU62" t="s">
        <v>200</v>
      </c>
      <c r="AV62" t="s">
        <v>243</v>
      </c>
      <c r="AW62" t="s">
        <v>67</v>
      </c>
      <c r="AX62">
        <v>9232</v>
      </c>
      <c r="AY62" t="s">
        <v>339</v>
      </c>
      <c r="AZ62">
        <v>1</v>
      </c>
      <c r="BA62" t="s">
        <v>270</v>
      </c>
      <c r="BB62">
        <v>1</v>
      </c>
      <c r="BC62">
        <v>1</v>
      </c>
      <c r="BE62" t="s">
        <v>67</v>
      </c>
      <c r="BF62">
        <v>0</v>
      </c>
      <c r="BG62" t="s">
        <v>257</v>
      </c>
      <c r="BI62" t="s">
        <v>118</v>
      </c>
      <c r="BJ62" t="s">
        <v>243</v>
      </c>
      <c r="BK62" t="s">
        <v>67</v>
      </c>
      <c r="BL62">
        <v>0.82925925925925914</v>
      </c>
      <c r="BM62">
        <v>9232</v>
      </c>
      <c r="BN62" t="s">
        <v>120</v>
      </c>
      <c r="BO62" t="s">
        <v>200</v>
      </c>
      <c r="BP62">
        <v>1</v>
      </c>
      <c r="BQ62">
        <v>3836.0279999999998</v>
      </c>
      <c r="BR62">
        <v>3.1990405805006547E-2</v>
      </c>
      <c r="BS62">
        <v>0.28845464280589445</v>
      </c>
      <c r="BT62">
        <v>0.17804875251171265</v>
      </c>
      <c r="BU62">
        <v>12.425000000000001</v>
      </c>
      <c r="BV62">
        <v>0</v>
      </c>
      <c r="BW62">
        <v>2.4765199836914644</v>
      </c>
      <c r="BX62">
        <v>51</v>
      </c>
      <c r="BY62">
        <v>0</v>
      </c>
      <c r="BZ62">
        <v>95</v>
      </c>
    </row>
    <row r="63" spans="1:78" ht="16.5">
      <c r="A63" s="122" t="str">
        <f t="shared" si="1"/>
        <v>영종운수</v>
      </c>
      <c r="B63" s="123" t="str">
        <f t="shared" si="2"/>
        <v>정영진</v>
      </c>
      <c r="C63" s="124" t="str">
        <f t="shared" si="3"/>
        <v>C</v>
      </c>
      <c r="D63" s="125">
        <f t="shared" si="4"/>
        <v>0.89846538483008698</v>
      </c>
      <c r="E63" s="126">
        <f t="shared" si="5"/>
        <v>5823</v>
      </c>
      <c r="F63" s="127" t="str">
        <f t="shared" si="6"/>
        <v>202</v>
      </c>
      <c r="G63" s="128" t="str">
        <f t="shared" si="7"/>
        <v>73아1216</v>
      </c>
      <c r="H63" s="129">
        <f t="shared" si="8"/>
        <v>11</v>
      </c>
      <c r="I63" s="130">
        <f t="shared" si="9"/>
        <v>2483.625</v>
      </c>
      <c r="J63" s="131">
        <f t="shared" si="10"/>
        <v>2.1440425342777694E-2</v>
      </c>
      <c r="K63" s="131">
        <f t="shared" si="11"/>
        <v>0.30498595552552094</v>
      </c>
      <c r="L63" s="131">
        <f t="shared" si="12"/>
        <v>0.1042830540037244</v>
      </c>
      <c r="M63" s="132">
        <f t="shared" si="13"/>
        <v>16.010999999999999</v>
      </c>
      <c r="N63" s="133">
        <f t="shared" si="14"/>
        <v>4.3518524965707406E-2</v>
      </c>
      <c r="O63" s="133">
        <f t="shared" si="15"/>
        <v>5.1351859459534737</v>
      </c>
      <c r="P63" s="215">
        <f t="shared" si="16"/>
        <v>14</v>
      </c>
      <c r="Q63" s="216">
        <f t="shared" si="17"/>
        <v>215</v>
      </c>
      <c r="R63" s="216">
        <f t="shared" si="18"/>
        <v>181</v>
      </c>
      <c r="T63">
        <v>526</v>
      </c>
      <c r="U63">
        <v>5823</v>
      </c>
      <c r="V63" t="s">
        <v>318</v>
      </c>
      <c r="W63">
        <v>2484.0610000000001</v>
      </c>
      <c r="X63">
        <v>1001.842</v>
      </c>
      <c r="Y63">
        <v>2.4790000000000001</v>
      </c>
      <c r="Z63">
        <v>16.010999999999999</v>
      </c>
      <c r="AA63">
        <v>99.499984999999995</v>
      </c>
      <c r="AB63">
        <v>2.1333220000000002</v>
      </c>
      <c r="AC63">
        <v>30.346098000000001</v>
      </c>
      <c r="AD63" s="1">
        <v>259</v>
      </c>
      <c r="AE63">
        <v>215</v>
      </c>
      <c r="AF63">
        <v>181</v>
      </c>
      <c r="AG63">
        <v>103</v>
      </c>
      <c r="AH63">
        <v>24.965440000000001</v>
      </c>
      <c r="AI63">
        <v>18023.5</v>
      </c>
      <c r="AJ63">
        <v>2776</v>
      </c>
      <c r="AK63">
        <v>14</v>
      </c>
      <c r="AL63">
        <v>3189</v>
      </c>
      <c r="AM63">
        <v>0.89846538483008698</v>
      </c>
      <c r="AN63" t="s">
        <v>69</v>
      </c>
      <c r="AO63">
        <v>437.25299999999999</v>
      </c>
      <c r="AP63" t="s">
        <v>468</v>
      </c>
      <c r="AQ63" t="s">
        <v>118</v>
      </c>
      <c r="AR63" t="s">
        <v>119</v>
      </c>
      <c r="AS63" t="s">
        <v>118</v>
      </c>
      <c r="AT63" t="s">
        <v>119</v>
      </c>
      <c r="AU63" t="s">
        <v>184</v>
      </c>
      <c r="AV63" t="s">
        <v>318</v>
      </c>
      <c r="AW63" t="s">
        <v>69</v>
      </c>
      <c r="AX63">
        <v>5823</v>
      </c>
      <c r="AY63" t="s">
        <v>363</v>
      </c>
      <c r="AZ63">
        <v>2</v>
      </c>
      <c r="BA63" t="s">
        <v>175</v>
      </c>
      <c r="BB63">
        <v>11</v>
      </c>
      <c r="BC63">
        <v>1</v>
      </c>
      <c r="BE63" t="s">
        <v>67</v>
      </c>
      <c r="BF63">
        <v>1</v>
      </c>
      <c r="BG63" t="s">
        <v>285</v>
      </c>
      <c r="BI63" t="s">
        <v>118</v>
      </c>
      <c r="BJ63" t="s">
        <v>318</v>
      </c>
      <c r="BK63" t="s">
        <v>69</v>
      </c>
      <c r="BL63">
        <v>0.89846538483008698</v>
      </c>
      <c r="BM63">
        <v>5823</v>
      </c>
      <c r="BN63" t="s">
        <v>119</v>
      </c>
      <c r="BO63" t="s">
        <v>184</v>
      </c>
      <c r="BP63">
        <v>11</v>
      </c>
      <c r="BQ63">
        <v>2483.625</v>
      </c>
      <c r="BR63">
        <v>2.1440425342777694E-2</v>
      </c>
      <c r="BS63">
        <v>0.30498595552552094</v>
      </c>
      <c r="BT63">
        <v>0.10426475034228225</v>
      </c>
      <c r="BU63">
        <v>16.010999999999999</v>
      </c>
      <c r="BV63">
        <v>4.3518524965707406E-2</v>
      </c>
      <c r="BW63">
        <v>5.1351859459534737</v>
      </c>
      <c r="BX63">
        <v>14</v>
      </c>
      <c r="BY63">
        <v>215</v>
      </c>
      <c r="BZ63">
        <v>181</v>
      </c>
    </row>
    <row r="64" spans="1:78" ht="16.5">
      <c r="A64" s="105" t="str">
        <f t="shared" si="1"/>
        <v>영종운수</v>
      </c>
      <c r="B64" s="106" t="str">
        <f t="shared" si="2"/>
        <v>정완구</v>
      </c>
      <c r="C64" s="107" t="str">
        <f t="shared" si="3"/>
        <v>A</v>
      </c>
      <c r="D64" s="108">
        <f t="shared" si="4"/>
        <v>0.96682367806357816</v>
      </c>
      <c r="E64" s="109">
        <f t="shared" si="5"/>
        <v>2589</v>
      </c>
      <c r="F64" s="110" t="str">
        <f t="shared" si="6"/>
        <v>202</v>
      </c>
      <c r="G64" s="111" t="str">
        <f t="shared" si="7"/>
        <v>73아1278</v>
      </c>
      <c r="H64" s="112">
        <f t="shared" si="8"/>
        <v>2</v>
      </c>
      <c r="I64" s="113">
        <f t="shared" si="9"/>
        <v>4357.2150000000001</v>
      </c>
      <c r="J64" s="114">
        <f t="shared" si="10"/>
        <v>2.8522459734542361E-2</v>
      </c>
      <c r="K64" s="114">
        <f t="shared" si="11"/>
        <v>0.3018896530488675</v>
      </c>
      <c r="L64" s="114">
        <f t="shared" si="12"/>
        <v>9.6162342230071265E-2</v>
      </c>
      <c r="M64" s="115">
        <f t="shared" si="13"/>
        <v>14.821999999999999</v>
      </c>
      <c r="N64" s="116">
        <f t="shared" si="14"/>
        <v>6.8851319019144111E-2</v>
      </c>
      <c r="O64" s="116">
        <f t="shared" si="15"/>
        <v>0.82621582822972928</v>
      </c>
      <c r="P64" s="217">
        <f t="shared" si="16"/>
        <v>14</v>
      </c>
      <c r="Q64" s="218">
        <f t="shared" si="17"/>
        <v>3</v>
      </c>
      <c r="R64" s="218">
        <f t="shared" si="18"/>
        <v>36</v>
      </c>
      <c r="T64">
        <v>526</v>
      </c>
      <c r="U64">
        <v>2589</v>
      </c>
      <c r="V64" t="s">
        <v>244</v>
      </c>
      <c r="W64">
        <v>4357.2150000000001</v>
      </c>
      <c r="X64">
        <v>1555.0340000000001</v>
      </c>
      <c r="Y64">
        <v>2.802</v>
      </c>
      <c r="Z64">
        <v>14.821999999999999</v>
      </c>
      <c r="AA64">
        <v>168.832739</v>
      </c>
      <c r="AB64">
        <v>4.8155250000000001</v>
      </c>
      <c r="AC64">
        <v>50.968857</v>
      </c>
      <c r="AD64" s="1">
        <v>419</v>
      </c>
      <c r="AE64">
        <v>3</v>
      </c>
      <c r="AF64">
        <v>36</v>
      </c>
      <c r="AG64">
        <v>103</v>
      </c>
      <c r="AH64">
        <v>25.807879</v>
      </c>
      <c r="AI64">
        <v>39256.199999999997</v>
      </c>
      <c r="AJ64">
        <v>9338.5</v>
      </c>
      <c r="AK64">
        <v>14</v>
      </c>
      <c r="AL64">
        <v>2393</v>
      </c>
      <c r="AM64">
        <v>0.96682367806357816</v>
      </c>
      <c r="AN64" t="s">
        <v>66</v>
      </c>
      <c r="AO64">
        <v>4244.8590000000004</v>
      </c>
      <c r="AP64" t="s">
        <v>469</v>
      </c>
      <c r="AQ64" t="s">
        <v>118</v>
      </c>
      <c r="AR64" t="s">
        <v>119</v>
      </c>
      <c r="AS64" t="s">
        <v>118</v>
      </c>
      <c r="AT64" t="s">
        <v>119</v>
      </c>
      <c r="AU64" t="s">
        <v>190</v>
      </c>
      <c r="AV64" t="s">
        <v>244</v>
      </c>
      <c r="AW64" t="s">
        <v>66</v>
      </c>
      <c r="AX64">
        <v>2589</v>
      </c>
      <c r="AY64" t="s">
        <v>357</v>
      </c>
      <c r="AZ64">
        <v>6</v>
      </c>
      <c r="BA64" t="s">
        <v>470</v>
      </c>
      <c r="BB64">
        <v>2</v>
      </c>
      <c r="BC64">
        <v>1</v>
      </c>
      <c r="BE64" t="s">
        <v>68</v>
      </c>
      <c r="BF64">
        <v>1</v>
      </c>
      <c r="BG64" t="s">
        <v>285</v>
      </c>
      <c r="BI64" t="s">
        <v>118</v>
      </c>
      <c r="BJ64" t="s">
        <v>244</v>
      </c>
      <c r="BK64" t="s">
        <v>66</v>
      </c>
      <c r="BL64">
        <v>0.96682367806357816</v>
      </c>
      <c r="BM64">
        <v>2589</v>
      </c>
      <c r="BN64" t="s">
        <v>119</v>
      </c>
      <c r="BO64" t="s">
        <v>190</v>
      </c>
      <c r="BP64">
        <v>2</v>
      </c>
      <c r="BQ64">
        <v>4357.2150000000001</v>
      </c>
      <c r="BR64">
        <v>2.8522459734542361E-2</v>
      </c>
      <c r="BS64">
        <v>0.3018896530488675</v>
      </c>
      <c r="BT64">
        <v>9.6162342230071265E-2</v>
      </c>
      <c r="BU64">
        <v>14.821999999999999</v>
      </c>
      <c r="BV64">
        <v>6.8851319019144111E-2</v>
      </c>
      <c r="BW64">
        <v>0.82621582822972928</v>
      </c>
      <c r="BX64">
        <v>14</v>
      </c>
      <c r="BY64">
        <v>3</v>
      </c>
      <c r="BZ64">
        <v>36</v>
      </c>
    </row>
    <row r="65" spans="1:78" ht="16.5">
      <c r="A65" s="122" t="str">
        <f t="shared" si="1"/>
        <v>영종운수</v>
      </c>
      <c r="B65" s="123" t="str">
        <f t="shared" si="2"/>
        <v>조문기</v>
      </c>
      <c r="C65" s="124" t="str">
        <f t="shared" si="3"/>
        <v>D</v>
      </c>
      <c r="D65" s="125">
        <f t="shared" si="4"/>
        <v>0.83687499999999992</v>
      </c>
      <c r="E65" s="126">
        <f t="shared" si="5"/>
        <v>2499</v>
      </c>
      <c r="F65" s="127" t="str">
        <f t="shared" si="6"/>
        <v>e음13</v>
      </c>
      <c r="G65" s="128" t="str">
        <f t="shared" si="7"/>
        <v>73아1568</v>
      </c>
      <c r="H65" s="129">
        <f t="shared" si="8"/>
        <v>1</v>
      </c>
      <c r="I65" s="130">
        <f t="shared" si="9"/>
        <v>3211.2150000000001</v>
      </c>
      <c r="J65" s="131">
        <f t="shared" si="10"/>
        <v>1.0814896287682389E-2</v>
      </c>
      <c r="K65" s="131">
        <f t="shared" si="11"/>
        <v>0.40100184755782098</v>
      </c>
      <c r="L65" s="131">
        <f t="shared" si="12"/>
        <v>0.19213911245432025</v>
      </c>
      <c r="M65" s="132">
        <f t="shared" si="13"/>
        <v>10.407999999999999</v>
      </c>
      <c r="N65" s="133">
        <f t="shared" si="14"/>
        <v>9.34225830409985E-2</v>
      </c>
      <c r="O65" s="133">
        <f t="shared" si="15"/>
        <v>18.840220913268031</v>
      </c>
      <c r="P65" s="215">
        <f t="shared" si="16"/>
        <v>78</v>
      </c>
      <c r="Q65" s="216">
        <f t="shared" si="17"/>
        <v>3</v>
      </c>
      <c r="R65" s="216">
        <f t="shared" si="18"/>
        <v>616</v>
      </c>
      <c r="T65">
        <v>526</v>
      </c>
      <c r="U65">
        <v>2499</v>
      </c>
      <c r="V65" t="s">
        <v>392</v>
      </c>
      <c r="W65">
        <v>3250.3539999999998</v>
      </c>
      <c r="X65">
        <v>1218.788</v>
      </c>
      <c r="Y65">
        <v>2.6669999999999998</v>
      </c>
      <c r="Z65">
        <v>10.407999999999999</v>
      </c>
      <c r="AA65">
        <v>193.018587</v>
      </c>
      <c r="AB65">
        <v>2.0874760000000001</v>
      </c>
      <c r="AC65">
        <v>77.400810000000007</v>
      </c>
      <c r="AD65" s="1">
        <v>617</v>
      </c>
      <c r="AE65">
        <v>3</v>
      </c>
      <c r="AF65">
        <v>616</v>
      </c>
      <c r="AG65">
        <v>70</v>
      </c>
      <c r="AH65">
        <v>16.839590000000001</v>
      </c>
      <c r="AI65">
        <v>3401</v>
      </c>
      <c r="AJ65">
        <v>0</v>
      </c>
      <c r="AK65">
        <v>78</v>
      </c>
      <c r="AL65">
        <v>36250</v>
      </c>
      <c r="AM65">
        <v>0.83687499999999992</v>
      </c>
      <c r="AN65" t="s">
        <v>67</v>
      </c>
      <c r="AO65">
        <v>3211.2150000000001</v>
      </c>
      <c r="AP65" t="s">
        <v>471</v>
      </c>
      <c r="AQ65" t="s">
        <v>118</v>
      </c>
      <c r="AR65" t="s">
        <v>123</v>
      </c>
      <c r="AS65" t="s">
        <v>118</v>
      </c>
      <c r="AT65" t="s">
        <v>123</v>
      </c>
      <c r="AU65" t="s">
        <v>206</v>
      </c>
      <c r="AV65" t="s">
        <v>392</v>
      </c>
      <c r="AW65" t="s">
        <v>67</v>
      </c>
      <c r="AX65">
        <v>2499</v>
      </c>
      <c r="AY65" t="s">
        <v>472</v>
      </c>
      <c r="AZ65">
        <v>1</v>
      </c>
      <c r="BA65" t="s">
        <v>473</v>
      </c>
      <c r="BB65">
        <v>1</v>
      </c>
      <c r="BC65">
        <v>1</v>
      </c>
      <c r="BE65" t="s">
        <v>332</v>
      </c>
      <c r="BF65" t="s">
        <v>333</v>
      </c>
      <c r="BG65" t="s">
        <v>332</v>
      </c>
      <c r="BI65" t="s">
        <v>118</v>
      </c>
      <c r="BJ65" t="s">
        <v>392</v>
      </c>
      <c r="BK65" t="s">
        <v>67</v>
      </c>
      <c r="BL65">
        <v>0.83687499999999992</v>
      </c>
      <c r="BM65">
        <v>2499</v>
      </c>
      <c r="BN65" t="s">
        <v>123</v>
      </c>
      <c r="BO65" t="s">
        <v>206</v>
      </c>
      <c r="BP65">
        <v>1</v>
      </c>
      <c r="BQ65">
        <v>3211.2150000000001</v>
      </c>
      <c r="BR65">
        <v>1.0814896287682389E-2</v>
      </c>
      <c r="BS65">
        <v>0.40100184755782098</v>
      </c>
      <c r="BT65">
        <v>0.18982547747106931</v>
      </c>
      <c r="BU65">
        <v>10.407999999999999</v>
      </c>
      <c r="BV65">
        <v>9.34225830409985E-2</v>
      </c>
      <c r="BW65">
        <v>18.840220913268031</v>
      </c>
      <c r="BX65">
        <v>78</v>
      </c>
      <c r="BY65">
        <v>3</v>
      </c>
      <c r="BZ65">
        <v>616</v>
      </c>
    </row>
    <row r="66" spans="1:78" ht="16.5">
      <c r="A66" s="105" t="str">
        <f t="shared" si="1"/>
        <v>영종운수</v>
      </c>
      <c r="B66" s="106" t="str">
        <f t="shared" si="2"/>
        <v>조선민</v>
      </c>
      <c r="C66" s="107" t="str">
        <f t="shared" si="3"/>
        <v>C</v>
      </c>
      <c r="D66" s="108">
        <f t="shared" si="4"/>
        <v>0.89100000000000001</v>
      </c>
      <c r="E66" s="109">
        <f t="shared" si="5"/>
        <v>7788</v>
      </c>
      <c r="F66" s="110" t="str">
        <f t="shared" si="6"/>
        <v>202</v>
      </c>
      <c r="G66" s="111" t="str">
        <f t="shared" si="7"/>
        <v>73아1213</v>
      </c>
      <c r="H66" s="112">
        <f t="shared" si="8"/>
        <v>1</v>
      </c>
      <c r="I66" s="113">
        <f t="shared" si="9"/>
        <v>4616.5050000000001</v>
      </c>
      <c r="J66" s="114">
        <f t="shared" si="10"/>
        <v>1.5968176742033578E-2</v>
      </c>
      <c r="K66" s="114">
        <f t="shared" si="11"/>
        <v>0.30169802056985745</v>
      </c>
      <c r="L66" s="114">
        <f t="shared" si="12"/>
        <v>0.1223869572327984</v>
      </c>
      <c r="M66" s="115">
        <f t="shared" si="13"/>
        <v>15.481</v>
      </c>
      <c r="N66" s="116">
        <f t="shared" si="14"/>
        <v>6.4984225079361982E-2</v>
      </c>
      <c r="O66" s="116">
        <f t="shared" si="15"/>
        <v>4.4839115304759769</v>
      </c>
      <c r="P66" s="217">
        <f t="shared" si="16"/>
        <v>13</v>
      </c>
      <c r="Q66" s="218">
        <f t="shared" si="17"/>
        <v>3</v>
      </c>
      <c r="R66" s="218">
        <f t="shared" si="18"/>
        <v>207</v>
      </c>
      <c r="T66">
        <v>526</v>
      </c>
      <c r="U66">
        <v>7788</v>
      </c>
      <c r="V66" t="s">
        <v>245</v>
      </c>
      <c r="W66">
        <v>4616.5050000000001</v>
      </c>
      <c r="X66">
        <v>1727.3309999999999</v>
      </c>
      <c r="Y66">
        <v>2.673</v>
      </c>
      <c r="Z66">
        <v>15.481</v>
      </c>
      <c r="AA66">
        <v>179.052189</v>
      </c>
      <c r="AB66">
        <v>2.859137</v>
      </c>
      <c r="AC66">
        <v>54.019691000000002</v>
      </c>
      <c r="AD66" s="1">
        <v>565</v>
      </c>
      <c r="AE66">
        <v>3</v>
      </c>
      <c r="AF66">
        <v>207</v>
      </c>
      <c r="AG66">
        <v>108</v>
      </c>
      <c r="AH66">
        <v>25.783013</v>
      </c>
      <c r="AI66">
        <v>32048.3</v>
      </c>
      <c r="AJ66">
        <v>7051.8</v>
      </c>
      <c r="AK66">
        <v>13</v>
      </c>
      <c r="AL66">
        <v>1355</v>
      </c>
      <c r="AM66">
        <v>0.89100000000000001</v>
      </c>
      <c r="AN66" t="s">
        <v>69</v>
      </c>
      <c r="AO66">
        <v>4616.5050000000001</v>
      </c>
      <c r="AP66" t="s">
        <v>474</v>
      </c>
      <c r="AQ66" t="s">
        <v>118</v>
      </c>
      <c r="AR66" t="s">
        <v>119</v>
      </c>
      <c r="AS66" t="s">
        <v>118</v>
      </c>
      <c r="AT66" t="s">
        <v>119</v>
      </c>
      <c r="AU66" t="s">
        <v>183</v>
      </c>
      <c r="AV66" t="s">
        <v>245</v>
      </c>
      <c r="AW66" t="s">
        <v>69</v>
      </c>
      <c r="AX66">
        <v>7788</v>
      </c>
      <c r="AY66" t="s">
        <v>363</v>
      </c>
      <c r="AZ66">
        <v>3</v>
      </c>
      <c r="BA66" t="s">
        <v>296</v>
      </c>
      <c r="BB66">
        <v>1</v>
      </c>
      <c r="BC66">
        <v>1</v>
      </c>
      <c r="BE66" t="s">
        <v>69</v>
      </c>
      <c r="BF66">
        <v>0</v>
      </c>
      <c r="BG66" t="s">
        <v>257</v>
      </c>
      <c r="BI66" t="s">
        <v>118</v>
      </c>
      <c r="BJ66" t="s">
        <v>245</v>
      </c>
      <c r="BK66" t="s">
        <v>69</v>
      </c>
      <c r="BL66">
        <v>0.89100000000000001</v>
      </c>
      <c r="BM66">
        <v>7788</v>
      </c>
      <c r="BN66" t="s">
        <v>119</v>
      </c>
      <c r="BO66" t="s">
        <v>183</v>
      </c>
      <c r="BP66">
        <v>1</v>
      </c>
      <c r="BQ66">
        <v>4616.5050000000001</v>
      </c>
      <c r="BR66">
        <v>1.5968176742033578E-2</v>
      </c>
      <c r="BS66">
        <v>0.30169802056985745</v>
      </c>
      <c r="BT66">
        <v>0.1223869572327984</v>
      </c>
      <c r="BU66">
        <v>15.481</v>
      </c>
      <c r="BV66">
        <v>6.4984225079361982E-2</v>
      </c>
      <c r="BW66">
        <v>4.4839115304759769</v>
      </c>
      <c r="BX66">
        <v>13</v>
      </c>
      <c r="BY66">
        <v>3</v>
      </c>
      <c r="BZ66">
        <v>207</v>
      </c>
    </row>
    <row r="67" spans="1:78" ht="16.5">
      <c r="A67" s="122" t="str">
        <f t="shared" si="1"/>
        <v>영종운수</v>
      </c>
      <c r="B67" s="123" t="str">
        <f t="shared" si="2"/>
        <v>조시형</v>
      </c>
      <c r="C67" s="124" t="str">
        <f t="shared" si="3"/>
        <v>B</v>
      </c>
      <c r="D67" s="125">
        <f t="shared" si="4"/>
        <v>0.90333333333333332</v>
      </c>
      <c r="E67" s="126">
        <f t="shared" si="5"/>
        <v>1685</v>
      </c>
      <c r="F67" s="127" t="str">
        <f t="shared" si="6"/>
        <v>202</v>
      </c>
      <c r="G67" s="128" t="str">
        <f t="shared" si="7"/>
        <v>73아1216</v>
      </c>
      <c r="H67" s="129">
        <f t="shared" si="8"/>
        <v>1</v>
      </c>
      <c r="I67" s="130">
        <f t="shared" si="9"/>
        <v>4758.4579999999996</v>
      </c>
      <c r="J67" s="131">
        <f t="shared" si="10"/>
        <v>1.3694328168316129E-2</v>
      </c>
      <c r="K67" s="131">
        <f t="shared" si="11"/>
        <v>0.27756496387201396</v>
      </c>
      <c r="L67" s="131">
        <f t="shared" si="12"/>
        <v>0.14479480537602729</v>
      </c>
      <c r="M67" s="132">
        <f t="shared" si="13"/>
        <v>14.585000000000001</v>
      </c>
      <c r="N67" s="133">
        <f t="shared" si="14"/>
        <v>0</v>
      </c>
      <c r="O67" s="133">
        <f t="shared" si="15"/>
        <v>4.2450726684989135</v>
      </c>
      <c r="P67" s="215">
        <f t="shared" si="16"/>
        <v>5</v>
      </c>
      <c r="Q67" s="216">
        <f t="shared" si="17"/>
        <v>0</v>
      </c>
      <c r="R67" s="216">
        <f t="shared" si="18"/>
        <v>202</v>
      </c>
      <c r="T67">
        <v>526</v>
      </c>
      <c r="U67">
        <v>1685</v>
      </c>
      <c r="V67" t="s">
        <v>246</v>
      </c>
      <c r="W67">
        <v>4758.4579999999996</v>
      </c>
      <c r="X67">
        <v>1950.816</v>
      </c>
      <c r="Y67">
        <v>2.4390000000000001</v>
      </c>
      <c r="Z67">
        <v>14.585000000000001</v>
      </c>
      <c r="AA67">
        <v>179.796626</v>
      </c>
      <c r="AB67">
        <v>2.4621940000000002</v>
      </c>
      <c r="AC67">
        <v>49.905244000000003</v>
      </c>
      <c r="AD67" s="1">
        <v>689</v>
      </c>
      <c r="AE67">
        <v>0</v>
      </c>
      <c r="AF67">
        <v>202</v>
      </c>
      <c r="AG67">
        <v>108</v>
      </c>
      <c r="AH67">
        <v>26.465779999999999</v>
      </c>
      <c r="AI67">
        <v>33567.5</v>
      </c>
      <c r="AJ67">
        <v>7895.2</v>
      </c>
      <c r="AK67">
        <v>5</v>
      </c>
      <c r="AL67">
        <v>677</v>
      </c>
      <c r="AM67">
        <v>0.90333333333333332</v>
      </c>
      <c r="AN67" t="s">
        <v>68</v>
      </c>
      <c r="AO67">
        <v>4758.4579999999996</v>
      </c>
      <c r="AP67" t="s">
        <v>475</v>
      </c>
      <c r="AQ67" t="s">
        <v>118</v>
      </c>
      <c r="AR67" t="s">
        <v>119</v>
      </c>
      <c r="AS67" t="s">
        <v>118</v>
      </c>
      <c r="AT67" t="s">
        <v>119</v>
      </c>
      <c r="AU67" t="s">
        <v>184</v>
      </c>
      <c r="AV67" t="s">
        <v>246</v>
      </c>
      <c r="AW67" t="s">
        <v>68</v>
      </c>
      <c r="AX67">
        <v>1685</v>
      </c>
      <c r="AY67" t="s">
        <v>334</v>
      </c>
      <c r="AZ67">
        <v>14</v>
      </c>
      <c r="BA67" t="s">
        <v>369</v>
      </c>
      <c r="BB67">
        <v>1</v>
      </c>
      <c r="BC67">
        <v>1</v>
      </c>
      <c r="BE67" t="s">
        <v>69</v>
      </c>
      <c r="BF67">
        <v>1</v>
      </c>
      <c r="BG67" t="s">
        <v>285</v>
      </c>
      <c r="BI67" t="s">
        <v>118</v>
      </c>
      <c r="BJ67" t="s">
        <v>246</v>
      </c>
      <c r="BK67" t="s">
        <v>68</v>
      </c>
      <c r="BL67">
        <v>0.90333333333333332</v>
      </c>
      <c r="BM67">
        <v>1685</v>
      </c>
      <c r="BN67" t="s">
        <v>119</v>
      </c>
      <c r="BO67" t="s">
        <v>184</v>
      </c>
      <c r="BP67">
        <v>1</v>
      </c>
      <c r="BQ67">
        <v>4758.4579999999996</v>
      </c>
      <c r="BR67">
        <v>1.3694328168316129E-2</v>
      </c>
      <c r="BS67">
        <v>0.27756496387201396</v>
      </c>
      <c r="BT67">
        <v>0.14479480537602729</v>
      </c>
      <c r="BU67">
        <v>14.585000000000001</v>
      </c>
      <c r="BV67">
        <v>0</v>
      </c>
      <c r="BW67">
        <v>4.2450726684989135</v>
      </c>
      <c r="BX67">
        <v>5</v>
      </c>
      <c r="BY67">
        <v>0</v>
      </c>
      <c r="BZ67">
        <v>202</v>
      </c>
    </row>
    <row r="68" spans="1:78" ht="16.5">
      <c r="A68" s="105" t="str">
        <f t="shared" si="1"/>
        <v>영종운수</v>
      </c>
      <c r="B68" s="106" t="str">
        <f t="shared" si="2"/>
        <v>조원준</v>
      </c>
      <c r="C68" s="107" t="str">
        <f t="shared" si="3"/>
        <v>B</v>
      </c>
      <c r="D68" s="108">
        <f t="shared" si="4"/>
        <v>0.91177848550956186</v>
      </c>
      <c r="E68" s="109">
        <f t="shared" si="5"/>
        <v>2002</v>
      </c>
      <c r="F68" s="110" t="str">
        <f t="shared" si="6"/>
        <v>203</v>
      </c>
      <c r="G68" s="111" t="str">
        <f t="shared" si="7"/>
        <v>70바2526</v>
      </c>
      <c r="H68" s="112">
        <f t="shared" si="8"/>
        <v>8</v>
      </c>
      <c r="I68" s="113">
        <f t="shared" si="9"/>
        <v>2586.1889999999999</v>
      </c>
      <c r="J68" s="114">
        <f t="shared" si="10"/>
        <v>2.730108166897809E-2</v>
      </c>
      <c r="K68" s="114">
        <f t="shared" si="11"/>
        <v>0.24686308048467501</v>
      </c>
      <c r="L68" s="114">
        <f t="shared" si="12"/>
        <v>0.14886769683112874</v>
      </c>
      <c r="M68" s="115">
        <f t="shared" si="13"/>
        <v>12.371</v>
      </c>
      <c r="N68" s="116">
        <f t="shared" si="14"/>
        <v>0.11600080272555487</v>
      </c>
      <c r="O68" s="116">
        <f t="shared" si="15"/>
        <v>7.4627183086773634</v>
      </c>
      <c r="P68" s="217">
        <f t="shared" si="16"/>
        <v>5</v>
      </c>
      <c r="Q68" s="218">
        <f t="shared" si="17"/>
        <v>3</v>
      </c>
      <c r="R68" s="218">
        <f t="shared" si="18"/>
        <v>193</v>
      </c>
      <c r="T68">
        <v>526</v>
      </c>
      <c r="U68">
        <v>2002</v>
      </c>
      <c r="V68" t="s">
        <v>283</v>
      </c>
      <c r="W68">
        <v>2586.1889999999999</v>
      </c>
      <c r="X68">
        <v>1055.144</v>
      </c>
      <c r="Y68">
        <v>2.4510000000000001</v>
      </c>
      <c r="Z68">
        <v>12.371</v>
      </c>
      <c r="AA68">
        <v>117.51552700000001</v>
      </c>
      <c r="AB68">
        <v>3.2083010000000001</v>
      </c>
      <c r="AC68">
        <v>29.010245000000001</v>
      </c>
      <c r="AD68" s="1">
        <v>385</v>
      </c>
      <c r="AE68">
        <v>3</v>
      </c>
      <c r="AF68">
        <v>193</v>
      </c>
      <c r="AG68">
        <v>79</v>
      </c>
      <c r="AH68">
        <v>22.007211000000002</v>
      </c>
      <c r="AI68">
        <v>8455.5</v>
      </c>
      <c r="AJ68">
        <v>0</v>
      </c>
      <c r="AK68">
        <v>5</v>
      </c>
      <c r="AL68">
        <v>682</v>
      </c>
      <c r="AM68">
        <v>0.91177848550956186</v>
      </c>
      <c r="AN68" t="s">
        <v>68</v>
      </c>
      <c r="AO68">
        <v>515.69899999999996</v>
      </c>
      <c r="AP68" t="s">
        <v>476</v>
      </c>
      <c r="AQ68" t="s">
        <v>118</v>
      </c>
      <c r="AR68" t="s">
        <v>120</v>
      </c>
      <c r="AS68" t="s">
        <v>118</v>
      </c>
      <c r="AT68" t="s">
        <v>120</v>
      </c>
      <c r="AU68" t="s">
        <v>197</v>
      </c>
      <c r="AV68" t="s">
        <v>283</v>
      </c>
      <c r="AW68" t="s">
        <v>68</v>
      </c>
      <c r="AX68">
        <v>2002</v>
      </c>
      <c r="AY68" t="s">
        <v>353</v>
      </c>
      <c r="AZ68">
        <v>3</v>
      </c>
      <c r="BA68" t="s">
        <v>367</v>
      </c>
      <c r="BB68">
        <v>8</v>
      </c>
      <c r="BC68">
        <v>1</v>
      </c>
      <c r="BE68" t="s">
        <v>69</v>
      </c>
      <c r="BF68">
        <v>1</v>
      </c>
      <c r="BG68" t="s">
        <v>285</v>
      </c>
      <c r="BI68" t="s">
        <v>118</v>
      </c>
      <c r="BJ68" t="s">
        <v>283</v>
      </c>
      <c r="BK68" t="s">
        <v>68</v>
      </c>
      <c r="BL68">
        <v>0.91177848550956186</v>
      </c>
      <c r="BM68">
        <v>2002</v>
      </c>
      <c r="BN68" t="s">
        <v>120</v>
      </c>
      <c r="BO68" t="s">
        <v>197</v>
      </c>
      <c r="BP68">
        <v>8</v>
      </c>
      <c r="BQ68">
        <v>2586.1889999999999</v>
      </c>
      <c r="BR68">
        <v>2.730108166897809E-2</v>
      </c>
      <c r="BS68">
        <v>0.24686308048467501</v>
      </c>
      <c r="BT68">
        <v>0.14886769683112874</v>
      </c>
      <c r="BU68">
        <v>12.371</v>
      </c>
      <c r="BV68">
        <v>0.11600080272555487</v>
      </c>
      <c r="BW68">
        <v>7.4627183086773634</v>
      </c>
      <c r="BX68">
        <v>5</v>
      </c>
      <c r="BY68">
        <v>3</v>
      </c>
      <c r="BZ68">
        <v>193</v>
      </c>
    </row>
    <row r="69" spans="1:78" ht="16.5">
      <c r="A69" s="122" t="str">
        <f t="shared" si="1"/>
        <v>영종운수</v>
      </c>
      <c r="B69" s="123" t="str">
        <f t="shared" si="2"/>
        <v>조종만</v>
      </c>
      <c r="C69" s="124" t="str">
        <f t="shared" si="3"/>
        <v>C</v>
      </c>
      <c r="D69" s="125">
        <f t="shared" si="4"/>
        <v>0.8615808836310902</v>
      </c>
      <c r="E69" s="126">
        <f t="shared" si="5"/>
        <v>5365</v>
      </c>
      <c r="F69" s="127" t="str">
        <f t="shared" si="6"/>
        <v>202</v>
      </c>
      <c r="G69" s="128" t="str">
        <f t="shared" si="7"/>
        <v>73아1281</v>
      </c>
      <c r="H69" s="129">
        <f t="shared" si="8"/>
        <v>10</v>
      </c>
      <c r="I69" s="130">
        <f t="shared" si="9"/>
        <v>5294.1019999999999</v>
      </c>
      <c r="J69" s="131">
        <f t="shared" si="10"/>
        <v>1.7924062613855332E-2</v>
      </c>
      <c r="K69" s="131">
        <f t="shared" si="11"/>
        <v>0.33419054517587032</v>
      </c>
      <c r="L69" s="131">
        <f t="shared" si="12"/>
        <v>0.16320048234809229</v>
      </c>
      <c r="M69" s="132">
        <f t="shared" si="13"/>
        <v>17.027000000000001</v>
      </c>
      <c r="N69" s="133">
        <f t="shared" si="14"/>
        <v>4.2833064555853236E-2</v>
      </c>
      <c r="O69" s="133">
        <f t="shared" si="15"/>
        <v>24.778927845561096</v>
      </c>
      <c r="P69" s="215">
        <f t="shared" si="16"/>
        <v>34</v>
      </c>
      <c r="Q69" s="216">
        <f t="shared" si="17"/>
        <v>373</v>
      </c>
      <c r="R69" s="216">
        <f t="shared" si="18"/>
        <v>1303</v>
      </c>
      <c r="T69">
        <v>526</v>
      </c>
      <c r="U69">
        <v>5365</v>
      </c>
      <c r="V69" t="s">
        <v>247</v>
      </c>
      <c r="W69">
        <v>5294.1019999999999</v>
      </c>
      <c r="X69">
        <v>2189.2979999999998</v>
      </c>
      <c r="Y69">
        <v>2.4180000000000001</v>
      </c>
      <c r="Z69">
        <v>17.027000000000001</v>
      </c>
      <c r="AA69">
        <v>210.283298</v>
      </c>
      <c r="AB69">
        <v>3.7691309999999998</v>
      </c>
      <c r="AC69">
        <v>70.274690000000007</v>
      </c>
      <c r="AD69" s="1">
        <v>864</v>
      </c>
      <c r="AE69">
        <v>373</v>
      </c>
      <c r="AF69">
        <v>1303</v>
      </c>
      <c r="AG69">
        <v>104</v>
      </c>
      <c r="AH69">
        <v>25.176045999999999</v>
      </c>
      <c r="AI69">
        <v>49536.9</v>
      </c>
      <c r="AJ69">
        <v>7820</v>
      </c>
      <c r="AK69">
        <v>34</v>
      </c>
      <c r="AL69">
        <v>8473</v>
      </c>
      <c r="AM69">
        <v>0.8615808836310902</v>
      </c>
      <c r="AN69" t="s">
        <v>69</v>
      </c>
      <c r="AO69">
        <v>1099.606</v>
      </c>
      <c r="AP69" t="s">
        <v>477</v>
      </c>
      <c r="AQ69" t="s">
        <v>118</v>
      </c>
      <c r="AR69" t="s">
        <v>119</v>
      </c>
      <c r="AS69" t="s">
        <v>118</v>
      </c>
      <c r="AT69" t="s">
        <v>119</v>
      </c>
      <c r="AU69" t="s">
        <v>192</v>
      </c>
      <c r="AV69" t="s">
        <v>247</v>
      </c>
      <c r="AW69" t="s">
        <v>69</v>
      </c>
      <c r="AX69">
        <v>5365</v>
      </c>
      <c r="AY69" t="s">
        <v>363</v>
      </c>
      <c r="AZ69">
        <v>5</v>
      </c>
      <c r="BA69" t="s">
        <v>380</v>
      </c>
      <c r="BB69">
        <v>10</v>
      </c>
      <c r="BC69">
        <v>1</v>
      </c>
      <c r="BE69" t="s">
        <v>69</v>
      </c>
      <c r="BF69">
        <v>0</v>
      </c>
      <c r="BG69" t="s">
        <v>257</v>
      </c>
      <c r="BI69" t="s">
        <v>118</v>
      </c>
      <c r="BJ69" t="s">
        <v>247</v>
      </c>
      <c r="BK69" t="s">
        <v>69</v>
      </c>
      <c r="BL69">
        <v>0.8615808836310902</v>
      </c>
      <c r="BM69">
        <v>5365</v>
      </c>
      <c r="BN69" t="s">
        <v>119</v>
      </c>
      <c r="BO69" t="s">
        <v>192</v>
      </c>
      <c r="BP69">
        <v>10</v>
      </c>
      <c r="BQ69">
        <v>5294.1019999999999</v>
      </c>
      <c r="BR69">
        <v>1.7924062613855332E-2</v>
      </c>
      <c r="BS69">
        <v>0.33419054517587032</v>
      </c>
      <c r="BT69">
        <v>0.16320048234809229</v>
      </c>
      <c r="BU69">
        <v>17.027000000000001</v>
      </c>
      <c r="BV69">
        <v>4.2833064555853236E-2</v>
      </c>
      <c r="BW69">
        <v>24.778927845561096</v>
      </c>
      <c r="BX69">
        <v>34</v>
      </c>
      <c r="BY69">
        <v>373</v>
      </c>
      <c r="BZ69">
        <v>1303</v>
      </c>
    </row>
    <row r="70" spans="1:78" ht="16.5">
      <c r="A70" s="105" t="str">
        <f t="shared" si="1"/>
        <v>영종운수</v>
      </c>
      <c r="B70" s="106" t="str">
        <f t="shared" si="2"/>
        <v>주치만</v>
      </c>
      <c r="C70" s="107" t="str">
        <f t="shared" si="3"/>
        <v>D</v>
      </c>
      <c r="D70" s="108">
        <f t="shared" si="4"/>
        <v>0.82141045436970939</v>
      </c>
      <c r="E70" s="109">
        <f t="shared" si="5"/>
        <v>416</v>
      </c>
      <c r="F70" s="110" t="str">
        <f t="shared" si="6"/>
        <v>202</v>
      </c>
      <c r="G70" s="111" t="str">
        <f t="shared" si="7"/>
        <v>73아1280</v>
      </c>
      <c r="H70" s="112">
        <f t="shared" si="8"/>
        <v>11</v>
      </c>
      <c r="I70" s="113">
        <f t="shared" si="9"/>
        <v>2924.8449999999998</v>
      </c>
      <c r="J70" s="114">
        <f t="shared" si="10"/>
        <v>1.8562820643745089E-2</v>
      </c>
      <c r="K70" s="114">
        <f t="shared" si="11"/>
        <v>0.34261200891225335</v>
      </c>
      <c r="L70" s="114">
        <f t="shared" si="12"/>
        <v>0.21847311566937735</v>
      </c>
      <c r="M70" s="115">
        <f t="shared" si="13"/>
        <v>17.777999999999999</v>
      </c>
      <c r="N70" s="116">
        <f t="shared" si="14"/>
        <v>0.36703376160056084</v>
      </c>
      <c r="O70" s="116">
        <f t="shared" si="15"/>
        <v>19.783119750270227</v>
      </c>
      <c r="P70" s="217">
        <f t="shared" si="16"/>
        <v>13</v>
      </c>
      <c r="Q70" s="218">
        <f t="shared" si="17"/>
        <v>231</v>
      </c>
      <c r="R70" s="218">
        <f t="shared" si="18"/>
        <v>598</v>
      </c>
      <c r="T70">
        <v>526</v>
      </c>
      <c r="U70">
        <v>416</v>
      </c>
      <c r="V70" t="s">
        <v>284</v>
      </c>
      <c r="W70">
        <v>2924.8449999999998</v>
      </c>
      <c r="X70">
        <v>1282.8820000000001</v>
      </c>
      <c r="Y70">
        <v>2.2799999999999998</v>
      </c>
      <c r="Z70">
        <v>17.777999999999999</v>
      </c>
      <c r="AA70">
        <v>119.877202</v>
      </c>
      <c r="AB70">
        <v>2.2252589999999999</v>
      </c>
      <c r="AC70">
        <v>41.071368999999997</v>
      </c>
      <c r="AD70" s="1">
        <v>639</v>
      </c>
      <c r="AE70">
        <v>231</v>
      </c>
      <c r="AF70">
        <v>598</v>
      </c>
      <c r="AG70">
        <v>108</v>
      </c>
      <c r="AH70">
        <v>24.398675000000001</v>
      </c>
      <c r="AI70">
        <v>28749.5</v>
      </c>
      <c r="AJ70">
        <v>6521.5</v>
      </c>
      <c r="AK70">
        <v>13</v>
      </c>
      <c r="AL70">
        <v>7408</v>
      </c>
      <c r="AM70">
        <v>0.82141045436970939</v>
      </c>
      <c r="AN70" t="s">
        <v>67</v>
      </c>
      <c r="AO70">
        <v>438.47300000000001</v>
      </c>
      <c r="AP70" t="s">
        <v>478</v>
      </c>
      <c r="AQ70" t="s">
        <v>118</v>
      </c>
      <c r="AR70" t="s">
        <v>119</v>
      </c>
      <c r="AS70" t="s">
        <v>118</v>
      </c>
      <c r="AT70" t="s">
        <v>119</v>
      </c>
      <c r="AU70" t="s">
        <v>191</v>
      </c>
      <c r="AV70" t="s">
        <v>284</v>
      </c>
      <c r="AW70" t="s">
        <v>67</v>
      </c>
      <c r="AX70">
        <v>416</v>
      </c>
      <c r="AY70" t="s">
        <v>358</v>
      </c>
      <c r="AZ70">
        <v>4</v>
      </c>
      <c r="BA70" t="s">
        <v>378</v>
      </c>
      <c r="BB70">
        <v>11</v>
      </c>
      <c r="BC70">
        <v>1</v>
      </c>
      <c r="BE70" t="s">
        <v>70</v>
      </c>
      <c r="BF70">
        <v>1</v>
      </c>
      <c r="BG70" t="s">
        <v>285</v>
      </c>
      <c r="BI70" t="s">
        <v>118</v>
      </c>
      <c r="BJ70" t="s">
        <v>284</v>
      </c>
      <c r="BK70" t="s">
        <v>67</v>
      </c>
      <c r="BL70">
        <v>0.82141045436970939</v>
      </c>
      <c r="BM70">
        <v>416</v>
      </c>
      <c r="BN70" t="s">
        <v>119</v>
      </c>
      <c r="BO70" t="s">
        <v>191</v>
      </c>
      <c r="BP70">
        <v>11</v>
      </c>
      <c r="BQ70">
        <v>2924.8449999999998</v>
      </c>
      <c r="BR70">
        <v>1.8562820643745089E-2</v>
      </c>
      <c r="BS70">
        <v>0.34261200891225335</v>
      </c>
      <c r="BT70">
        <v>0.21847311566937735</v>
      </c>
      <c r="BU70">
        <v>17.777999999999999</v>
      </c>
      <c r="BV70">
        <v>0.36703376160056084</v>
      </c>
      <c r="BW70">
        <v>19.783119750270227</v>
      </c>
      <c r="BX70">
        <v>13</v>
      </c>
      <c r="BY70">
        <v>231</v>
      </c>
      <c r="BZ70">
        <v>598</v>
      </c>
    </row>
    <row r="71" spans="1:78" ht="16.5">
      <c r="A71" s="122" t="str">
        <f t="shared" ref="A71:A79" si="19">BI71</f>
        <v>영종운수</v>
      </c>
      <c r="B71" s="123" t="str">
        <f t="shared" ref="B71:B79" si="20">IF(BJ71="NULL", E71, BJ71)</f>
        <v>최규철</v>
      </c>
      <c r="C71" s="124" t="str">
        <f t="shared" ref="C71:C79" si="21">BK71</f>
        <v>B</v>
      </c>
      <c r="D71" s="125">
        <f t="shared" ref="D71:D79" si="22">BL71</f>
        <v>0.91778587468466033</v>
      </c>
      <c r="E71" s="126">
        <f t="shared" ref="E71:E79" si="23">U71</f>
        <v>3959</v>
      </c>
      <c r="F71" s="127" t="str">
        <f t="shared" ref="F71:F79" si="24">BN71</f>
        <v>202</v>
      </c>
      <c r="G71" s="128" t="str">
        <f t="shared" ref="G71:G79" si="25">BO71</f>
        <v>71바7511</v>
      </c>
      <c r="H71" s="129">
        <f t="shared" ref="H71:H79" si="26">BP71</f>
        <v>12</v>
      </c>
      <c r="I71" s="130">
        <f t="shared" ref="I71:I79" si="27">BQ71</f>
        <v>4946.1339999999991</v>
      </c>
      <c r="J71" s="131">
        <f t="shared" ref="J71:J79" si="28">AB71/AA71</f>
        <v>1.6042104959993597E-2</v>
      </c>
      <c r="K71" s="131">
        <f t="shared" ref="K71:K79" si="29">AC71/AA71</f>
        <v>0.30220747154300887</v>
      </c>
      <c r="L71" s="131">
        <f t="shared" ref="L71:L79" si="30">AD71/I71</f>
        <v>0.18135376033079575</v>
      </c>
      <c r="M71" s="132">
        <f t="shared" ref="M71:M79" si="31">Z71</f>
        <v>14.65</v>
      </c>
      <c r="N71" s="133">
        <f t="shared" ref="N71:N79" si="32">BV71</f>
        <v>0</v>
      </c>
      <c r="O71" s="133">
        <f t="shared" ref="O71:O79" si="33">BW71</f>
        <v>2.5893586575535874</v>
      </c>
      <c r="P71" s="215">
        <f t="shared" ref="P71:P79" si="34">AK71</f>
        <v>13</v>
      </c>
      <c r="Q71" s="216">
        <f t="shared" ref="Q71:Q79" si="35">AE71</f>
        <v>326</v>
      </c>
      <c r="R71" s="216">
        <f t="shared" ref="R71:R79" si="36">AF71</f>
        <v>205</v>
      </c>
      <c r="T71">
        <v>526</v>
      </c>
      <c r="U71">
        <v>3959</v>
      </c>
      <c r="V71" t="s">
        <v>248</v>
      </c>
      <c r="W71">
        <v>4971.183</v>
      </c>
      <c r="X71">
        <v>1905.7380000000001</v>
      </c>
      <c r="Y71">
        <v>2.609</v>
      </c>
      <c r="Z71">
        <v>14.65</v>
      </c>
      <c r="AA71">
        <v>198.745801</v>
      </c>
      <c r="AB71">
        <v>3.1883010000000001</v>
      </c>
      <c r="AC71">
        <v>60.062466000000001</v>
      </c>
      <c r="AD71" s="1">
        <v>897</v>
      </c>
      <c r="AE71">
        <v>326</v>
      </c>
      <c r="AF71">
        <v>205</v>
      </c>
      <c r="AG71">
        <v>130</v>
      </c>
      <c r="AH71">
        <v>25.012768999999999</v>
      </c>
      <c r="AI71">
        <v>52064.4</v>
      </c>
      <c r="AJ71">
        <v>13891.1</v>
      </c>
      <c r="AK71">
        <v>13</v>
      </c>
      <c r="AL71">
        <v>2676</v>
      </c>
      <c r="AM71">
        <v>0.91778587468466033</v>
      </c>
      <c r="AN71" t="s">
        <v>68</v>
      </c>
      <c r="AO71">
        <v>1126.604</v>
      </c>
      <c r="AP71" t="s">
        <v>479</v>
      </c>
      <c r="AQ71" t="s">
        <v>118</v>
      </c>
      <c r="AR71" t="s">
        <v>119</v>
      </c>
      <c r="AS71" t="s">
        <v>118</v>
      </c>
      <c r="AT71" t="s">
        <v>119</v>
      </c>
      <c r="AU71" t="s">
        <v>180</v>
      </c>
      <c r="AV71" t="s">
        <v>248</v>
      </c>
      <c r="AW71" t="s">
        <v>68</v>
      </c>
      <c r="AX71">
        <v>3959</v>
      </c>
      <c r="AY71" t="s">
        <v>334</v>
      </c>
      <c r="AZ71">
        <v>11</v>
      </c>
      <c r="BA71" t="s">
        <v>375</v>
      </c>
      <c r="BB71">
        <v>12</v>
      </c>
      <c r="BC71">
        <v>1</v>
      </c>
      <c r="BE71" t="s">
        <v>68</v>
      </c>
      <c r="BF71">
        <v>0</v>
      </c>
      <c r="BG71" t="s">
        <v>257</v>
      </c>
      <c r="BI71" t="s">
        <v>118</v>
      </c>
      <c r="BJ71" t="s">
        <v>248</v>
      </c>
      <c r="BK71" t="s">
        <v>68</v>
      </c>
      <c r="BL71">
        <v>0.91778587468466033</v>
      </c>
      <c r="BM71">
        <v>3959</v>
      </c>
      <c r="BN71" t="s">
        <v>119</v>
      </c>
      <c r="BO71" t="s">
        <v>180</v>
      </c>
      <c r="BP71">
        <v>12</v>
      </c>
      <c r="BQ71">
        <v>4946.1339999999991</v>
      </c>
      <c r="BR71">
        <v>1.6042104959993597E-2</v>
      </c>
      <c r="BS71">
        <v>0.30220747154300887</v>
      </c>
      <c r="BT71">
        <v>0.18043994759396303</v>
      </c>
      <c r="BU71">
        <v>14.65</v>
      </c>
      <c r="BV71">
        <v>0</v>
      </c>
      <c r="BW71">
        <v>2.5893586575535874</v>
      </c>
      <c r="BX71">
        <v>13</v>
      </c>
      <c r="BY71">
        <v>326</v>
      </c>
      <c r="BZ71">
        <v>205</v>
      </c>
    </row>
    <row r="72" spans="1:78" ht="16.5">
      <c r="A72" s="105" t="str">
        <f t="shared" si="19"/>
        <v>영종운수</v>
      </c>
      <c r="B72" s="106" t="str">
        <f t="shared" si="20"/>
        <v>최낙동</v>
      </c>
      <c r="C72" s="107" t="str">
        <f t="shared" si="21"/>
        <v>S</v>
      </c>
      <c r="D72" s="108">
        <f t="shared" si="22"/>
        <v>1.1544117647058822</v>
      </c>
      <c r="E72" s="109">
        <f t="shared" si="23"/>
        <v>4066</v>
      </c>
      <c r="F72" s="110" t="str">
        <f t="shared" si="24"/>
        <v>e음16</v>
      </c>
      <c r="G72" s="111" t="str">
        <f t="shared" si="25"/>
        <v>73아9159</v>
      </c>
      <c r="H72" s="112">
        <f t="shared" si="26"/>
        <v>1</v>
      </c>
      <c r="I72" s="113">
        <f t="shared" si="27"/>
        <v>3285.0039999999999</v>
      </c>
      <c r="J72" s="114">
        <f t="shared" si="28"/>
        <v>3.8173800062338704E-2</v>
      </c>
      <c r="K72" s="114">
        <f t="shared" si="29"/>
        <v>0.11787932323138789</v>
      </c>
      <c r="L72" s="114">
        <f t="shared" si="30"/>
        <v>0.2380514605157254</v>
      </c>
      <c r="M72" s="115">
        <f t="shared" si="31"/>
        <v>2.9750000000000001</v>
      </c>
      <c r="N72" s="116">
        <f t="shared" si="32"/>
        <v>0</v>
      </c>
      <c r="O72" s="116">
        <f t="shared" si="33"/>
        <v>0.73059271769532097</v>
      </c>
      <c r="P72" s="217">
        <f t="shared" si="34"/>
        <v>0</v>
      </c>
      <c r="Q72" s="218">
        <f t="shared" si="35"/>
        <v>0</v>
      </c>
      <c r="R72" s="218">
        <f t="shared" si="36"/>
        <v>24</v>
      </c>
      <c r="T72">
        <v>526</v>
      </c>
      <c r="U72">
        <v>4066</v>
      </c>
      <c r="V72" t="s">
        <v>294</v>
      </c>
      <c r="W72">
        <v>3285.0039999999999</v>
      </c>
      <c r="X72">
        <v>837.03499999999997</v>
      </c>
      <c r="Y72">
        <v>3.9249999999999998</v>
      </c>
      <c r="Z72">
        <v>2.9750000000000001</v>
      </c>
      <c r="AA72">
        <v>128.26380900000001</v>
      </c>
      <c r="AB72">
        <v>4.8963169999999998</v>
      </c>
      <c r="AC72">
        <v>15.119650999999999</v>
      </c>
      <c r="AD72" s="1">
        <v>782</v>
      </c>
      <c r="AE72">
        <v>0</v>
      </c>
      <c r="AF72">
        <v>24</v>
      </c>
      <c r="AG72">
        <v>65</v>
      </c>
      <c r="AH72">
        <v>25.611308000000001</v>
      </c>
      <c r="AI72">
        <v>70.5</v>
      </c>
      <c r="AJ72">
        <v>0</v>
      </c>
      <c r="AK72">
        <v>0</v>
      </c>
      <c r="AL72">
        <v>0</v>
      </c>
      <c r="AM72">
        <v>1.1544117647058822</v>
      </c>
      <c r="AN72" t="s">
        <v>71</v>
      </c>
      <c r="AO72">
        <v>3285.0039999999999</v>
      </c>
      <c r="AP72" t="s">
        <v>480</v>
      </c>
      <c r="AQ72" t="s">
        <v>118</v>
      </c>
      <c r="AR72" t="s">
        <v>295</v>
      </c>
      <c r="AS72" t="s">
        <v>118</v>
      </c>
      <c r="AT72" t="s">
        <v>295</v>
      </c>
      <c r="AU72" t="s">
        <v>293</v>
      </c>
      <c r="AV72" t="s">
        <v>294</v>
      </c>
      <c r="AW72" t="s">
        <v>71</v>
      </c>
      <c r="AX72">
        <v>4066</v>
      </c>
      <c r="AY72" t="s">
        <v>385</v>
      </c>
      <c r="AZ72">
        <v>1</v>
      </c>
      <c r="BA72" t="s">
        <v>386</v>
      </c>
      <c r="BB72">
        <v>1</v>
      </c>
      <c r="BC72">
        <v>1</v>
      </c>
      <c r="BE72" t="s">
        <v>71</v>
      </c>
      <c r="BF72">
        <v>0</v>
      </c>
      <c r="BG72" t="s">
        <v>257</v>
      </c>
      <c r="BI72" t="s">
        <v>118</v>
      </c>
      <c r="BJ72" t="s">
        <v>294</v>
      </c>
      <c r="BK72" t="s">
        <v>71</v>
      </c>
      <c r="BL72">
        <v>1.1544117647058822</v>
      </c>
      <c r="BM72">
        <v>4066</v>
      </c>
      <c r="BN72" t="s">
        <v>295</v>
      </c>
      <c r="BO72" t="s">
        <v>293</v>
      </c>
      <c r="BP72">
        <v>1</v>
      </c>
      <c r="BQ72">
        <v>3285.0039999999999</v>
      </c>
      <c r="BR72">
        <v>3.8173800062338704E-2</v>
      </c>
      <c r="BS72">
        <v>0.11787932323138789</v>
      </c>
      <c r="BT72">
        <v>0.2380514605157254</v>
      </c>
      <c r="BU72">
        <v>2.9750000000000001</v>
      </c>
      <c r="BV72">
        <v>0</v>
      </c>
      <c r="BW72">
        <v>0.73059271769532097</v>
      </c>
      <c r="BX72">
        <v>0</v>
      </c>
      <c r="BY72">
        <v>0</v>
      </c>
      <c r="BZ72">
        <v>24</v>
      </c>
    </row>
    <row r="73" spans="1:78" ht="16.5">
      <c r="A73" s="122" t="str">
        <f t="shared" si="19"/>
        <v>영종운수</v>
      </c>
      <c r="B73" s="123" t="str">
        <f t="shared" si="20"/>
        <v>최성관</v>
      </c>
      <c r="C73" s="124" t="str">
        <f t="shared" si="21"/>
        <v>F</v>
      </c>
      <c r="D73" s="125">
        <f t="shared" si="22"/>
        <v>0.79428571428571437</v>
      </c>
      <c r="E73" s="126">
        <f t="shared" si="23"/>
        <v>949</v>
      </c>
      <c r="F73" s="127" t="str">
        <f t="shared" si="24"/>
        <v>203</v>
      </c>
      <c r="G73" s="128" t="str">
        <f t="shared" si="25"/>
        <v>70바2269</v>
      </c>
      <c r="H73" s="129">
        <f t="shared" si="26"/>
        <v>1</v>
      </c>
      <c r="I73" s="130">
        <f t="shared" si="27"/>
        <v>3453.7150000000001</v>
      </c>
      <c r="J73" s="131">
        <f t="shared" si="28"/>
        <v>2.7608981506340381E-2</v>
      </c>
      <c r="K73" s="131">
        <f t="shared" si="29"/>
        <v>0.30492034725987854</v>
      </c>
      <c r="L73" s="131">
        <f t="shared" si="30"/>
        <v>0.16098606862465489</v>
      </c>
      <c r="M73" s="132">
        <f t="shared" si="31"/>
        <v>13.952999999999999</v>
      </c>
      <c r="N73" s="133">
        <f t="shared" si="32"/>
        <v>2.7796155733753363</v>
      </c>
      <c r="O73" s="133">
        <f t="shared" si="33"/>
        <v>12.016046489070463</v>
      </c>
      <c r="P73" s="215">
        <f t="shared" si="34"/>
        <v>27</v>
      </c>
      <c r="Q73" s="216">
        <f t="shared" si="35"/>
        <v>96</v>
      </c>
      <c r="R73" s="216">
        <f t="shared" si="36"/>
        <v>415</v>
      </c>
      <c r="T73">
        <v>526</v>
      </c>
      <c r="U73">
        <v>949</v>
      </c>
      <c r="V73" t="s">
        <v>249</v>
      </c>
      <c r="W73">
        <v>3453.7150000000001</v>
      </c>
      <c r="X73">
        <v>1553.1410000000001</v>
      </c>
      <c r="Y73">
        <v>2.2240000000000002</v>
      </c>
      <c r="Z73">
        <v>13.952999999999999</v>
      </c>
      <c r="AA73">
        <v>173.25191799999999</v>
      </c>
      <c r="AB73">
        <v>4.783309</v>
      </c>
      <c r="AC73">
        <v>52.828035</v>
      </c>
      <c r="AD73" s="1">
        <v>556</v>
      </c>
      <c r="AE73">
        <v>96</v>
      </c>
      <c r="AF73">
        <v>415</v>
      </c>
      <c r="AG73">
        <v>96</v>
      </c>
      <c r="AH73">
        <v>19.934642</v>
      </c>
      <c r="AI73">
        <v>22762.3</v>
      </c>
      <c r="AJ73">
        <v>1459.9</v>
      </c>
      <c r="AK73">
        <v>27</v>
      </c>
      <c r="AL73">
        <v>7661</v>
      </c>
      <c r="AM73">
        <v>0.79428571428571437</v>
      </c>
      <c r="AN73" t="s">
        <v>70</v>
      </c>
      <c r="AO73">
        <v>3453.7150000000001</v>
      </c>
      <c r="AP73" t="s">
        <v>481</v>
      </c>
      <c r="AQ73" t="s">
        <v>118</v>
      </c>
      <c r="AR73" t="s">
        <v>120</v>
      </c>
      <c r="AS73" t="s">
        <v>118</v>
      </c>
      <c r="AT73" t="s">
        <v>120</v>
      </c>
      <c r="AU73" t="s">
        <v>196</v>
      </c>
      <c r="AV73" t="s">
        <v>249</v>
      </c>
      <c r="AW73" t="s">
        <v>70</v>
      </c>
      <c r="AX73">
        <v>949</v>
      </c>
      <c r="AY73" t="s">
        <v>341</v>
      </c>
      <c r="AZ73">
        <v>3</v>
      </c>
      <c r="BA73" t="s">
        <v>371</v>
      </c>
      <c r="BB73">
        <v>1</v>
      </c>
      <c r="BC73">
        <v>1</v>
      </c>
      <c r="BE73" t="s">
        <v>70</v>
      </c>
      <c r="BF73">
        <v>0</v>
      </c>
      <c r="BG73" t="s">
        <v>257</v>
      </c>
      <c r="BI73" t="s">
        <v>118</v>
      </c>
      <c r="BJ73" t="s">
        <v>249</v>
      </c>
      <c r="BK73" t="s">
        <v>70</v>
      </c>
      <c r="BL73">
        <v>0.79428571428571437</v>
      </c>
      <c r="BM73">
        <v>949</v>
      </c>
      <c r="BN73" t="s">
        <v>120</v>
      </c>
      <c r="BO73" t="s">
        <v>196</v>
      </c>
      <c r="BP73">
        <v>1</v>
      </c>
      <c r="BQ73">
        <v>3453.7150000000001</v>
      </c>
      <c r="BR73">
        <v>2.7608981506340381E-2</v>
      </c>
      <c r="BS73">
        <v>0.30492034725987854</v>
      </c>
      <c r="BT73">
        <v>0.16098606862465489</v>
      </c>
      <c r="BU73">
        <v>13.952999999999999</v>
      </c>
      <c r="BV73">
        <v>2.7796155733753363</v>
      </c>
      <c r="BW73">
        <v>12.016046489070463</v>
      </c>
      <c r="BX73">
        <v>27</v>
      </c>
      <c r="BY73">
        <v>96</v>
      </c>
      <c r="BZ73">
        <v>415</v>
      </c>
    </row>
    <row r="74" spans="1:78" ht="16.5">
      <c r="A74" s="105" t="str">
        <f t="shared" si="19"/>
        <v>영종운수</v>
      </c>
      <c r="B74" s="106" t="str">
        <f t="shared" si="20"/>
        <v>최영길</v>
      </c>
      <c r="C74" s="107" t="str">
        <f t="shared" si="21"/>
        <v>C</v>
      </c>
      <c r="D74" s="108">
        <f t="shared" si="22"/>
        <v>0.87743097245996415</v>
      </c>
      <c r="E74" s="109">
        <f t="shared" si="23"/>
        <v>1430</v>
      </c>
      <c r="F74" s="110" t="str">
        <f t="shared" si="24"/>
        <v>203</v>
      </c>
      <c r="G74" s="111" t="str">
        <f t="shared" si="25"/>
        <v>73아1238</v>
      </c>
      <c r="H74" s="112">
        <f t="shared" si="26"/>
        <v>4</v>
      </c>
      <c r="I74" s="113">
        <f t="shared" si="27"/>
        <v>990.88700000000006</v>
      </c>
      <c r="J74" s="114">
        <f t="shared" si="28"/>
        <v>2.8126299082883693E-2</v>
      </c>
      <c r="K74" s="114">
        <f t="shared" si="29"/>
        <v>0.24462672390860088</v>
      </c>
      <c r="L74" s="114">
        <f t="shared" si="30"/>
        <v>8.7800122516492787E-2</v>
      </c>
      <c r="M74" s="115">
        <f t="shared" si="31"/>
        <v>10.247</v>
      </c>
      <c r="N74" s="116">
        <f t="shared" si="32"/>
        <v>0</v>
      </c>
      <c r="O74" s="116">
        <f t="shared" si="33"/>
        <v>14.835193114855679</v>
      </c>
      <c r="P74" s="217">
        <f t="shared" si="34"/>
        <v>11</v>
      </c>
      <c r="Q74" s="218">
        <f t="shared" si="35"/>
        <v>0</v>
      </c>
      <c r="R74" s="218">
        <f t="shared" si="36"/>
        <v>147</v>
      </c>
      <c r="T74">
        <v>526</v>
      </c>
      <c r="U74">
        <v>1430</v>
      </c>
      <c r="V74" t="s">
        <v>254</v>
      </c>
      <c r="W74">
        <v>990.88699999999994</v>
      </c>
      <c r="X74">
        <v>399.46199999999999</v>
      </c>
      <c r="Y74">
        <v>2.4809999999999999</v>
      </c>
      <c r="Z74">
        <v>10.247</v>
      </c>
      <c r="AA74">
        <v>46.604993999999998</v>
      </c>
      <c r="AB74">
        <v>1.310826</v>
      </c>
      <c r="AC74">
        <v>11.400827</v>
      </c>
      <c r="AD74" s="1">
        <v>87</v>
      </c>
      <c r="AE74">
        <v>0</v>
      </c>
      <c r="AF74">
        <v>147</v>
      </c>
      <c r="AG74">
        <v>104</v>
      </c>
      <c r="AH74">
        <v>21.261391</v>
      </c>
      <c r="AI74">
        <v>4041.8</v>
      </c>
      <c r="AJ74">
        <v>481.6</v>
      </c>
      <c r="AK74">
        <v>11</v>
      </c>
      <c r="AL74">
        <v>1882</v>
      </c>
      <c r="AM74">
        <v>0.87743097245996415</v>
      </c>
      <c r="AN74" t="s">
        <v>69</v>
      </c>
      <c r="AO74">
        <v>597.74800000000005</v>
      </c>
      <c r="AP74" t="s">
        <v>482</v>
      </c>
      <c r="AQ74" t="s">
        <v>118</v>
      </c>
      <c r="AR74" t="s">
        <v>120</v>
      </c>
      <c r="AS74" t="s">
        <v>118</v>
      </c>
      <c r="AT74" t="s">
        <v>120</v>
      </c>
      <c r="AU74" t="s">
        <v>202</v>
      </c>
      <c r="AV74" t="s">
        <v>254</v>
      </c>
      <c r="AW74" t="s">
        <v>69</v>
      </c>
      <c r="AX74">
        <v>1430</v>
      </c>
      <c r="AY74" t="s">
        <v>344</v>
      </c>
      <c r="AZ74">
        <v>2</v>
      </c>
      <c r="BA74" t="s">
        <v>381</v>
      </c>
      <c r="BB74">
        <v>4</v>
      </c>
      <c r="BC74">
        <v>1</v>
      </c>
      <c r="BE74" t="s">
        <v>68</v>
      </c>
      <c r="BF74">
        <v>-1</v>
      </c>
      <c r="BG74" t="s">
        <v>301</v>
      </c>
      <c r="BI74" t="s">
        <v>118</v>
      </c>
      <c r="BJ74" t="s">
        <v>254</v>
      </c>
      <c r="BK74" t="s">
        <v>69</v>
      </c>
      <c r="BL74">
        <v>0.87743097245996415</v>
      </c>
      <c r="BM74">
        <v>1430</v>
      </c>
      <c r="BN74" t="s">
        <v>120</v>
      </c>
      <c r="BO74" t="s">
        <v>202</v>
      </c>
      <c r="BP74">
        <v>4</v>
      </c>
      <c r="BQ74">
        <v>990.88700000000006</v>
      </c>
      <c r="BR74">
        <v>2.8126299082883693E-2</v>
      </c>
      <c r="BS74">
        <v>0.24462672390860088</v>
      </c>
      <c r="BT74">
        <v>8.7800122516492801E-2</v>
      </c>
      <c r="BU74">
        <v>10.247</v>
      </c>
      <c r="BV74">
        <v>0</v>
      </c>
      <c r="BW74">
        <v>14.835193114855679</v>
      </c>
      <c r="BX74">
        <v>11</v>
      </c>
      <c r="BY74">
        <v>0</v>
      </c>
      <c r="BZ74">
        <v>147</v>
      </c>
    </row>
    <row r="75" spans="1:78" ht="16.5">
      <c r="A75" s="122" t="str">
        <f t="shared" si="19"/>
        <v>영종운수</v>
      </c>
      <c r="B75" s="123" t="str">
        <f t="shared" si="20"/>
        <v>최진호</v>
      </c>
      <c r="C75" s="124" t="str">
        <f t="shared" si="21"/>
        <v>D</v>
      </c>
      <c r="D75" s="125">
        <f t="shared" si="22"/>
        <v>0.80655172413793108</v>
      </c>
      <c r="E75" s="126">
        <f t="shared" si="23"/>
        <v>2800</v>
      </c>
      <c r="F75" s="127" t="str">
        <f t="shared" si="24"/>
        <v>202</v>
      </c>
      <c r="G75" s="128" t="str">
        <f t="shared" si="25"/>
        <v>73아1281</v>
      </c>
      <c r="H75" s="129">
        <f t="shared" si="26"/>
        <v>1</v>
      </c>
      <c r="I75" s="130">
        <f t="shared" si="27"/>
        <v>4472.9970000000003</v>
      </c>
      <c r="J75" s="131">
        <f t="shared" si="28"/>
        <v>4.3353750781592121E-2</v>
      </c>
      <c r="K75" s="131">
        <f t="shared" si="29"/>
        <v>0.31854073719301029</v>
      </c>
      <c r="L75" s="131">
        <f t="shared" si="30"/>
        <v>0.20813785477611541</v>
      </c>
      <c r="M75" s="132">
        <f t="shared" si="31"/>
        <v>18.033000000000001</v>
      </c>
      <c r="N75" s="133">
        <f t="shared" si="32"/>
        <v>0</v>
      </c>
      <c r="O75" s="133">
        <f t="shared" si="33"/>
        <v>4.247711321961539</v>
      </c>
      <c r="P75" s="215">
        <f t="shared" si="34"/>
        <v>38</v>
      </c>
      <c r="Q75" s="216">
        <f t="shared" si="35"/>
        <v>0</v>
      </c>
      <c r="R75" s="216">
        <f t="shared" si="36"/>
        <v>190</v>
      </c>
      <c r="T75">
        <v>526</v>
      </c>
      <c r="U75">
        <v>2800</v>
      </c>
      <c r="V75" t="s">
        <v>281</v>
      </c>
      <c r="W75">
        <v>4472.9970000000003</v>
      </c>
      <c r="X75">
        <v>1912.7270000000001</v>
      </c>
      <c r="Y75">
        <v>2.339</v>
      </c>
      <c r="Z75">
        <v>18.033000000000001</v>
      </c>
      <c r="AA75">
        <v>183.188579</v>
      </c>
      <c r="AB75">
        <v>7.9419120000000003</v>
      </c>
      <c r="AC75">
        <v>58.353025000000002</v>
      </c>
      <c r="AD75" s="1">
        <v>931</v>
      </c>
      <c r="AE75">
        <v>0</v>
      </c>
      <c r="AF75">
        <v>190</v>
      </c>
      <c r="AG75">
        <v>106</v>
      </c>
      <c r="AH75">
        <v>24.417444</v>
      </c>
      <c r="AI75">
        <v>45797</v>
      </c>
      <c r="AJ75">
        <v>7034.5</v>
      </c>
      <c r="AK75">
        <v>38</v>
      </c>
      <c r="AL75">
        <v>7344</v>
      </c>
      <c r="AM75">
        <v>0.80655172413793108</v>
      </c>
      <c r="AN75" t="s">
        <v>67</v>
      </c>
      <c r="AO75">
        <v>4472.9970000000003</v>
      </c>
      <c r="AP75" t="s">
        <v>483</v>
      </c>
      <c r="AQ75" t="s">
        <v>118</v>
      </c>
      <c r="AR75" t="s">
        <v>119</v>
      </c>
      <c r="AS75" t="s">
        <v>118</v>
      </c>
      <c r="AT75" t="s">
        <v>119</v>
      </c>
      <c r="AU75" t="s">
        <v>192</v>
      </c>
      <c r="AV75" t="s">
        <v>281</v>
      </c>
      <c r="AW75" t="s">
        <v>67</v>
      </c>
      <c r="AX75">
        <v>2800</v>
      </c>
      <c r="AY75" t="s">
        <v>358</v>
      </c>
      <c r="AZ75">
        <v>5</v>
      </c>
      <c r="BA75" t="s">
        <v>484</v>
      </c>
      <c r="BB75">
        <v>1</v>
      </c>
      <c r="BC75">
        <v>1</v>
      </c>
      <c r="BE75" t="s">
        <v>70</v>
      </c>
      <c r="BF75">
        <v>1</v>
      </c>
      <c r="BG75" t="s">
        <v>285</v>
      </c>
      <c r="BI75" t="s">
        <v>118</v>
      </c>
      <c r="BJ75" t="s">
        <v>281</v>
      </c>
      <c r="BK75" t="s">
        <v>67</v>
      </c>
      <c r="BL75">
        <v>0.80655172413793108</v>
      </c>
      <c r="BM75">
        <v>2800</v>
      </c>
      <c r="BN75" t="s">
        <v>119</v>
      </c>
      <c r="BO75" t="s">
        <v>192</v>
      </c>
      <c r="BP75">
        <v>1</v>
      </c>
      <c r="BQ75">
        <v>4472.9970000000003</v>
      </c>
      <c r="BR75">
        <v>4.3353750781592121E-2</v>
      </c>
      <c r="BS75">
        <v>0.31854073719301029</v>
      </c>
      <c r="BT75">
        <v>0.20813785477611541</v>
      </c>
      <c r="BU75">
        <v>18.033000000000001</v>
      </c>
      <c r="BV75">
        <v>0</v>
      </c>
      <c r="BW75">
        <v>4.247711321961539</v>
      </c>
      <c r="BX75">
        <v>38</v>
      </c>
      <c r="BY75">
        <v>0</v>
      </c>
      <c r="BZ75">
        <v>190</v>
      </c>
    </row>
    <row r="76" spans="1:78" ht="16.5">
      <c r="A76" s="105" t="str">
        <f t="shared" si="19"/>
        <v>영종운수</v>
      </c>
      <c r="B76" s="106" t="str">
        <f t="shared" si="20"/>
        <v>한송민</v>
      </c>
      <c r="C76" s="107" t="str">
        <f t="shared" si="21"/>
        <v>F</v>
      </c>
      <c r="D76" s="108">
        <f t="shared" si="22"/>
        <v>0.77037037037037037</v>
      </c>
      <c r="E76" s="109">
        <f t="shared" si="23"/>
        <v>7074</v>
      </c>
      <c r="F76" s="110" t="str">
        <f t="shared" si="24"/>
        <v>202</v>
      </c>
      <c r="G76" s="111" t="str">
        <f t="shared" si="25"/>
        <v>70바2311</v>
      </c>
      <c r="H76" s="112">
        <f t="shared" si="26"/>
        <v>1</v>
      </c>
      <c r="I76" s="113">
        <f t="shared" si="27"/>
        <v>4059.59</v>
      </c>
      <c r="J76" s="114">
        <f t="shared" si="28"/>
        <v>1.919108936812414E-2</v>
      </c>
      <c r="K76" s="114">
        <f t="shared" si="29"/>
        <v>0.33086313802710099</v>
      </c>
      <c r="L76" s="114">
        <f t="shared" si="30"/>
        <v>0.1544490946130028</v>
      </c>
      <c r="M76" s="115">
        <f t="shared" si="31"/>
        <v>15.358000000000001</v>
      </c>
      <c r="N76" s="116" t="str">
        <f t="shared" si="32"/>
        <v>-</v>
      </c>
      <c r="O76" s="116" t="str">
        <f t="shared" si="33"/>
        <v>-</v>
      </c>
      <c r="P76" s="217">
        <f t="shared" si="34"/>
        <v>22</v>
      </c>
      <c r="Q76" s="218">
        <f t="shared" si="35"/>
        <v>2026</v>
      </c>
      <c r="R76" s="218">
        <f t="shared" si="36"/>
        <v>534</v>
      </c>
      <c r="T76">
        <v>526</v>
      </c>
      <c r="U76">
        <v>7074</v>
      </c>
      <c r="V76" t="s">
        <v>250</v>
      </c>
      <c r="W76">
        <v>4059.59</v>
      </c>
      <c r="X76">
        <v>1951.309</v>
      </c>
      <c r="Y76">
        <v>2.08</v>
      </c>
      <c r="Z76">
        <v>15.358000000000001</v>
      </c>
      <c r="AA76">
        <v>165.16467299999999</v>
      </c>
      <c r="AB76">
        <v>3.1696900000000001</v>
      </c>
      <c r="AC76">
        <v>54.646901999999997</v>
      </c>
      <c r="AD76" s="1">
        <v>627</v>
      </c>
      <c r="AE76">
        <v>2026</v>
      </c>
      <c r="AF76">
        <v>534</v>
      </c>
      <c r="AG76">
        <v>130</v>
      </c>
      <c r="AH76">
        <v>24.579045000000001</v>
      </c>
      <c r="AI76">
        <v>30145.8</v>
      </c>
      <c r="AJ76">
        <v>5300.2</v>
      </c>
      <c r="AK76">
        <v>22</v>
      </c>
      <c r="AL76">
        <v>10231</v>
      </c>
      <c r="AM76">
        <v>0.77037037037037037</v>
      </c>
      <c r="AN76" t="s">
        <v>70</v>
      </c>
      <c r="AO76">
        <v>4059.59</v>
      </c>
      <c r="AP76" t="s">
        <v>485</v>
      </c>
      <c r="AQ76" t="s">
        <v>118</v>
      </c>
      <c r="AR76" t="s">
        <v>119</v>
      </c>
      <c r="AS76" t="s">
        <v>118</v>
      </c>
      <c r="AT76" t="s">
        <v>119</v>
      </c>
      <c r="AU76" t="s">
        <v>177</v>
      </c>
      <c r="AV76" t="s">
        <v>250</v>
      </c>
      <c r="AW76" t="s">
        <v>70</v>
      </c>
      <c r="AX76">
        <v>7074</v>
      </c>
      <c r="AY76" t="s">
        <v>340</v>
      </c>
      <c r="AZ76">
        <v>4</v>
      </c>
      <c r="BA76" t="s">
        <v>389</v>
      </c>
      <c r="BB76">
        <v>1</v>
      </c>
      <c r="BC76">
        <v>1</v>
      </c>
      <c r="BE76" t="s">
        <v>70</v>
      </c>
      <c r="BF76">
        <v>0</v>
      </c>
      <c r="BG76" t="s">
        <v>257</v>
      </c>
      <c r="BI76" t="s">
        <v>118</v>
      </c>
      <c r="BJ76" t="s">
        <v>250</v>
      </c>
      <c r="BK76" t="s">
        <v>70</v>
      </c>
      <c r="BL76">
        <v>0.77037037037037037</v>
      </c>
      <c r="BM76">
        <v>7074</v>
      </c>
      <c r="BN76" t="s">
        <v>119</v>
      </c>
      <c r="BO76" t="s">
        <v>177</v>
      </c>
      <c r="BP76">
        <v>1</v>
      </c>
      <c r="BQ76">
        <v>4059.59</v>
      </c>
      <c r="BR76">
        <v>1.919108936812414E-2</v>
      </c>
      <c r="BS76">
        <v>0.33086313802710099</v>
      </c>
      <c r="BT76">
        <v>0.1544490946130028</v>
      </c>
      <c r="BU76">
        <v>15.358000000000001</v>
      </c>
      <c r="BV76" t="s">
        <v>338</v>
      </c>
      <c r="BW76" t="s">
        <v>338</v>
      </c>
      <c r="BX76">
        <v>22</v>
      </c>
      <c r="BY76">
        <v>2026</v>
      </c>
      <c r="BZ76">
        <v>534</v>
      </c>
    </row>
    <row r="77" spans="1:78" ht="16.5">
      <c r="A77" s="122" t="str">
        <f t="shared" si="19"/>
        <v>영종운수</v>
      </c>
      <c r="B77" s="123" t="str">
        <f t="shared" si="20"/>
        <v>한형구</v>
      </c>
      <c r="C77" s="124" t="str">
        <f t="shared" si="21"/>
        <v>B</v>
      </c>
      <c r="D77" s="125">
        <f t="shared" si="22"/>
        <v>0.943134942147689</v>
      </c>
      <c r="E77" s="126">
        <f t="shared" si="23"/>
        <v>8483</v>
      </c>
      <c r="F77" s="127" t="str">
        <f t="shared" si="24"/>
        <v>202</v>
      </c>
      <c r="G77" s="128" t="str">
        <f t="shared" si="25"/>
        <v>73아1278</v>
      </c>
      <c r="H77" s="129">
        <f t="shared" si="26"/>
        <v>2</v>
      </c>
      <c r="I77" s="130">
        <f t="shared" si="27"/>
        <v>4519.9160000000002</v>
      </c>
      <c r="J77" s="131">
        <f t="shared" si="28"/>
        <v>1.4070014755892252E-2</v>
      </c>
      <c r="K77" s="131">
        <f t="shared" si="29"/>
        <v>0.29398039184199526</v>
      </c>
      <c r="L77" s="131">
        <f t="shared" si="30"/>
        <v>0.19845501553568695</v>
      </c>
      <c r="M77" s="132">
        <f t="shared" si="31"/>
        <v>14.484</v>
      </c>
      <c r="N77" s="133">
        <f t="shared" si="32"/>
        <v>0</v>
      </c>
      <c r="O77" s="133">
        <f t="shared" si="33"/>
        <v>8.7169761561940522</v>
      </c>
      <c r="P77" s="215">
        <f t="shared" si="34"/>
        <v>5</v>
      </c>
      <c r="Q77" s="216">
        <f t="shared" si="35"/>
        <v>0</v>
      </c>
      <c r="R77" s="216">
        <f t="shared" si="36"/>
        <v>394</v>
      </c>
      <c r="T77">
        <v>526</v>
      </c>
      <c r="U77">
        <v>8483</v>
      </c>
      <c r="V77" t="s">
        <v>256</v>
      </c>
      <c r="W77">
        <v>4519.9160000000002</v>
      </c>
      <c r="X77">
        <v>1652.7170000000001</v>
      </c>
      <c r="Y77">
        <v>2.7349999999999999</v>
      </c>
      <c r="Z77">
        <v>14.484</v>
      </c>
      <c r="AA77">
        <v>176.358024</v>
      </c>
      <c r="AB77">
        <v>2.48136</v>
      </c>
      <c r="AC77">
        <v>51.845801000000002</v>
      </c>
      <c r="AD77" s="1">
        <v>897</v>
      </c>
      <c r="AE77">
        <v>0</v>
      </c>
      <c r="AF77">
        <v>394</v>
      </c>
      <c r="AG77">
        <v>101</v>
      </c>
      <c r="AH77">
        <v>25.629204999999999</v>
      </c>
      <c r="AI77">
        <v>53522.5</v>
      </c>
      <c r="AJ77">
        <v>5370.9</v>
      </c>
      <c r="AK77">
        <v>5</v>
      </c>
      <c r="AL77">
        <v>272</v>
      </c>
      <c r="AM77">
        <v>0.943134942147689</v>
      </c>
      <c r="AN77" t="s">
        <v>68</v>
      </c>
      <c r="AO77">
        <v>4386.4690000000001</v>
      </c>
      <c r="AP77" t="s">
        <v>486</v>
      </c>
      <c r="AQ77" t="s">
        <v>118</v>
      </c>
      <c r="AR77" t="s">
        <v>119</v>
      </c>
      <c r="AS77" t="s">
        <v>118</v>
      </c>
      <c r="AT77" t="s">
        <v>119</v>
      </c>
      <c r="AU77" t="s">
        <v>190</v>
      </c>
      <c r="AV77" t="s">
        <v>256</v>
      </c>
      <c r="AW77" t="s">
        <v>68</v>
      </c>
      <c r="AX77">
        <v>8483</v>
      </c>
      <c r="AY77" t="s">
        <v>334</v>
      </c>
      <c r="AZ77">
        <v>3</v>
      </c>
      <c r="BA77" t="s">
        <v>265</v>
      </c>
      <c r="BB77">
        <v>2</v>
      </c>
      <c r="BC77">
        <v>1</v>
      </c>
      <c r="BE77" t="s">
        <v>68</v>
      </c>
      <c r="BF77">
        <v>0</v>
      </c>
      <c r="BG77" t="s">
        <v>257</v>
      </c>
      <c r="BI77" t="s">
        <v>118</v>
      </c>
      <c r="BJ77" t="s">
        <v>256</v>
      </c>
      <c r="BK77" t="s">
        <v>68</v>
      </c>
      <c r="BL77">
        <v>0.943134942147689</v>
      </c>
      <c r="BM77">
        <v>8483</v>
      </c>
      <c r="BN77" t="s">
        <v>119</v>
      </c>
      <c r="BO77" t="s">
        <v>190</v>
      </c>
      <c r="BP77">
        <v>2</v>
      </c>
      <c r="BQ77">
        <v>4519.9160000000002</v>
      </c>
      <c r="BR77">
        <v>1.4070014755892252E-2</v>
      </c>
      <c r="BS77">
        <v>0.29398039184199526</v>
      </c>
      <c r="BT77">
        <v>0.19845501553568695</v>
      </c>
      <c r="BU77">
        <v>14.484</v>
      </c>
      <c r="BV77">
        <v>0</v>
      </c>
      <c r="BW77">
        <v>8.7169761561940522</v>
      </c>
      <c r="BX77">
        <v>5</v>
      </c>
      <c r="BY77">
        <v>0</v>
      </c>
      <c r="BZ77">
        <v>394</v>
      </c>
    </row>
    <row r="78" spans="1:78" ht="16.5">
      <c r="A78" s="105" t="str">
        <f t="shared" si="19"/>
        <v>영종운수</v>
      </c>
      <c r="B78" s="106" t="str">
        <f t="shared" si="20"/>
        <v>허지선</v>
      </c>
      <c r="C78" s="107" t="str">
        <f t="shared" si="21"/>
        <v>C</v>
      </c>
      <c r="D78" s="108">
        <f t="shared" si="22"/>
        <v>0.88896551724137929</v>
      </c>
      <c r="E78" s="109">
        <f t="shared" si="23"/>
        <v>124</v>
      </c>
      <c r="F78" s="110" t="str">
        <f t="shared" si="24"/>
        <v>202</v>
      </c>
      <c r="G78" s="111" t="str">
        <f t="shared" si="25"/>
        <v>73아1281</v>
      </c>
      <c r="H78" s="112">
        <f t="shared" si="26"/>
        <v>1</v>
      </c>
      <c r="I78" s="113">
        <f t="shared" si="27"/>
        <v>4657.1880000000001</v>
      </c>
      <c r="J78" s="114">
        <f t="shared" si="28"/>
        <v>1.0214629486608383E-2</v>
      </c>
      <c r="K78" s="114">
        <f t="shared" si="29"/>
        <v>0.26615748391994237</v>
      </c>
      <c r="L78" s="114">
        <f t="shared" si="30"/>
        <v>0.20505936200127631</v>
      </c>
      <c r="M78" s="115">
        <f t="shared" si="31"/>
        <v>14.023999999999999</v>
      </c>
      <c r="N78" s="116">
        <f t="shared" si="32"/>
        <v>0</v>
      </c>
      <c r="O78" s="116">
        <f t="shared" si="33"/>
        <v>4.9600746201355834</v>
      </c>
      <c r="P78" s="217">
        <f t="shared" si="34"/>
        <v>27</v>
      </c>
      <c r="Q78" s="218">
        <f t="shared" si="35"/>
        <v>0</v>
      </c>
      <c r="R78" s="218">
        <f t="shared" si="36"/>
        <v>231</v>
      </c>
      <c r="T78">
        <v>526</v>
      </c>
      <c r="U78">
        <v>124</v>
      </c>
      <c r="V78" t="s">
        <v>251</v>
      </c>
      <c r="W78">
        <v>4657.1880000000001</v>
      </c>
      <c r="X78">
        <v>1806.7439999999999</v>
      </c>
      <c r="Y78">
        <v>2.5779999999999998</v>
      </c>
      <c r="Z78">
        <v>14.023999999999999</v>
      </c>
      <c r="AA78">
        <v>181.708304</v>
      </c>
      <c r="AB78">
        <v>1.8560829999999999</v>
      </c>
      <c r="AC78">
        <v>48.363025</v>
      </c>
      <c r="AD78" s="1">
        <v>955</v>
      </c>
      <c r="AE78">
        <v>0</v>
      </c>
      <c r="AF78">
        <v>231</v>
      </c>
      <c r="AG78">
        <v>107</v>
      </c>
      <c r="AH78">
        <v>25.630022</v>
      </c>
      <c r="AI78">
        <v>28977.5</v>
      </c>
      <c r="AJ78">
        <v>5034.8999999999996</v>
      </c>
      <c r="AK78">
        <v>27</v>
      </c>
      <c r="AL78">
        <v>3597</v>
      </c>
      <c r="AM78">
        <v>0.88896551724137929</v>
      </c>
      <c r="AN78" t="s">
        <v>69</v>
      </c>
      <c r="AO78">
        <v>4657.1880000000001</v>
      </c>
      <c r="AP78" t="s">
        <v>487</v>
      </c>
      <c r="AQ78" t="s">
        <v>118</v>
      </c>
      <c r="AR78" t="s">
        <v>119</v>
      </c>
      <c r="AS78" t="s">
        <v>118</v>
      </c>
      <c r="AT78" t="s">
        <v>119</v>
      </c>
      <c r="AU78" t="s">
        <v>192</v>
      </c>
      <c r="AV78" t="s">
        <v>251</v>
      </c>
      <c r="AW78" t="s">
        <v>69</v>
      </c>
      <c r="AX78">
        <v>124</v>
      </c>
      <c r="AY78" t="s">
        <v>363</v>
      </c>
      <c r="AZ78">
        <v>4</v>
      </c>
      <c r="BA78" t="s">
        <v>382</v>
      </c>
      <c r="BB78">
        <v>1</v>
      </c>
      <c r="BC78">
        <v>1</v>
      </c>
      <c r="BE78" t="s">
        <v>69</v>
      </c>
      <c r="BF78">
        <v>0</v>
      </c>
      <c r="BG78" t="s">
        <v>257</v>
      </c>
      <c r="BI78" t="s">
        <v>118</v>
      </c>
      <c r="BJ78" t="s">
        <v>251</v>
      </c>
      <c r="BK78" t="s">
        <v>69</v>
      </c>
      <c r="BL78">
        <v>0.88896551724137929</v>
      </c>
      <c r="BM78">
        <v>124</v>
      </c>
      <c r="BN78" t="s">
        <v>119</v>
      </c>
      <c r="BO78" t="s">
        <v>192</v>
      </c>
      <c r="BP78">
        <v>1</v>
      </c>
      <c r="BQ78">
        <v>4657.1880000000001</v>
      </c>
      <c r="BR78">
        <v>1.0214629486608383E-2</v>
      </c>
      <c r="BS78">
        <v>0.26615748391994237</v>
      </c>
      <c r="BT78">
        <v>0.20505936200127631</v>
      </c>
      <c r="BU78">
        <v>14.023999999999999</v>
      </c>
      <c r="BV78">
        <v>0</v>
      </c>
      <c r="BW78">
        <v>4.9600746201355834</v>
      </c>
      <c r="BX78">
        <v>27</v>
      </c>
      <c r="BY78">
        <v>0</v>
      </c>
      <c r="BZ78">
        <v>231</v>
      </c>
    </row>
    <row r="79" spans="1:78" ht="16.5">
      <c r="A79" s="122" t="str">
        <f t="shared" si="19"/>
        <v>영종운수</v>
      </c>
      <c r="B79" s="123" t="str">
        <f t="shared" si="20"/>
        <v>황종석</v>
      </c>
      <c r="C79" s="124" t="str">
        <f t="shared" si="21"/>
        <v>A</v>
      </c>
      <c r="D79" s="125">
        <f t="shared" si="22"/>
        <v>0.96992439405226072</v>
      </c>
      <c r="E79" s="126">
        <f t="shared" si="23"/>
        <v>775</v>
      </c>
      <c r="F79" s="127" t="str">
        <f t="shared" si="24"/>
        <v>202</v>
      </c>
      <c r="G79" s="128" t="str">
        <f t="shared" si="25"/>
        <v>70바2514</v>
      </c>
      <c r="H79" s="129">
        <f t="shared" si="26"/>
        <v>9</v>
      </c>
      <c r="I79" s="130">
        <f t="shared" si="27"/>
        <v>3424.4430000000002</v>
      </c>
      <c r="J79" s="131">
        <f t="shared" si="28"/>
        <v>2.3290487155828939E-2</v>
      </c>
      <c r="K79" s="131">
        <f t="shared" si="29"/>
        <v>0.29474591350343254</v>
      </c>
      <c r="L79" s="131">
        <f t="shared" si="30"/>
        <v>0.15681382344515588</v>
      </c>
      <c r="M79" s="132">
        <f t="shared" si="31"/>
        <v>13.73</v>
      </c>
      <c r="N79" s="133">
        <f t="shared" si="32"/>
        <v>0.37962378115214646</v>
      </c>
      <c r="O79" s="133">
        <f t="shared" si="33"/>
        <v>9.4905945288036619</v>
      </c>
      <c r="P79" s="215">
        <f t="shared" si="34"/>
        <v>13</v>
      </c>
      <c r="Q79" s="216">
        <f t="shared" si="35"/>
        <v>13</v>
      </c>
      <c r="R79" s="216">
        <f t="shared" si="36"/>
        <v>325</v>
      </c>
      <c r="T79">
        <v>526</v>
      </c>
      <c r="U79">
        <v>775</v>
      </c>
      <c r="V79" t="s">
        <v>319</v>
      </c>
      <c r="W79">
        <v>3424.4430000000002</v>
      </c>
      <c r="X79">
        <v>1314.8389999999999</v>
      </c>
      <c r="Y79">
        <v>2.6040000000000001</v>
      </c>
      <c r="Z79">
        <v>13.73</v>
      </c>
      <c r="AA79">
        <v>146.66108</v>
      </c>
      <c r="AB79">
        <v>3.4158080000000002</v>
      </c>
      <c r="AC79">
        <v>43.227753999999997</v>
      </c>
      <c r="AD79" s="1">
        <v>537</v>
      </c>
      <c r="AE79">
        <v>13</v>
      </c>
      <c r="AF79">
        <v>325</v>
      </c>
      <c r="AG79">
        <v>100</v>
      </c>
      <c r="AH79">
        <v>23.349364000000001</v>
      </c>
      <c r="AI79">
        <v>26757.4</v>
      </c>
      <c r="AJ79">
        <v>5388.5</v>
      </c>
      <c r="AK79">
        <v>13</v>
      </c>
      <c r="AL79">
        <v>1186</v>
      </c>
      <c r="AM79">
        <v>0.96992439405226072</v>
      </c>
      <c r="AN79" t="s">
        <v>66</v>
      </c>
      <c r="AO79">
        <v>1397.1679999999999</v>
      </c>
      <c r="AP79" t="s">
        <v>488</v>
      </c>
      <c r="AQ79" t="s">
        <v>118</v>
      </c>
      <c r="AR79" t="s">
        <v>119</v>
      </c>
      <c r="AS79" t="s">
        <v>118</v>
      </c>
      <c r="AT79" t="s">
        <v>119</v>
      </c>
      <c r="AU79" t="s">
        <v>178</v>
      </c>
      <c r="AV79" t="s">
        <v>319</v>
      </c>
      <c r="AW79" t="s">
        <v>66</v>
      </c>
      <c r="AX79">
        <v>775</v>
      </c>
      <c r="AY79" t="s">
        <v>357</v>
      </c>
      <c r="AZ79">
        <v>5</v>
      </c>
      <c r="BA79" t="s">
        <v>489</v>
      </c>
      <c r="BB79">
        <v>9</v>
      </c>
      <c r="BC79">
        <v>1</v>
      </c>
      <c r="BE79" t="s">
        <v>67</v>
      </c>
      <c r="BF79">
        <v>3</v>
      </c>
      <c r="BG79" t="s">
        <v>285</v>
      </c>
      <c r="BI79" t="s">
        <v>118</v>
      </c>
      <c r="BJ79" t="s">
        <v>319</v>
      </c>
      <c r="BK79" t="s">
        <v>66</v>
      </c>
      <c r="BL79">
        <v>0.96992439405226072</v>
      </c>
      <c r="BM79">
        <v>775</v>
      </c>
      <c r="BN79" t="s">
        <v>119</v>
      </c>
      <c r="BO79" t="s">
        <v>178</v>
      </c>
      <c r="BP79">
        <v>9</v>
      </c>
      <c r="BQ79">
        <v>3424.4430000000002</v>
      </c>
      <c r="BR79">
        <v>2.3290487155828939E-2</v>
      </c>
      <c r="BS79">
        <v>0.29474591350343254</v>
      </c>
      <c r="BT79">
        <v>0.15681382344515588</v>
      </c>
      <c r="BU79">
        <v>13.73</v>
      </c>
      <c r="BV79">
        <v>0.37962378115214646</v>
      </c>
      <c r="BW79">
        <v>9.4905945288036619</v>
      </c>
      <c r="BX79">
        <v>13</v>
      </c>
      <c r="BY79">
        <v>13</v>
      </c>
      <c r="BZ79">
        <v>325</v>
      </c>
    </row>
  </sheetData>
  <sortState xmlns:xlrd2="http://schemas.microsoft.com/office/spreadsheetml/2017/richdata2" ref="T4:AN79">
    <sortCondition ref="AB4:AB79"/>
    <sortCondition descending="1" ref="AD4:AD79"/>
  </sortState>
  <phoneticPr fontId="3" type="noConversion"/>
  <conditionalFormatting sqref="C5:D7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3" t="s">
        <v>393</v>
      </c>
      <c r="B2" s="244"/>
      <c r="C2" s="245"/>
      <c r="D2" s="246"/>
      <c r="E2" s="243"/>
      <c r="F2" s="247"/>
      <c r="G2" s="243"/>
      <c r="H2" s="243"/>
      <c r="I2" s="243"/>
      <c r="J2" s="243"/>
      <c r="K2" s="248"/>
      <c r="L2" s="248"/>
      <c r="M2" s="248"/>
      <c r="N2" s="248"/>
      <c r="O2" s="248"/>
      <c r="P2" s="248"/>
      <c r="Q2" s="248"/>
      <c r="R2" s="248"/>
    </row>
    <row r="3" spans="1:18" ht="16.5">
      <c r="A3" s="248"/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</row>
    <row r="4" spans="1:18" ht="26.25">
      <c r="A4" s="249" t="s">
        <v>394</v>
      </c>
      <c r="B4" s="250"/>
      <c r="C4" s="251"/>
      <c r="D4" s="252"/>
      <c r="E4" s="253"/>
      <c r="F4" s="254"/>
      <c r="G4" s="248"/>
      <c r="H4" s="253"/>
      <c r="I4" s="248"/>
      <c r="J4" s="248"/>
      <c r="K4" s="248"/>
      <c r="L4" s="248"/>
      <c r="M4" s="248"/>
      <c r="N4" s="248"/>
      <c r="O4" s="248"/>
      <c r="P4" s="248"/>
      <c r="Q4" s="248"/>
      <c r="R4" s="248"/>
    </row>
    <row r="5" spans="1:18" ht="26.25">
      <c r="A5" s="255"/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</row>
    <row r="6" spans="1:18" ht="17.25">
      <c r="A6" s="256" t="s">
        <v>395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</row>
    <row r="7" spans="1:18" ht="17.25">
      <c r="A7" s="256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</row>
    <row r="8" spans="1:18" ht="17.25">
      <c r="A8" s="257" t="s">
        <v>168</v>
      </c>
      <c r="B8" s="258"/>
      <c r="C8" s="258"/>
      <c r="D8" s="258"/>
      <c r="E8" s="258"/>
      <c r="F8" s="258"/>
      <c r="G8" s="258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</row>
    <row r="9" spans="1:18" ht="16.5">
      <c r="A9" s="258"/>
      <c r="B9" s="258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</row>
    <row r="10" spans="1:18" ht="16.5">
      <c r="A10" s="258" t="s">
        <v>396</v>
      </c>
      <c r="B10" s="258"/>
      <c r="C10" s="258"/>
      <c r="D10" s="258"/>
      <c r="E10" s="258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</row>
    <row r="11" spans="1:18" ht="16.5">
      <c r="A11" s="258"/>
      <c r="B11" s="258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</row>
    <row r="12" spans="1:18" ht="16.5">
      <c r="A12" s="248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</row>
    <row r="13" spans="1:18" ht="37.5" customHeight="1">
      <c r="A13" s="223" t="s">
        <v>0</v>
      </c>
      <c r="B13" s="224" t="s">
        <v>74</v>
      </c>
      <c r="C13" s="225" t="s">
        <v>65</v>
      </c>
      <c r="D13" s="225" t="s">
        <v>158</v>
      </c>
      <c r="E13" s="226" t="s">
        <v>144</v>
      </c>
      <c r="F13" s="224" t="s">
        <v>149</v>
      </c>
      <c r="G13" s="226" t="s">
        <v>147</v>
      </c>
      <c r="H13" s="226" t="s">
        <v>151</v>
      </c>
      <c r="I13" s="227" t="s">
        <v>153</v>
      </c>
      <c r="J13" s="226" t="s">
        <v>11</v>
      </c>
      <c r="K13" s="226" t="s">
        <v>12</v>
      </c>
      <c r="L13" s="226" t="s">
        <v>13</v>
      </c>
      <c r="M13" s="226" t="s">
        <v>106</v>
      </c>
      <c r="N13" s="226" t="s">
        <v>6</v>
      </c>
      <c r="O13" s="226" t="s">
        <v>7</v>
      </c>
      <c r="P13" s="226" t="s">
        <v>162</v>
      </c>
      <c r="Q13" s="228" t="s">
        <v>164</v>
      </c>
      <c r="R13" s="228" t="s">
        <v>165</v>
      </c>
    </row>
    <row r="14" spans="1:18" ht="16.5">
      <c r="A14" s="229" t="s">
        <v>118</v>
      </c>
      <c r="B14" s="230" t="s">
        <v>308</v>
      </c>
      <c r="C14" s="231" t="s">
        <v>67</v>
      </c>
      <c r="D14" s="232">
        <v>0.81165236195473656</v>
      </c>
      <c r="E14" s="233">
        <v>2185</v>
      </c>
      <c r="F14" s="234" t="s">
        <v>120</v>
      </c>
      <c r="G14" s="259" t="s">
        <v>198</v>
      </c>
      <c r="H14" s="235">
        <v>14</v>
      </c>
      <c r="I14" s="236">
        <v>3172.2980000000002</v>
      </c>
      <c r="J14" s="237">
        <v>3.4214642110513428E-2</v>
      </c>
      <c r="K14" s="237">
        <v>0.2857552455529514</v>
      </c>
      <c r="L14" s="237">
        <v>0.14500529269318332</v>
      </c>
      <c r="M14" s="238">
        <v>16.242999999999999</v>
      </c>
      <c r="N14" s="239">
        <v>0.37827467659091291</v>
      </c>
      <c r="O14" s="239">
        <v>20.773584322784302</v>
      </c>
      <c r="P14" s="240">
        <v>20</v>
      </c>
      <c r="Q14" s="241">
        <v>12</v>
      </c>
      <c r="R14" s="241">
        <v>659</v>
      </c>
    </row>
    <row r="15" spans="1:18" ht="16.5">
      <c r="A15" s="229" t="s">
        <v>118</v>
      </c>
      <c r="B15" s="230" t="s">
        <v>275</v>
      </c>
      <c r="C15" s="231" t="s">
        <v>70</v>
      </c>
      <c r="D15" s="232">
        <v>0.77832309829172608</v>
      </c>
      <c r="E15" s="233">
        <v>277</v>
      </c>
      <c r="F15" s="234" t="s">
        <v>119</v>
      </c>
      <c r="G15" s="259" t="s">
        <v>177</v>
      </c>
      <c r="H15" s="235">
        <v>2</v>
      </c>
      <c r="I15" s="236">
        <v>3979.3290000000002</v>
      </c>
      <c r="J15" s="237">
        <v>1.5703857129427033E-2</v>
      </c>
      <c r="K15" s="237">
        <v>0.31659047275088725</v>
      </c>
      <c r="L15" s="237">
        <v>0.20229541211596225</v>
      </c>
      <c r="M15" s="238">
        <v>13.951000000000001</v>
      </c>
      <c r="N15" s="239">
        <v>0</v>
      </c>
      <c r="O15" s="239">
        <v>7.1806145501344982</v>
      </c>
      <c r="P15" s="240">
        <v>7</v>
      </c>
      <c r="Q15" s="241">
        <v>2527</v>
      </c>
      <c r="R15" s="241">
        <v>670</v>
      </c>
    </row>
    <row r="16" spans="1:18" ht="16.5">
      <c r="A16" s="229" t="s">
        <v>118</v>
      </c>
      <c r="B16" s="230" t="s">
        <v>277</v>
      </c>
      <c r="C16" s="231" t="s">
        <v>70</v>
      </c>
      <c r="D16" s="232">
        <v>0.76748875861626109</v>
      </c>
      <c r="E16" s="233">
        <v>8658</v>
      </c>
      <c r="F16" s="234" t="s">
        <v>120</v>
      </c>
      <c r="G16" s="259" t="s">
        <v>202</v>
      </c>
      <c r="H16" s="235">
        <v>6</v>
      </c>
      <c r="I16" s="236">
        <v>1463.3009999999999</v>
      </c>
      <c r="J16" s="237">
        <v>2.3548087154818154E-2</v>
      </c>
      <c r="K16" s="237">
        <v>0.32341246975350629</v>
      </c>
      <c r="L16" s="237">
        <v>0.17426353156322588</v>
      </c>
      <c r="M16" s="238">
        <v>16.844000000000001</v>
      </c>
      <c r="N16" s="239">
        <v>0.20501591948614811</v>
      </c>
      <c r="O16" s="239">
        <v>17.426353156322588</v>
      </c>
      <c r="P16" s="240">
        <v>8</v>
      </c>
      <c r="Q16" s="241">
        <v>3</v>
      </c>
      <c r="R16" s="241">
        <v>255</v>
      </c>
    </row>
    <row r="17" spans="1:18" ht="16.5">
      <c r="A17" s="229" t="s">
        <v>118</v>
      </c>
      <c r="B17" s="230" t="s">
        <v>309</v>
      </c>
      <c r="C17" s="231" t="s">
        <v>70</v>
      </c>
      <c r="D17" s="232">
        <v>0.77236866364484269</v>
      </c>
      <c r="E17" s="233">
        <v>6800</v>
      </c>
      <c r="F17" s="234" t="s">
        <v>119</v>
      </c>
      <c r="G17" s="259" t="s">
        <v>184</v>
      </c>
      <c r="H17" s="235">
        <v>12</v>
      </c>
      <c r="I17" s="236">
        <v>3990.2589999999996</v>
      </c>
      <c r="J17" s="237">
        <v>4.0185605987341028E-2</v>
      </c>
      <c r="K17" s="237">
        <v>0.32344700895113637</v>
      </c>
      <c r="L17" s="237">
        <v>0.14109359818497996</v>
      </c>
      <c r="M17" s="238">
        <v>19.664999999999999</v>
      </c>
      <c r="N17" s="239">
        <v>0.22873945403895263</v>
      </c>
      <c r="O17" s="239">
        <v>21.501508679661548</v>
      </c>
      <c r="P17" s="240">
        <v>53</v>
      </c>
      <c r="Q17" s="241">
        <v>357</v>
      </c>
      <c r="R17" s="241">
        <v>857</v>
      </c>
    </row>
    <row r="18" spans="1:18" ht="16.5">
      <c r="A18" s="229" t="s">
        <v>118</v>
      </c>
      <c r="B18" s="230" t="s">
        <v>255</v>
      </c>
      <c r="C18" s="231" t="s">
        <v>67</v>
      </c>
      <c r="D18" s="232">
        <v>0.82345523165365087</v>
      </c>
      <c r="E18" s="233">
        <v>5504</v>
      </c>
      <c r="F18" s="234" t="s">
        <v>120</v>
      </c>
      <c r="G18" s="259" t="s">
        <v>194</v>
      </c>
      <c r="H18" s="235">
        <v>5</v>
      </c>
      <c r="I18" s="236">
        <v>2939.9569999999999</v>
      </c>
      <c r="J18" s="237">
        <v>1.480955475674875E-2</v>
      </c>
      <c r="K18" s="237">
        <v>0.27894184464291116</v>
      </c>
      <c r="L18" s="237">
        <v>6.2585949386334563E-2</v>
      </c>
      <c r="M18" s="238">
        <v>14.833</v>
      </c>
      <c r="N18" s="239">
        <v>3.4014102927355738E-2</v>
      </c>
      <c r="O18" s="239">
        <v>5.1021154391033612</v>
      </c>
      <c r="P18" s="240">
        <v>9</v>
      </c>
      <c r="Q18" s="241">
        <v>1</v>
      </c>
      <c r="R18" s="241">
        <v>150</v>
      </c>
    </row>
    <row r="19" spans="1:18" ht="16.5">
      <c r="A19" s="229" t="s">
        <v>118</v>
      </c>
      <c r="B19" s="230" t="s">
        <v>282</v>
      </c>
      <c r="C19" s="231" t="s">
        <v>70</v>
      </c>
      <c r="D19" s="232">
        <v>0.73766666666666669</v>
      </c>
      <c r="E19" s="233">
        <v>2983</v>
      </c>
      <c r="F19" s="234" t="s">
        <v>119</v>
      </c>
      <c r="G19" s="259" t="s">
        <v>176</v>
      </c>
      <c r="H19" s="235">
        <v>1</v>
      </c>
      <c r="I19" s="236">
        <v>3863.9859999999999</v>
      </c>
      <c r="J19" s="237">
        <v>3.0277031793875791E-2</v>
      </c>
      <c r="K19" s="237">
        <v>0.36210450780403408</v>
      </c>
      <c r="L19" s="237">
        <v>8.98036380048996E-2</v>
      </c>
      <c r="M19" s="238">
        <v>15.564</v>
      </c>
      <c r="N19" s="239" t="s">
        <v>338</v>
      </c>
      <c r="O19" s="239" t="s">
        <v>338</v>
      </c>
      <c r="P19" s="240">
        <v>14</v>
      </c>
      <c r="Q19" s="241">
        <v>4370</v>
      </c>
      <c r="R19" s="241">
        <v>1483</v>
      </c>
    </row>
    <row r="20" spans="1:18" ht="16.5">
      <c r="A20" s="229" t="s">
        <v>118</v>
      </c>
      <c r="B20" s="230" t="s">
        <v>218</v>
      </c>
      <c r="C20" s="231" t="s">
        <v>70</v>
      </c>
      <c r="D20" s="232">
        <v>0.76535714285714285</v>
      </c>
      <c r="E20" s="233">
        <v>2000</v>
      </c>
      <c r="F20" s="234" t="s">
        <v>120</v>
      </c>
      <c r="G20" s="259" t="s">
        <v>196</v>
      </c>
      <c r="H20" s="235">
        <v>1</v>
      </c>
      <c r="I20" s="236">
        <v>3652.16</v>
      </c>
      <c r="J20" s="237">
        <v>2.2010487039111609E-2</v>
      </c>
      <c r="K20" s="237">
        <v>0.29448707403259089</v>
      </c>
      <c r="L20" s="237">
        <v>9.1178918776833442E-2</v>
      </c>
      <c r="M20" s="238">
        <v>14.763999999999999</v>
      </c>
      <c r="N20" s="239">
        <v>2.8202488390431966</v>
      </c>
      <c r="O20" s="239">
        <v>11.144090072724087</v>
      </c>
      <c r="P20" s="240">
        <v>31</v>
      </c>
      <c r="Q20" s="241">
        <v>103</v>
      </c>
      <c r="R20" s="241">
        <v>407</v>
      </c>
    </row>
    <row r="21" spans="1:18" ht="16.5">
      <c r="A21" s="229" t="s">
        <v>118</v>
      </c>
      <c r="B21" s="230" t="s">
        <v>219</v>
      </c>
      <c r="C21" s="231" t="s">
        <v>70</v>
      </c>
      <c r="D21" s="232">
        <v>0.78413793103448282</v>
      </c>
      <c r="E21" s="233">
        <v>8197</v>
      </c>
      <c r="F21" s="234" t="s">
        <v>119</v>
      </c>
      <c r="G21" s="259" t="s">
        <v>191</v>
      </c>
      <c r="H21" s="235">
        <v>1</v>
      </c>
      <c r="I21" s="236">
        <v>4793.335</v>
      </c>
      <c r="J21" s="237">
        <v>1.9243697048083163E-2</v>
      </c>
      <c r="K21" s="237">
        <v>0.32537866284134109</v>
      </c>
      <c r="L21" s="237">
        <v>0.1445757494521038</v>
      </c>
      <c r="M21" s="238">
        <v>17.786999999999999</v>
      </c>
      <c r="N21" s="239">
        <v>0.20862301508240089</v>
      </c>
      <c r="O21" s="239">
        <v>7.510428542966431</v>
      </c>
      <c r="P21" s="240">
        <v>10</v>
      </c>
      <c r="Q21" s="241">
        <v>10</v>
      </c>
      <c r="R21" s="241">
        <v>360</v>
      </c>
    </row>
    <row r="22" spans="1:18" ht="16.5">
      <c r="A22" s="229" t="s">
        <v>118</v>
      </c>
      <c r="B22" s="230" t="s">
        <v>278</v>
      </c>
      <c r="C22" s="231" t="s">
        <v>67</v>
      </c>
      <c r="D22" s="232">
        <v>0.81530060504831303</v>
      </c>
      <c r="E22" s="233">
        <v>2378</v>
      </c>
      <c r="F22" s="234" t="s">
        <v>91</v>
      </c>
      <c r="G22" s="259" t="s">
        <v>236</v>
      </c>
      <c r="H22" s="235">
        <v>3</v>
      </c>
      <c r="I22" s="236">
        <v>2911.5690000000004</v>
      </c>
      <c r="J22" s="237">
        <v>3.8620025400731173E-2</v>
      </c>
      <c r="K22" s="237">
        <v>0.29505147379273949</v>
      </c>
      <c r="L22" s="237">
        <v>0.19494850251169354</v>
      </c>
      <c r="M22" s="238">
        <v>17.829000000000001</v>
      </c>
      <c r="N22" s="239">
        <v>3.4345742793662107E-2</v>
      </c>
      <c r="O22" s="239">
        <v>6.2852709312401656</v>
      </c>
      <c r="P22" s="240">
        <v>15</v>
      </c>
      <c r="Q22" s="241">
        <v>1</v>
      </c>
      <c r="R22" s="241">
        <v>188</v>
      </c>
    </row>
    <row r="23" spans="1:18" ht="16.5">
      <c r="A23" s="229" t="s">
        <v>118</v>
      </c>
      <c r="B23" s="230" t="s">
        <v>225</v>
      </c>
      <c r="C23" s="231" t="s">
        <v>70</v>
      </c>
      <c r="D23" s="232">
        <v>0.79901197714049454</v>
      </c>
      <c r="E23" s="233">
        <v>7205</v>
      </c>
      <c r="F23" s="234" t="s">
        <v>120</v>
      </c>
      <c r="G23" s="259" t="s">
        <v>198</v>
      </c>
      <c r="H23" s="235">
        <v>3</v>
      </c>
      <c r="I23" s="236">
        <v>4741.8579999999993</v>
      </c>
      <c r="J23" s="237">
        <v>3.465946995901778E-2</v>
      </c>
      <c r="K23" s="237">
        <v>0.27696719650551566</v>
      </c>
      <c r="L23" s="237">
        <v>0.13096132359931487</v>
      </c>
      <c r="M23" s="238">
        <v>15.398</v>
      </c>
      <c r="N23" s="239">
        <v>8.4355119870734227E-2</v>
      </c>
      <c r="O23" s="239">
        <v>4.8082418326318512</v>
      </c>
      <c r="P23" s="240">
        <v>51</v>
      </c>
      <c r="Q23" s="241">
        <v>4</v>
      </c>
      <c r="R23" s="241">
        <v>228</v>
      </c>
    </row>
    <row r="24" spans="1:18" ht="16.5">
      <c r="A24" s="229" t="s">
        <v>118</v>
      </c>
      <c r="B24" s="230" t="s">
        <v>226</v>
      </c>
      <c r="C24" s="231" t="s">
        <v>67</v>
      </c>
      <c r="D24" s="232">
        <v>0.83886635081903715</v>
      </c>
      <c r="E24" s="233">
        <v>674</v>
      </c>
      <c r="F24" s="234" t="s">
        <v>119</v>
      </c>
      <c r="G24" s="259" t="s">
        <v>263</v>
      </c>
      <c r="H24" s="235">
        <v>2</v>
      </c>
      <c r="I24" s="236">
        <v>4202.1790000000001</v>
      </c>
      <c r="J24" s="237">
        <v>2.1510944698013911E-2</v>
      </c>
      <c r="K24" s="237">
        <v>0.29530653581857363</v>
      </c>
      <c r="L24" s="237">
        <v>0.18228638047070342</v>
      </c>
      <c r="M24" s="238">
        <v>15.6</v>
      </c>
      <c r="N24" s="239">
        <v>0</v>
      </c>
      <c r="O24" s="239">
        <v>5.9730915793925003</v>
      </c>
      <c r="P24" s="240">
        <v>19</v>
      </c>
      <c r="Q24" s="241">
        <v>0</v>
      </c>
      <c r="R24" s="241">
        <v>251</v>
      </c>
    </row>
    <row r="25" spans="1:18" ht="16.5">
      <c r="A25" s="229" t="s">
        <v>118</v>
      </c>
      <c r="B25" s="230" t="s">
        <v>280</v>
      </c>
      <c r="C25" s="231" t="s">
        <v>67</v>
      </c>
      <c r="D25" s="232">
        <v>0.81108951998352485</v>
      </c>
      <c r="E25" s="233">
        <v>1106</v>
      </c>
      <c r="F25" s="234" t="s">
        <v>120</v>
      </c>
      <c r="G25" s="259" t="s">
        <v>201</v>
      </c>
      <c r="H25" s="235">
        <v>3</v>
      </c>
      <c r="I25" s="236">
        <v>510.82499999999993</v>
      </c>
      <c r="J25" s="237">
        <v>3.3758612773968813E-2</v>
      </c>
      <c r="K25" s="237">
        <v>0.29682590561791183</v>
      </c>
      <c r="L25" s="237">
        <v>0.16052464151128076</v>
      </c>
      <c r="M25" s="238">
        <v>17.088000000000001</v>
      </c>
      <c r="N25" s="239">
        <v>0.19576175794058634</v>
      </c>
      <c r="O25" s="239">
        <v>16.248225909068665</v>
      </c>
      <c r="P25" s="240">
        <v>5</v>
      </c>
      <c r="Q25" s="241">
        <v>1</v>
      </c>
      <c r="R25" s="241">
        <v>83</v>
      </c>
    </row>
    <row r="26" spans="1:18" ht="16.5">
      <c r="A26" s="229" t="s">
        <v>118</v>
      </c>
      <c r="B26" s="230" t="s">
        <v>232</v>
      </c>
      <c r="C26" s="231" t="s">
        <v>67</v>
      </c>
      <c r="D26" s="232">
        <v>0.84825769277044338</v>
      </c>
      <c r="E26" s="233">
        <v>1463</v>
      </c>
      <c r="F26" s="234" t="s">
        <v>119</v>
      </c>
      <c r="G26" s="259" t="s">
        <v>188</v>
      </c>
      <c r="H26" s="235">
        <v>2</v>
      </c>
      <c r="I26" s="236">
        <v>3950.337</v>
      </c>
      <c r="J26" s="237">
        <v>2.8113699134005968E-2</v>
      </c>
      <c r="K26" s="237">
        <v>0.3535073889214837</v>
      </c>
      <c r="L26" s="237">
        <v>0.13239376792410368</v>
      </c>
      <c r="M26" s="238">
        <v>16.896999999999998</v>
      </c>
      <c r="N26" s="239">
        <v>7.5942887910575727E-2</v>
      </c>
      <c r="O26" s="239">
        <v>30.149326500498564</v>
      </c>
      <c r="P26" s="240">
        <v>61</v>
      </c>
      <c r="Q26" s="241">
        <v>3</v>
      </c>
      <c r="R26" s="241">
        <v>1191</v>
      </c>
    </row>
    <row r="27" spans="1:18" ht="16.5">
      <c r="A27" s="229" t="s">
        <v>118</v>
      </c>
      <c r="B27" s="230" t="s">
        <v>171</v>
      </c>
      <c r="C27" s="231" t="s">
        <v>70</v>
      </c>
      <c r="D27" s="232">
        <v>0.79629629629629617</v>
      </c>
      <c r="E27" s="233">
        <v>5170</v>
      </c>
      <c r="F27" s="234" t="s">
        <v>120</v>
      </c>
      <c r="G27" s="259" t="s">
        <v>199</v>
      </c>
      <c r="H27" s="235">
        <v>1</v>
      </c>
      <c r="I27" s="236">
        <v>3771.77</v>
      </c>
      <c r="J27" s="237">
        <v>6.5863003549731139E-2</v>
      </c>
      <c r="K27" s="237">
        <v>0.29875835563139852</v>
      </c>
      <c r="L27" s="237">
        <v>0.10790689782250773</v>
      </c>
      <c r="M27" s="238">
        <v>17.908000000000001</v>
      </c>
      <c r="N27" s="239">
        <v>0</v>
      </c>
      <c r="O27" s="239">
        <v>13.786630680025558</v>
      </c>
      <c r="P27" s="240">
        <v>48</v>
      </c>
      <c r="Q27" s="241">
        <v>0</v>
      </c>
      <c r="R27" s="241">
        <v>520</v>
      </c>
    </row>
    <row r="28" spans="1:18" ht="16.5">
      <c r="A28" s="229" t="s">
        <v>118</v>
      </c>
      <c r="B28" s="230" t="s">
        <v>316</v>
      </c>
      <c r="C28" s="231" t="s">
        <v>67</v>
      </c>
      <c r="D28" s="232">
        <v>0.82656536975746575</v>
      </c>
      <c r="E28" s="233">
        <v>7246</v>
      </c>
      <c r="F28" s="234" t="s">
        <v>120</v>
      </c>
      <c r="G28" s="259" t="s">
        <v>201</v>
      </c>
      <c r="H28" s="235">
        <v>9</v>
      </c>
      <c r="I28" s="236">
        <v>1750.2240000000002</v>
      </c>
      <c r="J28" s="237">
        <v>2.381726262401514E-2</v>
      </c>
      <c r="K28" s="237">
        <v>0.30555352353388415</v>
      </c>
      <c r="L28" s="237">
        <v>0.16569307700042968</v>
      </c>
      <c r="M28" s="238">
        <v>14.565</v>
      </c>
      <c r="N28" s="239">
        <v>0.45146610392491726</v>
      </c>
      <c r="O28" s="239">
        <v>7.1589625050951167</v>
      </c>
      <c r="P28" s="240">
        <v>5</v>
      </c>
      <c r="Q28" s="241">
        <v>341</v>
      </c>
      <c r="R28" s="241">
        <v>242</v>
      </c>
    </row>
    <row r="29" spans="1:18" ht="16.5">
      <c r="A29" s="229" t="s">
        <v>118</v>
      </c>
      <c r="B29" s="230" t="s">
        <v>235</v>
      </c>
      <c r="C29" s="231" t="s">
        <v>67</v>
      </c>
      <c r="D29" s="232">
        <v>0.81482758620689655</v>
      </c>
      <c r="E29" s="233">
        <v>1282</v>
      </c>
      <c r="F29" s="234" t="s">
        <v>120</v>
      </c>
      <c r="G29" s="259" t="s">
        <v>202</v>
      </c>
      <c r="H29" s="235">
        <v>1</v>
      </c>
      <c r="I29" s="236">
        <v>3382.7849999999999</v>
      </c>
      <c r="J29" s="237">
        <v>1.1940412916294987E-2</v>
      </c>
      <c r="K29" s="237">
        <v>0.29604847598516876</v>
      </c>
      <c r="L29" s="237">
        <v>0.25127225052730223</v>
      </c>
      <c r="M29" s="238">
        <v>12.717000000000001</v>
      </c>
      <c r="N29" s="239">
        <v>5.9122882477012285E-2</v>
      </c>
      <c r="O29" s="239">
        <v>20.693008866954301</v>
      </c>
      <c r="P29" s="240">
        <v>13</v>
      </c>
      <c r="Q29" s="241">
        <v>2</v>
      </c>
      <c r="R29" s="241">
        <v>700</v>
      </c>
    </row>
    <row r="30" spans="1:18" ht="16.5">
      <c r="A30" s="229" t="s">
        <v>118</v>
      </c>
      <c r="B30" s="230" t="s">
        <v>237</v>
      </c>
      <c r="C30" s="231" t="s">
        <v>70</v>
      </c>
      <c r="D30" s="232">
        <v>0.74703703703703694</v>
      </c>
      <c r="E30" s="233">
        <v>9119</v>
      </c>
      <c r="F30" s="234" t="s">
        <v>120</v>
      </c>
      <c r="G30" s="259" t="s">
        <v>199</v>
      </c>
      <c r="H30" s="235">
        <v>1</v>
      </c>
      <c r="I30" s="236">
        <v>3263.5709999999999</v>
      </c>
      <c r="J30" s="237">
        <v>3.3444059330938428E-2</v>
      </c>
      <c r="K30" s="237">
        <v>0.29613986100444534</v>
      </c>
      <c r="L30" s="237">
        <v>9.6520038938941427E-2</v>
      </c>
      <c r="M30" s="238">
        <v>19.408000000000001</v>
      </c>
      <c r="N30" s="239">
        <v>0.12256512881135419</v>
      </c>
      <c r="O30" s="239">
        <v>30.947695024866935</v>
      </c>
      <c r="P30" s="240">
        <v>21</v>
      </c>
      <c r="Q30" s="241">
        <v>4</v>
      </c>
      <c r="R30" s="241">
        <v>1010</v>
      </c>
    </row>
    <row r="31" spans="1:18" ht="16.5">
      <c r="A31" s="229" t="s">
        <v>118</v>
      </c>
      <c r="B31" s="230" t="s">
        <v>241</v>
      </c>
      <c r="C31" s="231" t="s">
        <v>67</v>
      </c>
      <c r="D31" s="232">
        <v>0.84766666666666668</v>
      </c>
      <c r="E31" s="233">
        <v>7080</v>
      </c>
      <c r="F31" s="234" t="s">
        <v>119</v>
      </c>
      <c r="G31" s="259" t="s">
        <v>173</v>
      </c>
      <c r="H31" s="235">
        <v>1</v>
      </c>
      <c r="I31" s="236">
        <v>3685.9479999999999</v>
      </c>
      <c r="J31" s="237">
        <v>4.6313326070475877E-2</v>
      </c>
      <c r="K31" s="237">
        <v>0.3352698804486422</v>
      </c>
      <c r="L31" s="237">
        <v>0.1855696282204741</v>
      </c>
      <c r="M31" s="238">
        <v>14.808999999999999</v>
      </c>
      <c r="N31" s="239">
        <v>1.5192835058986183</v>
      </c>
      <c r="O31" s="239">
        <v>6.5383450878851255</v>
      </c>
      <c r="P31" s="240">
        <v>42</v>
      </c>
      <c r="Q31" s="241">
        <v>56</v>
      </c>
      <c r="R31" s="241">
        <v>241</v>
      </c>
    </row>
    <row r="32" spans="1:18" ht="16.5">
      <c r="A32" s="229" t="s">
        <v>118</v>
      </c>
      <c r="B32" s="230" t="s">
        <v>243</v>
      </c>
      <c r="C32" s="231" t="s">
        <v>67</v>
      </c>
      <c r="D32" s="232">
        <v>0.82925925925925914</v>
      </c>
      <c r="E32" s="233">
        <v>9232</v>
      </c>
      <c r="F32" s="234" t="s">
        <v>120</v>
      </c>
      <c r="G32" s="259" t="s">
        <v>200</v>
      </c>
      <c r="H32" s="235">
        <v>1</v>
      </c>
      <c r="I32" s="236">
        <v>3836.0279999999998</v>
      </c>
      <c r="J32" s="237">
        <v>3.1990405805006547E-2</v>
      </c>
      <c r="K32" s="237">
        <v>0.28845464280589445</v>
      </c>
      <c r="L32" s="237">
        <v>0.17804875251171265</v>
      </c>
      <c r="M32" s="238">
        <v>12.425000000000001</v>
      </c>
      <c r="N32" s="239">
        <v>0</v>
      </c>
      <c r="O32" s="239">
        <v>2.4765199836914644</v>
      </c>
      <c r="P32" s="240">
        <v>51</v>
      </c>
      <c r="Q32" s="241">
        <v>0</v>
      </c>
      <c r="R32" s="241">
        <v>95</v>
      </c>
    </row>
    <row r="33" spans="1:18" ht="16.5">
      <c r="A33" s="229" t="s">
        <v>118</v>
      </c>
      <c r="B33" s="230" t="s">
        <v>392</v>
      </c>
      <c r="C33" s="231" t="s">
        <v>67</v>
      </c>
      <c r="D33" s="232">
        <v>0.83687499999999992</v>
      </c>
      <c r="E33" s="233">
        <v>2499</v>
      </c>
      <c r="F33" s="234" t="s">
        <v>123</v>
      </c>
      <c r="G33" s="259" t="s">
        <v>206</v>
      </c>
      <c r="H33" s="235">
        <v>1</v>
      </c>
      <c r="I33" s="236">
        <v>3211.2150000000001</v>
      </c>
      <c r="J33" s="237">
        <v>1.0814896287682389E-2</v>
      </c>
      <c r="K33" s="237">
        <v>0.40100184755782098</v>
      </c>
      <c r="L33" s="237">
        <v>0.18982547747106931</v>
      </c>
      <c r="M33" s="238">
        <v>10.407999999999999</v>
      </c>
      <c r="N33" s="239">
        <v>9.34225830409985E-2</v>
      </c>
      <c r="O33" s="239">
        <v>18.840220913268031</v>
      </c>
      <c r="P33" s="240">
        <v>78</v>
      </c>
      <c r="Q33" s="241">
        <v>3</v>
      </c>
      <c r="R33" s="241">
        <v>616</v>
      </c>
    </row>
    <row r="34" spans="1:18" ht="16.5">
      <c r="A34" s="229" t="s">
        <v>118</v>
      </c>
      <c r="B34" s="230" t="s">
        <v>284</v>
      </c>
      <c r="C34" s="231" t="s">
        <v>67</v>
      </c>
      <c r="D34" s="232">
        <v>0.82141045436970939</v>
      </c>
      <c r="E34" s="233">
        <v>416</v>
      </c>
      <c r="F34" s="234" t="s">
        <v>119</v>
      </c>
      <c r="G34" s="259" t="s">
        <v>191</v>
      </c>
      <c r="H34" s="235">
        <v>11</v>
      </c>
      <c r="I34" s="236">
        <v>2924.8449999999998</v>
      </c>
      <c r="J34" s="237">
        <v>1.8562820643745089E-2</v>
      </c>
      <c r="K34" s="237">
        <v>0.34261200891225335</v>
      </c>
      <c r="L34" s="237">
        <v>0.21847311566937735</v>
      </c>
      <c r="M34" s="238">
        <v>17.777999999999999</v>
      </c>
      <c r="N34" s="239">
        <v>0.36703376160056084</v>
      </c>
      <c r="O34" s="239">
        <v>19.783119750270227</v>
      </c>
      <c r="P34" s="240">
        <v>13</v>
      </c>
      <c r="Q34" s="241">
        <v>231</v>
      </c>
      <c r="R34" s="241">
        <v>598</v>
      </c>
    </row>
    <row r="35" spans="1:18" ht="16.5">
      <c r="A35" s="229" t="s">
        <v>118</v>
      </c>
      <c r="B35" s="230" t="s">
        <v>249</v>
      </c>
      <c r="C35" s="231" t="s">
        <v>70</v>
      </c>
      <c r="D35" s="232">
        <v>0.79428571428571437</v>
      </c>
      <c r="E35" s="233">
        <v>949</v>
      </c>
      <c r="F35" s="234" t="s">
        <v>120</v>
      </c>
      <c r="G35" s="259" t="s">
        <v>196</v>
      </c>
      <c r="H35" s="235">
        <v>1</v>
      </c>
      <c r="I35" s="236">
        <v>3453.7150000000001</v>
      </c>
      <c r="J35" s="237">
        <v>2.7608981506340381E-2</v>
      </c>
      <c r="K35" s="237">
        <v>0.30492034725987854</v>
      </c>
      <c r="L35" s="237">
        <v>0.16098606862465489</v>
      </c>
      <c r="M35" s="238">
        <v>13.952999999999999</v>
      </c>
      <c r="N35" s="239">
        <v>2.7796155733753363</v>
      </c>
      <c r="O35" s="239">
        <v>12.016046489070463</v>
      </c>
      <c r="P35" s="240">
        <v>27</v>
      </c>
      <c r="Q35" s="241">
        <v>96</v>
      </c>
      <c r="R35" s="241">
        <v>415</v>
      </c>
    </row>
    <row r="36" spans="1:18" ht="16.5">
      <c r="A36" s="229" t="s">
        <v>118</v>
      </c>
      <c r="B36" s="230" t="s">
        <v>281</v>
      </c>
      <c r="C36" s="231" t="s">
        <v>67</v>
      </c>
      <c r="D36" s="232">
        <v>0.80655172413793108</v>
      </c>
      <c r="E36" s="233">
        <v>2800</v>
      </c>
      <c r="F36" s="234" t="s">
        <v>119</v>
      </c>
      <c r="G36" s="259" t="s">
        <v>192</v>
      </c>
      <c r="H36" s="235">
        <v>1</v>
      </c>
      <c r="I36" s="236">
        <v>4472.9970000000003</v>
      </c>
      <c r="J36" s="237">
        <v>4.3353750781592121E-2</v>
      </c>
      <c r="K36" s="237">
        <v>0.31854073719301029</v>
      </c>
      <c r="L36" s="237">
        <v>0.20813785477611541</v>
      </c>
      <c r="M36" s="238">
        <v>18.033000000000001</v>
      </c>
      <c r="N36" s="239">
        <v>0</v>
      </c>
      <c r="O36" s="239">
        <v>4.247711321961539</v>
      </c>
      <c r="P36" s="240">
        <v>38</v>
      </c>
      <c r="Q36" s="241">
        <v>0</v>
      </c>
      <c r="R36" s="241">
        <v>190</v>
      </c>
    </row>
    <row r="37" spans="1:18" ht="16.5">
      <c r="A37" s="229" t="s">
        <v>118</v>
      </c>
      <c r="B37" s="230" t="s">
        <v>250</v>
      </c>
      <c r="C37" s="231" t="s">
        <v>70</v>
      </c>
      <c r="D37" s="232">
        <v>0.77037037037037037</v>
      </c>
      <c r="E37" s="233">
        <v>7074</v>
      </c>
      <c r="F37" s="234" t="s">
        <v>119</v>
      </c>
      <c r="G37" s="259" t="s">
        <v>177</v>
      </c>
      <c r="H37" s="235">
        <v>1</v>
      </c>
      <c r="I37" s="236">
        <v>4059.59</v>
      </c>
      <c r="J37" s="237">
        <v>1.919108936812414E-2</v>
      </c>
      <c r="K37" s="237">
        <v>0.33086313802710099</v>
      </c>
      <c r="L37" s="237">
        <v>0.1544490946130028</v>
      </c>
      <c r="M37" s="238">
        <v>15.358000000000001</v>
      </c>
      <c r="N37" s="239" t="s">
        <v>338</v>
      </c>
      <c r="O37" s="239" t="s">
        <v>338</v>
      </c>
      <c r="P37" s="240">
        <v>22</v>
      </c>
      <c r="Q37" s="241">
        <v>2026</v>
      </c>
      <c r="R37" s="241">
        <v>534</v>
      </c>
    </row>
  </sheetData>
  <phoneticPr fontId="3" type="noConversion"/>
  <conditionalFormatting sqref="C14:D3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2025-01-03T00:33:05Z</dcterms:modified>
</cp:coreProperties>
</file>