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2월\"/>
    </mc:Choice>
  </mc:AlternateContent>
  <xr:revisionPtr revIDLastSave="0" documentId="13_ncr:1_{19BBFB6B-7540-4024-BC08-373660C9E93C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69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6" hidden="1">'D,F등급 명단'!$A$13:$R$68</definedName>
    <definedName name="_xlnm._FilterDatabase" localSheetId="4" hidden="1">운전자별!$A$4:$BR$87</definedName>
    <definedName name="_xlnm._FilterDatabase" localSheetId="3" hidden="1">차량별!$A$4:$AY$4</definedName>
    <definedName name="_xlnm.Print_Area" localSheetId="4">운전자별!$A$1:$R$91</definedName>
    <definedName name="_xlnm.Print_Area" localSheetId="1">종합!$A$1:$L$128</definedName>
    <definedName name="_xlnm.Print_Area" localSheetId="3">차량별!$A$1:$T$37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7" l="1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5" i="7"/>
  <c r="J30" i="69"/>
  <c r="K30" i="69"/>
  <c r="J10" i="69"/>
  <c r="J34" i="69" s="1"/>
  <c r="E57" i="69" a="1"/>
  <c r="G57" i="69" a="1"/>
  <c r="J57" i="69" a="1"/>
  <c r="F57" i="69" a="1"/>
  <c r="D57" i="69" a="1"/>
  <c r="H57" i="69" a="1"/>
  <c r="E57" i="69" l="1"/>
  <c r="G57" i="69"/>
  <c r="F57" i="69"/>
  <c r="D57" i="69"/>
  <c r="H57" i="69"/>
  <c r="J57" i="69"/>
  <c r="E30" i="69"/>
  <c r="B118" i="69"/>
  <c r="B119" i="69"/>
  <c r="B120" i="69"/>
  <c r="D120" i="69" s="1"/>
  <c r="D30" i="69"/>
  <c r="I57" i="69" a="1"/>
  <c r="J119" i="69" l="1"/>
  <c r="H119" i="69"/>
  <c r="I57" i="69"/>
  <c r="F30" i="69"/>
  <c r="J118" i="69" l="1"/>
  <c r="D118" i="69"/>
  <c r="E118" i="69"/>
  <c r="F118" i="69"/>
  <c r="G118" i="69"/>
  <c r="H118" i="69"/>
  <c r="G30" i="69"/>
  <c r="I118" i="69"/>
  <c r="D119" i="69"/>
  <c r="J120" i="69"/>
  <c r="I120" i="69"/>
  <c r="E119" i="69"/>
  <c r="G120" i="69" l="1"/>
  <c r="F120" i="69"/>
  <c r="I119" i="69"/>
  <c r="F119" i="69"/>
  <c r="E120" i="69"/>
  <c r="G119" i="69"/>
  <c r="H120" i="69"/>
  <c r="H30" i="69"/>
  <c r="I30" i="69"/>
  <c r="A11" i="60" l="1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F22" i="60" l="1"/>
  <c r="F33" i="60"/>
  <c r="F14" i="60"/>
  <c r="F25" i="60"/>
  <c r="F30" i="60"/>
  <c r="F31" i="60"/>
  <c r="F23" i="60"/>
  <c r="F15" i="60"/>
  <c r="F17" i="60"/>
  <c r="F16" i="60"/>
  <c r="F29" i="60"/>
  <c r="F21" i="60"/>
  <c r="F13" i="60"/>
  <c r="F34" i="60"/>
  <c r="F26" i="60"/>
  <c r="F18" i="60"/>
  <c r="F37" i="60"/>
  <c r="F35" i="60"/>
  <c r="F19" i="60"/>
  <c r="F36" i="60"/>
  <c r="F28" i="60"/>
  <c r="F20" i="60"/>
  <c r="F12" i="60"/>
  <c r="F27" i="60"/>
  <c r="F11" i="60"/>
  <c r="F32" i="60"/>
  <c r="F24" i="60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N57" i="69" a="1"/>
  <c r="N57" i="69" l="1"/>
  <c r="K57" i="69" s="1" a="1"/>
  <c r="K57" i="69" s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<sst xmlns="http://schemas.openxmlformats.org/spreadsheetml/2006/main" count="2756" uniqueCount="518">
  <si>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</si>
  <si>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</si>
  <si>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</si>
  <si>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</si>
  <si>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</si>
  <si>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</si>
  <si>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</si>
  <si>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</si>
  <si>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</si>
  <si>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</si>
  <si>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</si>
  <si>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</si>
  <si>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</si>
  <si>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</si>
  <si>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</si>
  <si>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</si>
  <si>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</si>
  <si>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</si>
  <si>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</si>
  <si>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</si>
  <si>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</si>
  <si>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</si>
  <si>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</si>
  <si>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</si>
  <si>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</si>
  <si>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</si>
  <si>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</si>
  <si>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</si>
  <si>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</si>
  <si>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</si>
  <si>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</si>
  <si>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</si>
  <si>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</si>
  <si>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</si>
  <si>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</si>
  <si>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</si>
  <si>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</si>
  <si>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</si>
  <si>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</si>
  <si>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</si>
  <si>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</si>
  <si>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</si>
  <si>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</si>
  <si>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</si>
  <si>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</si>
  <si>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</si>
  <si>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</si>
  <si>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</si>
  <si>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</si>
  <si>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</si>
  <si>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</si>
  <si>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</si>
  <si>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</si>
  <si>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</si>
  <si>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</si>
  <si>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</si>
  <si>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</si>
  <si>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</si>
  <si>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</si>
  <si>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</si>
  <si>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</si>
  <si>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</si>
  <si>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</si>
  <si>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</si>
  <si>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</si>
  <si>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</si>
  <si>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D</t>
  </si>
  <si>
    <t>C</t>
  </si>
  <si>
    <t>F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</si>
  <si>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</si>
  <si>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</si>
  <si>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</si>
  <si>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</si>
  <si>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</si>
  <si>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</si>
  <si>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</si>
  <si>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</si>
  <si>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</si>
  <si>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</si>
  <si>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</si>
  <si>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</si>
  <si>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</si>
  <si>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</si>
  <si>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</si>
  <si>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</si>
  <si>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</si>
  <si>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</si>
  <si>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</si>
  <si>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</si>
  <si>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</si>
  <si>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</si>
  <si>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</si>
  <si>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</si>
  <si>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</si>
  <si>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</si>
  <si>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</si>
  <si>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</si>
  <si>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</si>
  <si>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</si>
  <si>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</si>
  <si>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</si>
  <si>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</si>
  <si>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</si>
  <si>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</si>
  <si>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</si>
  <si>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</si>
  <si>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</si>
  <si>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</si>
  <si>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</si>
  <si>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</si>
  <si>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</si>
  <si>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</si>
  <si>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1" type="noConversion"/>
  </si>
  <si>
    <t>B</t>
    <phoneticPr fontId="3" type="noConversion"/>
  </si>
  <si>
    <t>원진운수</t>
  </si>
  <si>
    <t>320</t>
  </si>
  <si>
    <t>22</t>
  </si>
  <si>
    <t>6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</si>
  <si>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</si>
  <si>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</si>
  <si>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</si>
  <si>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</si>
  <si>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</si>
  <si>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</si>
  <si>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</si>
  <si>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</si>
  <si>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</si>
  <si>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</si>
  <si>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</si>
  <si>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</si>
  <si>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</si>
  <si>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</si>
  <si>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</si>
  <si>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</si>
  <si>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</si>
  <si>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3" type="noConversion"/>
  </si>
  <si>
    <t>노선</t>
    <phoneticPr fontId="3" type="noConversion"/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</si>
  <si>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</si>
  <si>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</si>
  <si>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</si>
  <si>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</si>
  <si>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</si>
  <si>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</si>
  <si>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</si>
  <si>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</si>
  <si>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</si>
  <si>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</si>
  <si>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</si>
  <si>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</si>
  <si>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</si>
  <si>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</si>
  <si>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</si>
  <si>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</si>
  <si>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</si>
  <si>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</si>
  <si>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</si>
  <si>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3" type="noConversion"/>
  </si>
  <si>
    <t>급가속횟수(누적)</t>
  </si>
  <si>
    <t>급감속횟수(누적)</t>
  </si>
  <si>
    <t>S</t>
    <phoneticPr fontId="3" type="noConversion"/>
  </si>
  <si>
    <t>A</t>
    <phoneticPr fontId="3" type="noConversion"/>
  </si>
  <si>
    <t>C</t>
    <phoneticPr fontId="3" type="noConversion"/>
  </si>
  <si>
    <t>D</t>
    <phoneticPr fontId="3" type="noConversion"/>
  </si>
  <si>
    <t>최대주행거리</t>
  </si>
  <si>
    <t>[TIP!!] 특별관리 운행사원 관리하려면?</t>
  </si>
  <si>
    <t>대형</t>
  </si>
  <si>
    <t>2222</t>
  </si>
  <si>
    <t>70바3606</t>
  </si>
  <si>
    <t>70바3608</t>
  </si>
  <si>
    <t>70바3618</t>
  </si>
  <si>
    <t>70바4301</t>
  </si>
  <si>
    <t>70바4311</t>
  </si>
  <si>
    <t>원진운수22F4</t>
  </si>
  <si>
    <t>70바4323</t>
  </si>
  <si>
    <t>70바4325</t>
  </si>
  <si>
    <t>70바4327</t>
  </si>
  <si>
    <t>70바4330</t>
  </si>
  <si>
    <t>중형</t>
  </si>
  <si>
    <t>원진운수22D1</t>
  </si>
  <si>
    <t>원진운수22F2</t>
  </si>
  <si>
    <t>70바4345</t>
  </si>
  <si>
    <t>70바4356</t>
  </si>
  <si>
    <t>원진운수22F1</t>
  </si>
  <si>
    <t>71바6008</t>
  </si>
  <si>
    <t>72바1436</t>
  </si>
  <si>
    <t>70바3613</t>
  </si>
  <si>
    <t>70바4343</t>
  </si>
  <si>
    <t>70바4344</t>
  </si>
  <si>
    <t>73아1448</t>
  </si>
  <si>
    <t>70바3609</t>
  </si>
  <si>
    <t>70바3610</t>
  </si>
  <si>
    <t>70바3612</t>
  </si>
  <si>
    <t>70바3614</t>
  </si>
  <si>
    <t>70바3616</t>
  </si>
  <si>
    <t>70바4307</t>
  </si>
  <si>
    <t>70바4309</t>
  </si>
  <si>
    <t>70바4310</t>
  </si>
  <si>
    <t>70바4312</t>
  </si>
  <si>
    <t>70바4313</t>
  </si>
  <si>
    <t>70바4347</t>
  </si>
  <si>
    <t>72바1378</t>
  </si>
  <si>
    <t>72바1379</t>
  </si>
  <si>
    <t>72바1380</t>
  </si>
  <si>
    <t>경영진</t>
  </si>
  <si>
    <t>권경식</t>
  </si>
  <si>
    <t>권영오</t>
  </si>
  <si>
    <t>권오형</t>
  </si>
  <si>
    <t>김기만</t>
  </si>
  <si>
    <t>김도영</t>
  </si>
  <si>
    <t>김성진</t>
  </si>
  <si>
    <t>김수현</t>
  </si>
  <si>
    <t>김승국</t>
  </si>
  <si>
    <t>김용민</t>
  </si>
  <si>
    <t>김원오</t>
  </si>
  <si>
    <t>김윤산</t>
  </si>
  <si>
    <t>김종인</t>
  </si>
  <si>
    <t>김태진</t>
  </si>
  <si>
    <t>김택진</t>
  </si>
  <si>
    <t>김표</t>
  </si>
  <si>
    <t>김한진</t>
  </si>
  <si>
    <t>박경훈</t>
  </si>
  <si>
    <t>박동남</t>
  </si>
  <si>
    <t>박봉수</t>
  </si>
  <si>
    <t>박성홍</t>
  </si>
  <si>
    <t>박영국</t>
  </si>
  <si>
    <t>박지수</t>
  </si>
  <si>
    <t>방경훈</t>
  </si>
  <si>
    <t>서동철</t>
  </si>
  <si>
    <t>서승필</t>
  </si>
  <si>
    <t>손성환</t>
  </si>
  <si>
    <t>송준영</t>
  </si>
  <si>
    <t>신광수</t>
  </si>
  <si>
    <t>안현국</t>
  </si>
  <si>
    <t>여양구</t>
  </si>
  <si>
    <t>유성윤</t>
  </si>
  <si>
    <t>유재옥</t>
  </si>
  <si>
    <t>이경철</t>
  </si>
  <si>
    <t>이동소</t>
  </si>
  <si>
    <t>이수웅</t>
  </si>
  <si>
    <t>이용철</t>
  </si>
  <si>
    <t>이웅</t>
  </si>
  <si>
    <t>이재현</t>
  </si>
  <si>
    <t>이정철</t>
  </si>
  <si>
    <t>이종훈</t>
  </si>
  <si>
    <t>이태현</t>
  </si>
  <si>
    <t>임충섭</t>
  </si>
  <si>
    <t>장기원</t>
  </si>
  <si>
    <t>장수민</t>
  </si>
  <si>
    <t>전경수</t>
  </si>
  <si>
    <t>전기하</t>
  </si>
  <si>
    <t>전승찬</t>
  </si>
  <si>
    <t>정대은</t>
  </si>
  <si>
    <t>정재식</t>
  </si>
  <si>
    <t>정재영</t>
  </si>
  <si>
    <t>조병훈</t>
  </si>
  <si>
    <t>조상현</t>
  </si>
  <si>
    <t>조영욱</t>
  </si>
  <si>
    <t>주진희</t>
  </si>
  <si>
    <t>하동진</t>
  </si>
  <si>
    <t>한선영</t>
  </si>
  <si>
    <t>함성혁</t>
  </si>
  <si>
    <t>홍종환</t>
  </si>
  <si>
    <t>0%(0명)</t>
  </si>
  <si>
    <t>개선율(유카전)</t>
  </si>
  <si>
    <t>32위/(32개사)</t>
  </si>
  <si>
    <t>인천전체</t>
  </si>
  <si>
    <t>=</t>
  </si>
  <si>
    <t>70바3611</t>
  </si>
  <si>
    <t>홍인상</t>
  </si>
  <si>
    <t>원진운수22F3</t>
  </si>
  <si>
    <t>320320</t>
  </si>
  <si>
    <t>원진운수320D1</t>
  </si>
  <si>
    <t>원진운수320D2</t>
  </si>
  <si>
    <t>66</t>
  </si>
  <si>
    <t>원진운수6F7</t>
  </si>
  <si>
    <t>원진운수6F5</t>
  </si>
  <si>
    <t>원진운수6F3</t>
  </si>
  <si>
    <t>원진운수6F2</t>
  </si>
  <si>
    <t>원진운수6F4</t>
  </si>
  <si>
    <t>원진운수6F6</t>
  </si>
  <si>
    <t>원진운수6F1</t>
  </si>
  <si>
    <t>강창식</t>
  </si>
  <si>
    <t>김창현</t>
  </si>
  <si>
    <t>김현진</t>
  </si>
  <si>
    <t>송연광</t>
  </si>
  <si>
    <t>안승진</t>
  </si>
  <si>
    <t>우종욱</t>
  </si>
  <si>
    <t>이성진</t>
  </si>
  <si>
    <t>이예찬</t>
  </si>
  <si>
    <t>이재영</t>
  </si>
  <si>
    <t>이재훈</t>
  </si>
  <si>
    <t>임성진</t>
  </si>
  <si>
    <t>한창현</t>
  </si>
  <si>
    <t>순위</t>
  </si>
  <si>
    <t>13%(2명)</t>
  </si>
  <si>
    <t>김동균</t>
  </si>
  <si>
    <t>이석우</t>
  </si>
  <si>
    <t>이승주</t>
  </si>
  <si>
    <t>임태균</t>
  </si>
  <si>
    <t>최귀성</t>
  </si>
  <si>
    <t>최낙식</t>
  </si>
  <si>
    <t>최성겸</t>
  </si>
  <si>
    <t>최성진</t>
  </si>
  <si>
    <t>B</t>
  </si>
  <si>
    <t>▲</t>
  </si>
  <si>
    <t>원진운수22C1</t>
  </si>
  <si>
    <t>원진운수6D1</t>
  </si>
  <si>
    <t>원진운수6D2</t>
  </si>
  <si>
    <t>A</t>
  </si>
  <si>
    <t>원진운수22D5</t>
  </si>
  <si>
    <t>원진운수22D7</t>
  </si>
  <si>
    <t>원진운수22D2</t>
  </si>
  <si>
    <t>70바4324</t>
  </si>
  <si>
    <t>원진운수22D4</t>
  </si>
  <si>
    <t>원진운수22D3</t>
  </si>
  <si>
    <t>원진운수22D6</t>
  </si>
  <si>
    <t>원진운수22B1</t>
  </si>
  <si>
    <t>원진운수320C1</t>
  </si>
  <si>
    <t>원진운수6C1</t>
  </si>
  <si>
    <t>원진운수6D4</t>
  </si>
  <si>
    <t>원진운수6D3</t>
  </si>
  <si>
    <t>D</t>
    <phoneticPr fontId="3" type="noConversion"/>
  </si>
  <si>
    <t>1%(1명)</t>
  </si>
  <si>
    <t>F</t>
    <phoneticPr fontId="3" type="noConversion"/>
  </si>
  <si>
    <t>47%(7명)</t>
  </si>
  <si>
    <t>원진운수22C2</t>
  </si>
  <si>
    <t>원진운수22B2</t>
  </si>
  <si>
    <t>원진운수320C2</t>
  </si>
  <si>
    <t>원진운수6D5</t>
  </si>
  <si>
    <t>원진운수6C2</t>
  </si>
  <si>
    <t>송영환</t>
  </si>
  <si>
    <t>하택규</t>
  </si>
  <si>
    <t>8%(7명)</t>
  </si>
  <si>
    <t>50%(2명)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</si>
  <si>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</si>
  <si>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</si>
  <si>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</si>
  <si>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</si>
  <si>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</si>
  <si>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</si>
  <si>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</si>
  <si>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66B</t>
  </si>
  <si>
    <t>원진운수6B1</t>
  </si>
  <si>
    <t>2222F</t>
  </si>
  <si>
    <t>2222D</t>
  </si>
  <si>
    <t>320320D</t>
  </si>
  <si>
    <t>원진운수22D10</t>
  </si>
  <si>
    <t>2222C</t>
  </si>
  <si>
    <t>원진운수22C6</t>
  </si>
  <si>
    <t>원진운수22C10</t>
  </si>
  <si>
    <t>66F</t>
  </si>
  <si>
    <t>66D</t>
  </si>
  <si>
    <t>원진운수6D7</t>
  </si>
  <si>
    <t>2222B</t>
  </si>
  <si>
    <t>320320C</t>
  </si>
  <si>
    <t>원진운수320C3</t>
  </si>
  <si>
    <t>원진운수22F5</t>
  </si>
  <si>
    <t>원진운수6F12</t>
  </si>
  <si>
    <t>원진운수22C7</t>
  </si>
  <si>
    <t>320320B</t>
  </si>
  <si>
    <t>원진운수320B1</t>
  </si>
  <si>
    <t>원진운수22C11</t>
  </si>
  <si>
    <t>원진운수22C4</t>
  </si>
  <si>
    <t>▽</t>
  </si>
  <si>
    <t>66C</t>
  </si>
  <si>
    <t>원진운수22F10</t>
  </si>
  <si>
    <t>NEW</t>
  </si>
  <si>
    <t>new</t>
  </si>
  <si>
    <t>원진운수6F11</t>
  </si>
  <si>
    <t>원진운수22C9</t>
  </si>
  <si>
    <t>원진운수6C6</t>
  </si>
  <si>
    <t>원진운수22C5</t>
  </si>
  <si>
    <t>원진운수320D5</t>
  </si>
  <si>
    <t>원진운수6C7</t>
  </si>
  <si>
    <t>원진운수6C9</t>
  </si>
  <si>
    <t>원진운수6C4</t>
  </si>
  <si>
    <t>원진운수320D4</t>
  </si>
  <si>
    <t>원진운수22B3</t>
  </si>
  <si>
    <t>원진운수22C8</t>
  </si>
  <si>
    <t>원진운수22C3</t>
  </si>
  <si>
    <t>원진운수22F6</t>
  </si>
  <si>
    <t>원진운수6C5</t>
  </si>
  <si>
    <t>원진운수320D3</t>
  </si>
  <si>
    <t>원진운수22F7</t>
  </si>
  <si>
    <t>원진운수6C3</t>
  </si>
  <si>
    <t>원진운수6F9</t>
  </si>
  <si>
    <t>원진운수6F8</t>
  </si>
  <si>
    <t>원진운수22D11</t>
  </si>
  <si>
    <t>원진운수22D9</t>
  </si>
  <si>
    <t>원진운수6C8</t>
  </si>
  <si>
    <t>원진운수22D8</t>
  </si>
  <si>
    <t>원진운수22F8</t>
  </si>
  <si>
    <t>원진운수6D6</t>
  </si>
  <si>
    <t>원진운수6F10</t>
  </si>
  <si>
    <t>원진운수22F9</t>
  </si>
  <si>
    <t>24'12</t>
    <phoneticPr fontId="3" type="noConversion"/>
  </si>
  <si>
    <t>분석기간: 24.12.01~24.12.31</t>
    <phoneticPr fontId="3" type="noConversion"/>
  </si>
  <si>
    <t>25%(1명)</t>
  </si>
  <si>
    <t>7%(1명)</t>
  </si>
  <si>
    <t>29%(4명)</t>
  </si>
  <si>
    <t>43%(6명)</t>
  </si>
  <si>
    <t>33%(5명)</t>
  </si>
  <si>
    <t>27%(24명)</t>
  </si>
  <si>
    <t>39%(33명)</t>
  </si>
  <si>
    <t>25%(22명)</t>
  </si>
  <si>
    <t>5273027421.191</t>
  </si>
  <si>
    <t>52788222361.372</t>
  </si>
  <si>
    <t>52796552559.019</t>
  </si>
  <si>
    <t>527784267.489</t>
  </si>
  <si>
    <t>52750502755.834</t>
  </si>
  <si>
    <t>52723442932.517</t>
  </si>
  <si>
    <t>5279290543.488</t>
  </si>
  <si>
    <t>52797772248.818</t>
  </si>
  <si>
    <t>52751382348.951</t>
  </si>
  <si>
    <t>52791462571.347</t>
  </si>
  <si>
    <t>5279752415.752</t>
  </si>
  <si>
    <t>김영기</t>
  </si>
  <si>
    <t>52780152681.729</t>
  </si>
  <si>
    <t>52796481734.067</t>
  </si>
  <si>
    <t>52767371949.015</t>
  </si>
  <si>
    <t>52721242440.798</t>
  </si>
  <si>
    <t>52786322818.457</t>
  </si>
  <si>
    <t>5279568384.719</t>
  </si>
  <si>
    <t>52773421794.938</t>
  </si>
  <si>
    <t>52782064620.172</t>
  </si>
  <si>
    <t>52788895299.825</t>
  </si>
  <si>
    <t>원진운수320D6</t>
  </si>
  <si>
    <t>S</t>
  </si>
  <si>
    <t>52721362851.56</t>
  </si>
  <si>
    <t>2222S</t>
  </si>
  <si>
    <t>원진운수22S1</t>
  </si>
  <si>
    <t>527848952.83</t>
  </si>
  <si>
    <t>5278479584.964</t>
  </si>
  <si>
    <t>52761002926.471</t>
  </si>
  <si>
    <t>52790072637.443</t>
  </si>
  <si>
    <t>52795676799.142</t>
  </si>
  <si>
    <t>52791784956.148</t>
  </si>
  <si>
    <t>원진운수320B2</t>
  </si>
  <si>
    <t>52726052702.16</t>
  </si>
  <si>
    <t>52795541992.599</t>
  </si>
  <si>
    <t>52788362633.594</t>
  </si>
  <si>
    <t>5279632934.635</t>
  </si>
  <si>
    <t>5271322965.218</t>
  </si>
  <si>
    <t>송미희</t>
  </si>
  <si>
    <t>52747992872.125</t>
  </si>
  <si>
    <t>5272975141.271</t>
  </si>
  <si>
    <t>5277888284.81</t>
  </si>
  <si>
    <t>52758103265.663</t>
  </si>
  <si>
    <t>52763412737.377</t>
  </si>
  <si>
    <t>5273983571.905</t>
  </si>
  <si>
    <t>52783102404.82</t>
  </si>
  <si>
    <t>5274992287.776</t>
  </si>
  <si>
    <t>원진운수6D9</t>
  </si>
  <si>
    <t>5272956349.482</t>
  </si>
  <si>
    <t>52719244894.372</t>
  </si>
  <si>
    <t>52726392494.985</t>
  </si>
  <si>
    <t>원진운수6D12</t>
  </si>
  <si>
    <t>52768752547.881</t>
  </si>
  <si>
    <t>52712452383.124</t>
  </si>
  <si>
    <t>5272049541.595</t>
  </si>
  <si>
    <t>52773912593.707</t>
  </si>
  <si>
    <t>52716881915.296</t>
  </si>
  <si>
    <t>5271984686.031</t>
  </si>
  <si>
    <t>5273742364.467</t>
  </si>
  <si>
    <t>52713542782.896</t>
  </si>
  <si>
    <t>원진운수6D8</t>
  </si>
  <si>
    <t>52787584026.863</t>
  </si>
  <si>
    <t>이인수</t>
  </si>
  <si>
    <t>5272121533.722</t>
  </si>
  <si>
    <t>5275973406.117</t>
  </si>
  <si>
    <t>5277377386.041</t>
  </si>
  <si>
    <t>5273685392.96</t>
  </si>
  <si>
    <t>52721812569.147</t>
  </si>
  <si>
    <t>52783112491.772</t>
  </si>
  <si>
    <t>52712742410.982</t>
  </si>
  <si>
    <t>5272009387.187</t>
  </si>
  <si>
    <t>5279132778.669</t>
  </si>
  <si>
    <t>5272524341.247</t>
  </si>
  <si>
    <t>52798852695.555</t>
  </si>
  <si>
    <t>원진운수6C10</t>
  </si>
  <si>
    <t>52763951651.398</t>
  </si>
  <si>
    <t>원진운수22D13</t>
  </si>
  <si>
    <t>527294739.195</t>
  </si>
  <si>
    <t>원진운수320D7</t>
  </si>
  <si>
    <t>52756722293.775</t>
  </si>
  <si>
    <t>52722782503.755</t>
  </si>
  <si>
    <t>원진운수6D10</t>
  </si>
  <si>
    <t>52795812406.94</t>
  </si>
  <si>
    <t>52798972655.361</t>
  </si>
  <si>
    <t>52744002663.574</t>
  </si>
  <si>
    <t>정태열</t>
  </si>
  <si>
    <t>527823266.399</t>
  </si>
  <si>
    <t>52711022557.149</t>
  </si>
  <si>
    <t>원진운수6D11</t>
  </si>
  <si>
    <t>52742722558.398</t>
  </si>
  <si>
    <t>52779732605.224</t>
  </si>
  <si>
    <t>52712562686.696</t>
  </si>
  <si>
    <t>원진운수22D12</t>
  </si>
  <si>
    <t>5274886504.896</t>
  </si>
  <si>
    <t>5276859513.525</t>
  </si>
  <si>
    <t>5274860489.743</t>
  </si>
  <si>
    <t>5277282483.603</t>
  </si>
  <si>
    <t>원진운수22D14</t>
  </si>
  <si>
    <t>52785522795.876</t>
  </si>
  <si>
    <t>5271552774.028</t>
  </si>
  <si>
    <t>한상용</t>
  </si>
  <si>
    <t>5272269526.207</t>
  </si>
  <si>
    <t>52782312538.59</t>
  </si>
  <si>
    <t>52740155133.461</t>
  </si>
  <si>
    <t>원진운수320B3</t>
  </si>
  <si>
    <t>52765647572.463</t>
  </si>
  <si>
    <t>원진운수6D13</t>
  </si>
  <si>
    <t>52718332214.547</t>
  </si>
  <si>
    <t>52769662662.77</t>
  </si>
  <si>
    <t>[25년 01월] 특별관리 운행사원 명단</t>
  </si>
  <si>
    <t>사원님, 1월에는 꼭 "C등급" 이상 달성 바랍니다.</t>
  </si>
  <si>
    <t>[24.12월 D,F 등급 운행사원]</t>
  </si>
  <si>
    <t>1월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</si>
</sst>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5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2"/>
      <color theme="0" tint="-0.34998626667073579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3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86" fontId="1" fillId="0" borderId="0">
      <alignment vertical="center"/>
    </xf>
  </cellStyleXfs>
  <cellXfs count="302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8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40" fillId="0" borderId="0" xfId="0" applyFont="1">
      <alignment vertical="center"/>
    </xf>
    <xf numFmtId="189" fontId="11" fillId="0" borderId="0" xfId="0" applyNumberFormat="1" applyFont="1" applyAlignment="1">
      <alignment horizontal="center" vertical="center"/>
    </xf>
    <xf numFmtId="187" fontId="17" fillId="0" borderId="0" xfId="0" applyNumberFormat="1" applyFont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49" fontId="77" fillId="14" borderId="0" xfId="0" applyNumberFormat="1" applyFont="1" applyFill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185" fontId="39" fillId="16" borderId="0" xfId="4" applyNumberFormat="1" applyFont="1" applyFill="1" applyBorder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0" fontId="11" fillId="7" borderId="0" xfId="568" applyFont="1" applyFill="1">
      <alignment vertical="center"/>
    </xf>
    <xf numFmtId="0" fontId="11" fillId="8" borderId="0" xfId="568" applyFont="1" applyFill="1">
      <alignment vertical="center"/>
    </xf>
    <xf numFmtId="0" fontId="31" fillId="0" borderId="0" xfId="568" applyFont="1">
      <alignment vertical="center"/>
    </xf>
    <xf numFmtId="0" fontId="9" fillId="0" borderId="0" xfId="568" applyFont="1">
      <alignment vertical="center"/>
    </xf>
    <xf numFmtId="0" fontId="11" fillId="0" borderId="0" xfId="568" applyFont="1">
      <alignment vertical="center"/>
    </xf>
    <xf numFmtId="0" fontId="50" fillId="0" borderId="0" xfId="568" applyFont="1">
      <alignment vertical="center"/>
    </xf>
    <xf numFmtId="0" fontId="48" fillId="0" borderId="0" xfId="568" applyFont="1">
      <alignment vertical="center"/>
    </xf>
    <xf numFmtId="0" fontId="54" fillId="0" borderId="0" xfId="568" applyFont="1" applyAlignment="1">
      <alignment horizontal="right"/>
    </xf>
    <xf numFmtId="0" fontId="49" fillId="0" borderId="0" xfId="568" applyFont="1">
      <alignment vertical="center"/>
    </xf>
    <xf numFmtId="0" fontId="11" fillId="0" borderId="0" xfId="568" applyFont="1" applyAlignment="1">
      <alignment horizontal="left" vertical="center"/>
    </xf>
    <xf numFmtId="0" fontId="30" fillId="0" borderId="0" xfId="568" applyFont="1">
      <alignment vertical="center"/>
    </xf>
    <xf numFmtId="0" fontId="51" fillId="0" borderId="0" xfId="568" applyFont="1" applyAlignment="1">
      <alignment horizontal="left" vertical="center" indent="1"/>
    </xf>
    <xf numFmtId="0" fontId="51" fillId="13" borderId="0" xfId="568" applyFont="1" applyFill="1" applyAlignment="1">
      <alignment horizontal="left" vertical="center" indent="1"/>
    </xf>
    <xf numFmtId="0" fontId="11" fillId="0" borderId="0" xfId="568" applyFont="1" applyAlignment="1">
      <alignment horizontal="center" vertical="center"/>
    </xf>
    <xf numFmtId="0" fontId="60" fillId="0" borderId="10" xfId="568" applyFont="1" applyBorder="1" applyAlignment="1">
      <alignment horizontal="center" vertical="center"/>
    </xf>
    <xf numFmtId="185" fontId="52" fillId="0" borderId="0" xfId="568" applyNumberFormat="1" applyFont="1" applyAlignment="1">
      <alignment horizontal="center" vertical="center"/>
    </xf>
    <xf numFmtId="185" fontId="52" fillId="0" borderId="0" xfId="568" applyNumberFormat="1" applyFont="1" applyAlignment="1">
      <alignment horizontal="left" vertical="center" indent="1"/>
    </xf>
    <xf numFmtId="185" fontId="37" fillId="0" borderId="0" xfId="568" applyNumberFormat="1" applyFont="1" applyAlignment="1">
      <alignment horizontal="center" vertical="center"/>
    </xf>
    <xf numFmtId="0" fontId="53" fillId="0" borderId="10" xfId="568" applyFont="1" applyBorder="1" applyAlignment="1">
      <alignment horizontal="center" vertical="center"/>
    </xf>
    <xf numFmtId="0" fontId="11" fillId="0" borderId="10" xfId="568" applyFont="1" applyBorder="1" applyAlignment="1">
      <alignment horizontal="center" vertical="center"/>
    </xf>
    <xf numFmtId="185" fontId="19" fillId="0" borderId="0" xfId="568" applyNumberFormat="1" applyFont="1" applyAlignment="1">
      <alignment horizontal="center" vertical="center"/>
    </xf>
    <xf numFmtId="0" fontId="18" fillId="12" borderId="0" xfId="568" applyFont="1" applyFill="1">
      <alignment vertical="center"/>
    </xf>
    <xf numFmtId="0" fontId="11" fillId="12" borderId="0" xfId="568" applyFont="1" applyFill="1">
      <alignment vertical="center"/>
    </xf>
    <xf numFmtId="0" fontId="12" fillId="0" borderId="0" xfId="568" applyFont="1">
      <alignment vertical="center"/>
    </xf>
    <xf numFmtId="0" fontId="22" fillId="0" borderId="0" xfId="568" applyFont="1">
      <alignment vertical="center"/>
    </xf>
    <xf numFmtId="0" fontId="17" fillId="0" borderId="0" xfId="568" applyFont="1">
      <alignment vertical="center"/>
    </xf>
    <xf numFmtId="0" fontId="42" fillId="9" borderId="22" xfId="568" applyFont="1" applyFill="1" applyBorder="1" applyAlignment="1">
      <alignment horizontal="center" vertical="center"/>
    </xf>
    <xf numFmtId="0" fontId="42" fillId="0" borderId="23" xfId="568" applyFont="1" applyBorder="1" applyAlignment="1">
      <alignment horizontal="center" vertical="center" wrapText="1"/>
    </xf>
    <xf numFmtId="185" fontId="42" fillId="10" borderId="23" xfId="568" applyNumberFormat="1" applyFont="1" applyFill="1" applyBorder="1" applyAlignment="1">
      <alignment horizontal="center" vertical="center" wrapText="1"/>
    </xf>
    <xf numFmtId="0" fontId="42" fillId="0" borderId="24" xfId="568" applyFont="1" applyBorder="1" applyAlignment="1">
      <alignment horizontal="center" vertical="center" wrapText="1"/>
    </xf>
    <xf numFmtId="0" fontId="11" fillId="0" borderId="5" xfId="568" applyFont="1" applyBorder="1" applyAlignment="1">
      <alignment horizontal="center" vertical="center" wrapText="1"/>
    </xf>
    <xf numFmtId="0" fontId="12" fillId="6" borderId="0" xfId="568" applyFont="1" applyFill="1">
      <alignment vertical="center"/>
    </xf>
    <xf numFmtId="189" fontId="12" fillId="6" borderId="0" xfId="568" applyNumberFormat="1" applyFont="1" applyFill="1" applyAlignment="1">
      <alignment horizontal="left" vertical="center"/>
    </xf>
    <xf numFmtId="10" fontId="12" fillId="6" borderId="0" xfId="569" applyNumberFormat="1" applyFont="1" applyFill="1">
      <alignment vertical="center"/>
    </xf>
    <xf numFmtId="179" fontId="12" fillId="6" borderId="0" xfId="4" applyNumberFormat="1" applyFont="1" applyFill="1">
      <alignment vertical="center"/>
    </xf>
    <xf numFmtId="181" fontId="12" fillId="6" borderId="0" xfId="4" applyNumberFormat="1" applyFont="1" applyFill="1">
      <alignment vertical="center"/>
    </xf>
    <xf numFmtId="177" fontId="47" fillId="6" borderId="0" xfId="4" applyNumberFormat="1" applyFont="1" applyFill="1">
      <alignment vertical="center"/>
    </xf>
    <xf numFmtId="177" fontId="17" fillId="6" borderId="0" xfId="568" applyNumberFormat="1" applyFont="1" applyFill="1" applyAlignment="1">
      <alignment horizontal="center" vertical="center"/>
    </xf>
    <xf numFmtId="185" fontId="12" fillId="0" borderId="0" xfId="568" applyNumberFormat="1" applyFont="1">
      <alignment vertical="center"/>
    </xf>
    <xf numFmtId="189" fontId="12" fillId="0" borderId="0" xfId="568" applyNumberFormat="1" applyFont="1" applyAlignment="1">
      <alignment horizontal="left" vertical="center"/>
    </xf>
    <xf numFmtId="10" fontId="12" fillId="0" borderId="0" xfId="569" applyNumberFormat="1" applyFont="1">
      <alignment vertical="center"/>
    </xf>
    <xf numFmtId="179" fontId="12" fillId="0" borderId="0" xfId="571" applyNumberFormat="1" applyFont="1">
      <alignment vertical="center"/>
    </xf>
    <xf numFmtId="181" fontId="12" fillId="0" borderId="0" xfId="4" applyNumberFormat="1" applyFont="1">
      <alignment vertical="center"/>
    </xf>
    <xf numFmtId="177" fontId="47" fillId="0" borderId="0" xfId="4" applyNumberFormat="1" applyFont="1">
      <alignment vertical="center"/>
    </xf>
    <xf numFmtId="187" fontId="17" fillId="0" borderId="0" xfId="568" applyNumberFormat="1" applyFont="1" applyAlignment="1">
      <alignment horizontal="center" vertical="center"/>
    </xf>
    <xf numFmtId="0" fontId="11" fillId="6" borderId="0" xfId="568" applyFont="1" applyFill="1">
      <alignment vertical="center"/>
    </xf>
    <xf numFmtId="9" fontId="55" fillId="6" borderId="0" xfId="569" applyFont="1" applyFill="1" applyAlignment="1">
      <alignment horizontal="center" vertical="center"/>
    </xf>
    <xf numFmtId="187" fontId="14" fillId="6" borderId="0" xfId="568" applyNumberFormat="1" applyFont="1" applyFill="1" applyAlignment="1">
      <alignment horizontal="center" vertical="center"/>
    </xf>
    <xf numFmtId="0" fontId="18" fillId="0" borderId="0" xfId="568" applyFont="1">
      <alignment vertical="center"/>
    </xf>
    <xf numFmtId="179" fontId="12" fillId="0" borderId="0" xfId="4" applyNumberFormat="1" applyFont="1">
      <alignment vertical="center"/>
    </xf>
    <xf numFmtId="0" fontId="42" fillId="9" borderId="28" xfId="568" applyFont="1" applyFill="1" applyBorder="1" applyAlignment="1">
      <alignment horizontal="center" vertical="center"/>
    </xf>
    <xf numFmtId="0" fontId="42" fillId="0" borderId="29" xfId="568" applyFont="1" applyBorder="1" applyAlignment="1">
      <alignment horizontal="center" vertical="center" wrapText="1"/>
    </xf>
    <xf numFmtId="185" fontId="42" fillId="10" borderId="29" xfId="568" applyNumberFormat="1" applyFont="1" applyFill="1" applyBorder="1" applyAlignment="1">
      <alignment horizontal="center" vertical="center" wrapText="1"/>
    </xf>
    <xf numFmtId="0" fontId="42" fillId="0" borderId="30" xfId="568" applyFont="1" applyBorder="1" applyAlignment="1">
      <alignment horizontal="center" vertical="center" wrapText="1"/>
    </xf>
    <xf numFmtId="0" fontId="42" fillId="9" borderId="31" xfId="568" applyFont="1" applyFill="1" applyBorder="1" applyAlignment="1">
      <alignment horizontal="center" vertical="center"/>
    </xf>
    <xf numFmtId="177" fontId="46" fillId="6" borderId="32" xfId="4" applyNumberFormat="1" applyFont="1" applyFill="1" applyBorder="1" applyAlignment="1">
      <alignment horizontal="center" vertical="center" wrapText="1"/>
    </xf>
    <xf numFmtId="177" fontId="46" fillId="10" borderId="32" xfId="4" applyNumberFormat="1" applyFont="1" applyFill="1" applyBorder="1" applyAlignment="1">
      <alignment horizontal="center" vertical="center" wrapText="1"/>
    </xf>
    <xf numFmtId="0" fontId="42" fillId="6" borderId="33" xfId="568" applyFont="1" applyFill="1" applyBorder="1" applyAlignment="1">
      <alignment horizontal="center" vertical="center"/>
    </xf>
    <xf numFmtId="0" fontId="57" fillId="9" borderId="25" xfId="568" applyFont="1" applyFill="1" applyBorder="1" applyAlignment="1">
      <alignment horizontal="center" vertical="center"/>
    </xf>
    <xf numFmtId="9" fontId="43" fillId="0" borderId="26" xfId="569" applyFont="1" applyBorder="1" applyAlignment="1">
      <alignment horizontal="center" vertical="center" wrapText="1"/>
    </xf>
    <xf numFmtId="9" fontId="44" fillId="10" borderId="26" xfId="569" applyFont="1" applyFill="1" applyBorder="1" applyAlignment="1">
      <alignment horizontal="center" vertical="center" wrapText="1"/>
    </xf>
    <xf numFmtId="9" fontId="44" fillId="0" borderId="27" xfId="569" applyFont="1" applyBorder="1" applyAlignment="1">
      <alignment horizontal="center" vertical="center"/>
    </xf>
    <xf numFmtId="0" fontId="57" fillId="9" borderId="17" xfId="568" applyFont="1" applyFill="1" applyBorder="1" applyAlignment="1">
      <alignment horizontal="center" vertical="center"/>
    </xf>
    <xf numFmtId="9" fontId="43" fillId="0" borderId="12" xfId="569" applyFont="1" applyBorder="1" applyAlignment="1">
      <alignment horizontal="center" vertical="center" wrapText="1"/>
    </xf>
    <xf numFmtId="9" fontId="44" fillId="10" borderId="12" xfId="569" applyFont="1" applyFill="1" applyBorder="1" applyAlignment="1">
      <alignment horizontal="center" vertical="center" wrapText="1"/>
    </xf>
    <xf numFmtId="9" fontId="44" fillId="0" borderId="18" xfId="569" applyFont="1" applyBorder="1" applyAlignment="1">
      <alignment horizontal="center" vertical="center"/>
    </xf>
    <xf numFmtId="0" fontId="42" fillId="9" borderId="17" xfId="568" applyFont="1" applyFill="1" applyBorder="1" applyAlignment="1">
      <alignment horizontal="center" vertical="center"/>
    </xf>
    <xf numFmtId="0" fontId="58" fillId="9" borderId="17" xfId="568" applyFont="1" applyFill="1" applyBorder="1" applyAlignment="1">
      <alignment horizontal="center" vertical="center"/>
    </xf>
    <xf numFmtId="0" fontId="58" fillId="9" borderId="19" xfId="568" applyFont="1" applyFill="1" applyBorder="1" applyAlignment="1">
      <alignment horizontal="center" vertical="center"/>
    </xf>
    <xf numFmtId="9" fontId="43" fillId="0" borderId="20" xfId="569" applyFont="1" applyBorder="1" applyAlignment="1">
      <alignment horizontal="center" vertical="center" wrapText="1"/>
    </xf>
    <xf numFmtId="9" fontId="44" fillId="10" borderId="20" xfId="569" applyFont="1" applyFill="1" applyBorder="1" applyAlignment="1">
      <alignment horizontal="center" vertical="center" wrapText="1"/>
    </xf>
    <xf numFmtId="9" fontId="44" fillId="0" borderId="21" xfId="569" applyFont="1" applyBorder="1" applyAlignment="1">
      <alignment horizontal="center" vertical="center"/>
    </xf>
    <xf numFmtId="185" fontId="12" fillId="6" borderId="0" xfId="568" applyNumberFormat="1" applyFont="1" applyFill="1">
      <alignment vertical="center"/>
    </xf>
    <xf numFmtId="187" fontId="17" fillId="6" borderId="0" xfId="568" applyNumberFormat="1" applyFont="1" applyFill="1" applyAlignment="1">
      <alignment horizontal="center" vertical="center"/>
    </xf>
    <xf numFmtId="187" fontId="18" fillId="6" borderId="0" xfId="568" applyNumberFormat="1" applyFont="1" applyFill="1" applyAlignment="1">
      <alignment horizontal="center" vertical="center"/>
    </xf>
    <xf numFmtId="0" fontId="23" fillId="0" borderId="0" xfId="568" applyFont="1" applyAlignment="1">
      <alignment horizontal="center" vertical="center"/>
    </xf>
    <xf numFmtId="178" fontId="23" fillId="0" borderId="0" xfId="569" applyNumberFormat="1" applyFont="1" applyFill="1" applyBorder="1" applyAlignment="1">
      <alignment horizontal="center" vertical="center" wrapText="1"/>
    </xf>
    <xf numFmtId="0" fontId="42" fillId="9" borderId="36" xfId="568" applyFont="1" applyFill="1" applyBorder="1" applyAlignment="1">
      <alignment horizontal="center" vertical="center"/>
    </xf>
    <xf numFmtId="0" fontId="42" fillId="10" borderId="37" xfId="568" applyFont="1" applyFill="1" applyBorder="1" applyAlignment="1">
      <alignment horizontal="center" vertical="center" wrapText="1"/>
    </xf>
    <xf numFmtId="0" fontId="42" fillId="10" borderId="38" xfId="568" applyFont="1" applyFill="1" applyBorder="1" applyAlignment="1">
      <alignment horizontal="center" vertical="center" wrapText="1"/>
    </xf>
    <xf numFmtId="0" fontId="42" fillId="9" borderId="39" xfId="568" applyFont="1" applyFill="1" applyBorder="1" applyAlignment="1">
      <alignment horizontal="center" vertical="center"/>
    </xf>
    <xf numFmtId="185" fontId="71" fillId="0" borderId="40" xfId="568" applyNumberFormat="1" applyFont="1" applyBorder="1" applyAlignment="1">
      <alignment horizontal="center" vertical="center"/>
    </xf>
    <xf numFmtId="185" fontId="71" fillId="0" borderId="41" xfId="568" applyNumberFormat="1" applyFont="1" applyBorder="1" applyAlignment="1">
      <alignment horizontal="center" vertical="center"/>
    </xf>
    <xf numFmtId="0" fontId="57" fillId="9" borderId="34" xfId="568" applyFont="1" applyFill="1" applyBorder="1" applyAlignment="1">
      <alignment horizontal="center" vertical="center"/>
    </xf>
    <xf numFmtId="177" fontId="43" fillId="0" borderId="12" xfId="4" applyNumberFormat="1" applyFont="1" applyBorder="1" applyAlignment="1">
      <alignment horizontal="center" vertical="center" wrapText="1"/>
    </xf>
    <xf numFmtId="9" fontId="43" fillId="0" borderId="35" xfId="569" applyFont="1" applyBorder="1" applyAlignment="1">
      <alignment horizontal="center" vertical="center" wrapText="1"/>
    </xf>
    <xf numFmtId="0" fontId="57" fillId="9" borderId="11" xfId="568" applyFont="1" applyFill="1" applyBorder="1" applyAlignment="1">
      <alignment horizontal="center" vertical="center"/>
    </xf>
    <xf numFmtId="177" fontId="43" fillId="0" borderId="13" xfId="4" applyNumberFormat="1" applyFont="1" applyBorder="1" applyAlignment="1">
      <alignment horizontal="center" vertical="center" wrapText="1"/>
    </xf>
    <xf numFmtId="0" fontId="42" fillId="9" borderId="11" xfId="568" applyFont="1" applyFill="1" applyBorder="1" applyAlignment="1">
      <alignment horizontal="center" vertical="center"/>
    </xf>
    <xf numFmtId="0" fontId="56" fillId="9" borderId="11" xfId="568" applyFont="1" applyFill="1" applyBorder="1" applyAlignment="1">
      <alignment horizontal="center" vertical="center"/>
    </xf>
    <xf numFmtId="0" fontId="56" fillId="9" borderId="14" xfId="568" applyFont="1" applyFill="1" applyBorder="1" applyAlignment="1">
      <alignment horizontal="center" vertical="center"/>
    </xf>
    <xf numFmtId="177" fontId="43" fillId="0" borderId="15" xfId="4" applyNumberFormat="1" applyFont="1" applyBorder="1" applyAlignment="1">
      <alignment horizontal="center" vertical="center" wrapText="1"/>
    </xf>
    <xf numFmtId="177" fontId="43" fillId="0" borderId="16" xfId="4" applyNumberFormat="1" applyFont="1" applyBorder="1" applyAlignment="1">
      <alignment horizontal="center" vertical="center" wrapText="1"/>
    </xf>
    <xf numFmtId="0" fontId="11" fillId="6" borderId="6" xfId="568" applyFont="1" applyFill="1" applyBorder="1" applyAlignment="1">
      <alignment horizontal="center" vertical="center"/>
    </xf>
    <xf numFmtId="0" fontId="11" fillId="6" borderId="6" xfId="568" applyFont="1" applyFill="1" applyBorder="1">
      <alignment vertical="center"/>
    </xf>
    <xf numFmtId="41" fontId="14" fillId="6" borderId="0" xfId="568" applyNumberFormat="1" applyFont="1" applyFill="1" applyAlignment="1">
      <alignment horizontal="center" vertical="center"/>
    </xf>
    <xf numFmtId="0" fontId="23" fillId="6" borderId="0" xfId="568" applyFont="1" applyFill="1" applyAlignment="1">
      <alignment horizontal="center" vertical="center"/>
    </xf>
    <xf numFmtId="178" fontId="55" fillId="6" borderId="0" xfId="569" applyNumberFormat="1" applyFont="1" applyFill="1" applyAlignment="1">
      <alignment horizontal="center" vertical="center"/>
    </xf>
    <xf numFmtId="178" fontId="23" fillId="6" borderId="0" xfId="569" applyNumberFormat="1" applyFont="1" applyFill="1" applyBorder="1" applyAlignment="1">
      <alignment horizontal="center" vertical="center" wrapText="1"/>
    </xf>
    <xf numFmtId="0" fontId="14" fillId="6" borderId="0" xfId="568" applyFont="1" applyFill="1" applyAlignment="1">
      <alignment horizontal="center" vertical="center"/>
    </xf>
    <xf numFmtId="186" fontId="29" fillId="3" borderId="1" xfId="572" applyFont="1" applyFill="1" applyBorder="1">
      <alignment vertical="center"/>
    </xf>
    <xf numFmtId="186" fontId="29" fillId="3" borderId="7" xfId="572" applyFont="1" applyFill="1" applyBorder="1" applyAlignment="1">
      <alignment horizontal="left" vertical="center"/>
    </xf>
    <xf numFmtId="186" fontId="29" fillId="3" borderId="1" xfId="572" applyFont="1" applyFill="1" applyBorder="1" applyAlignment="1">
      <alignment horizontal="center" vertical="center"/>
    </xf>
    <xf numFmtId="186" fontId="15" fillId="3" borderId="2" xfId="572" applyFont="1" applyFill="1" applyBorder="1">
      <alignment vertical="center"/>
    </xf>
    <xf numFmtId="186" fontId="8" fillId="3" borderId="8" xfId="572" applyFont="1" applyFill="1" applyBorder="1" applyAlignment="1">
      <alignment horizontal="center" vertical="center"/>
    </xf>
    <xf numFmtId="186" fontId="8" fillId="3" borderId="2" xfId="572" applyFont="1" applyFill="1" applyBorder="1" applyAlignment="1">
      <alignment horizontal="center" vertical="center"/>
    </xf>
    <xf numFmtId="186" fontId="15" fillId="3" borderId="2" xfId="572" applyFont="1" applyFill="1" applyBorder="1" applyAlignment="1">
      <alignment horizontal="left" vertical="center"/>
    </xf>
    <xf numFmtId="186" fontId="15" fillId="3" borderId="3" xfId="572" applyFont="1" applyFill="1" applyBorder="1">
      <alignment vertical="center"/>
    </xf>
    <xf numFmtId="186" fontId="8" fillId="3" borderId="9" xfId="572" applyFont="1" applyFill="1" applyBorder="1" applyAlignment="1">
      <alignment horizontal="center" vertical="center"/>
    </xf>
    <xf numFmtId="186" fontId="8" fillId="3" borderId="3" xfId="572" applyFont="1" applyFill="1" applyBorder="1" applyAlignment="1">
      <alignment horizontal="center" vertical="center"/>
    </xf>
    <xf numFmtId="186" fontId="15" fillId="3" borderId="3" xfId="572" applyFont="1" applyFill="1" applyBorder="1" applyAlignment="1">
      <alignment horizontal="left" vertical="center"/>
    </xf>
    <xf numFmtId="193" fontId="78" fillId="17" borderId="42" xfId="562" applyNumberFormat="1" applyFont="1" applyFill="1" applyBorder="1" applyAlignment="1">
      <alignment horizontal="center" vertical="center"/>
    </xf>
    <xf numFmtId="177" fontId="79" fillId="0" borderId="43" xfId="4" applyNumberFormat="1" applyFont="1" applyFill="1" applyBorder="1" applyAlignment="1">
      <alignment horizontal="center" vertical="center" wrapText="1"/>
    </xf>
    <xf numFmtId="177" fontId="80" fillId="18" borderId="43" xfId="4" applyNumberFormat="1" applyFont="1" applyFill="1" applyBorder="1" applyAlignment="1">
      <alignment horizontal="center" vertical="center" wrapText="1"/>
    </xf>
    <xf numFmtId="9" fontId="80" fillId="0" borderId="44" xfId="563" applyFont="1" applyFill="1" applyBorder="1" applyAlignment="1">
      <alignment horizontal="center" vertical="center"/>
    </xf>
    <xf numFmtId="194" fontId="78" fillId="17" borderId="45" xfId="562" applyNumberFormat="1" applyFont="1" applyFill="1" applyBorder="1" applyAlignment="1">
      <alignment horizontal="center" vertical="center"/>
    </xf>
    <xf numFmtId="9" fontId="81" fillId="0" borderId="46" xfId="563" applyFont="1" applyFill="1" applyBorder="1" applyAlignment="1">
      <alignment horizontal="center" vertical="center"/>
    </xf>
    <xf numFmtId="178" fontId="81" fillId="0" borderId="46" xfId="563" applyNumberFormat="1" applyFont="1" applyFill="1" applyBorder="1" applyAlignment="1">
      <alignment horizontal="center" vertical="center"/>
    </xf>
    <xf numFmtId="0" fontId="82" fillId="17" borderId="45" xfId="562" applyNumberFormat="1" applyFont="1" applyFill="1" applyBorder="1" applyAlignment="1">
      <alignment horizontal="center" vertical="center"/>
    </xf>
    <xf numFmtId="178" fontId="79" fillId="0" borderId="47" xfId="563" applyNumberFormat="1" applyFont="1" applyFill="1" applyBorder="1" applyAlignment="1">
      <alignment horizontal="right" vertical="center" wrapText="1"/>
    </xf>
    <xf numFmtId="10" fontId="80" fillId="18" borderId="47" xfId="563" applyNumberFormat="1" applyFont="1" applyFill="1" applyBorder="1" applyAlignment="1">
      <alignment horizontal="center" vertical="center" wrapText="1"/>
    </xf>
    <xf numFmtId="178" fontId="80" fillId="0" borderId="46" xfId="563" applyNumberFormat="1" applyFont="1" applyFill="1" applyBorder="1" applyAlignment="1">
      <alignment horizontal="right" vertical="center"/>
    </xf>
    <xf numFmtId="0" fontId="78" fillId="17" borderId="48" xfId="562" applyNumberFormat="1" applyFont="1" applyFill="1" applyBorder="1" applyAlignment="1">
      <alignment horizontal="center" vertical="center"/>
    </xf>
    <xf numFmtId="10" fontId="79" fillId="0" borderId="49" xfId="563" applyNumberFormat="1" applyFont="1" applyFill="1" applyBorder="1" applyAlignment="1">
      <alignment horizontal="center" vertical="center" wrapText="1"/>
    </xf>
    <xf numFmtId="187" fontId="83" fillId="18" borderId="49" xfId="563" applyNumberFormat="1" applyFont="1" applyFill="1" applyBorder="1" applyAlignment="1">
      <alignment horizontal="centerContinuous" vertical="center"/>
    </xf>
    <xf numFmtId="187" fontId="83" fillId="18" borderId="50" xfId="563" applyNumberFormat="1" applyFont="1" applyFill="1" applyBorder="1" applyAlignment="1">
      <alignment horizontal="centerContinuous" vertical="center"/>
    </xf>
    <xf numFmtId="9" fontId="30" fillId="0" borderId="0" xfId="569" applyFont="1" applyFill="1" applyBorder="1">
      <alignment vertical="center"/>
    </xf>
    <xf numFmtId="184" fontId="9" fillId="0" borderId="0" xfId="4" applyNumberFormat="1" applyFont="1" applyFill="1" applyBorder="1">
      <alignment vertical="center"/>
    </xf>
    <xf numFmtId="0" fontId="20" fillId="0" borderId="0" xfId="568" applyFont="1">
      <alignment vertical="center"/>
    </xf>
    <xf numFmtId="0" fontId="35" fillId="0" borderId="0" xfId="568" applyFont="1">
      <alignment vertical="center"/>
    </xf>
    <xf numFmtId="9" fontId="20" fillId="0" borderId="0" xfId="569" applyFont="1" applyAlignment="1">
      <alignment horizontal="center" vertical="center"/>
    </xf>
    <xf numFmtId="9" fontId="20" fillId="0" borderId="0" xfId="569" applyFont="1" applyFill="1" applyAlignment="1">
      <alignment horizontal="center" vertical="center"/>
    </xf>
    <xf numFmtId="0" fontId="38" fillId="0" borderId="0" xfId="568" applyFont="1">
      <alignment vertical="center"/>
    </xf>
    <xf numFmtId="0" fontId="4" fillId="0" borderId="0" xfId="568">
      <alignment vertical="center"/>
    </xf>
    <xf numFmtId="0" fontId="76" fillId="0" borderId="0" xfId="568" applyFont="1">
      <alignment vertical="center"/>
    </xf>
    <xf numFmtId="0" fontId="36" fillId="0" borderId="0" xfId="568" applyFont="1">
      <alignment vertical="center"/>
    </xf>
    <xf numFmtId="9" fontId="8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1" fillId="0" borderId="0" xfId="568" applyFont="1">
      <alignment vertical="center"/>
    </xf>
    <xf numFmtId="0" fontId="16" fillId="0" borderId="0" xfId="568" applyFont="1">
      <alignment vertical="center"/>
    </xf>
    <xf numFmtId="0" fontId="69" fillId="0" borderId="0" xfId="568" applyFont="1">
      <alignment vertical="center"/>
    </xf>
    <xf numFmtId="0" fontId="70" fillId="0" borderId="0" xfId="568" applyFont="1">
      <alignment vertical="center"/>
    </xf>
    <xf numFmtId="0" fontId="59" fillId="2" borderId="0" xfId="568" applyFont="1" applyFill="1">
      <alignment vertical="center"/>
    </xf>
    <xf numFmtId="0" fontId="4" fillId="2" borderId="0" xfId="568" applyFill="1">
      <alignment vertical="center"/>
    </xf>
    <xf numFmtId="49" fontId="61" fillId="15" borderId="0" xfId="568" applyNumberFormat="1" applyFont="1" applyFill="1" applyAlignment="1">
      <alignment horizontal="center" vertical="center" wrapText="1"/>
    </xf>
    <xf numFmtId="49" fontId="39" fillId="15" borderId="0" xfId="568" applyNumberFormat="1" applyFont="1" applyFill="1" applyAlignment="1">
      <alignment horizontal="center" vertical="center" wrapText="1"/>
    </xf>
    <xf numFmtId="9" fontId="66" fillId="15" borderId="0" xfId="569" applyFont="1" applyFill="1" applyBorder="1" applyAlignment="1">
      <alignment horizontal="center" vertical="center" wrapText="1"/>
    </xf>
    <xf numFmtId="49" fontId="66" fillId="15" borderId="0" xfId="568" applyNumberFormat="1" applyFont="1" applyFill="1" applyAlignment="1">
      <alignment horizontal="center" vertical="center" wrapText="1"/>
    </xf>
    <xf numFmtId="49" fontId="74" fillId="15" borderId="0" xfId="568" applyNumberFormat="1" applyFont="1" applyFill="1" applyAlignment="1">
      <alignment horizontal="center" vertical="center" wrapText="1"/>
    </xf>
    <xf numFmtId="180" fontId="61" fillId="16" borderId="0" xfId="568" applyNumberFormat="1" applyFont="1" applyFill="1" applyAlignment="1">
      <alignment horizontal="center" vertical="center"/>
    </xf>
    <xf numFmtId="183" fontId="33" fillId="16" borderId="0" xfId="568" applyNumberFormat="1" applyFont="1" applyFill="1" applyAlignment="1">
      <alignment horizontal="center" vertical="center"/>
    </xf>
    <xf numFmtId="9" fontId="75" fillId="16" borderId="0" xfId="569" applyFont="1" applyFill="1" applyBorder="1" applyAlignment="1">
      <alignment horizontal="center" vertical="center"/>
    </xf>
    <xf numFmtId="9" fontId="7" fillId="16" borderId="0" xfId="569" applyFont="1" applyFill="1" applyBorder="1" applyAlignment="1">
      <alignment horizontal="center" vertical="center"/>
    </xf>
    <xf numFmtId="190" fontId="7" fillId="16" borderId="0" xfId="568" applyNumberFormat="1" applyFont="1" applyFill="1" applyAlignment="1">
      <alignment horizontal="center" vertical="center"/>
    </xf>
    <xf numFmtId="0" fontId="7" fillId="16" borderId="0" xfId="568" applyFont="1" applyFill="1" applyAlignment="1">
      <alignment horizontal="center" vertical="center"/>
    </xf>
    <xf numFmtId="185" fontId="7" fillId="16" borderId="0" xfId="568" applyNumberFormat="1" applyFont="1" applyFill="1" applyAlignment="1">
      <alignment horizontal="center" vertical="center"/>
    </xf>
    <xf numFmtId="10" fontId="7" fillId="16" borderId="0" xfId="569" applyNumberFormat="1" applyFont="1" applyFill="1" applyBorder="1" applyAlignment="1">
      <alignment horizontal="right" vertical="center"/>
    </xf>
    <xf numFmtId="179" fontId="7" fillId="16" borderId="0" xfId="568" applyNumberFormat="1" applyFont="1" applyFill="1" applyAlignment="1">
      <alignment horizontal="right" vertical="center"/>
    </xf>
    <xf numFmtId="191" fontId="7" fillId="16" borderId="0" xfId="568" applyNumberFormat="1" applyFont="1" applyFill="1" applyAlignment="1">
      <alignment horizontal="right" vertical="center"/>
    </xf>
    <xf numFmtId="192" fontId="7" fillId="16" borderId="0" xfId="568" applyNumberFormat="1" applyFont="1" applyFill="1" applyAlignment="1">
      <alignment horizontal="right" vertical="center"/>
    </xf>
    <xf numFmtId="192" fontId="74" fillId="16" borderId="0" xfId="568" applyNumberFormat="1" applyFont="1" applyFill="1" applyAlignment="1">
      <alignment horizontal="right" vertical="center"/>
    </xf>
    <xf numFmtId="41" fontId="30" fillId="0" borderId="0" xfId="4" applyFont="1" applyFill="1" applyBorder="1">
      <alignment vertical="center"/>
    </xf>
    <xf numFmtId="188" fontId="30" fillId="0" borderId="0" xfId="569" applyNumberFormat="1" applyFont="1">
      <alignment vertical="center"/>
    </xf>
    <xf numFmtId="177" fontId="30" fillId="0" borderId="0" xfId="4" applyNumberFormat="1" applyFont="1" applyFill="1" applyBorder="1">
      <alignment vertical="center"/>
    </xf>
    <xf numFmtId="9" fontId="30" fillId="0" borderId="0" xfId="568" applyNumberFormat="1" applyFont="1" applyAlignment="1">
      <alignment horizontal="left" vertical="center"/>
    </xf>
    <xf numFmtId="0" fontId="30" fillId="0" borderId="0" xfId="568" quotePrefix="1" applyFont="1">
      <alignment vertical="center"/>
    </xf>
    <xf numFmtId="41" fontId="30" fillId="0" borderId="0" xfId="4" applyFont="1" applyAlignment="1">
      <alignment horizontal="center" vertical="center"/>
    </xf>
    <xf numFmtId="9" fontId="30" fillId="0" borderId="0" xfId="569" applyFont="1" applyFill="1" applyBorder="1" applyAlignment="1">
      <alignment vertical="center" wrapText="1"/>
    </xf>
    <xf numFmtId="0" fontId="51" fillId="0" borderId="0" xfId="568" applyFont="1" applyAlignment="1">
      <alignment horizontal="left" vertical="center" indent="1"/>
    </xf>
    <xf numFmtId="185" fontId="52" fillId="0" borderId="0" xfId="568" applyNumberFormat="1" applyFont="1" applyAlignment="1">
      <alignment horizontal="left" vertical="center" indent="1"/>
    </xf>
    <xf numFmtId="0" fontId="30" fillId="0" borderId="0" xfId="568" applyFont="1" applyAlignment="1">
      <alignment horizontal="center" vertical="center"/>
    </xf>
    <xf numFmtId="185" fontId="30" fillId="0" borderId="0" xfId="568" applyNumberFormat="1" applyFont="1">
      <alignment vertical="center"/>
    </xf>
    <xf numFmtId="9" fontId="30" fillId="0" borderId="0" xfId="569" applyFont="1">
      <alignment vertical="center"/>
    </xf>
    <xf numFmtId="10" fontId="84" fillId="0" borderId="0" xfId="569" applyNumberFormat="1" applyFont="1">
      <alignment vertical="center"/>
    </xf>
    <xf numFmtId="179" fontId="84" fillId="0" borderId="0" xfId="4" applyNumberFormat="1" applyFont="1">
      <alignment vertical="center"/>
    </xf>
    <xf numFmtId="181" fontId="84" fillId="0" borderId="0" xfId="4" applyNumberFormat="1" applyFont="1">
      <alignment vertical="center"/>
    </xf>
    <xf numFmtId="41" fontId="30" fillId="0" borderId="0" xfId="4" applyFont="1" applyFill="1" applyBorder="1" applyAlignment="1">
      <alignment vertical="center" wrapText="1"/>
    </xf>
    <xf numFmtId="41" fontId="30" fillId="0" borderId="0" xfId="4" applyFont="1" applyFill="1" applyBorder="1" applyAlignment="1">
      <alignment horizontal="center" vertical="center" wrapText="1"/>
    </xf>
  </cellXfs>
  <cellStyles count="573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20" xfId="571" xr:uid="{6F021F66-94B5-4072-8FF0-E696E93852EA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2 2" xfId="572" xr:uid="{F32AA9F7-0897-400C-B6B7-B30A3AC83D6F}"/>
    <cellStyle name="표준 2 4" xfId="3" xr:uid="{F025CCA9-607F-40C4-B9F4-A4606A80B63C}"/>
    <cellStyle name="표준 3" xfId="565" xr:uid="{60C4FBB4-F171-472B-9713-681973E66964}"/>
  </cellStyles>
  <dxfs count="72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원진운수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619-488F-AF1E-D50ADBEA2B93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619-488F-AF1E-D50ADBEA2B93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619-488F-AF1E-D50ADBEA2B93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619-488F-AF1E-D50ADBEA2B93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FD95-4FA1-9C4D-3EF092A4AA99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C619-488F-AF1E-D50ADBEA2B93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C619-488F-AF1E-D50ADBEA2B93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FFA4-40CF-BFDB-E8092911486D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0EAB-49EF-9F76-EBD244629D33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527E-437A-BA58-CA7FEC48D3D0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8564-469D-8B27-8EAC01A778CF}"/>
              </c:ext>
            </c:extLst>
          </c:dPt>
          <c:dPt>
            <c:idx val="11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8564-469D-8B27-8EAC01A778C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종합!$H$11:$H$22</c:f>
              <c:numCache>
                <c:formatCode>"유카후("0"월)"</c:formatCode>
                <c:ptCount val="12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종합!$J$11:$J$22</c:f>
              <c:numCache>
                <c:formatCode>_-* #,##0.00_-;\-* #,##0.00_-;_-* "-"_-;_-@_-</c:formatCode>
                <c:ptCount val="12"/>
                <c:pt idx="0">
                  <c:v>2.3439006339503594</c:v>
                </c:pt>
                <c:pt idx="1">
                  <c:v>2.597167951107326</c:v>
                </c:pt>
                <c:pt idx="2">
                  <c:v>2.5287460958845465</c:v>
                </c:pt>
                <c:pt idx="3">
                  <c:v>2.4106264081394464</c:v>
                </c:pt>
                <c:pt idx="4">
                  <c:v>2.316729981927351</c:v>
                </c:pt>
                <c:pt idx="5">
                  <c:v>2.1837920604646204</c:v>
                </c:pt>
                <c:pt idx="6">
                  <c:v>2.0996234171011516</c:v>
                </c:pt>
                <c:pt idx="7">
                  <c:v>2.0124285154869068</c:v>
                </c:pt>
                <c:pt idx="8">
                  <c:v>2.0648260811129862</c:v>
                </c:pt>
                <c:pt idx="9">
                  <c:v>2.2461759137514088</c:v>
                </c:pt>
                <c:pt idx="10">
                  <c:v>2.2744208984667966</c:v>
                </c:pt>
                <c:pt idx="11">
                  <c:v>2.3169654441740586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619-488F-AF1E-D50ADBEA2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2"/>
          <c:min val="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A58-4C65-A7E0-98D9608FB5F5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A58-4C65-A7E0-98D9608FB5F5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A58-4C65-A7E0-98D9608FB5F5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A58-4C65-A7E0-98D9608FB5F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4A58-4C65-A7E0-98D9608FB5F5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4A58-4C65-A7E0-98D9608FB5F5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4A58-4C65-A7E0-98D9608FB5F5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4A58-4C65-A7E0-98D9608FB5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종합!$H$36:$H$41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종합!$N$30:$N$35</c:f>
              <c:numCache>
                <c:formatCode>0%</c:formatCode>
                <c:ptCount val="6"/>
                <c:pt idx="0">
                  <c:v>1.1363636363636364E-2</c:v>
                </c:pt>
                <c:pt idx="1">
                  <c:v>0</c:v>
                </c:pt>
                <c:pt idx="2">
                  <c:v>7.9545454545454544E-2</c:v>
                </c:pt>
                <c:pt idx="3">
                  <c:v>0.27272727272727271</c:v>
                </c:pt>
                <c:pt idx="4">
                  <c:v>0.38636363636363635</c:v>
                </c:pt>
                <c:pt idx="5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A58-4C65-A7E0-98D9608FB5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종합!$M$78:$R$78</c:f>
              <c:numCache>
                <c:formatCode>0%</c:formatCode>
                <c:ptCount val="6"/>
                <c:pt idx="0">
                  <c:v>0</c:v>
                </c:pt>
                <c:pt idx="1">
                  <c:v>0.33333333333333331</c:v>
                </c:pt>
                <c:pt idx="2">
                  <c:v>0.2857142857142857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01-4DBD-9A0A-ECE980A22FB3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종합!$M$77:$R$77</c:f>
              <c:numCache>
                <c:formatCode>0%</c:formatCode>
                <c:ptCount val="6"/>
                <c:pt idx="0">
                  <c:v>0.5</c:v>
                </c:pt>
                <c:pt idx="1">
                  <c:v>0.46666666666666667</c:v>
                </c:pt>
                <c:pt idx="2">
                  <c:v>0.42857142857142855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01-4DBD-9A0A-ECE980A22FB3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종합!$M$76:$R$76</c:f>
              <c:numCache>
                <c:formatCode>0%</c:formatCode>
                <c:ptCount val="6"/>
                <c:pt idx="0">
                  <c:v>0.25</c:v>
                </c:pt>
                <c:pt idx="1">
                  <c:v>6.6666666666666666E-2</c:v>
                </c:pt>
                <c:pt idx="2">
                  <c:v>0.2857142857142857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01-4DBD-9A0A-ECE980A22FB3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종합!$M$75:$R$75</c:f>
              <c:numCache>
                <c:formatCode>0%</c:formatCode>
                <c:ptCount val="6"/>
                <c:pt idx="0">
                  <c:v>0.25</c:v>
                </c:pt>
                <c:pt idx="1">
                  <c:v>0.13333333333333333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01-4DBD-9A0A-ECE980A22FB3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종합!$M$74:$R$74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D01-4DBD-9A0A-ECE980A22FB3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종합!$M$73:$R$73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D01-4DBD-9A0A-ECE980A22FB3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종합!$M$72:$P$72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6-6D01-4DBD-9A0A-ECE980A22FB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6EAA63A-AEE7-438A-883F-45BAE135BB2C}"/>
            </a:ext>
          </a:extLst>
        </xdr:cNvPr>
        <xdr:cNvSpPr txBox="1"/>
      </xdr:nvSpPr>
      <xdr:spPr>
        <a:xfrm>
          <a:off x="8953500" y="36435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6381503-8811-4359-806C-E78156E1B9FC}"/>
            </a:ext>
          </a:extLst>
        </xdr:cNvPr>
        <xdr:cNvSpPr txBox="1"/>
      </xdr:nvSpPr>
      <xdr:spPr>
        <a:xfrm>
          <a:off x="9120468" y="36435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126</xdr:row>
      <xdr:rowOff>45147</xdr:rowOff>
    </xdr:from>
    <xdr:ext cx="1526880" cy="307606"/>
    <xdr:pic>
      <xdr:nvPicPr>
        <xdr:cNvPr id="4" name="그림 3">
          <a:extLst>
            <a:ext uri="{FF2B5EF4-FFF2-40B4-BE49-F238E27FC236}">
              <a16:creationId xmlns:a16="http://schemas.microsoft.com/office/drawing/2014/main" id="{784F734B-91C0-4D81-9C5F-9AE67F7FA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3344" y="36211572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EA529513-FE29-4CAF-8DC7-2792D42758C7}"/>
            </a:ext>
          </a:extLst>
        </xdr:cNvPr>
        <xdr:cNvSpPr/>
      </xdr:nvSpPr>
      <xdr:spPr>
        <a:xfrm>
          <a:off x="128868" y="788895"/>
          <a:ext cx="862853" cy="87181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55E77684-2A91-4692-A4B5-03819B354B2B}"/>
            </a:ext>
          </a:extLst>
        </xdr:cNvPr>
        <xdr:cNvSpPr/>
      </xdr:nvSpPr>
      <xdr:spPr>
        <a:xfrm>
          <a:off x="1046629" y="784413"/>
          <a:ext cx="1653988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24</xdr:row>
      <xdr:rowOff>22412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36BBD5FE-37FD-49D2-BE44-A6CCE6C308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33</xdr:row>
      <xdr:rowOff>0</xdr:rowOff>
    </xdr:from>
    <xdr:to>
      <xdr:col>6</xdr:col>
      <xdr:colOff>790016</xdr:colOff>
      <xdr:row>41</xdr:row>
      <xdr:rowOff>11206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ACC8DDE1-EE38-40A2-8B85-B8BE415DDD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59</xdr:row>
      <xdr:rowOff>303679</xdr:rowOff>
    </xdr:from>
    <xdr:to>
      <xdr:col>10</xdr:col>
      <xdr:colOff>829235</xdr:colOff>
      <xdr:row>68</xdr:row>
      <xdr:rowOff>122144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748BCF8E-FA5F-4AE5-807B-C695647008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61</xdr:row>
      <xdr:rowOff>145773</xdr:rowOff>
    </xdr:from>
    <xdr:to>
      <xdr:col>10</xdr:col>
      <xdr:colOff>794931</xdr:colOff>
      <xdr:row>66</xdr:row>
      <xdr:rowOff>301872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100EE73-660B-4566-81A1-628CA8024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855885" y="15792451"/>
          <a:ext cx="1775349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33</xdr:row>
      <xdr:rowOff>33618</xdr:rowOff>
    </xdr:from>
    <xdr:to>
      <xdr:col>6</xdr:col>
      <xdr:colOff>761218</xdr:colOff>
      <xdr:row>33</xdr:row>
      <xdr:rowOff>281236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3AAAA147-8FD5-4149-B935-065630C43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9683" y="8377518"/>
          <a:ext cx="1785435" cy="247618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671863A-25AA-4F2E-A041-399A67E87782}"/>
            </a:ext>
          </a:extLst>
        </xdr:cNvPr>
        <xdr:cNvSpPr/>
      </xdr:nvSpPr>
      <xdr:spPr>
        <a:xfrm>
          <a:off x="2763371" y="784412"/>
          <a:ext cx="858370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339DAB40-4872-4BB8-AB9B-F42F2A1D941D}"/>
            </a:ext>
          </a:extLst>
        </xdr:cNvPr>
        <xdr:cNvSpPr/>
      </xdr:nvSpPr>
      <xdr:spPr>
        <a:xfrm>
          <a:off x="3693458" y="791136"/>
          <a:ext cx="770965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3F8E582C-7AAC-4E97-884C-E3C16ADD5B03}"/>
            </a:ext>
          </a:extLst>
        </xdr:cNvPr>
        <xdr:cNvSpPr/>
      </xdr:nvSpPr>
      <xdr:spPr>
        <a:xfrm>
          <a:off x="4533900" y="788895"/>
          <a:ext cx="860613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573740</xdr:colOff>
      <xdr:row>11</xdr:row>
      <xdr:rowOff>136711</xdr:rowOff>
    </xdr:from>
    <xdr:to>
      <xdr:col>6</xdr:col>
      <xdr:colOff>730627</xdr:colOff>
      <xdr:row>13</xdr:row>
      <xdr:rowOff>35859</xdr:rowOff>
    </xdr:to>
    <xdr:sp macro="" textlink="$K$22">
      <xdr:nvSpPr>
        <xdr:cNvPr id="21" name="TextBox 20">
          <a:extLst>
            <a:ext uri="{FF2B5EF4-FFF2-40B4-BE49-F238E27FC236}">
              <a16:creationId xmlns:a16="http://schemas.microsoft.com/office/drawing/2014/main" id="{0D0A0E1C-860C-47D6-8B76-DE87ED6B7158}"/>
            </a:ext>
          </a:extLst>
        </xdr:cNvPr>
        <xdr:cNvSpPr txBox="1"/>
      </xdr:nvSpPr>
      <xdr:spPr>
        <a:xfrm>
          <a:off x="4226858" y="377862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36B4B78-4FCD-4128-897A-1CA2E8FB82C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89648</xdr:colOff>
      <xdr:row>13</xdr:row>
      <xdr:rowOff>56029</xdr:rowOff>
    </xdr:from>
    <xdr:to>
      <xdr:col>6</xdr:col>
      <xdr:colOff>257736</xdr:colOff>
      <xdr:row>14</xdr:row>
      <xdr:rowOff>0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2E8BACCA-CE81-4D30-B6B8-B9A0B72B1951}"/>
            </a:ext>
          </a:extLst>
        </xdr:cNvPr>
        <xdr:cNvCxnSpPr/>
      </xdr:nvCxnSpPr>
      <xdr:spPr>
        <a:xfrm flipV="1">
          <a:off x="4616824" y="4280647"/>
          <a:ext cx="168088" cy="23532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3ECF4-FC06-481F-8173-756BDD6FFC94}">
  <sheetPr>
    <tabColor rgb="FF0070C0"/>
    <pageSetUpPr fitToPage="1"/>
  </sheetPr>
  <dimension ref="A1:AH130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128" customWidth="1"/>
    <col min="2" max="2" width="14" style="128" customWidth="1"/>
    <col min="3" max="7" width="13.140625" style="128" customWidth="1"/>
    <col min="8" max="8" width="18.140625" style="128" bestFit="1" customWidth="1"/>
    <col min="9" max="11" width="13.140625" style="128" customWidth="1"/>
    <col min="12" max="12" width="2.5703125" style="134" customWidth="1"/>
    <col min="13" max="23" width="11.5703125" style="134" customWidth="1"/>
    <col min="24" max="25" width="9.140625" style="134"/>
    <col min="26" max="26" width="9.42578125" style="127" bestFit="1" customWidth="1"/>
    <col min="27" max="32" width="9.140625" style="127"/>
    <col min="33" max="34" width="9.140625" style="126"/>
    <col min="35" max="16384" width="9.140625" style="128"/>
  </cols>
  <sheetData>
    <row r="1" spans="1:28" ht="9.75" customHeight="1">
      <c r="A1" s="124"/>
      <c r="B1" s="124"/>
      <c r="C1" s="125"/>
      <c r="D1" s="125"/>
      <c r="E1" s="125"/>
      <c r="F1" s="125"/>
      <c r="G1" s="125"/>
      <c r="H1" s="125"/>
      <c r="I1" s="125"/>
      <c r="J1" s="125"/>
      <c r="K1" s="125"/>
      <c r="L1" s="125"/>
    </row>
    <row r="2" spans="1:28" ht="38.25" customHeight="1">
      <c r="B2" s="129" t="s">
        <v>107</v>
      </c>
      <c r="C2" s="130"/>
      <c r="D2" s="130"/>
      <c r="E2" s="130"/>
      <c r="F2" s="130"/>
      <c r="G2" s="130"/>
      <c r="H2" s="130"/>
      <c r="I2" s="130"/>
      <c r="J2" s="130"/>
      <c r="K2" s="131" t="s">
        <v>396</v>
      </c>
      <c r="L2" s="132"/>
    </row>
    <row r="3" spans="1:28" ht="15.75" customHeight="1">
      <c r="B3" s="133"/>
      <c r="C3" s="133"/>
      <c r="D3" s="133"/>
      <c r="E3" s="133"/>
      <c r="F3" s="133"/>
      <c r="G3" s="133"/>
    </row>
    <row r="4" spans="1:28" ht="16.5" customHeight="1">
      <c r="B4" s="135" t="s">
        <v>109</v>
      </c>
      <c r="C4" s="292" t="s">
        <v>38</v>
      </c>
      <c r="D4" s="292"/>
      <c r="E4" s="135" t="s">
        <v>108</v>
      </c>
      <c r="F4" s="135" t="s">
        <v>64</v>
      </c>
      <c r="G4" s="136" t="s">
        <v>111</v>
      </c>
      <c r="H4" s="137"/>
      <c r="I4" s="137"/>
      <c r="J4" s="138" t="s">
        <v>35</v>
      </c>
      <c r="K4" s="138" t="s">
        <v>36</v>
      </c>
    </row>
    <row r="5" spans="1:28" ht="48.75" customHeight="1">
      <c r="B5" s="139" t="s">
        <v>395</v>
      </c>
      <c r="C5" s="293" t="s">
        <v>114</v>
      </c>
      <c r="D5" s="293"/>
      <c r="E5" s="140">
        <v>3</v>
      </c>
      <c r="F5" s="139">
        <v>34</v>
      </c>
      <c r="G5" s="141" t="s">
        <v>321</v>
      </c>
      <c r="H5" s="137"/>
      <c r="I5" s="137"/>
      <c r="J5" s="142" t="s">
        <v>50</v>
      </c>
      <c r="K5" s="143"/>
    </row>
    <row r="6" spans="1:28" ht="15.75" customHeight="1">
      <c r="B6" s="144"/>
      <c r="C6" s="144"/>
      <c r="D6" s="144"/>
      <c r="E6" s="144"/>
      <c r="F6" s="144"/>
      <c r="G6" s="144"/>
      <c r="H6" s="144"/>
      <c r="I6" s="144"/>
      <c r="M6" s="285"/>
    </row>
    <row r="7" spans="1:28" ht="16.5" customHeight="1">
      <c r="B7" s="145" t="s">
        <v>122</v>
      </c>
      <c r="C7" s="145"/>
      <c r="D7" s="146"/>
      <c r="E7" s="146"/>
      <c r="F7" s="146"/>
      <c r="G7" s="146"/>
      <c r="H7" s="146"/>
      <c r="I7" s="146"/>
      <c r="J7" s="146"/>
      <c r="K7" s="146"/>
    </row>
    <row r="8" spans="1:28" ht="10.5" customHeight="1">
      <c r="B8" s="147"/>
      <c r="C8" s="147"/>
      <c r="E8" s="148"/>
      <c r="F8" s="147"/>
      <c r="G8" s="147"/>
      <c r="H8" s="147"/>
      <c r="I8" s="147"/>
      <c r="J8" s="147"/>
      <c r="K8" s="147"/>
    </row>
    <row r="9" spans="1:28" ht="69" customHeight="1">
      <c r="B9" s="147"/>
      <c r="C9" s="147"/>
      <c r="E9" s="149"/>
      <c r="F9" s="147"/>
      <c r="G9" s="147"/>
      <c r="H9" s="147"/>
      <c r="I9" s="147"/>
      <c r="J9" s="147"/>
      <c r="K9" s="147"/>
      <c r="O9" s="294"/>
      <c r="P9" s="294"/>
    </row>
    <row r="10" spans="1:28" ht="23.25" customHeight="1" thickBot="1">
      <c r="G10" s="147"/>
      <c r="H10" s="150" t="s">
        <v>88</v>
      </c>
      <c r="I10" s="151" t="s">
        <v>89</v>
      </c>
      <c r="J10" s="152" t="str">
        <f>C5</f>
        <v>원진운수</v>
      </c>
      <c r="K10" s="153" t="s">
        <v>90</v>
      </c>
      <c r="X10" s="285"/>
      <c r="Z10" s="134"/>
      <c r="AA10" s="134"/>
      <c r="AB10" s="134"/>
    </row>
    <row r="11" spans="1:28" ht="23.25" customHeight="1" thickTop="1">
      <c r="G11" s="147"/>
      <c r="H11" s="235">
        <v>1</v>
      </c>
      <c r="I11" s="236">
        <v>2.0099999999999998</v>
      </c>
      <c r="J11" s="237">
        <v>2.3439006339503594</v>
      </c>
      <c r="K11" s="238"/>
      <c r="M11" s="127"/>
      <c r="Y11" s="286"/>
      <c r="Z11" s="287"/>
      <c r="AA11" s="250"/>
      <c r="AB11" s="134"/>
    </row>
    <row r="12" spans="1:28" ht="23.25" customHeight="1">
      <c r="G12" s="147"/>
      <c r="H12" s="239">
        <v>2</v>
      </c>
      <c r="I12" s="236">
        <v>2.3662575846193561</v>
      </c>
      <c r="J12" s="237">
        <v>2.597167951107326</v>
      </c>
      <c r="K12" s="240">
        <v>0.1080537773182455</v>
      </c>
      <c r="M12" s="250"/>
      <c r="Y12" s="286"/>
      <c r="Z12" s="287"/>
      <c r="AA12" s="250"/>
      <c r="AB12" s="134"/>
    </row>
    <row r="13" spans="1:28" ht="23.25" customHeight="1">
      <c r="G13" s="147"/>
      <c r="H13" s="239">
        <v>3</v>
      </c>
      <c r="I13" s="236">
        <v>2.37</v>
      </c>
      <c r="J13" s="237">
        <v>2.5287460958845465</v>
      </c>
      <c r="K13" s="241">
        <v>-2.6344794218489898E-2</v>
      </c>
      <c r="M13" s="250"/>
      <c r="Y13" s="286"/>
      <c r="Z13" s="287"/>
      <c r="AA13" s="250"/>
      <c r="AB13" s="134"/>
    </row>
    <row r="14" spans="1:28" ht="23.25" customHeight="1">
      <c r="G14" s="147"/>
      <c r="H14" s="239">
        <v>4</v>
      </c>
      <c r="I14" s="236">
        <v>2.33</v>
      </c>
      <c r="J14" s="237">
        <v>2.4106264081394464</v>
      </c>
      <c r="K14" s="241">
        <v>-4.6710774141119238E-2</v>
      </c>
      <c r="M14" s="250"/>
      <c r="Y14" s="286"/>
      <c r="Z14" s="287"/>
      <c r="AA14" s="250"/>
      <c r="AB14" s="134"/>
    </row>
    <row r="15" spans="1:28" ht="23.25" customHeight="1">
      <c r="G15" s="147"/>
      <c r="H15" s="239">
        <v>5</v>
      </c>
      <c r="I15" s="236">
        <v>2.2850259626150282</v>
      </c>
      <c r="J15" s="237">
        <v>2.316729981927351</v>
      </c>
      <c r="K15" s="241">
        <v>-3.8951048530396659E-2</v>
      </c>
      <c r="M15" s="250"/>
      <c r="Y15" s="286"/>
      <c r="Z15" s="287"/>
      <c r="AA15" s="250"/>
      <c r="AB15" s="134"/>
    </row>
    <row r="16" spans="1:28" ht="23.25" customHeight="1">
      <c r="G16" s="147"/>
      <c r="H16" s="239">
        <v>6</v>
      </c>
      <c r="I16" s="236">
        <v>2.0664933427553414</v>
      </c>
      <c r="J16" s="237">
        <v>2.1837920604646204</v>
      </c>
      <c r="K16" s="241">
        <v>-5.7381707190639397E-2</v>
      </c>
      <c r="M16" s="250"/>
      <c r="Y16" s="286"/>
      <c r="Z16" s="287"/>
      <c r="AA16" s="250"/>
      <c r="AB16" s="134"/>
    </row>
    <row r="17" spans="1:34" s="127" customFormat="1" ht="23.25" customHeight="1">
      <c r="A17" s="128"/>
      <c r="B17" s="128"/>
      <c r="C17" s="128"/>
      <c r="D17" s="128"/>
      <c r="E17" s="128"/>
      <c r="F17" s="128"/>
      <c r="G17" s="147"/>
      <c r="H17" s="239">
        <v>7</v>
      </c>
      <c r="I17" s="236">
        <v>2.13</v>
      </c>
      <c r="J17" s="237">
        <v>2.0996234171011516</v>
      </c>
      <c r="K17" s="241">
        <v>-3.8542425758962162E-2</v>
      </c>
      <c r="L17" s="134"/>
      <c r="M17" s="250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86"/>
      <c r="Z17" s="287"/>
      <c r="AA17" s="250"/>
      <c r="AB17" s="134"/>
      <c r="AG17" s="126"/>
      <c r="AH17" s="126"/>
    </row>
    <row r="18" spans="1:34" s="127" customFormat="1" ht="23.25" customHeight="1">
      <c r="A18" s="128"/>
      <c r="B18" s="128"/>
      <c r="C18" s="128"/>
      <c r="D18" s="128"/>
      <c r="E18" s="128"/>
      <c r="F18" s="128"/>
      <c r="G18" s="147"/>
      <c r="H18" s="239">
        <v>8</v>
      </c>
      <c r="I18" s="236">
        <v>2.08</v>
      </c>
      <c r="J18" s="237">
        <v>2.0124285154869068</v>
      </c>
      <c r="K18" s="241">
        <v>-4.1528828886196467E-2</v>
      </c>
      <c r="L18" s="134"/>
      <c r="M18" s="250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86"/>
      <c r="Z18" s="287"/>
      <c r="AA18" s="250"/>
      <c r="AB18" s="134"/>
      <c r="AG18" s="126"/>
      <c r="AH18" s="126"/>
    </row>
    <row r="19" spans="1:34" s="127" customFormat="1" ht="23.25" customHeight="1">
      <c r="A19" s="128"/>
      <c r="B19" s="128"/>
      <c r="C19" s="128"/>
      <c r="D19" s="128"/>
      <c r="E19" s="128"/>
      <c r="F19" s="128"/>
      <c r="G19" s="147"/>
      <c r="H19" s="239">
        <v>9</v>
      </c>
      <c r="I19" s="236">
        <v>2.13</v>
      </c>
      <c r="J19" s="237">
        <v>2.0648260811129862</v>
      </c>
      <c r="K19" s="241">
        <v>2.6036982294201705E-2</v>
      </c>
      <c r="L19" s="134"/>
      <c r="M19" s="250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286"/>
      <c r="Z19" s="287"/>
      <c r="AA19" s="250"/>
      <c r="AB19" s="134"/>
      <c r="AG19" s="126"/>
      <c r="AH19" s="126"/>
    </row>
    <row r="20" spans="1:34" s="127" customFormat="1" ht="23.25" customHeight="1">
      <c r="A20" s="128"/>
      <c r="B20" s="128"/>
      <c r="C20" s="128"/>
      <c r="D20" s="128"/>
      <c r="E20" s="128"/>
      <c r="F20" s="128"/>
      <c r="G20" s="147"/>
      <c r="H20" s="239">
        <v>10</v>
      </c>
      <c r="I20" s="236">
        <v>2.25</v>
      </c>
      <c r="J20" s="237">
        <v>2.2461759137514088</v>
      </c>
      <c r="K20" s="241">
        <v>8.7828139278767203E-2</v>
      </c>
      <c r="L20" s="134"/>
      <c r="M20" s="250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286"/>
      <c r="Z20" s="287"/>
      <c r="AA20" s="250"/>
      <c r="AB20" s="134"/>
      <c r="AG20" s="126"/>
      <c r="AH20" s="126"/>
    </row>
    <row r="21" spans="1:34" s="127" customFormat="1" ht="23.25" customHeight="1">
      <c r="A21" s="128"/>
      <c r="B21" s="128"/>
      <c r="C21" s="128"/>
      <c r="D21" s="128"/>
      <c r="E21" s="128"/>
      <c r="F21" s="128"/>
      <c r="G21" s="147"/>
      <c r="H21" s="239">
        <v>11</v>
      </c>
      <c r="I21" s="236">
        <v>2.17</v>
      </c>
      <c r="J21" s="237">
        <v>2.2744208984667966</v>
      </c>
      <c r="K21" s="241">
        <v>1.2574698420755093E-2</v>
      </c>
      <c r="L21" s="134"/>
      <c r="M21" s="250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286"/>
      <c r="Z21" s="287"/>
      <c r="AA21" s="250"/>
      <c r="AB21" s="134"/>
      <c r="AG21" s="126"/>
      <c r="AH21" s="126"/>
    </row>
    <row r="22" spans="1:34" s="127" customFormat="1" ht="23.25" customHeight="1">
      <c r="A22" s="128"/>
      <c r="B22" s="128"/>
      <c r="C22" s="128"/>
      <c r="D22" s="128"/>
      <c r="E22" s="128"/>
      <c r="F22" s="128"/>
      <c r="G22" s="147"/>
      <c r="H22" s="239">
        <v>12</v>
      </c>
      <c r="I22" s="236">
        <v>2.25</v>
      </c>
      <c r="J22" s="237">
        <v>2.3169654441740586</v>
      </c>
      <c r="K22" s="241">
        <v>1.8705660740253371E-2</v>
      </c>
      <c r="L22" s="134"/>
      <c r="M22" s="250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286"/>
      <c r="Z22" s="287"/>
      <c r="AA22" s="250"/>
      <c r="AB22" s="134"/>
      <c r="AG22" s="126"/>
      <c r="AH22" s="126"/>
    </row>
    <row r="23" spans="1:34" s="127" customFormat="1" ht="23.25" customHeight="1">
      <c r="A23" s="128"/>
      <c r="B23" s="128"/>
      <c r="C23" s="128"/>
      <c r="D23" s="128"/>
      <c r="E23" s="128"/>
      <c r="F23" s="128"/>
      <c r="G23" s="147"/>
      <c r="H23" s="242" t="s">
        <v>263</v>
      </c>
      <c r="I23" s="243">
        <v>0.11940298507462699</v>
      </c>
      <c r="J23" s="244">
        <v>-1.1491609066594632E-2</v>
      </c>
      <c r="K23" s="245">
        <v>-0.13089459414122162</v>
      </c>
      <c r="L23" s="134"/>
      <c r="M23" s="250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286"/>
      <c r="Z23" s="287"/>
      <c r="AA23" s="250"/>
      <c r="AB23" s="134"/>
      <c r="AG23" s="126"/>
      <c r="AH23" s="126"/>
    </row>
    <row r="24" spans="1:34" s="127" customFormat="1" ht="23.25" customHeight="1">
      <c r="A24" s="128"/>
      <c r="B24" s="128"/>
      <c r="C24" s="128"/>
      <c r="D24" s="128"/>
      <c r="E24" s="128"/>
      <c r="F24" s="128"/>
      <c r="G24" s="128"/>
      <c r="H24" s="246" t="s">
        <v>293</v>
      </c>
      <c r="I24" s="247"/>
      <c r="J24" s="248" t="s">
        <v>264</v>
      </c>
      <c r="K24" s="249"/>
      <c r="L24" s="134"/>
      <c r="M24" s="250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AB24" s="134"/>
      <c r="AG24" s="126"/>
      <c r="AH24" s="126"/>
    </row>
    <row r="25" spans="1:34" s="127" customFormat="1" ht="9" customHeight="1">
      <c r="A25" s="128"/>
      <c r="B25" s="128"/>
      <c r="C25" s="128"/>
      <c r="D25" s="128"/>
      <c r="E25" s="128"/>
      <c r="F25" s="128"/>
      <c r="G25" s="128"/>
      <c r="H25" s="128"/>
      <c r="I25" s="128"/>
      <c r="J25" s="128"/>
      <c r="K25" s="128"/>
      <c r="L25" s="134"/>
      <c r="M25" s="250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AB25" s="250"/>
      <c r="AG25" s="126"/>
      <c r="AH25" s="126"/>
    </row>
    <row r="26" spans="1:34" s="127" customFormat="1" ht="16.5" customHeight="1">
      <c r="A26" s="128"/>
      <c r="B26" s="145" t="s">
        <v>123</v>
      </c>
      <c r="C26" s="145"/>
      <c r="D26" s="146"/>
      <c r="E26" s="146"/>
      <c r="F26" s="146"/>
      <c r="G26" s="146"/>
      <c r="H26" s="146"/>
      <c r="I26" s="146"/>
      <c r="J26" s="146"/>
      <c r="K26" s="146"/>
      <c r="L26" s="134"/>
      <c r="M26" s="250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AB26" s="250"/>
      <c r="AG26" s="126"/>
      <c r="AH26" s="126"/>
    </row>
    <row r="27" spans="1:34" s="127" customFormat="1" ht="27.75" customHeight="1">
      <c r="A27" s="128"/>
      <c r="B27" s="154" t="s">
        <v>62</v>
      </c>
      <c r="C27" s="154" t="s">
        <v>97</v>
      </c>
      <c r="D27" s="154" t="s">
        <v>99</v>
      </c>
      <c r="E27" s="154" t="s">
        <v>100</v>
      </c>
      <c r="F27" s="154" t="s">
        <v>101</v>
      </c>
      <c r="G27" s="154" t="s">
        <v>102</v>
      </c>
      <c r="H27" s="154" t="s">
        <v>6</v>
      </c>
      <c r="I27" s="154" t="s">
        <v>7</v>
      </c>
      <c r="J27" s="154" t="s">
        <v>103</v>
      </c>
      <c r="K27" s="154" t="s">
        <v>69</v>
      </c>
      <c r="L27" s="134"/>
      <c r="M27" s="250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AB27" s="250"/>
      <c r="AG27" s="126"/>
      <c r="AH27" s="126"/>
    </row>
    <row r="28" spans="1:34" s="127" customFormat="1" ht="23.25" customHeight="1">
      <c r="A28" s="128"/>
      <c r="B28" s="155" t="s">
        <v>265</v>
      </c>
      <c r="C28" s="156">
        <v>12</v>
      </c>
      <c r="D28" s="157">
        <v>2.490552124315935E-2</v>
      </c>
      <c r="E28" s="157">
        <v>0.36931126595054364</v>
      </c>
      <c r="F28" s="157">
        <v>0.19576844572273858</v>
      </c>
      <c r="G28" s="158">
        <v>12.762945145803021</v>
      </c>
      <c r="H28" s="159">
        <v>0.54247566559104299</v>
      </c>
      <c r="I28" s="159">
        <v>18.581353448929889</v>
      </c>
      <c r="J28" s="160">
        <v>2.2522984689383176</v>
      </c>
      <c r="K28" s="161" t="s">
        <v>67</v>
      </c>
      <c r="L28" s="134"/>
      <c r="M28" s="250"/>
      <c r="N28" s="295" t="s">
        <v>114</v>
      </c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AG28" s="126"/>
      <c r="AH28" s="126"/>
    </row>
    <row r="29" spans="1:34" s="127" customFormat="1" ht="22.5" customHeight="1">
      <c r="A29" s="128"/>
      <c r="B29" s="162" t="s">
        <v>114</v>
      </c>
      <c r="C29" s="163">
        <v>12</v>
      </c>
      <c r="D29" s="164">
        <v>6.6776253889555114E-3</v>
      </c>
      <c r="E29" s="164">
        <v>0.35569243193004452</v>
      </c>
      <c r="F29" s="164">
        <v>0.16447398236839228</v>
      </c>
      <c r="G29" s="165">
        <v>10.741909090909093</v>
      </c>
      <c r="H29" s="166">
        <v>0.1076597275934993</v>
      </c>
      <c r="I29" s="166">
        <v>2.9554970071347766</v>
      </c>
      <c r="J29" s="167">
        <v>2.3169654441740586</v>
      </c>
      <c r="K29" s="168" t="s">
        <v>66</v>
      </c>
      <c r="L29" s="134"/>
      <c r="M29" s="250"/>
      <c r="N29" s="134" t="s">
        <v>66</v>
      </c>
      <c r="O29" s="134">
        <v>87</v>
      </c>
      <c r="P29" s="134"/>
      <c r="Q29" s="134"/>
      <c r="R29" s="134"/>
      <c r="S29" s="134"/>
      <c r="T29" s="134"/>
      <c r="U29" s="134"/>
      <c r="V29" s="134"/>
      <c r="W29" s="134"/>
      <c r="X29" s="134"/>
      <c r="AG29" s="126"/>
      <c r="AH29" s="126"/>
    </row>
    <row r="30" spans="1:34" s="127" customFormat="1" ht="22.5" customHeight="1">
      <c r="A30" s="128"/>
      <c r="B30" s="169" t="s">
        <v>104</v>
      </c>
      <c r="C30" s="169"/>
      <c r="D30" s="170">
        <f>D29/D28-1</f>
        <v>-0.73188172519016792</v>
      </c>
      <c r="E30" s="170">
        <f t="shared" ref="E30:J30" si="0">E29/E28-1</f>
        <v>-3.6876302664221705E-2</v>
      </c>
      <c r="F30" s="170">
        <f t="shared" si="0"/>
        <v>-0.15985448134306479</v>
      </c>
      <c r="G30" s="170">
        <f t="shared" si="0"/>
        <v>-0.15835185623739267</v>
      </c>
      <c r="H30" s="170">
        <f t="shared" si="0"/>
        <v>-0.80153998709564067</v>
      </c>
      <c r="I30" s="170">
        <f t="shared" si="0"/>
        <v>-0.8409428562210044</v>
      </c>
      <c r="J30" s="170">
        <f t="shared" si="0"/>
        <v>2.8711547837717788E-2</v>
      </c>
      <c r="K30" s="171" t="str">
        <f>J24</f>
        <v>32위/(32개사)</v>
      </c>
      <c r="L30" s="134"/>
      <c r="M30" s="127" t="s">
        <v>159</v>
      </c>
      <c r="N30" s="296">
        <v>1.1363636363636364E-2</v>
      </c>
      <c r="O30" s="134">
        <v>1</v>
      </c>
      <c r="P30" s="134"/>
      <c r="Q30" s="134"/>
      <c r="R30" s="134"/>
      <c r="S30" s="134"/>
      <c r="T30" s="134"/>
      <c r="U30" s="134"/>
      <c r="V30" s="134"/>
      <c r="W30" s="134"/>
      <c r="AG30" s="126"/>
      <c r="AH30" s="126"/>
    </row>
    <row r="31" spans="1:34" s="127" customFormat="1" ht="22.5" customHeight="1">
      <c r="A31" s="128"/>
      <c r="B31" s="128"/>
      <c r="C31" s="128"/>
      <c r="D31" s="128"/>
      <c r="E31" s="128"/>
      <c r="F31" s="128"/>
      <c r="G31" s="128"/>
      <c r="H31" s="128"/>
      <c r="I31" s="128"/>
      <c r="J31" s="128"/>
      <c r="K31" s="128"/>
      <c r="L31" s="134"/>
      <c r="M31" s="127" t="s">
        <v>160</v>
      </c>
      <c r="N31" s="296">
        <v>0</v>
      </c>
      <c r="O31" s="134">
        <v>0</v>
      </c>
      <c r="P31" s="134"/>
      <c r="Q31" s="134"/>
      <c r="R31" s="134"/>
      <c r="S31" s="134"/>
      <c r="T31" s="134"/>
      <c r="U31" s="134"/>
      <c r="V31" s="134"/>
      <c r="W31" s="134"/>
      <c r="AG31" s="126"/>
      <c r="AH31" s="126"/>
    </row>
    <row r="32" spans="1:34" s="127" customFormat="1" ht="17.25" customHeight="1">
      <c r="A32" s="128"/>
      <c r="B32" s="145" t="s">
        <v>124</v>
      </c>
      <c r="C32" s="145"/>
      <c r="D32" s="146"/>
      <c r="E32" s="146"/>
      <c r="F32" s="146"/>
      <c r="G32" s="146"/>
      <c r="H32" s="146"/>
      <c r="I32" s="146"/>
      <c r="J32" s="146"/>
      <c r="K32" s="146"/>
      <c r="L32" s="134"/>
      <c r="M32" s="127" t="s">
        <v>113</v>
      </c>
      <c r="N32" s="296">
        <v>7.9545454545454544E-2</v>
      </c>
      <c r="O32" s="134">
        <v>7</v>
      </c>
      <c r="P32" s="134"/>
      <c r="Q32" s="134"/>
      <c r="R32" s="134"/>
      <c r="S32" s="134"/>
      <c r="T32" s="134"/>
      <c r="U32" s="134"/>
      <c r="V32" s="134"/>
      <c r="W32" s="134"/>
      <c r="AG32" s="126"/>
      <c r="AH32" s="126"/>
    </row>
    <row r="33" spans="1:34" s="127" customFormat="1" ht="22.5" customHeight="1">
      <c r="A33" s="128"/>
      <c r="B33" s="172"/>
      <c r="C33" s="172"/>
      <c r="D33" s="128"/>
      <c r="E33" s="128"/>
      <c r="F33" s="128"/>
      <c r="G33" s="128"/>
      <c r="H33" s="128"/>
      <c r="I33" s="128"/>
      <c r="J33" s="128"/>
      <c r="K33" s="128"/>
      <c r="L33" s="134"/>
      <c r="M33" s="127" t="s">
        <v>161</v>
      </c>
      <c r="N33" s="296">
        <v>0.27272727272727271</v>
      </c>
      <c r="O33" s="134">
        <v>24</v>
      </c>
      <c r="P33" s="297"/>
      <c r="Q33" s="297"/>
      <c r="R33" s="298"/>
      <c r="S33" s="299"/>
      <c r="T33" s="299"/>
      <c r="U33" s="134"/>
      <c r="V33" s="134"/>
      <c r="W33" s="134"/>
      <c r="AG33" s="126"/>
      <c r="AH33" s="126"/>
    </row>
    <row r="34" spans="1:34" s="127" customFormat="1" ht="22.5" customHeight="1" thickBot="1">
      <c r="A34" s="128"/>
      <c r="B34" s="128"/>
      <c r="C34" s="128"/>
      <c r="D34" s="128"/>
      <c r="E34" s="128"/>
      <c r="F34" s="128"/>
      <c r="G34" s="128"/>
      <c r="H34" s="174" t="s">
        <v>88</v>
      </c>
      <c r="I34" s="175" t="s">
        <v>89</v>
      </c>
      <c r="J34" s="176" t="str">
        <f>J10</f>
        <v>원진운수</v>
      </c>
      <c r="K34" s="177" t="s">
        <v>112</v>
      </c>
      <c r="L34" s="134"/>
      <c r="M34" s="127" t="s">
        <v>162</v>
      </c>
      <c r="N34" s="296">
        <v>0.38636363636363635</v>
      </c>
      <c r="O34" s="134">
        <v>33</v>
      </c>
      <c r="P34" s="134"/>
      <c r="Q34" s="134"/>
      <c r="R34" s="134"/>
      <c r="S34" s="134"/>
      <c r="T34" s="134"/>
      <c r="U34" s="134"/>
      <c r="V34" s="134"/>
      <c r="W34" s="134"/>
      <c r="AG34" s="126"/>
      <c r="AH34" s="126"/>
    </row>
    <row r="35" spans="1:34" s="127" customFormat="1" ht="22.5" customHeight="1" thickTop="1">
      <c r="A35" s="128"/>
      <c r="B35" s="128"/>
      <c r="C35" s="128"/>
      <c r="D35" s="128"/>
      <c r="E35" s="128"/>
      <c r="F35" s="128"/>
      <c r="G35" s="128"/>
      <c r="H35" s="178" t="s">
        <v>106</v>
      </c>
      <c r="I35" s="179" t="s">
        <v>67</v>
      </c>
      <c r="J35" s="180" t="s">
        <v>66</v>
      </c>
      <c r="K35" s="181"/>
      <c r="L35" s="134"/>
      <c r="M35" s="127" t="s">
        <v>73</v>
      </c>
      <c r="N35" s="296">
        <v>0.25</v>
      </c>
      <c r="O35" s="134">
        <v>22</v>
      </c>
      <c r="P35" s="134"/>
      <c r="Q35" s="134"/>
      <c r="R35" s="134"/>
      <c r="S35" s="134"/>
      <c r="T35" s="134"/>
      <c r="U35" s="134"/>
      <c r="V35" s="134"/>
      <c r="W35" s="134"/>
      <c r="Y35" s="134"/>
      <c r="Z35" s="134"/>
      <c r="AA35" s="134"/>
      <c r="AB35" s="134"/>
      <c r="AG35" s="126"/>
      <c r="AH35" s="126"/>
    </row>
    <row r="36" spans="1:34" s="127" customFormat="1" ht="21" customHeight="1">
      <c r="A36" s="128"/>
      <c r="B36" s="128"/>
      <c r="C36" s="128"/>
      <c r="D36" s="128"/>
      <c r="E36" s="128"/>
      <c r="F36" s="128"/>
      <c r="G36" s="128"/>
      <c r="H36" s="182" t="s">
        <v>91</v>
      </c>
      <c r="I36" s="183">
        <v>9.4502228826151558E-2</v>
      </c>
      <c r="J36" s="184" t="s">
        <v>322</v>
      </c>
      <c r="K36" s="185">
        <v>-8.313859246251519E-2</v>
      </c>
      <c r="L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Y36" s="134"/>
      <c r="Z36" s="134"/>
      <c r="AA36" s="134"/>
      <c r="AB36" s="134"/>
      <c r="AG36" s="126"/>
      <c r="AH36" s="126"/>
    </row>
    <row r="37" spans="1:34" s="127" customFormat="1" ht="21" customHeight="1">
      <c r="A37" s="128"/>
      <c r="B37" s="128"/>
      <c r="C37" s="128"/>
      <c r="D37" s="128"/>
      <c r="E37" s="128"/>
      <c r="F37" s="128"/>
      <c r="G37" s="128"/>
      <c r="H37" s="186" t="s">
        <v>92</v>
      </c>
      <c r="I37" s="187">
        <v>0.10222882615156018</v>
      </c>
      <c r="J37" s="188" t="s">
        <v>262</v>
      </c>
      <c r="K37" s="189">
        <v>-0.10222882615156018</v>
      </c>
      <c r="L37" s="128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Y37" s="134"/>
      <c r="Z37" s="134"/>
      <c r="AA37" s="134"/>
      <c r="AB37" s="134"/>
      <c r="AG37" s="126"/>
      <c r="AH37" s="126"/>
    </row>
    <row r="38" spans="1:34" s="127" customFormat="1" ht="21" customHeight="1">
      <c r="A38" s="128"/>
      <c r="B38" s="128"/>
      <c r="C38" s="128"/>
      <c r="D38" s="128"/>
      <c r="E38" s="128"/>
      <c r="F38" s="128"/>
      <c r="G38" s="128"/>
      <c r="H38" s="190" t="s">
        <v>93</v>
      </c>
      <c r="I38" s="187">
        <v>0.17830609212481427</v>
      </c>
      <c r="J38" s="188" t="s">
        <v>332</v>
      </c>
      <c r="K38" s="189">
        <v>-9.8760637579359725E-2</v>
      </c>
      <c r="L38" s="128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Y38" s="134"/>
      <c r="Z38" s="134"/>
      <c r="AA38" s="134"/>
      <c r="AB38" s="134"/>
      <c r="AG38" s="126"/>
      <c r="AH38" s="126"/>
    </row>
    <row r="39" spans="1:34" s="127" customFormat="1" ht="21" customHeight="1">
      <c r="A39" s="128"/>
      <c r="B39" s="128"/>
      <c r="C39" s="128"/>
      <c r="D39" s="128"/>
      <c r="E39" s="128"/>
      <c r="F39" s="128"/>
      <c r="G39" s="128"/>
      <c r="H39" s="190" t="s">
        <v>96</v>
      </c>
      <c r="I39" s="187">
        <v>0.22704309063893016</v>
      </c>
      <c r="J39" s="188" t="s">
        <v>402</v>
      </c>
      <c r="K39" s="189">
        <v>4.5684182088342545E-2</v>
      </c>
      <c r="L39" s="128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Y39" s="134"/>
      <c r="Z39" s="134"/>
      <c r="AA39" s="134"/>
      <c r="AB39" s="134"/>
      <c r="AG39" s="126"/>
      <c r="AH39" s="126"/>
    </row>
    <row r="40" spans="1:34" s="127" customFormat="1" ht="21" customHeight="1">
      <c r="A40" s="128"/>
      <c r="B40" s="128"/>
      <c r="C40" s="128"/>
      <c r="D40" s="128"/>
      <c r="E40" s="128"/>
      <c r="F40" s="128"/>
      <c r="G40" s="128"/>
      <c r="H40" s="191" t="s">
        <v>94</v>
      </c>
      <c r="I40" s="187">
        <v>0.22912332838038632</v>
      </c>
      <c r="J40" s="188" t="s">
        <v>403</v>
      </c>
      <c r="K40" s="189">
        <v>0.15724030798325003</v>
      </c>
      <c r="L40" s="128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Y40" s="134"/>
      <c r="Z40" s="134"/>
      <c r="AA40" s="134"/>
      <c r="AB40" s="134"/>
      <c r="AG40" s="126"/>
      <c r="AH40" s="126"/>
    </row>
    <row r="41" spans="1:34" s="127" customFormat="1" ht="21" customHeight="1">
      <c r="A41" s="128"/>
      <c r="B41" s="128"/>
      <c r="C41" s="128"/>
      <c r="D41" s="128"/>
      <c r="E41" s="128"/>
      <c r="F41" s="128"/>
      <c r="G41" s="128"/>
      <c r="H41" s="192" t="s">
        <v>95</v>
      </c>
      <c r="I41" s="193">
        <v>0.16879643387815751</v>
      </c>
      <c r="J41" s="194" t="s">
        <v>404</v>
      </c>
      <c r="K41" s="195">
        <v>8.1203566121842485E-2</v>
      </c>
      <c r="L41" s="128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Y41" s="134"/>
      <c r="Z41" s="134"/>
      <c r="AA41" s="134"/>
      <c r="AB41" s="134"/>
      <c r="AG41" s="126"/>
      <c r="AH41" s="126"/>
    </row>
    <row r="42" spans="1:34" s="127" customFormat="1" ht="22.5" customHeight="1">
      <c r="A42" s="128"/>
      <c r="B42" s="128"/>
      <c r="C42" s="128"/>
      <c r="D42" s="128"/>
      <c r="E42" s="128"/>
      <c r="F42" s="128"/>
      <c r="G42" s="128"/>
      <c r="H42" s="128"/>
      <c r="I42" s="128"/>
      <c r="J42" s="128"/>
      <c r="K42" s="128"/>
      <c r="L42" s="128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Y42" s="134"/>
      <c r="Z42" s="134"/>
      <c r="AA42" s="134"/>
      <c r="AB42" s="134"/>
      <c r="AG42" s="126"/>
      <c r="AH42" s="126"/>
    </row>
    <row r="43" spans="1:34" s="127" customFormat="1" ht="18" customHeight="1">
      <c r="A43" s="128"/>
      <c r="B43" s="145" t="s">
        <v>125</v>
      </c>
      <c r="C43" s="145"/>
      <c r="D43" s="146"/>
      <c r="E43" s="146"/>
      <c r="F43" s="146"/>
      <c r="G43" s="146"/>
      <c r="H43" s="146"/>
      <c r="I43" s="146"/>
      <c r="J43" s="146"/>
      <c r="K43" s="146"/>
      <c r="L43" s="128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Y43" s="134"/>
      <c r="Z43" s="134"/>
      <c r="AA43" s="134"/>
      <c r="AB43" s="134"/>
      <c r="AG43" s="126"/>
      <c r="AH43" s="126"/>
    </row>
    <row r="44" spans="1:34" s="127" customFormat="1" ht="30.75" customHeight="1">
      <c r="A44" s="128"/>
      <c r="B44" s="154" t="s">
        <v>62</v>
      </c>
      <c r="C44" s="154" t="s">
        <v>98</v>
      </c>
      <c r="D44" s="154" t="s">
        <v>99</v>
      </c>
      <c r="E44" s="154" t="s">
        <v>100</v>
      </c>
      <c r="F44" s="154" t="s">
        <v>101</v>
      </c>
      <c r="G44" s="154" t="s">
        <v>102</v>
      </c>
      <c r="H44" s="154" t="s">
        <v>6</v>
      </c>
      <c r="I44" s="154" t="s">
        <v>7</v>
      </c>
      <c r="J44" s="154" t="s">
        <v>103</v>
      </c>
      <c r="K44" s="154" t="s">
        <v>69</v>
      </c>
      <c r="L44" s="128"/>
      <c r="N44" s="134" t="s">
        <v>118</v>
      </c>
      <c r="O44" s="134"/>
      <c r="P44" s="134"/>
      <c r="Q44" s="134"/>
      <c r="R44" s="134"/>
      <c r="S44" s="134"/>
      <c r="T44" s="134"/>
      <c r="U44" s="134"/>
      <c r="V44" s="134"/>
      <c r="W44" s="134"/>
      <c r="Y44" s="134"/>
      <c r="Z44" s="134"/>
      <c r="AA44" s="134"/>
      <c r="AB44" s="134"/>
      <c r="AG44" s="126"/>
      <c r="AH44" s="126"/>
    </row>
    <row r="45" spans="1:34" s="127" customFormat="1" ht="22.5" customHeight="1">
      <c r="A45" s="128"/>
      <c r="B45" s="196" t="s">
        <v>114</v>
      </c>
      <c r="C45" s="156">
        <v>1</v>
      </c>
      <c r="D45" s="157">
        <v>1.6218760408971647E-2</v>
      </c>
      <c r="E45" s="157">
        <v>0.34176808950325083</v>
      </c>
      <c r="F45" s="157">
        <v>0.1386054918686796</v>
      </c>
      <c r="G45" s="158">
        <v>9.9104999999999972</v>
      </c>
      <c r="H45" s="159">
        <v>0.17612208627618822</v>
      </c>
      <c r="I45" s="159">
        <v>3.9944748170507545</v>
      </c>
      <c r="J45" s="160">
        <v>2.3489876512392045</v>
      </c>
      <c r="K45" s="197" t="s">
        <v>68</v>
      </c>
      <c r="L45" s="128"/>
      <c r="N45" s="134">
        <v>1</v>
      </c>
      <c r="O45" s="134"/>
      <c r="P45" s="134"/>
      <c r="Q45" s="134"/>
      <c r="R45" s="134"/>
      <c r="S45" s="134"/>
      <c r="T45" s="134"/>
      <c r="U45" s="134"/>
      <c r="V45" s="134"/>
      <c r="W45" s="134"/>
      <c r="Y45" s="134"/>
      <c r="Z45" s="134"/>
      <c r="AA45" s="134"/>
      <c r="AB45" s="134"/>
      <c r="AG45" s="126"/>
      <c r="AH45" s="126"/>
    </row>
    <row r="46" spans="1:34" s="127" customFormat="1" ht="22.5" customHeight="1">
      <c r="A46" s="128"/>
      <c r="B46" s="162" t="s">
        <v>114</v>
      </c>
      <c r="C46" s="163">
        <v>2</v>
      </c>
      <c r="D46" s="164">
        <v>1.0850809829289125E-2</v>
      </c>
      <c r="E46" s="164">
        <v>0.32367999100140249</v>
      </c>
      <c r="F46" s="164">
        <v>0.14182651225238066</v>
      </c>
      <c r="G46" s="173">
        <v>7.8622954545454542</v>
      </c>
      <c r="H46" s="166">
        <v>0.10644639253391926</v>
      </c>
      <c r="I46" s="166">
        <v>1.210495070096663</v>
      </c>
      <c r="J46" s="167">
        <v>2.5904567868248378</v>
      </c>
      <c r="K46" s="168" t="s">
        <v>67</v>
      </c>
      <c r="L46" s="134"/>
      <c r="N46" s="134">
        <v>3</v>
      </c>
      <c r="O46" s="134"/>
      <c r="P46" s="134"/>
      <c r="Q46" s="134"/>
      <c r="R46" s="134"/>
      <c r="S46" s="134"/>
      <c r="T46" s="134"/>
      <c r="U46" s="134"/>
      <c r="V46" s="134"/>
      <c r="W46" s="134"/>
      <c r="Y46" s="134"/>
      <c r="Z46" s="134"/>
      <c r="AA46" s="134"/>
      <c r="AB46" s="134"/>
      <c r="AG46" s="126"/>
      <c r="AH46" s="126"/>
    </row>
    <row r="47" spans="1:34" s="127" customFormat="1" ht="22.5" customHeight="1">
      <c r="A47" s="128"/>
      <c r="B47" s="162" t="s">
        <v>114</v>
      </c>
      <c r="C47" s="163">
        <v>3</v>
      </c>
      <c r="D47" s="164">
        <v>4.56314678294884E-3</v>
      </c>
      <c r="E47" s="164">
        <v>0.33712298928401779</v>
      </c>
      <c r="F47" s="164">
        <v>0.15553034914814259</v>
      </c>
      <c r="G47" s="173">
        <v>8.5152000000000001</v>
      </c>
      <c r="H47" s="166">
        <v>0.15565449076654536</v>
      </c>
      <c r="I47" s="166">
        <v>1.5415842510887099</v>
      </c>
      <c r="J47" s="167">
        <v>2.5261013184767038</v>
      </c>
      <c r="K47" s="168" t="s">
        <v>66</v>
      </c>
      <c r="L47" s="134"/>
      <c r="N47" s="134">
        <v>2</v>
      </c>
      <c r="O47" s="134"/>
      <c r="P47" s="134"/>
      <c r="Q47" s="134"/>
      <c r="R47" s="134"/>
      <c r="S47" s="134"/>
      <c r="T47" s="134"/>
      <c r="U47" s="134"/>
      <c r="V47" s="134"/>
      <c r="W47" s="134"/>
      <c r="Y47" s="134"/>
      <c r="Z47" s="134"/>
      <c r="AA47" s="134"/>
      <c r="AB47" s="134"/>
      <c r="AG47" s="126"/>
      <c r="AH47" s="126"/>
    </row>
    <row r="48" spans="1:34" s="127" customFormat="1" ht="22.5" customHeight="1">
      <c r="A48" s="128"/>
      <c r="B48" s="162" t="s">
        <v>114</v>
      </c>
      <c r="C48" s="163">
        <v>4</v>
      </c>
      <c r="D48" s="164">
        <v>4.7850504111230799E-3</v>
      </c>
      <c r="E48" s="164">
        <v>0.34598683482436654</v>
      </c>
      <c r="F48" s="164">
        <v>0.16255618716716966</v>
      </c>
      <c r="G48" s="173">
        <v>9.3644000000000034</v>
      </c>
      <c r="H48" s="166">
        <v>0.11300011256522254</v>
      </c>
      <c r="I48" s="166">
        <v>1.5474242544026215</v>
      </c>
      <c r="J48" s="167">
        <v>2.4106264081394464</v>
      </c>
      <c r="K48" s="168" t="s">
        <v>68</v>
      </c>
      <c r="L48" s="134"/>
      <c r="N48" s="134">
        <v>1</v>
      </c>
      <c r="O48" s="134"/>
      <c r="P48" s="134"/>
      <c r="Q48" s="134"/>
      <c r="R48" s="134"/>
      <c r="S48" s="134"/>
      <c r="T48" s="134"/>
      <c r="U48" s="134"/>
      <c r="V48" s="134"/>
      <c r="W48" s="134"/>
      <c r="Y48" s="134"/>
      <c r="Z48" s="134"/>
      <c r="AA48" s="134"/>
      <c r="AB48" s="134"/>
      <c r="AG48" s="126"/>
      <c r="AH48" s="126"/>
    </row>
    <row r="49" spans="1:34" s="127" customFormat="1" ht="22.5" customHeight="1">
      <c r="A49" s="128"/>
      <c r="B49" s="162" t="s">
        <v>114</v>
      </c>
      <c r="C49" s="163">
        <v>5</v>
      </c>
      <c r="D49" s="164">
        <v>4.7224162974405888E-3</v>
      </c>
      <c r="E49" s="164">
        <v>0.3502456853457076</v>
      </c>
      <c r="F49" s="164">
        <v>0.15676476901756825</v>
      </c>
      <c r="G49" s="173">
        <v>10.062422222222224</v>
      </c>
      <c r="H49" s="166">
        <v>0.13040210736665014</v>
      </c>
      <c r="I49" s="166">
        <v>1.8584979795104493</v>
      </c>
      <c r="J49" s="167">
        <v>2.3147924986133543</v>
      </c>
      <c r="K49" s="168" t="s">
        <v>68</v>
      </c>
      <c r="L49" s="134"/>
      <c r="N49" s="134">
        <v>1</v>
      </c>
      <c r="O49" s="134"/>
      <c r="P49" s="134"/>
      <c r="Q49" s="134"/>
      <c r="R49" s="134"/>
      <c r="S49" s="134"/>
      <c r="T49" s="134"/>
      <c r="U49" s="134"/>
      <c r="V49" s="134"/>
      <c r="W49" s="134"/>
      <c r="Y49" s="134"/>
      <c r="Z49" s="134"/>
      <c r="AA49" s="134"/>
      <c r="AB49" s="134"/>
      <c r="AG49" s="126"/>
      <c r="AH49" s="126"/>
    </row>
    <row r="50" spans="1:34" s="127" customFormat="1" ht="22.5" customHeight="1">
      <c r="A50" s="128"/>
      <c r="B50" s="162" t="s">
        <v>114</v>
      </c>
      <c r="C50" s="163">
        <v>6</v>
      </c>
      <c r="D50" s="164">
        <v>5.0350509765237118E-3</v>
      </c>
      <c r="E50" s="164">
        <v>0.34737901160125922</v>
      </c>
      <c r="F50" s="164">
        <v>0.15041515523463997</v>
      </c>
      <c r="G50" s="173">
        <v>11.171659090909094</v>
      </c>
      <c r="H50" s="166">
        <v>0.11958802094626853</v>
      </c>
      <c r="I50" s="166">
        <v>1.8011634382872197</v>
      </c>
      <c r="J50" s="167">
        <v>2.1835259263268005</v>
      </c>
      <c r="K50" s="168" t="s">
        <v>66</v>
      </c>
      <c r="L50" s="134"/>
      <c r="N50" s="134">
        <v>2</v>
      </c>
      <c r="O50" s="134"/>
      <c r="P50" s="134"/>
      <c r="Q50" s="134"/>
      <c r="R50" s="134"/>
      <c r="S50" s="134"/>
      <c r="T50" s="134"/>
      <c r="U50" s="134"/>
      <c r="V50" s="134"/>
      <c r="W50" s="134"/>
      <c r="Y50" s="134"/>
      <c r="Z50" s="134"/>
      <c r="AA50" s="134"/>
      <c r="AB50" s="134"/>
      <c r="AG50" s="126"/>
      <c r="AH50" s="126"/>
    </row>
    <row r="51" spans="1:34" s="127" customFormat="1" ht="22.5" customHeight="1">
      <c r="A51" s="128"/>
      <c r="B51" s="162" t="s">
        <v>114</v>
      </c>
      <c r="C51" s="163">
        <v>7</v>
      </c>
      <c r="D51" s="164">
        <v>5.3167580656470915E-3</v>
      </c>
      <c r="E51" s="164">
        <v>0.34836410837977783</v>
      </c>
      <c r="F51" s="164">
        <v>0.14415753817761251</v>
      </c>
      <c r="G51" s="173">
        <v>11.950974358974362</v>
      </c>
      <c r="H51" s="166">
        <v>7.7106422559797105E-2</v>
      </c>
      <c r="I51" s="166">
        <v>2.0980028138336628</v>
      </c>
      <c r="J51" s="167">
        <v>2.1010206625441468</v>
      </c>
      <c r="K51" s="168" t="s">
        <v>68</v>
      </c>
      <c r="L51" s="134"/>
      <c r="N51" s="134">
        <v>1</v>
      </c>
      <c r="O51" s="134"/>
      <c r="P51" s="134"/>
      <c r="Q51" s="134"/>
      <c r="R51" s="134"/>
      <c r="S51" s="134"/>
      <c r="T51" s="134"/>
      <c r="U51" s="134"/>
      <c r="V51" s="134"/>
      <c r="W51" s="134"/>
      <c r="Y51" s="134"/>
      <c r="Z51" s="134"/>
      <c r="AA51" s="134"/>
      <c r="AB51" s="134"/>
      <c r="AG51" s="126"/>
      <c r="AH51" s="126"/>
    </row>
    <row r="52" spans="1:34" s="127" customFormat="1" ht="22.5" customHeight="1">
      <c r="A52" s="128"/>
      <c r="B52" s="162" t="s">
        <v>114</v>
      </c>
      <c r="C52" s="163">
        <v>8</v>
      </c>
      <c r="D52" s="164">
        <v>6.2829475316584608E-3</v>
      </c>
      <c r="E52" s="164">
        <v>0.35031983048590576</v>
      </c>
      <c r="F52" s="164">
        <v>0.13902517830848485</v>
      </c>
      <c r="G52" s="173">
        <v>12.825914285714285</v>
      </c>
      <c r="H52" s="166">
        <v>6.0308280952430016E-2</v>
      </c>
      <c r="I52" s="166">
        <v>2.4643714482738943</v>
      </c>
      <c r="J52" s="167">
        <v>2.0124285154869068</v>
      </c>
      <c r="K52" s="168" t="s">
        <v>68</v>
      </c>
      <c r="L52" s="134"/>
      <c r="N52" s="134">
        <v>1</v>
      </c>
      <c r="O52" s="134"/>
      <c r="P52" s="134"/>
      <c r="Q52" s="134"/>
      <c r="R52" s="134"/>
      <c r="S52" s="134"/>
      <c r="T52" s="134"/>
      <c r="U52" s="134"/>
      <c r="V52" s="134"/>
      <c r="W52" s="134"/>
      <c r="Y52" s="134"/>
      <c r="Z52" s="134"/>
      <c r="AA52" s="134"/>
      <c r="AB52" s="134"/>
      <c r="AG52" s="126"/>
      <c r="AH52" s="126"/>
    </row>
    <row r="53" spans="1:34" s="127" customFormat="1" ht="22.5" customHeight="1">
      <c r="A53" s="128"/>
      <c r="B53" s="162" t="s">
        <v>114</v>
      </c>
      <c r="C53" s="163">
        <v>9</v>
      </c>
      <c r="D53" s="164">
        <v>5.8561194452094231E-3</v>
      </c>
      <c r="E53" s="164">
        <v>0.35132269029030494</v>
      </c>
      <c r="F53" s="164">
        <v>0.14269675407291524</v>
      </c>
      <c r="G53" s="173">
        <v>12.526593749999998</v>
      </c>
      <c r="H53" s="166">
        <v>4.9759084404221512E-2</v>
      </c>
      <c r="I53" s="166">
        <v>2.2056133480298188</v>
      </c>
      <c r="J53" s="167">
        <v>2.0648260811129862</v>
      </c>
      <c r="K53" s="168" t="s">
        <v>323</v>
      </c>
      <c r="L53" s="134"/>
      <c r="N53" s="134">
        <v>1</v>
      </c>
      <c r="O53" s="134"/>
      <c r="P53" s="134"/>
      <c r="Q53" s="134"/>
      <c r="R53" s="134"/>
      <c r="S53" s="134"/>
      <c r="T53" s="134"/>
      <c r="U53" s="134"/>
      <c r="V53" s="134"/>
      <c r="W53" s="134"/>
      <c r="Y53" s="134"/>
      <c r="Z53" s="134"/>
      <c r="AA53" s="134"/>
      <c r="AB53" s="134"/>
      <c r="AG53" s="126"/>
      <c r="AH53" s="126"/>
    </row>
    <row r="54" spans="1:34" s="127" customFormat="1" ht="22.5" customHeight="1">
      <c r="A54" s="128"/>
      <c r="B54" s="162" t="s">
        <v>114</v>
      </c>
      <c r="C54" s="163">
        <v>10</v>
      </c>
      <c r="D54" s="164">
        <v>5.1596435656301141E-3</v>
      </c>
      <c r="E54" s="164">
        <v>0.35345706422628365</v>
      </c>
      <c r="F54" s="164">
        <v>0.16074886227032506</v>
      </c>
      <c r="G54" s="173">
        <v>10.971705882352943</v>
      </c>
      <c r="H54" s="166">
        <v>6.9017123528645904E-2</v>
      </c>
      <c r="I54" s="166">
        <v>2.7057529448679341</v>
      </c>
      <c r="J54" s="167">
        <v>2.2461759137514088</v>
      </c>
      <c r="K54" s="168" t="s">
        <v>66</v>
      </c>
      <c r="L54" s="134"/>
      <c r="N54" s="134">
        <v>2</v>
      </c>
      <c r="O54" s="134"/>
      <c r="P54" s="134"/>
      <c r="Q54" s="134"/>
      <c r="R54" s="134"/>
      <c r="S54" s="134"/>
      <c r="T54" s="134"/>
      <c r="U54" s="134"/>
      <c r="V54" s="134"/>
      <c r="W54" s="134"/>
      <c r="Y54" s="134"/>
      <c r="Z54" s="134"/>
      <c r="AA54" s="134"/>
      <c r="AB54" s="134"/>
      <c r="AG54" s="126"/>
      <c r="AH54" s="126"/>
    </row>
    <row r="55" spans="1:34" s="127" customFormat="1" ht="22.5" customHeight="1">
      <c r="A55" s="128"/>
      <c r="B55" s="162" t="s">
        <v>114</v>
      </c>
      <c r="C55" s="163">
        <v>11</v>
      </c>
      <c r="D55" s="164">
        <v>5.6722483845621351E-3</v>
      </c>
      <c r="E55" s="164">
        <v>0.35621259858637422</v>
      </c>
      <c r="F55" s="164">
        <v>0.16309119528240215</v>
      </c>
      <c r="G55" s="173">
        <v>10.654606060606062</v>
      </c>
      <c r="H55" s="166">
        <v>0.10036381248147824</v>
      </c>
      <c r="I55" s="166">
        <v>2.5914992843901699</v>
      </c>
      <c r="J55" s="167">
        <v>2.2744208984667966</v>
      </c>
      <c r="K55" s="168" t="s">
        <v>321</v>
      </c>
      <c r="L55" s="134"/>
      <c r="N55" s="134">
        <v>2</v>
      </c>
      <c r="O55" s="134"/>
      <c r="P55" s="134"/>
      <c r="Q55" s="134"/>
      <c r="R55" s="134"/>
      <c r="S55" s="134"/>
      <c r="T55" s="134"/>
      <c r="U55" s="134"/>
      <c r="V55" s="134"/>
      <c r="W55" s="134"/>
      <c r="Y55" s="134"/>
      <c r="Z55" s="134"/>
      <c r="AA55" s="134"/>
      <c r="AB55" s="134"/>
      <c r="AG55" s="126"/>
      <c r="AH55" s="126"/>
    </row>
    <row r="56" spans="1:34" s="127" customFormat="1" ht="22.5" customHeight="1">
      <c r="A56" s="128"/>
      <c r="B56" s="162" t="s">
        <v>114</v>
      </c>
      <c r="C56" s="163">
        <v>12</v>
      </c>
      <c r="D56" s="164">
        <v>6.6776253889555114E-3</v>
      </c>
      <c r="E56" s="164">
        <v>0.35569243193004452</v>
      </c>
      <c r="F56" s="164">
        <v>0.16447398236839228</v>
      </c>
      <c r="G56" s="173">
        <v>10.741909090909093</v>
      </c>
      <c r="H56" s="166">
        <v>0.1076597275934993</v>
      </c>
      <c r="I56" s="166">
        <v>2.9554970071347766</v>
      </c>
      <c r="J56" s="167">
        <v>2.3169654441740586</v>
      </c>
      <c r="K56" s="168" t="s">
        <v>66</v>
      </c>
      <c r="L56" s="134"/>
      <c r="N56" s="134">
        <v>2</v>
      </c>
      <c r="O56" s="134"/>
      <c r="P56" s="134"/>
      <c r="Q56" s="134"/>
      <c r="R56" s="134"/>
      <c r="S56" s="134"/>
      <c r="T56" s="134"/>
      <c r="U56" s="134"/>
      <c r="V56" s="134"/>
      <c r="W56" s="134"/>
      <c r="Y56" s="134"/>
      <c r="Z56" s="134"/>
      <c r="AA56" s="134"/>
      <c r="AB56" s="134"/>
      <c r="AG56" s="126"/>
      <c r="AH56" s="126"/>
    </row>
    <row r="57" spans="1:34" s="127" customFormat="1" ht="25.5" customHeight="1">
      <c r="A57" s="128"/>
      <c r="B57" s="169" t="s">
        <v>104</v>
      </c>
      <c r="C57" s="169"/>
      <c r="D57" s="170" cm="1">
        <f t="array" aca="1" ref="D57" ca="1">(INDIRECT(ADDRESS(ROW()-1,COLUMN()))/INDIRECT(ADDRESS(ROW()-2,COLUMN())))-1</f>
        <v>0.17724488355087886</v>
      </c>
      <c r="E57" s="170" cm="1">
        <f t="array" aca="1" ref="E57" ca="1">(INDIRECT(ADDRESS(ROW()-1,COLUMN()))/INDIRECT(ADDRESS(ROW()-2,COLUMN())))-1</f>
        <v>-1.4602702385990707E-3</v>
      </c>
      <c r="F57" s="170" cm="1">
        <f t="array" aca="1" ref="F57" ca="1">(INDIRECT(ADDRESS(ROW()-1,COLUMN()))/INDIRECT(ADDRESS(ROW()-2,COLUMN())))-1</f>
        <v>8.4786127393066124E-3</v>
      </c>
      <c r="G57" s="170" cm="1">
        <f t="array" aca="1" ref="G57" ca="1">(INDIRECT(ADDRESS(ROW()-1,COLUMN()))/INDIRECT(ADDRESS(ROW()-2,COLUMN())))-1</f>
        <v>8.1939238115824597E-3</v>
      </c>
      <c r="H57" s="170" cm="1">
        <f t="array" aca="1" ref="H57" ca="1">(INDIRECT(ADDRESS(ROW()-1,COLUMN()))/INDIRECT(ADDRESS(ROW()-2,COLUMN())))-1</f>
        <v>7.2694678805346191E-2</v>
      </c>
      <c r="I57" s="170" cm="1">
        <f t="array" aca="1" ref="I57" ca="1">(INDIRECT(ADDRESS(ROW()-1,COLUMN()))/INDIRECT(ADDRESS(ROW()-2,COLUMN())))-1</f>
        <v>0.14045835356279568</v>
      </c>
      <c r="J57" s="170" cm="1">
        <f t="array" aca="1" ref="J57" ca="1">(INDIRECT(ADDRESS(ROW()-1,COLUMN()))/INDIRECT(ADDRESS(ROW()-2,COLUMN())))-1</f>
        <v>1.8705660740253371E-2</v>
      </c>
      <c r="K57" s="198" t="str" cm="1">
        <f t="array" aca="1" ref="K57" ca="1">_xlfn.IFS(N57=0,"등급유지",N57&gt;0,N57&amp;"등급 상승",N57&lt;0,N57&amp;"등급 하락")</f>
        <v>등급유지</v>
      </c>
      <c r="L57" s="134"/>
      <c r="M57" s="300"/>
      <c r="N57" s="134" cm="1">
        <f t="array" aca="1" ref="N57" ca="1">(INDIRECT(ADDRESS(ROW()-1,COLUMN()))-INDIRECT(ADDRESS(ROW()-2,COLUMN())))</f>
        <v>0</v>
      </c>
      <c r="O57" s="134" t="s">
        <v>119</v>
      </c>
      <c r="P57" s="134"/>
      <c r="Q57" s="134"/>
      <c r="R57" s="134"/>
      <c r="S57" s="134"/>
      <c r="T57" s="134"/>
      <c r="U57" s="134"/>
      <c r="V57" s="134"/>
      <c r="W57" s="134"/>
      <c r="X57" s="288"/>
      <c r="Y57" s="134"/>
      <c r="Z57" s="289"/>
      <c r="AA57" s="134"/>
      <c r="AB57" s="134"/>
      <c r="AG57" s="126"/>
      <c r="AH57" s="126"/>
    </row>
    <row r="58" spans="1:34" s="127" customFormat="1" ht="25.5" customHeight="1">
      <c r="A58" s="128"/>
      <c r="B58" s="199"/>
      <c r="C58" s="199"/>
      <c r="D58" s="200"/>
      <c r="E58" s="200"/>
      <c r="F58" s="200"/>
      <c r="G58" s="200"/>
      <c r="H58" s="200"/>
      <c r="I58" s="200"/>
      <c r="J58" s="200"/>
      <c r="K58" s="200"/>
      <c r="L58" s="134"/>
      <c r="M58" s="300"/>
      <c r="P58" s="134"/>
      <c r="Q58" s="134"/>
      <c r="R58" s="134"/>
      <c r="S58" s="134"/>
      <c r="T58" s="134"/>
      <c r="U58" s="134"/>
      <c r="V58" s="134"/>
      <c r="W58" s="134"/>
      <c r="X58" s="288"/>
      <c r="Y58" s="134"/>
      <c r="Z58" s="289"/>
      <c r="AA58" s="134"/>
      <c r="AB58" s="134"/>
      <c r="AG58" s="126"/>
      <c r="AH58" s="126"/>
    </row>
    <row r="59" spans="1:34" s="127" customFormat="1" ht="18" customHeight="1">
      <c r="A59" s="128"/>
      <c r="B59" s="145" t="s">
        <v>126</v>
      </c>
      <c r="C59" s="145"/>
      <c r="D59" s="146"/>
      <c r="E59" s="146"/>
      <c r="F59" s="146"/>
      <c r="G59" s="146"/>
      <c r="H59" s="146"/>
      <c r="I59" s="146"/>
      <c r="J59" s="146"/>
      <c r="K59" s="146"/>
      <c r="L59" s="134"/>
      <c r="M59" s="300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288"/>
      <c r="Y59" s="134"/>
      <c r="Z59" s="289"/>
      <c r="AA59" s="134"/>
      <c r="AB59" s="134"/>
      <c r="AG59" s="126"/>
      <c r="AH59" s="126"/>
    </row>
    <row r="60" spans="1:34" s="127" customFormat="1" ht="21" customHeight="1">
      <c r="A60" s="128"/>
      <c r="B60" s="199"/>
      <c r="C60" s="199"/>
      <c r="D60" s="200"/>
      <c r="E60" s="200"/>
      <c r="F60" s="200"/>
      <c r="G60" s="200"/>
      <c r="H60" s="200"/>
      <c r="I60" s="200"/>
      <c r="J60" s="200"/>
      <c r="K60" s="200"/>
      <c r="L60" s="134"/>
      <c r="M60" s="300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288"/>
      <c r="Y60" s="134"/>
      <c r="Z60" s="289"/>
      <c r="AA60" s="134"/>
      <c r="AB60" s="134"/>
      <c r="AG60" s="126"/>
      <c r="AH60" s="126"/>
    </row>
    <row r="61" spans="1:34" s="127" customFormat="1" ht="25.5" customHeight="1">
      <c r="A61" s="128"/>
      <c r="B61" s="199"/>
      <c r="C61" s="199"/>
      <c r="D61" s="200"/>
      <c r="E61" s="200"/>
      <c r="F61" s="200"/>
      <c r="G61" s="200"/>
      <c r="H61" s="200"/>
      <c r="I61" s="200"/>
      <c r="J61" s="200"/>
      <c r="K61" s="200"/>
      <c r="L61" s="134"/>
      <c r="M61" s="300"/>
      <c r="N61" s="288"/>
      <c r="O61" s="134"/>
      <c r="P61" s="289"/>
      <c r="Q61" s="134"/>
      <c r="R61" s="134"/>
      <c r="S61" s="134"/>
      <c r="T61" s="134"/>
      <c r="U61" s="134"/>
      <c r="V61" s="134"/>
      <c r="W61" s="134"/>
      <c r="X61" s="134"/>
      <c r="Y61" s="134"/>
      <c r="AA61" s="251"/>
      <c r="AG61" s="126"/>
      <c r="AH61" s="126"/>
    </row>
    <row r="62" spans="1:34" s="127" customFormat="1" ht="25.5" customHeight="1">
      <c r="A62" s="128"/>
      <c r="B62" s="199"/>
      <c r="C62" s="199"/>
      <c r="D62" s="200"/>
      <c r="E62" s="128"/>
      <c r="F62" s="128"/>
      <c r="G62" s="128"/>
      <c r="H62" s="128"/>
      <c r="I62" s="128"/>
      <c r="J62" s="128"/>
      <c r="K62" s="128"/>
      <c r="L62" s="134"/>
      <c r="M62" s="300"/>
      <c r="N62" s="288"/>
      <c r="O62" s="134"/>
      <c r="P62" s="289"/>
      <c r="Q62" s="134"/>
      <c r="R62" s="134"/>
      <c r="S62" s="134"/>
      <c r="T62" s="134"/>
      <c r="U62" s="134"/>
      <c r="V62" s="134"/>
      <c r="W62" s="134"/>
      <c r="X62" s="134"/>
      <c r="Y62" s="134"/>
      <c r="AA62" s="251"/>
      <c r="AG62" s="126"/>
      <c r="AH62" s="126"/>
    </row>
    <row r="63" spans="1:34" s="127" customFormat="1" ht="25.5" customHeight="1">
      <c r="A63" s="128"/>
      <c r="B63" s="199"/>
      <c r="C63" s="199"/>
      <c r="D63" s="200"/>
      <c r="E63" s="128"/>
      <c r="F63" s="128"/>
      <c r="G63" s="128"/>
      <c r="H63" s="128"/>
      <c r="I63" s="128"/>
      <c r="J63" s="128"/>
      <c r="K63" s="128"/>
      <c r="L63" s="134"/>
      <c r="M63" s="300"/>
      <c r="N63" s="288"/>
      <c r="O63" s="134"/>
      <c r="P63" s="289"/>
      <c r="Q63" s="134"/>
      <c r="R63" s="134"/>
      <c r="S63" s="134"/>
      <c r="T63" s="134"/>
      <c r="U63" s="134"/>
      <c r="V63" s="134"/>
      <c r="W63" s="134"/>
      <c r="X63" s="134"/>
      <c r="Y63" s="134"/>
      <c r="AA63" s="251"/>
      <c r="AG63" s="126"/>
      <c r="AH63" s="126"/>
    </row>
    <row r="64" spans="1:34" s="127" customFormat="1" ht="25.5" customHeight="1">
      <c r="A64" s="128"/>
      <c r="B64" s="199"/>
      <c r="C64" s="199"/>
      <c r="D64" s="200"/>
      <c r="E64" s="128"/>
      <c r="F64" s="128"/>
      <c r="G64" s="128"/>
      <c r="H64" s="128"/>
      <c r="I64" s="128"/>
      <c r="J64" s="128"/>
      <c r="K64" s="128"/>
      <c r="L64" s="134"/>
      <c r="M64" s="300"/>
      <c r="N64" s="288"/>
      <c r="O64" s="134"/>
      <c r="P64" s="289"/>
      <c r="Q64" s="134"/>
      <c r="R64" s="134"/>
      <c r="S64" s="134"/>
      <c r="T64" s="134"/>
      <c r="U64" s="134"/>
      <c r="V64" s="134"/>
      <c r="W64" s="134"/>
      <c r="X64" s="134"/>
      <c r="Y64" s="134"/>
      <c r="AA64" s="251"/>
      <c r="AG64" s="126"/>
      <c r="AH64" s="126"/>
    </row>
    <row r="65" spans="1:34" s="127" customFormat="1" ht="25.5" customHeight="1">
      <c r="A65" s="128"/>
      <c r="B65" s="199"/>
      <c r="C65" s="199"/>
      <c r="D65" s="200"/>
      <c r="E65" s="128"/>
      <c r="F65" s="128"/>
      <c r="G65" s="128"/>
      <c r="H65" s="128"/>
      <c r="I65" s="128"/>
      <c r="J65" s="128"/>
      <c r="K65" s="128"/>
      <c r="L65" s="134"/>
      <c r="M65" s="300"/>
      <c r="N65" s="288"/>
      <c r="O65" s="134"/>
      <c r="P65" s="289"/>
      <c r="Q65" s="134"/>
      <c r="R65" s="134"/>
      <c r="S65" s="134"/>
      <c r="T65" s="134"/>
      <c r="U65" s="134"/>
      <c r="V65" s="134"/>
      <c r="W65" s="134"/>
      <c r="X65" s="134"/>
      <c r="Y65" s="134"/>
      <c r="AA65" s="251"/>
      <c r="AG65" s="126"/>
      <c r="AH65" s="126"/>
    </row>
    <row r="66" spans="1:34" s="127" customFormat="1" ht="25.5" customHeight="1">
      <c r="A66" s="128"/>
      <c r="B66" s="199"/>
      <c r="C66" s="199"/>
      <c r="D66" s="200"/>
      <c r="E66" s="128"/>
      <c r="F66" s="128"/>
      <c r="G66" s="128"/>
      <c r="H66" s="128"/>
      <c r="I66" s="128"/>
      <c r="J66" s="128"/>
      <c r="K66" s="128"/>
      <c r="L66" s="134"/>
      <c r="M66" s="300"/>
      <c r="N66" s="288"/>
      <c r="O66" s="134"/>
      <c r="P66" s="289"/>
      <c r="Q66" s="134"/>
      <c r="R66" s="134"/>
      <c r="S66" s="134"/>
      <c r="T66" s="134"/>
      <c r="U66" s="134"/>
      <c r="V66" s="134"/>
      <c r="W66" s="134"/>
      <c r="X66" s="134"/>
      <c r="Y66" s="134"/>
      <c r="AA66" s="251"/>
      <c r="AG66" s="126"/>
      <c r="AH66" s="126"/>
    </row>
    <row r="67" spans="1:34" s="127" customFormat="1" ht="25.5" customHeight="1">
      <c r="A67" s="128"/>
      <c r="B67" s="199"/>
      <c r="C67" s="199"/>
      <c r="D67" s="200"/>
      <c r="E67" s="128"/>
      <c r="F67" s="128"/>
      <c r="G67" s="128"/>
      <c r="H67" s="128"/>
      <c r="I67" s="128"/>
      <c r="J67" s="128"/>
      <c r="K67" s="128"/>
      <c r="L67" s="134"/>
      <c r="M67" s="300"/>
      <c r="N67" s="288"/>
      <c r="O67" s="134"/>
      <c r="P67" s="289"/>
      <c r="Q67" s="134"/>
      <c r="R67" s="134"/>
      <c r="S67" s="134"/>
      <c r="T67" s="134"/>
      <c r="U67" s="134"/>
      <c r="V67" s="134"/>
      <c r="W67" s="134"/>
      <c r="X67" s="134"/>
      <c r="Y67" s="134"/>
      <c r="AA67" s="251"/>
      <c r="AG67" s="126"/>
      <c r="AH67" s="126"/>
    </row>
    <row r="68" spans="1:34" s="127" customFormat="1" ht="25.5" customHeight="1">
      <c r="A68" s="128"/>
      <c r="B68" s="199"/>
      <c r="C68" s="199"/>
      <c r="D68" s="200"/>
      <c r="E68" s="200"/>
      <c r="F68" s="200"/>
      <c r="G68" s="200"/>
      <c r="H68" s="200"/>
      <c r="I68" s="200"/>
      <c r="J68" s="200"/>
      <c r="K68" s="200"/>
      <c r="L68" s="134"/>
      <c r="M68" s="300"/>
      <c r="N68" s="288"/>
      <c r="O68" s="134"/>
      <c r="P68" s="289"/>
      <c r="Q68" s="134"/>
      <c r="R68" s="134"/>
      <c r="S68" s="134"/>
      <c r="T68" s="134"/>
      <c r="U68" s="134"/>
      <c r="V68" s="134"/>
      <c r="W68" s="134"/>
      <c r="X68" s="134"/>
      <c r="Y68" s="134"/>
      <c r="AA68" s="251"/>
      <c r="AG68" s="126"/>
      <c r="AH68" s="126"/>
    </row>
    <row r="69" spans="1:34" s="127" customFormat="1" ht="25.5" customHeight="1">
      <c r="A69" s="128"/>
      <c r="B69" s="199"/>
      <c r="C69" s="199"/>
      <c r="D69" s="200"/>
      <c r="E69" s="200"/>
      <c r="F69" s="200"/>
      <c r="G69" s="200"/>
      <c r="H69" s="200"/>
      <c r="I69" s="200"/>
      <c r="J69" s="200"/>
      <c r="K69" s="200"/>
      <c r="L69" s="134"/>
      <c r="M69" s="300"/>
      <c r="N69" s="288"/>
      <c r="O69" s="134"/>
      <c r="P69" s="289"/>
      <c r="Q69" s="134"/>
      <c r="R69" s="134"/>
      <c r="S69" s="134"/>
      <c r="T69" s="134"/>
      <c r="U69" s="134"/>
      <c r="V69" s="134"/>
      <c r="W69" s="134"/>
      <c r="X69" s="134"/>
      <c r="Y69" s="134"/>
      <c r="AA69" s="251"/>
      <c r="AG69" s="126"/>
      <c r="AH69" s="126"/>
    </row>
    <row r="70" spans="1:34" s="127" customFormat="1" ht="25.5" customHeight="1" thickBot="1">
      <c r="A70" s="128"/>
      <c r="B70" s="201" t="s">
        <v>88</v>
      </c>
      <c r="C70" s="202" t="s">
        <v>115</v>
      </c>
      <c r="D70" s="202" t="s">
        <v>116</v>
      </c>
      <c r="E70" s="202" t="s">
        <v>117</v>
      </c>
      <c r="F70" s="202" t="s">
        <v>154</v>
      </c>
      <c r="G70" s="202" t="s">
        <v>154</v>
      </c>
      <c r="H70" s="202" t="s">
        <v>154</v>
      </c>
      <c r="I70" s="202" t="s">
        <v>154</v>
      </c>
      <c r="J70" s="202" t="s">
        <v>154</v>
      </c>
      <c r="K70" s="203" t="s">
        <v>154</v>
      </c>
      <c r="L70" s="134"/>
      <c r="M70" s="301">
        <v>1</v>
      </c>
      <c r="N70" s="290">
        <v>2</v>
      </c>
      <c r="O70" s="290">
        <v>3</v>
      </c>
      <c r="P70" s="301"/>
      <c r="Q70" s="290"/>
      <c r="R70" s="290"/>
      <c r="S70" s="301"/>
      <c r="T70" s="290"/>
      <c r="U70" s="290"/>
      <c r="V70" s="290"/>
      <c r="W70" s="290"/>
      <c r="X70" s="290"/>
      <c r="Y70" s="134"/>
      <c r="AA70" s="251"/>
      <c r="AG70" s="126"/>
      <c r="AH70" s="126"/>
    </row>
    <row r="71" spans="1:34" s="127" customFormat="1" ht="25.5" customHeight="1" thickTop="1">
      <c r="A71" s="128"/>
      <c r="B71" s="204" t="s">
        <v>106</v>
      </c>
      <c r="C71" s="205" t="s">
        <v>67</v>
      </c>
      <c r="D71" s="206" t="s">
        <v>66</v>
      </c>
      <c r="E71" s="206" t="s">
        <v>66</v>
      </c>
      <c r="F71" s="206" t="s">
        <v>154</v>
      </c>
      <c r="G71" s="206" t="s">
        <v>154</v>
      </c>
      <c r="H71" s="206" t="s">
        <v>154</v>
      </c>
      <c r="I71" s="206" t="s">
        <v>154</v>
      </c>
      <c r="J71" s="206" t="s">
        <v>154</v>
      </c>
      <c r="K71" s="206" t="s">
        <v>154</v>
      </c>
      <c r="L71" s="134"/>
      <c r="M71" s="301" t="s">
        <v>115</v>
      </c>
      <c r="N71" s="301" t="s">
        <v>116</v>
      </c>
      <c r="O71" s="301" t="s">
        <v>117</v>
      </c>
      <c r="P71" s="301"/>
      <c r="Q71" s="301"/>
      <c r="R71" s="301"/>
      <c r="S71" s="301"/>
      <c r="T71" s="301"/>
      <c r="U71" s="300"/>
      <c r="V71" s="134"/>
      <c r="W71" s="134"/>
      <c r="X71" s="134"/>
      <c r="Y71" s="134"/>
      <c r="AA71" s="251"/>
      <c r="AG71" s="126"/>
      <c r="AH71" s="126"/>
    </row>
    <row r="72" spans="1:34" s="127" customFormat="1" ht="25.5" customHeight="1">
      <c r="A72" s="128"/>
      <c r="B72" s="207" t="s">
        <v>91</v>
      </c>
      <c r="C72" s="208" t="s">
        <v>262</v>
      </c>
      <c r="D72" s="208" t="s">
        <v>262</v>
      </c>
      <c r="E72" s="208" t="s">
        <v>262</v>
      </c>
      <c r="F72" s="208" t="s">
        <v>154</v>
      </c>
      <c r="G72" s="208" t="s">
        <v>154</v>
      </c>
      <c r="H72" s="208" t="s">
        <v>154</v>
      </c>
      <c r="I72" s="183" t="s">
        <v>154</v>
      </c>
      <c r="J72" s="183" t="s">
        <v>154</v>
      </c>
      <c r="K72" s="209" t="s">
        <v>154</v>
      </c>
      <c r="L72" s="134"/>
      <c r="M72" s="300"/>
      <c r="N72" s="288"/>
      <c r="O72" s="134"/>
      <c r="P72" s="289"/>
      <c r="Q72" s="134"/>
      <c r="R72" s="134"/>
      <c r="S72" s="134"/>
      <c r="T72" s="134"/>
      <c r="U72" s="134"/>
      <c r="V72" s="134"/>
      <c r="W72" s="134"/>
      <c r="X72" s="134"/>
      <c r="Y72" s="134"/>
      <c r="AA72" s="251"/>
      <c r="AG72" s="126"/>
      <c r="AH72" s="126"/>
    </row>
    <row r="73" spans="1:34" s="127" customFormat="1" ht="25.5" customHeight="1">
      <c r="A73" s="128"/>
      <c r="B73" s="210" t="s">
        <v>92</v>
      </c>
      <c r="C73" s="208" t="s">
        <v>262</v>
      </c>
      <c r="D73" s="208" t="s">
        <v>262</v>
      </c>
      <c r="E73" s="208" t="s">
        <v>262</v>
      </c>
      <c r="F73" s="208" t="s">
        <v>154</v>
      </c>
      <c r="G73" s="208" t="s">
        <v>154</v>
      </c>
      <c r="H73" s="208" t="s">
        <v>154</v>
      </c>
      <c r="I73" s="208" t="s">
        <v>154</v>
      </c>
      <c r="J73" s="208" t="s">
        <v>154</v>
      </c>
      <c r="K73" s="211" t="s">
        <v>154</v>
      </c>
      <c r="L73" s="134"/>
      <c r="M73" s="291">
        <v>0</v>
      </c>
      <c r="N73" s="291">
        <v>0</v>
      </c>
      <c r="O73" s="291">
        <v>0</v>
      </c>
      <c r="P73" s="291"/>
      <c r="Q73" s="291"/>
      <c r="R73" s="291"/>
      <c r="S73" s="291"/>
      <c r="T73" s="291"/>
      <c r="U73" s="291"/>
      <c r="V73" s="291"/>
      <c r="W73" s="291"/>
      <c r="X73" s="291"/>
      <c r="Y73" s="134"/>
      <c r="AA73" s="251"/>
      <c r="AG73" s="126"/>
      <c r="AH73" s="126"/>
    </row>
    <row r="74" spans="1:34" s="127" customFormat="1" ht="25.5" customHeight="1">
      <c r="A74" s="128"/>
      <c r="B74" s="212" t="s">
        <v>93</v>
      </c>
      <c r="C74" s="208" t="s">
        <v>397</v>
      </c>
      <c r="D74" s="208" t="s">
        <v>294</v>
      </c>
      <c r="E74" s="208" t="s">
        <v>262</v>
      </c>
      <c r="F74" s="208" t="s">
        <v>154</v>
      </c>
      <c r="G74" s="208" t="s">
        <v>154</v>
      </c>
      <c r="H74" s="208" t="s">
        <v>154</v>
      </c>
      <c r="I74" s="208" t="s">
        <v>154</v>
      </c>
      <c r="J74" s="208" t="s">
        <v>154</v>
      </c>
      <c r="K74" s="211" t="s">
        <v>154</v>
      </c>
      <c r="L74" s="134"/>
      <c r="M74" s="291">
        <v>0</v>
      </c>
      <c r="N74" s="291">
        <v>0</v>
      </c>
      <c r="O74" s="291">
        <v>0</v>
      </c>
      <c r="P74" s="291"/>
      <c r="Q74" s="291"/>
      <c r="R74" s="291"/>
      <c r="S74" s="291"/>
      <c r="T74" s="291"/>
      <c r="U74" s="291"/>
      <c r="V74" s="291"/>
      <c r="W74" s="291"/>
      <c r="X74" s="291"/>
      <c r="Y74" s="134"/>
      <c r="AA74" s="251"/>
      <c r="AG74" s="126"/>
      <c r="AH74" s="126"/>
    </row>
    <row r="75" spans="1:34" s="127" customFormat="1" ht="25.5" customHeight="1">
      <c r="A75" s="128"/>
      <c r="B75" s="212" t="s">
        <v>96</v>
      </c>
      <c r="C75" s="208" t="s">
        <v>397</v>
      </c>
      <c r="D75" s="208" t="s">
        <v>398</v>
      </c>
      <c r="E75" s="208" t="s">
        <v>399</v>
      </c>
      <c r="F75" s="208" t="s">
        <v>154</v>
      </c>
      <c r="G75" s="208" t="s">
        <v>154</v>
      </c>
      <c r="H75" s="208" t="s">
        <v>154</v>
      </c>
      <c r="I75" s="208" t="s">
        <v>154</v>
      </c>
      <c r="J75" s="208" t="s">
        <v>154</v>
      </c>
      <c r="K75" s="211" t="s">
        <v>154</v>
      </c>
      <c r="L75" s="134"/>
      <c r="M75" s="291">
        <v>0.25</v>
      </c>
      <c r="N75" s="291">
        <v>0.13333333333333333</v>
      </c>
      <c r="O75" s="291">
        <v>0</v>
      </c>
      <c r="P75" s="291"/>
      <c r="Q75" s="291"/>
      <c r="R75" s="291"/>
      <c r="S75" s="291"/>
      <c r="T75" s="291"/>
      <c r="U75" s="291"/>
      <c r="V75" s="291"/>
      <c r="W75" s="291"/>
      <c r="X75" s="291"/>
      <c r="Y75" s="134"/>
      <c r="AA75" s="251"/>
      <c r="AG75" s="126"/>
      <c r="AH75" s="126"/>
    </row>
    <row r="76" spans="1:34" s="127" customFormat="1" ht="25.5" customHeight="1">
      <c r="A76" s="128"/>
      <c r="B76" s="213" t="s">
        <v>94</v>
      </c>
      <c r="C76" s="208" t="s">
        <v>333</v>
      </c>
      <c r="D76" s="208" t="s">
        <v>324</v>
      </c>
      <c r="E76" s="208" t="s">
        <v>400</v>
      </c>
      <c r="F76" s="208" t="s">
        <v>154</v>
      </c>
      <c r="G76" s="208" t="s">
        <v>154</v>
      </c>
      <c r="H76" s="208" t="s">
        <v>154</v>
      </c>
      <c r="I76" s="208" t="s">
        <v>154</v>
      </c>
      <c r="J76" s="208" t="s">
        <v>154</v>
      </c>
      <c r="K76" s="211" t="s">
        <v>154</v>
      </c>
      <c r="L76" s="134"/>
      <c r="M76" s="291">
        <v>0.25</v>
      </c>
      <c r="N76" s="291">
        <v>6.6666666666666666E-2</v>
      </c>
      <c r="O76" s="291">
        <v>0.2857142857142857</v>
      </c>
      <c r="P76" s="291"/>
      <c r="Q76" s="291"/>
      <c r="R76" s="291"/>
      <c r="S76" s="291"/>
      <c r="T76" s="291"/>
      <c r="U76" s="291"/>
      <c r="V76" s="291"/>
      <c r="W76" s="291"/>
      <c r="X76" s="291"/>
      <c r="Y76" s="134"/>
      <c r="AA76" s="251"/>
      <c r="AG76" s="126"/>
      <c r="AH76" s="126"/>
    </row>
    <row r="77" spans="1:34" s="127" customFormat="1" ht="25.5" customHeight="1">
      <c r="A77" s="128"/>
      <c r="B77" s="214" t="s">
        <v>95</v>
      </c>
      <c r="C77" s="215" t="s">
        <v>262</v>
      </c>
      <c r="D77" s="215" t="s">
        <v>401</v>
      </c>
      <c r="E77" s="215" t="s">
        <v>399</v>
      </c>
      <c r="F77" s="215" t="s">
        <v>154</v>
      </c>
      <c r="G77" s="215" t="s">
        <v>154</v>
      </c>
      <c r="H77" s="215" t="s">
        <v>154</v>
      </c>
      <c r="I77" s="215" t="s">
        <v>154</v>
      </c>
      <c r="J77" s="215" t="s">
        <v>154</v>
      </c>
      <c r="K77" s="216" t="s">
        <v>154</v>
      </c>
      <c r="L77" s="134"/>
      <c r="M77" s="291">
        <v>0.5</v>
      </c>
      <c r="N77" s="291">
        <v>0.46666666666666667</v>
      </c>
      <c r="O77" s="291">
        <v>0.42857142857142855</v>
      </c>
      <c r="P77" s="291"/>
      <c r="Q77" s="291"/>
      <c r="R77" s="291"/>
      <c r="S77" s="291"/>
      <c r="T77" s="291"/>
      <c r="U77" s="291"/>
      <c r="V77" s="291"/>
      <c r="W77" s="291"/>
      <c r="X77" s="291"/>
      <c r="Y77" s="134"/>
      <c r="AA77" s="251"/>
      <c r="AG77" s="126"/>
      <c r="AH77" s="126"/>
    </row>
    <row r="78" spans="1:34" s="127" customFormat="1" ht="15.75" customHeight="1">
      <c r="A78" s="128"/>
      <c r="B78" s="199"/>
      <c r="C78" s="199"/>
      <c r="D78" s="200"/>
      <c r="E78" s="200"/>
      <c r="F78" s="200"/>
      <c r="G78" s="200"/>
      <c r="H78" s="200"/>
      <c r="I78" s="200"/>
      <c r="J78" s="200"/>
      <c r="K78" s="200"/>
      <c r="L78" s="134"/>
      <c r="M78" s="291">
        <v>0</v>
      </c>
      <c r="N78" s="291">
        <v>0.33333333333333331</v>
      </c>
      <c r="O78" s="291">
        <v>0.2857142857142857</v>
      </c>
      <c r="P78" s="291"/>
      <c r="Q78" s="291"/>
      <c r="R78" s="291"/>
      <c r="S78" s="291"/>
      <c r="T78" s="291"/>
      <c r="U78" s="291"/>
      <c r="V78" s="291"/>
      <c r="W78" s="291"/>
      <c r="X78" s="291"/>
      <c r="Y78" s="134"/>
      <c r="AA78" s="251"/>
      <c r="AG78" s="126"/>
      <c r="AH78" s="126"/>
    </row>
    <row r="79" spans="1:34" s="127" customFormat="1" ht="17.25" customHeight="1">
      <c r="A79" s="128"/>
      <c r="B79" s="145" t="s">
        <v>127</v>
      </c>
      <c r="C79" s="145"/>
      <c r="D79" s="146"/>
      <c r="E79" s="146"/>
      <c r="F79" s="146"/>
      <c r="G79" s="146"/>
      <c r="H79" s="146"/>
      <c r="I79" s="146"/>
      <c r="J79" s="146"/>
      <c r="K79" s="146"/>
      <c r="L79" s="134"/>
      <c r="M79" s="300"/>
      <c r="N79" s="288"/>
      <c r="O79" s="134"/>
      <c r="P79" s="289"/>
      <c r="Q79" s="134"/>
      <c r="R79" s="134"/>
      <c r="S79" s="134"/>
      <c r="T79" s="134"/>
      <c r="U79" s="134"/>
      <c r="V79" s="134"/>
      <c r="W79" s="134"/>
      <c r="X79" s="134"/>
      <c r="Y79" s="134"/>
      <c r="AA79" s="251"/>
      <c r="AG79" s="126"/>
      <c r="AH79" s="126"/>
    </row>
    <row r="80" spans="1:34" s="127" customFormat="1" ht="30.75" customHeight="1">
      <c r="A80" s="128"/>
      <c r="B80" s="154" t="s">
        <v>72</v>
      </c>
      <c r="C80" s="154" t="s">
        <v>98</v>
      </c>
      <c r="D80" s="154" t="s">
        <v>99</v>
      </c>
      <c r="E80" s="154" t="s">
        <v>100</v>
      </c>
      <c r="F80" s="154" t="s">
        <v>101</v>
      </c>
      <c r="G80" s="154" t="s">
        <v>102</v>
      </c>
      <c r="H80" s="154" t="s">
        <v>6</v>
      </c>
      <c r="I80" s="154" t="s">
        <v>7</v>
      </c>
      <c r="J80" s="154" t="s">
        <v>103</v>
      </c>
      <c r="K80" s="154" t="s">
        <v>105</v>
      </c>
      <c r="L80" s="134"/>
      <c r="M80" s="300"/>
      <c r="N80" s="288"/>
      <c r="O80" s="134"/>
      <c r="P80" s="289"/>
      <c r="Q80" s="134"/>
      <c r="R80" s="134"/>
      <c r="S80" s="134"/>
      <c r="T80" s="134"/>
      <c r="U80" s="134"/>
      <c r="V80" s="134"/>
      <c r="W80" s="134"/>
      <c r="X80" s="134"/>
      <c r="Y80" s="134"/>
      <c r="AA80" s="251"/>
      <c r="AG80" s="126"/>
      <c r="AH80" s="126"/>
    </row>
    <row r="81" spans="1:34" s="127" customFormat="1" ht="20.25" customHeight="1">
      <c r="A81" s="128"/>
      <c r="B81" s="33" t="s">
        <v>115</v>
      </c>
      <c r="C81" s="31">
        <v>1</v>
      </c>
      <c r="D81" s="34">
        <v>1.5528901319996494E-2</v>
      </c>
      <c r="E81" s="34">
        <v>0.25859138326924103</v>
      </c>
      <c r="F81" s="34">
        <v>0.12184779578726</v>
      </c>
      <c r="G81" s="35">
        <v>18.048999999999999</v>
      </c>
      <c r="H81" s="36">
        <v>0.12497209824334359</v>
      </c>
      <c r="I81" s="36">
        <v>5.9014601948245584</v>
      </c>
      <c r="J81" s="37">
        <v>2.4818214846922597</v>
      </c>
      <c r="K81" s="32"/>
      <c r="L81" s="134"/>
      <c r="M81" s="300"/>
      <c r="N81" s="288"/>
      <c r="O81" s="134"/>
      <c r="P81" s="289"/>
      <c r="Q81" s="134"/>
      <c r="R81" s="134"/>
      <c r="S81" s="134"/>
      <c r="T81" s="134"/>
      <c r="U81" s="134"/>
      <c r="V81" s="134"/>
      <c r="W81" s="134"/>
      <c r="X81" s="134"/>
      <c r="Y81" s="134"/>
      <c r="AA81" s="251"/>
      <c r="AG81" s="126"/>
      <c r="AH81" s="126"/>
    </row>
    <row r="82" spans="1:34" s="127" customFormat="1" ht="20.25" customHeight="1">
      <c r="A82" s="128"/>
      <c r="B82" s="33" t="s">
        <v>115</v>
      </c>
      <c r="C82" s="31">
        <v>2</v>
      </c>
      <c r="D82" s="34">
        <v>1.0440928305091192E-2</v>
      </c>
      <c r="E82" s="34">
        <v>0.22527382407132368</v>
      </c>
      <c r="F82" s="34">
        <v>0.11075089001354629</v>
      </c>
      <c r="G82" s="35">
        <v>13.357749999999999</v>
      </c>
      <c r="H82" s="36">
        <v>8.1659642406301421E-3</v>
      </c>
      <c r="I82" s="36">
        <v>1.3963798851477542</v>
      </c>
      <c r="J82" s="37">
        <v>2.8743078549470993</v>
      </c>
      <c r="K82" s="32"/>
      <c r="L82" s="134"/>
      <c r="M82" s="300"/>
      <c r="N82" s="288"/>
      <c r="O82" s="134"/>
      <c r="P82" s="289"/>
      <c r="Q82" s="134"/>
      <c r="R82" s="134"/>
      <c r="S82" s="134"/>
      <c r="T82" s="134"/>
      <c r="U82" s="134"/>
      <c r="V82" s="134"/>
      <c r="W82" s="134"/>
      <c r="X82" s="134"/>
      <c r="Y82" s="134"/>
      <c r="AA82" s="251"/>
      <c r="AG82" s="126"/>
      <c r="AH82" s="126"/>
    </row>
    <row r="83" spans="1:34" s="127" customFormat="1" ht="20.25" customHeight="1">
      <c r="A83" s="128"/>
      <c r="B83" s="33" t="s">
        <v>115</v>
      </c>
      <c r="C83" s="31">
        <v>3</v>
      </c>
      <c r="D83" s="34">
        <v>5.4490910606208353E-3</v>
      </c>
      <c r="E83" s="34">
        <v>0.2354170085091096</v>
      </c>
      <c r="F83" s="34">
        <v>0.11337531228913623</v>
      </c>
      <c r="G83" s="35">
        <v>14.124500000000001</v>
      </c>
      <c r="H83" s="36">
        <v>4.1755200948296406E-2</v>
      </c>
      <c r="I83" s="36">
        <v>1.7219049533916517</v>
      </c>
      <c r="J83" s="37">
        <v>2.850086630657358</v>
      </c>
      <c r="K83" s="32"/>
      <c r="L83" s="134"/>
      <c r="M83" s="300"/>
      <c r="N83" s="288"/>
      <c r="O83" s="134"/>
      <c r="P83" s="289"/>
      <c r="Q83" s="134"/>
      <c r="R83" s="134"/>
      <c r="S83" s="134"/>
      <c r="T83" s="134"/>
      <c r="U83" s="134"/>
      <c r="V83" s="134"/>
      <c r="W83" s="134"/>
      <c r="X83" s="134"/>
      <c r="Y83" s="134"/>
      <c r="AA83" s="251"/>
      <c r="AG83" s="126"/>
      <c r="AH83" s="126"/>
    </row>
    <row r="84" spans="1:34" s="127" customFormat="1" ht="20.25" customHeight="1">
      <c r="A84" s="128"/>
      <c r="B84" s="33" t="s">
        <v>115</v>
      </c>
      <c r="C84" s="31">
        <v>4</v>
      </c>
      <c r="D84" s="34">
        <v>5.6710027471047328E-3</v>
      </c>
      <c r="E84" s="34">
        <v>0.24306761730915286</v>
      </c>
      <c r="F84" s="34">
        <v>0.12587610955508305</v>
      </c>
      <c r="G84" s="35">
        <v>14.72625</v>
      </c>
      <c r="H84" s="36">
        <v>3.1553545815061104E-2</v>
      </c>
      <c r="I84" s="36">
        <v>1.2621418326024443</v>
      </c>
      <c r="J84" s="37">
        <v>2.7817124553808075</v>
      </c>
      <c r="K84" s="32"/>
      <c r="L84" s="134"/>
      <c r="M84" s="300"/>
      <c r="N84" s="288"/>
      <c r="O84" s="134"/>
      <c r="P84" s="289"/>
      <c r="Q84" s="134"/>
      <c r="R84" s="134"/>
      <c r="S84" s="134"/>
      <c r="T84" s="134"/>
      <c r="U84" s="134"/>
      <c r="V84" s="134"/>
      <c r="W84" s="134"/>
      <c r="X84" s="134"/>
      <c r="Y84" s="134"/>
      <c r="AA84" s="251"/>
      <c r="AG84" s="126"/>
      <c r="AH84" s="126"/>
    </row>
    <row r="85" spans="1:34" s="127" customFormat="1" ht="20.25" customHeight="1">
      <c r="A85" s="128"/>
      <c r="B85" s="33" t="s">
        <v>115</v>
      </c>
      <c r="C85" s="31">
        <v>5</v>
      </c>
      <c r="D85" s="34">
        <v>4.9349162232035617E-3</v>
      </c>
      <c r="E85" s="34">
        <v>0.24247623510312574</v>
      </c>
      <c r="F85" s="34">
        <v>0.12419404104872431</v>
      </c>
      <c r="G85" s="35">
        <v>15.62</v>
      </c>
      <c r="H85" s="36">
        <v>2.1796076000127115E-2</v>
      </c>
      <c r="I85" s="36">
        <v>1.3186625980076905</v>
      </c>
      <c r="J85" s="37">
        <v>2.6838484738066639</v>
      </c>
      <c r="K85" s="32"/>
      <c r="L85" s="134"/>
      <c r="M85" s="300"/>
      <c r="N85" s="288"/>
      <c r="O85" s="134"/>
      <c r="P85" s="289"/>
      <c r="Q85" s="134"/>
      <c r="R85" s="134"/>
      <c r="S85" s="134"/>
      <c r="T85" s="134"/>
      <c r="U85" s="134"/>
      <c r="V85" s="134"/>
      <c r="W85" s="134"/>
      <c r="X85" s="134"/>
      <c r="Y85" s="134"/>
      <c r="AA85" s="251"/>
      <c r="AG85" s="126"/>
      <c r="AH85" s="126"/>
    </row>
    <row r="86" spans="1:34" s="127" customFormat="1" ht="20.25" customHeight="1">
      <c r="A86" s="128"/>
      <c r="B86" s="33" t="s">
        <v>115</v>
      </c>
      <c r="C86" s="31">
        <v>6</v>
      </c>
      <c r="D86" s="34">
        <v>5.6314882021852629E-3</v>
      </c>
      <c r="E86" s="34">
        <v>0.24650895493048522</v>
      </c>
      <c r="F86" s="34">
        <v>0.12203432160760483</v>
      </c>
      <c r="G86" s="35">
        <v>17.13175</v>
      </c>
      <c r="H86" s="36">
        <v>2.6752886693066826E-2</v>
      </c>
      <c r="I86" s="36">
        <v>1.3952659367614852</v>
      </c>
      <c r="J86" s="37">
        <v>2.5469997847312897</v>
      </c>
      <c r="K86" s="32"/>
      <c r="L86" s="134"/>
      <c r="M86" s="300"/>
      <c r="N86" s="288"/>
      <c r="O86" s="134"/>
      <c r="P86" s="289"/>
      <c r="Q86" s="134"/>
      <c r="R86" s="134"/>
      <c r="S86" s="134"/>
      <c r="T86" s="134"/>
      <c r="U86" s="134"/>
      <c r="V86" s="134"/>
      <c r="W86" s="134"/>
      <c r="X86" s="134"/>
      <c r="Y86" s="134"/>
      <c r="AA86" s="251"/>
      <c r="AG86" s="126"/>
      <c r="AH86" s="126"/>
    </row>
    <row r="87" spans="1:34" s="127" customFormat="1" ht="20.25" customHeight="1">
      <c r="A87" s="128"/>
      <c r="B87" s="33" t="s">
        <v>115</v>
      </c>
      <c r="C87" s="31">
        <v>7</v>
      </c>
      <c r="D87" s="34">
        <v>5.3734186365603934E-3</v>
      </c>
      <c r="E87" s="34">
        <v>0.25273321294530787</v>
      </c>
      <c r="F87" s="34">
        <v>0.12359911565156309</v>
      </c>
      <c r="G87" s="35">
        <v>19.3475</v>
      </c>
      <c r="H87" s="36">
        <v>4.6511447316524068E-2</v>
      </c>
      <c r="I87" s="36">
        <v>2.5925076286862545</v>
      </c>
      <c r="J87" s="37">
        <v>2.3527027977928547</v>
      </c>
      <c r="K87" s="32"/>
      <c r="L87" s="134"/>
      <c r="M87" s="300"/>
      <c r="N87" s="288"/>
      <c r="O87" s="134"/>
      <c r="P87" s="289"/>
      <c r="Q87" s="134"/>
      <c r="R87" s="134"/>
      <c r="S87" s="134"/>
      <c r="T87" s="134"/>
      <c r="U87" s="134"/>
      <c r="V87" s="134"/>
      <c r="W87" s="134"/>
      <c r="X87" s="134"/>
      <c r="Y87" s="134"/>
      <c r="AA87" s="251"/>
      <c r="AG87" s="126"/>
      <c r="AH87" s="126"/>
    </row>
    <row r="88" spans="1:34" s="127" customFormat="1" ht="20.25" customHeight="1">
      <c r="A88" s="128"/>
      <c r="B88" s="33" t="s">
        <v>115</v>
      </c>
      <c r="C88" s="31">
        <v>8</v>
      </c>
      <c r="D88" s="34">
        <v>5.8041061556559298E-3</v>
      </c>
      <c r="E88" s="34">
        <v>0.25841063789939517</v>
      </c>
      <c r="F88" s="34">
        <v>0.12177382784827308</v>
      </c>
      <c r="G88" s="35">
        <v>19.979500000000002</v>
      </c>
      <c r="H88" s="36">
        <v>1.7900394685802425E-2</v>
      </c>
      <c r="I88" s="36">
        <v>2.3500661023217755</v>
      </c>
      <c r="J88" s="37">
        <v>2.3007041851215382</v>
      </c>
      <c r="K88" s="32"/>
      <c r="L88" s="134"/>
      <c r="M88" s="300"/>
      <c r="N88" s="288"/>
      <c r="O88" s="134"/>
      <c r="P88" s="289"/>
      <c r="Q88" s="134"/>
      <c r="R88" s="134"/>
      <c r="S88" s="134"/>
      <c r="T88" s="134"/>
      <c r="U88" s="134"/>
      <c r="V88" s="134"/>
      <c r="W88" s="134"/>
      <c r="X88" s="134"/>
      <c r="Y88" s="134"/>
      <c r="AA88" s="251"/>
      <c r="AG88" s="126"/>
      <c r="AH88" s="126"/>
    </row>
    <row r="89" spans="1:34" s="127" customFormat="1" ht="20.25" customHeight="1">
      <c r="A89" s="128"/>
      <c r="B89" s="33" t="s">
        <v>115</v>
      </c>
      <c r="C89" s="31">
        <v>9</v>
      </c>
      <c r="D89" s="34">
        <v>6.0925301703475248E-3</v>
      </c>
      <c r="E89" s="34">
        <v>0.2560414629153373</v>
      </c>
      <c r="F89" s="34">
        <v>0.12820295338932627</v>
      </c>
      <c r="G89" s="35">
        <v>20.091999999999999</v>
      </c>
      <c r="H89" s="36">
        <v>1.0142638717509991E-2</v>
      </c>
      <c r="I89" s="36">
        <v>2.54326665841563</v>
      </c>
      <c r="J89" s="37">
        <v>2.3074971849243595</v>
      </c>
      <c r="K89" s="32"/>
      <c r="L89" s="134"/>
      <c r="M89" s="300"/>
      <c r="N89" s="288"/>
      <c r="O89" s="134"/>
      <c r="P89" s="289"/>
      <c r="Q89" s="134"/>
      <c r="R89" s="134"/>
      <c r="S89" s="134"/>
      <c r="T89" s="134"/>
      <c r="U89" s="134"/>
      <c r="V89" s="134"/>
      <c r="W89" s="134"/>
      <c r="X89" s="134"/>
      <c r="Y89" s="134"/>
      <c r="AA89" s="251"/>
      <c r="AG89" s="126"/>
      <c r="AH89" s="126"/>
    </row>
    <row r="90" spans="1:34" s="127" customFormat="1" ht="20.25" customHeight="1">
      <c r="A90" s="128"/>
      <c r="B90" s="33" t="s">
        <v>115</v>
      </c>
      <c r="C90" s="31">
        <v>10</v>
      </c>
      <c r="D90" s="34">
        <v>6.3735879588993575E-3</v>
      </c>
      <c r="E90" s="34">
        <v>0.26090037803639332</v>
      </c>
      <c r="F90" s="34">
        <v>0.14628170859202771</v>
      </c>
      <c r="G90" s="35">
        <v>18.454249999999998</v>
      </c>
      <c r="H90" s="36">
        <v>2.2574337745683289E-2</v>
      </c>
      <c r="I90" s="36">
        <v>4.2710647014832785</v>
      </c>
      <c r="J90" s="37">
        <v>2.488248304870869</v>
      </c>
      <c r="K90" s="32"/>
      <c r="L90" s="134"/>
      <c r="M90" s="300"/>
      <c r="N90" s="288"/>
      <c r="O90" s="134"/>
      <c r="P90" s="289"/>
      <c r="Q90" s="134"/>
      <c r="R90" s="134"/>
      <c r="S90" s="134"/>
      <c r="T90" s="134"/>
      <c r="U90" s="134"/>
      <c r="V90" s="134"/>
      <c r="W90" s="134"/>
      <c r="X90" s="134"/>
      <c r="Y90" s="134"/>
      <c r="AA90" s="251"/>
      <c r="AG90" s="126"/>
      <c r="AH90" s="126"/>
    </row>
    <row r="91" spans="1:34" s="127" customFormat="1" ht="20.25" customHeight="1">
      <c r="A91" s="128"/>
      <c r="B91" s="33" t="s">
        <v>115</v>
      </c>
      <c r="C91" s="31">
        <v>11</v>
      </c>
      <c r="D91" s="34">
        <v>6.3602739365419417E-3</v>
      </c>
      <c r="E91" s="34">
        <v>0.26306297540810863</v>
      </c>
      <c r="F91" s="34">
        <v>0.15125939062800112</v>
      </c>
      <c r="G91" s="35">
        <v>18.196750000000002</v>
      </c>
      <c r="H91" s="36">
        <v>0.19028124618993755</v>
      </c>
      <c r="I91" s="36">
        <v>3.4761827662161728</v>
      </c>
      <c r="J91" s="37">
        <v>2.5262288152070336</v>
      </c>
      <c r="K91" s="32"/>
      <c r="L91" s="134"/>
      <c r="M91" s="300"/>
      <c r="N91" s="288"/>
      <c r="O91" s="134"/>
      <c r="P91" s="289"/>
      <c r="Q91" s="134"/>
      <c r="R91" s="134"/>
      <c r="S91" s="134"/>
      <c r="T91" s="134"/>
      <c r="U91" s="134"/>
      <c r="V91" s="134"/>
      <c r="W91" s="134"/>
      <c r="X91" s="134"/>
      <c r="Y91" s="134"/>
      <c r="AA91" s="251"/>
      <c r="AG91" s="126"/>
      <c r="AH91" s="126"/>
    </row>
    <row r="92" spans="1:34" s="127" customFormat="1" ht="20.25" customHeight="1">
      <c r="A92" s="128"/>
      <c r="B92" s="33" t="s">
        <v>115</v>
      </c>
      <c r="C92" s="31">
        <v>12</v>
      </c>
      <c r="D92" s="34">
        <v>7.278066898053436E-3</v>
      </c>
      <c r="E92" s="34">
        <v>0.25975849668614637</v>
      </c>
      <c r="F92" s="34">
        <v>0.14845480268472955</v>
      </c>
      <c r="G92" s="35">
        <v>17.6235</v>
      </c>
      <c r="H92" s="36">
        <v>0.1305772420458105</v>
      </c>
      <c r="I92" s="36">
        <v>3.4295728572620225</v>
      </c>
      <c r="J92" s="37">
        <v>2.5901676949291033</v>
      </c>
      <c r="K92" s="32" t="s">
        <v>67</v>
      </c>
      <c r="L92" s="134"/>
      <c r="M92" s="300"/>
      <c r="N92" s="288"/>
      <c r="O92" s="134"/>
      <c r="P92" s="289"/>
      <c r="Q92" s="134"/>
      <c r="R92" s="134"/>
      <c r="S92" s="134"/>
      <c r="T92" s="134"/>
      <c r="U92" s="134"/>
      <c r="V92" s="134"/>
      <c r="W92" s="134"/>
      <c r="X92" s="134"/>
      <c r="Y92" s="134"/>
      <c r="AA92" s="251"/>
      <c r="AG92" s="126"/>
      <c r="AH92" s="126"/>
    </row>
    <row r="93" spans="1:34" s="127" customFormat="1" ht="20.25" customHeight="1">
      <c r="A93" s="128"/>
      <c r="B93" s="33" t="s">
        <v>116</v>
      </c>
      <c r="C93" s="31">
        <v>1</v>
      </c>
      <c r="D93" s="34">
        <v>1.4821971044832991E-2</v>
      </c>
      <c r="E93" s="34">
        <v>0.35695831050432547</v>
      </c>
      <c r="F93" s="34">
        <v>0.15827285132676608</v>
      </c>
      <c r="G93" s="35">
        <v>9.3113499999999991</v>
      </c>
      <c r="H93" s="36">
        <v>0.28944592987812928</v>
      </c>
      <c r="I93" s="36">
        <v>4.0681466408145859</v>
      </c>
      <c r="J93" s="37">
        <v>2.1871131062806697</v>
      </c>
      <c r="K93" s="32"/>
      <c r="L93" s="134"/>
      <c r="M93" s="300"/>
      <c r="N93" s="288"/>
      <c r="O93" s="134"/>
      <c r="P93" s="289"/>
      <c r="Q93" s="134"/>
      <c r="R93" s="134"/>
      <c r="S93" s="134"/>
      <c r="T93" s="134"/>
      <c r="U93" s="134"/>
      <c r="V93" s="134"/>
      <c r="W93" s="134"/>
      <c r="X93" s="134"/>
      <c r="Y93" s="134"/>
      <c r="AA93" s="251"/>
      <c r="AG93" s="126"/>
      <c r="AH93" s="126"/>
    </row>
    <row r="94" spans="1:34" s="127" customFormat="1" ht="20.25" customHeight="1">
      <c r="A94" s="128"/>
      <c r="B94" s="33" t="s">
        <v>116</v>
      </c>
      <c r="C94" s="31">
        <v>2</v>
      </c>
      <c r="D94" s="34">
        <v>1.0594873200043304E-2</v>
      </c>
      <c r="E94" s="34">
        <v>0.34057619796893518</v>
      </c>
      <c r="F94" s="34">
        <v>0.1626290171583758</v>
      </c>
      <c r="G94" s="35">
        <v>7.6824500000000002</v>
      </c>
      <c r="H94" s="36">
        <v>0.22105988059782139</v>
      </c>
      <c r="I94" s="36">
        <v>1.474785203416894</v>
      </c>
      <c r="J94" s="37">
        <v>2.3791245746596217</v>
      </c>
      <c r="K94" s="32"/>
      <c r="L94" s="134"/>
      <c r="M94" s="300"/>
      <c r="N94" s="288"/>
      <c r="O94" s="134"/>
      <c r="P94" s="289"/>
      <c r="Q94" s="134"/>
      <c r="R94" s="134"/>
      <c r="S94" s="134"/>
      <c r="T94" s="134"/>
      <c r="U94" s="134"/>
      <c r="V94" s="134"/>
      <c r="W94" s="134"/>
      <c r="X94" s="134"/>
      <c r="Y94" s="134"/>
      <c r="AA94" s="251"/>
      <c r="AG94" s="126"/>
      <c r="AH94" s="126"/>
    </row>
    <row r="95" spans="1:34" s="127" customFormat="1" ht="20.25" customHeight="1">
      <c r="A95" s="128"/>
      <c r="B95" s="33" t="s">
        <v>116</v>
      </c>
      <c r="C95" s="31">
        <v>3</v>
      </c>
      <c r="D95" s="34">
        <v>4.9464550015341996E-3</v>
      </c>
      <c r="E95" s="34">
        <v>0.35195477093318522</v>
      </c>
      <c r="F95" s="34">
        <v>0.17758417092019621</v>
      </c>
      <c r="G95" s="35">
        <v>8.2412500000000026</v>
      </c>
      <c r="H95" s="36">
        <v>0.3117469734186451</v>
      </c>
      <c r="I95" s="36">
        <v>1.7387892049627054</v>
      </c>
      <c r="J95" s="37">
        <v>2.328049016353138</v>
      </c>
      <c r="K95" s="32"/>
      <c r="L95" s="134"/>
      <c r="M95" s="300"/>
      <c r="N95" s="288"/>
      <c r="O95" s="134"/>
      <c r="P95" s="289"/>
      <c r="Q95" s="134"/>
      <c r="R95" s="134"/>
      <c r="S95" s="134"/>
      <c r="T95" s="134"/>
      <c r="U95" s="134"/>
      <c r="V95" s="134"/>
      <c r="W95" s="134"/>
      <c r="X95" s="134"/>
      <c r="Y95" s="134"/>
      <c r="AA95" s="251"/>
      <c r="AG95" s="126"/>
      <c r="AH95" s="126"/>
    </row>
    <row r="96" spans="1:34" s="127" customFormat="1" ht="20.25" customHeight="1">
      <c r="A96" s="128"/>
      <c r="B96" s="33" t="s">
        <v>116</v>
      </c>
      <c r="C96" s="31">
        <v>4</v>
      </c>
      <c r="D96" s="34">
        <v>5.0692214298607048E-3</v>
      </c>
      <c r="E96" s="34">
        <v>0.36189034839560363</v>
      </c>
      <c r="F96" s="34">
        <v>0.1831537463798536</v>
      </c>
      <c r="G96" s="35">
        <v>9.2281000000000013</v>
      </c>
      <c r="H96" s="36">
        <v>0.22470345864135507</v>
      </c>
      <c r="I96" s="36">
        <v>1.7812855994114694</v>
      </c>
      <c r="J96" s="37">
        <v>2.2111768360320769</v>
      </c>
      <c r="K96" s="32"/>
      <c r="L96" s="134"/>
      <c r="M96" s="300"/>
      <c r="N96" s="288"/>
      <c r="O96" s="134"/>
      <c r="P96" s="289"/>
      <c r="Q96" s="134"/>
      <c r="R96" s="134"/>
      <c r="S96" s="134"/>
      <c r="T96" s="134"/>
      <c r="U96" s="134"/>
      <c r="V96" s="134"/>
      <c r="W96" s="134"/>
      <c r="X96" s="134"/>
      <c r="Y96" s="134"/>
      <c r="AA96" s="251"/>
      <c r="AG96" s="126"/>
      <c r="AH96" s="126"/>
    </row>
    <row r="97" spans="1:34" s="127" customFormat="1" ht="20.25" customHeight="1">
      <c r="A97" s="128"/>
      <c r="B97" s="33" t="s">
        <v>116</v>
      </c>
      <c r="C97" s="31">
        <v>5</v>
      </c>
      <c r="D97" s="34">
        <v>5.4008780539514748E-3</v>
      </c>
      <c r="E97" s="34">
        <v>0.36629464760548031</v>
      </c>
      <c r="F97" s="34">
        <v>0.17685795275352631</v>
      </c>
      <c r="G97" s="35">
        <v>9.8764500000000002</v>
      </c>
      <c r="H97" s="36">
        <v>0.28928374546395363</v>
      </c>
      <c r="I97" s="36">
        <v>2.2146945498427311</v>
      </c>
      <c r="J97" s="37">
        <v>2.1247689868184918</v>
      </c>
      <c r="K97" s="32"/>
      <c r="L97" s="134"/>
      <c r="M97" s="300"/>
      <c r="N97" s="288"/>
      <c r="O97" s="134"/>
      <c r="P97" s="289"/>
      <c r="Q97" s="134"/>
      <c r="R97" s="134"/>
      <c r="S97" s="134"/>
      <c r="T97" s="134"/>
      <c r="U97" s="134"/>
      <c r="V97" s="134"/>
      <c r="W97" s="134"/>
      <c r="X97" s="134"/>
      <c r="Y97" s="134"/>
      <c r="AA97" s="251"/>
      <c r="AG97" s="126"/>
      <c r="AH97" s="126"/>
    </row>
    <row r="98" spans="1:34" s="127" customFormat="1" ht="20.25" customHeight="1">
      <c r="A98" s="128"/>
      <c r="B98" s="33" t="s">
        <v>116</v>
      </c>
      <c r="C98" s="31">
        <v>6</v>
      </c>
      <c r="D98" s="34">
        <v>5.8447393142030462E-3</v>
      </c>
      <c r="E98" s="34">
        <v>0.36303860475930771</v>
      </c>
      <c r="F98" s="34">
        <v>0.16666704098505392</v>
      </c>
      <c r="G98" s="35">
        <v>10.96</v>
      </c>
      <c r="H98" s="36">
        <v>0.26472707232344472</v>
      </c>
      <c r="I98" s="36">
        <v>1.9828911675323828</v>
      </c>
      <c r="J98" s="37">
        <v>2.0088687581076203</v>
      </c>
      <c r="K98" s="32"/>
      <c r="L98" s="134"/>
      <c r="M98" s="300"/>
      <c r="N98" s="288"/>
      <c r="O98" s="134"/>
      <c r="P98" s="289"/>
      <c r="Q98" s="134"/>
      <c r="R98" s="134"/>
      <c r="S98" s="134"/>
      <c r="T98" s="134"/>
      <c r="U98" s="134"/>
      <c r="V98" s="134"/>
      <c r="W98" s="134"/>
      <c r="X98" s="134"/>
      <c r="Y98" s="134"/>
      <c r="AA98" s="251"/>
      <c r="AG98" s="126"/>
      <c r="AH98" s="126"/>
    </row>
    <row r="99" spans="1:34" s="127" customFormat="1" ht="20.25" customHeight="1">
      <c r="A99" s="128"/>
      <c r="B99" s="33" t="s">
        <v>116</v>
      </c>
      <c r="C99" s="31">
        <v>7</v>
      </c>
      <c r="D99" s="34">
        <v>5.9520013681403239E-3</v>
      </c>
      <c r="E99" s="34">
        <v>0.3673481745050437</v>
      </c>
      <c r="F99" s="34">
        <v>0.15915554282726321</v>
      </c>
      <c r="G99" s="35">
        <v>11.228941176470588</v>
      </c>
      <c r="H99" s="36">
        <v>0.15997029838425131</v>
      </c>
      <c r="I99" s="36">
        <v>1.9971447189586655</v>
      </c>
      <c r="J99" s="37">
        <v>1.9464541434680314</v>
      </c>
      <c r="K99" s="32"/>
      <c r="L99" s="134"/>
      <c r="M99" s="300"/>
      <c r="N99" s="288"/>
      <c r="O99" s="134"/>
      <c r="P99" s="289"/>
      <c r="Q99" s="134"/>
      <c r="R99" s="134"/>
      <c r="S99" s="134"/>
      <c r="T99" s="134"/>
      <c r="U99" s="134"/>
      <c r="V99" s="134"/>
      <c r="W99" s="134"/>
      <c r="X99" s="134"/>
      <c r="Y99" s="134"/>
      <c r="AA99" s="251"/>
      <c r="AG99" s="126"/>
      <c r="AH99" s="126"/>
    </row>
    <row r="100" spans="1:34" s="127" customFormat="1" ht="20.25" customHeight="1">
      <c r="A100" s="128"/>
      <c r="B100" s="33" t="s">
        <v>116</v>
      </c>
      <c r="C100" s="31">
        <v>8</v>
      </c>
      <c r="D100" s="34">
        <v>6.9472400394731499E-3</v>
      </c>
      <c r="E100" s="34">
        <v>0.36636124118583985</v>
      </c>
      <c r="F100" s="34">
        <v>0.15495242208422932</v>
      </c>
      <c r="G100" s="35">
        <v>12.035266666666669</v>
      </c>
      <c r="H100" s="36">
        <v>0.13184434607182013</v>
      </c>
      <c r="I100" s="36">
        <v>2.7416560892970456</v>
      </c>
      <c r="J100" s="37">
        <v>1.8736077104488995</v>
      </c>
      <c r="K100" s="32"/>
      <c r="L100" s="134"/>
      <c r="M100" s="134"/>
      <c r="N100" s="134"/>
      <c r="O100" s="134"/>
      <c r="P100" s="134"/>
      <c r="Q100" s="134"/>
      <c r="R100" s="134"/>
      <c r="S100" s="134"/>
      <c r="T100" s="134"/>
      <c r="U100" s="134"/>
      <c r="V100" s="134"/>
      <c r="W100" s="134"/>
      <c r="X100" s="134"/>
      <c r="Y100" s="134"/>
      <c r="AG100" s="126"/>
      <c r="AH100" s="126"/>
    </row>
    <row r="101" spans="1:34" s="127" customFormat="1" ht="20.25" customHeight="1">
      <c r="A101" s="128"/>
      <c r="B101" s="33" t="s">
        <v>116</v>
      </c>
      <c r="C101" s="31">
        <v>9</v>
      </c>
      <c r="D101" s="34">
        <v>6.1952138706734038E-3</v>
      </c>
      <c r="E101" s="34">
        <v>0.37011559416669154</v>
      </c>
      <c r="F101" s="34">
        <v>0.1534668889330652</v>
      </c>
      <c r="G101" s="35">
        <v>11.295999999999998</v>
      </c>
      <c r="H101" s="36">
        <v>0.10350979374257149</v>
      </c>
      <c r="I101" s="36">
        <v>2.5169223531088436</v>
      </c>
      <c r="J101" s="37">
        <v>1.932812225445345</v>
      </c>
      <c r="K101" s="32"/>
      <c r="L101" s="134"/>
      <c r="M101" s="134"/>
      <c r="N101" s="134"/>
      <c r="O101" s="134"/>
      <c r="P101" s="134"/>
      <c r="Q101" s="134"/>
      <c r="R101" s="134"/>
      <c r="S101" s="134"/>
      <c r="T101" s="134"/>
      <c r="U101" s="134"/>
      <c r="V101" s="134"/>
      <c r="W101" s="134"/>
      <c r="X101" s="134"/>
      <c r="Y101" s="134"/>
      <c r="AG101" s="126"/>
      <c r="AH101" s="126"/>
    </row>
    <row r="102" spans="1:34" s="127" customFormat="1" ht="20.25" customHeight="1">
      <c r="A102" s="128"/>
      <c r="B102" s="33" t="s">
        <v>116</v>
      </c>
      <c r="C102" s="31">
        <v>10</v>
      </c>
      <c r="D102" s="34">
        <v>5.3136764842936285E-3</v>
      </c>
      <c r="E102" s="34">
        <v>0.37180963457756971</v>
      </c>
      <c r="F102" s="34">
        <v>0.16969515877298591</v>
      </c>
      <c r="G102" s="35">
        <v>9.9862666666666673</v>
      </c>
      <c r="H102" s="36">
        <v>0.12972773555071049</v>
      </c>
      <c r="I102" s="36">
        <v>2.5911705092172346</v>
      </c>
      <c r="J102" s="37">
        <v>2.1025045237888893</v>
      </c>
      <c r="K102" s="32"/>
      <c r="L102" s="134"/>
      <c r="M102" s="134"/>
      <c r="N102" s="134"/>
      <c r="O102" s="134"/>
      <c r="P102" s="134"/>
      <c r="Q102" s="134"/>
      <c r="R102" s="134"/>
      <c r="S102" s="134"/>
      <c r="T102" s="134"/>
      <c r="U102" s="134"/>
      <c r="V102" s="134"/>
      <c r="W102" s="134"/>
      <c r="X102" s="134"/>
      <c r="Y102" s="134"/>
      <c r="AG102" s="126"/>
      <c r="AH102" s="126"/>
    </row>
    <row r="103" spans="1:34" s="127" customFormat="1" ht="20.25" customHeight="1">
      <c r="A103" s="128"/>
      <c r="B103" s="33" t="s">
        <v>116</v>
      </c>
      <c r="C103" s="31">
        <v>11</v>
      </c>
      <c r="D103" s="34">
        <v>6.1104772316754995E-3</v>
      </c>
      <c r="E103" s="34">
        <v>0.37130675225623838</v>
      </c>
      <c r="F103" s="34">
        <v>0.17442143469614349</v>
      </c>
      <c r="G103" s="35">
        <v>9.7057333333333347</v>
      </c>
      <c r="H103" s="36">
        <v>0.11453358510164743</v>
      </c>
      <c r="I103" s="36">
        <v>2.5560812598165743</v>
      </c>
      <c r="J103" s="37">
        <v>2.1441408685192194</v>
      </c>
      <c r="K103" s="32"/>
      <c r="L103" s="134"/>
      <c r="M103" s="134"/>
      <c r="N103" s="134"/>
      <c r="O103" s="134"/>
      <c r="P103" s="134"/>
      <c r="Q103" s="134"/>
      <c r="R103" s="134"/>
      <c r="S103" s="134"/>
      <c r="T103" s="134"/>
      <c r="U103" s="134"/>
      <c r="V103" s="134"/>
      <c r="W103" s="134"/>
      <c r="X103" s="134"/>
      <c r="Y103" s="134"/>
      <c r="AG103" s="126"/>
      <c r="AH103" s="126"/>
    </row>
    <row r="104" spans="1:34" s="127" customFormat="1" ht="20.25" customHeight="1">
      <c r="A104" s="128"/>
      <c r="B104" s="33" t="s">
        <v>116</v>
      </c>
      <c r="C104" s="31">
        <v>12</v>
      </c>
      <c r="D104" s="34">
        <v>6.9956700732598668E-3</v>
      </c>
      <c r="E104" s="34">
        <v>0.3728828823897109</v>
      </c>
      <c r="F104" s="34">
        <v>0.1771215728472687</v>
      </c>
      <c r="G104" s="35">
        <v>9.8065333333333342</v>
      </c>
      <c r="H104" s="36">
        <v>0.11552662649022852</v>
      </c>
      <c r="I104" s="36">
        <v>2.6821431783481389</v>
      </c>
      <c r="J104" s="37">
        <v>2.1501804089534571</v>
      </c>
      <c r="K104" s="32" t="s">
        <v>66</v>
      </c>
      <c r="L104" s="134"/>
      <c r="M104" s="134"/>
      <c r="N104" s="134"/>
      <c r="O104" s="134"/>
      <c r="P104" s="134"/>
      <c r="Q104" s="134"/>
      <c r="R104" s="134"/>
      <c r="S104" s="134"/>
      <c r="T104" s="134"/>
      <c r="U104" s="134"/>
      <c r="V104" s="134"/>
      <c r="W104" s="134"/>
      <c r="X104" s="134"/>
      <c r="Y104" s="134"/>
      <c r="AG104" s="126"/>
      <c r="AH104" s="126"/>
    </row>
    <row r="105" spans="1:34" s="127" customFormat="1" ht="20.25" customHeight="1">
      <c r="A105" s="128"/>
      <c r="B105" s="33" t="s">
        <v>117</v>
      </c>
      <c r="C105" s="31">
        <v>1</v>
      </c>
      <c r="D105" s="34">
        <v>1.7860828607643538E-2</v>
      </c>
      <c r="E105" s="34">
        <v>0.34507577113443183</v>
      </c>
      <c r="F105" s="34">
        <v>0.1265912769718181</v>
      </c>
      <c r="G105" s="35">
        <v>8.7676666666666652</v>
      </c>
      <c r="H105" s="36">
        <v>8.6051472261809883E-2</v>
      </c>
      <c r="I105" s="36">
        <v>3.045265990598494</v>
      </c>
      <c r="J105" s="37">
        <v>2.4715565249786642</v>
      </c>
      <c r="K105" s="32"/>
      <c r="L105" s="134"/>
      <c r="M105" s="134"/>
      <c r="N105" s="134"/>
      <c r="O105" s="134"/>
      <c r="P105" s="134"/>
      <c r="Q105" s="134"/>
      <c r="R105" s="134"/>
      <c r="S105" s="134"/>
      <c r="T105" s="134"/>
      <c r="U105" s="134"/>
      <c r="V105" s="134"/>
      <c r="W105" s="134"/>
      <c r="X105" s="134"/>
      <c r="Y105" s="134"/>
      <c r="AG105" s="126"/>
      <c r="AH105" s="126"/>
    </row>
    <row r="106" spans="1:34" s="127" customFormat="1" ht="20.25" customHeight="1">
      <c r="A106" s="128"/>
      <c r="B106" s="33" t="s">
        <v>117</v>
      </c>
      <c r="C106" s="31">
        <v>2</v>
      </c>
      <c r="D106" s="34">
        <v>9.1378177098947379E-3</v>
      </c>
      <c r="E106" s="34">
        <v>0.32613338607325382</v>
      </c>
      <c r="F106" s="34">
        <v>0.13325963048200107</v>
      </c>
      <c r="G106" s="35">
        <v>6.9037368421052632</v>
      </c>
      <c r="H106" s="36">
        <v>2.9173842722890041E-2</v>
      </c>
      <c r="I106" s="36">
        <v>0.86549066744573788</v>
      </c>
      <c r="J106" s="37">
        <v>2.7301157796054873</v>
      </c>
      <c r="K106" s="32"/>
      <c r="L106" s="134"/>
      <c r="M106" s="134"/>
      <c r="N106" s="134"/>
      <c r="O106" s="134"/>
      <c r="P106" s="134"/>
      <c r="Q106" s="134"/>
      <c r="R106" s="134"/>
      <c r="S106" s="134"/>
      <c r="T106" s="134"/>
      <c r="U106" s="134"/>
      <c r="V106" s="134"/>
      <c r="W106" s="134"/>
      <c r="X106" s="134"/>
      <c r="Y106" s="134"/>
      <c r="AG106" s="126"/>
      <c r="AH106" s="126"/>
    </row>
    <row r="107" spans="1:34" s="127" customFormat="1" ht="20.25" customHeight="1">
      <c r="A107" s="128"/>
      <c r="B107" s="33" t="s">
        <v>117</v>
      </c>
      <c r="C107" s="31">
        <v>3</v>
      </c>
      <c r="D107" s="34">
        <v>3.9720739870427518E-3</v>
      </c>
      <c r="E107" s="34">
        <v>0.34121968371786354</v>
      </c>
      <c r="F107" s="34">
        <v>0.14890309066684623</v>
      </c>
      <c r="G107" s="35">
        <v>7.6639999999999988</v>
      </c>
      <c r="H107" s="36">
        <v>3.7981359282219546E-2</v>
      </c>
      <c r="I107" s="36">
        <v>1.2646984526951828</v>
      </c>
      <c r="J107" s="37">
        <v>2.6386862099106052</v>
      </c>
      <c r="K107" s="32"/>
      <c r="L107" s="134"/>
      <c r="M107" s="134"/>
      <c r="N107" s="134"/>
      <c r="O107" s="134"/>
      <c r="P107" s="134"/>
      <c r="Q107" s="134"/>
      <c r="R107" s="134"/>
      <c r="S107" s="134"/>
      <c r="T107" s="134"/>
      <c r="U107" s="134"/>
      <c r="V107" s="134"/>
      <c r="W107" s="134"/>
      <c r="X107" s="134"/>
      <c r="Y107" s="134"/>
      <c r="AG107" s="126"/>
      <c r="AH107" s="126"/>
    </row>
    <row r="108" spans="1:34" s="127" customFormat="1" ht="20.25" customHeight="1">
      <c r="A108" s="128"/>
      <c r="B108" s="33" t="s">
        <v>117</v>
      </c>
      <c r="C108" s="31">
        <v>4</v>
      </c>
      <c r="D108" s="34">
        <v>3.9063774219340961E-3</v>
      </c>
      <c r="E108" s="34">
        <v>0.34887499264124278</v>
      </c>
      <c r="F108" s="34">
        <v>0.15467580718918225</v>
      </c>
      <c r="G108" s="35">
        <v>8.4455263157894738</v>
      </c>
      <c r="H108" s="36">
        <v>2.3439826233716491E-2</v>
      </c>
      <c r="I108" s="36">
        <v>1.3892604702368121</v>
      </c>
      <c r="J108" s="37">
        <v>2.520418987928009</v>
      </c>
      <c r="K108" s="32"/>
      <c r="L108" s="134"/>
      <c r="M108" s="134"/>
      <c r="N108" s="134"/>
      <c r="O108" s="134"/>
      <c r="P108" s="134"/>
      <c r="Q108" s="134"/>
      <c r="R108" s="134"/>
      <c r="S108" s="134"/>
      <c r="T108" s="134"/>
      <c r="U108" s="134"/>
      <c r="V108" s="134"/>
      <c r="W108" s="134"/>
      <c r="X108" s="134"/>
      <c r="Y108" s="134"/>
      <c r="AG108" s="126"/>
      <c r="AH108" s="126"/>
    </row>
    <row r="109" spans="1:34" s="127" customFormat="1" ht="20.25" customHeight="1">
      <c r="A109" s="128"/>
      <c r="B109" s="33" t="s">
        <v>117</v>
      </c>
      <c r="C109" s="31">
        <v>5</v>
      </c>
      <c r="D109" s="34">
        <v>3.9529122276304625E-3</v>
      </c>
      <c r="E109" s="34">
        <v>0.35481408191338426</v>
      </c>
      <c r="F109" s="34">
        <v>0.1498295586965594</v>
      </c>
      <c r="G109" s="35">
        <v>9.1438947368421051</v>
      </c>
      <c r="H109" s="36">
        <v>1.5763236054346069E-2</v>
      </c>
      <c r="I109" s="36">
        <v>1.7190684652600741</v>
      </c>
      <c r="J109" s="37">
        <v>2.3968877083052451</v>
      </c>
      <c r="K109" s="32"/>
      <c r="L109" s="134"/>
      <c r="M109" s="134"/>
      <c r="N109" s="134"/>
      <c r="O109" s="134"/>
      <c r="P109" s="134"/>
      <c r="Q109" s="134"/>
      <c r="R109" s="134"/>
      <c r="S109" s="134"/>
      <c r="T109" s="134"/>
      <c r="U109" s="134"/>
      <c r="V109" s="134"/>
      <c r="W109" s="134"/>
      <c r="X109" s="134"/>
      <c r="Y109" s="134"/>
      <c r="AG109" s="126"/>
      <c r="AH109" s="126"/>
    </row>
    <row r="110" spans="1:34" s="134" customFormat="1" ht="20.25" customHeight="1">
      <c r="A110" s="128"/>
      <c r="B110" s="33" t="s">
        <v>117</v>
      </c>
      <c r="C110" s="31">
        <v>6</v>
      </c>
      <c r="D110" s="34">
        <v>3.9914006200906004E-3</v>
      </c>
      <c r="E110" s="34">
        <v>0.35185944035888389</v>
      </c>
      <c r="F110" s="34">
        <v>0.14672167244487214</v>
      </c>
      <c r="G110" s="35">
        <v>10.26815789473684</v>
      </c>
      <c r="H110" s="36">
        <v>1.5676322811228695E-2</v>
      </c>
      <c r="I110" s="36">
        <v>1.779262639074457</v>
      </c>
      <c r="J110" s="37">
        <v>2.238419798229061</v>
      </c>
      <c r="K110" s="32"/>
      <c r="Z110" s="127"/>
      <c r="AA110" s="127"/>
      <c r="AB110" s="127"/>
      <c r="AC110" s="127"/>
      <c r="AD110" s="127"/>
      <c r="AE110" s="127"/>
      <c r="AF110" s="127"/>
      <c r="AG110" s="126"/>
      <c r="AH110" s="126"/>
    </row>
    <row r="111" spans="1:34" s="134" customFormat="1" ht="20.25" customHeight="1">
      <c r="A111" s="128"/>
      <c r="B111" s="33" t="s">
        <v>117</v>
      </c>
      <c r="C111" s="31">
        <v>7</v>
      </c>
      <c r="D111" s="34">
        <v>4.647743942350872E-3</v>
      </c>
      <c r="E111" s="34">
        <v>0.35177039906022317</v>
      </c>
      <c r="F111" s="34">
        <v>0.13942328959712921</v>
      </c>
      <c r="G111" s="35">
        <v>10.989222222222221</v>
      </c>
      <c r="H111" s="36">
        <v>1.152734928459109E-2</v>
      </c>
      <c r="I111" s="36">
        <v>1.9606099908208678</v>
      </c>
      <c r="J111" s="37">
        <v>2.1570089160087025</v>
      </c>
      <c r="K111" s="32"/>
      <c r="Z111" s="127"/>
      <c r="AA111" s="127"/>
      <c r="AB111" s="127"/>
      <c r="AC111" s="127"/>
      <c r="AD111" s="127"/>
      <c r="AE111" s="127"/>
      <c r="AF111" s="127"/>
      <c r="AG111" s="126"/>
      <c r="AH111" s="126"/>
    </row>
    <row r="112" spans="1:34" s="134" customFormat="1" ht="20.25" customHeight="1">
      <c r="A112" s="128"/>
      <c r="B112" s="33" t="s">
        <v>117</v>
      </c>
      <c r="C112" s="31">
        <v>8</v>
      </c>
      <c r="D112" s="34">
        <v>5.6509471945502873E-3</v>
      </c>
      <c r="E112" s="34">
        <v>0.35471070743559774</v>
      </c>
      <c r="F112" s="34">
        <v>0.13333522263308054</v>
      </c>
      <c r="G112" s="35">
        <v>11.8294</v>
      </c>
      <c r="H112" s="36">
        <v>6.5844554386706436E-3</v>
      </c>
      <c r="I112" s="36">
        <v>2.2532006511130942</v>
      </c>
      <c r="J112" s="37">
        <v>2.0636054678826152</v>
      </c>
      <c r="K112" s="32"/>
      <c r="Z112" s="127"/>
      <c r="AA112" s="127"/>
      <c r="AB112" s="127"/>
      <c r="AC112" s="127"/>
      <c r="AD112" s="127"/>
      <c r="AE112" s="127"/>
      <c r="AF112" s="127"/>
      <c r="AG112" s="126"/>
      <c r="AH112" s="126"/>
    </row>
    <row r="113" spans="1:34" s="134" customFormat="1" ht="20.25" customHeight="1">
      <c r="A113" s="128"/>
      <c r="B113" s="33" t="s">
        <v>117</v>
      </c>
      <c r="C113" s="31">
        <v>9</v>
      </c>
      <c r="D113" s="34">
        <v>5.381667502025185E-3</v>
      </c>
      <c r="E113" s="34">
        <v>0.35780197553330784</v>
      </c>
      <c r="F113" s="34">
        <v>0.13937596023620064</v>
      </c>
      <c r="G113" s="35">
        <v>11.595642857142858</v>
      </c>
      <c r="H113" s="36">
        <v>1.3636086989083659E-2</v>
      </c>
      <c r="I113" s="36">
        <v>1.657542129561947</v>
      </c>
      <c r="J113" s="37">
        <v>2.109167024072681</v>
      </c>
      <c r="K113" s="32"/>
      <c r="Z113" s="127"/>
      <c r="AA113" s="127"/>
      <c r="AB113" s="127"/>
      <c r="AC113" s="127"/>
      <c r="AD113" s="127"/>
      <c r="AE113" s="127"/>
      <c r="AF113" s="127"/>
      <c r="AG113" s="126"/>
      <c r="AH113" s="126"/>
    </row>
    <row r="114" spans="1:34" s="134" customFormat="1" ht="20.25" customHeight="1">
      <c r="A114" s="128"/>
      <c r="B114" s="33" t="s">
        <v>117</v>
      </c>
      <c r="C114" s="31">
        <v>10</v>
      </c>
      <c r="D114" s="34">
        <v>4.6360051356797083E-3</v>
      </c>
      <c r="E114" s="34">
        <v>0.35763723710961864</v>
      </c>
      <c r="F114" s="34">
        <v>0.15884747914797331</v>
      </c>
      <c r="G114" s="35">
        <v>9.961800000000002</v>
      </c>
      <c r="H114" s="36">
        <v>2.7484424233231719E-2</v>
      </c>
      <c r="I114" s="36">
        <v>1.9663856246866693</v>
      </c>
      <c r="J114" s="37">
        <v>2.2970820709287865</v>
      </c>
      <c r="K114" s="32"/>
      <c r="Z114" s="127"/>
      <c r="AA114" s="127"/>
      <c r="AB114" s="127"/>
      <c r="AC114" s="127"/>
      <c r="AD114" s="127"/>
      <c r="AE114" s="127"/>
      <c r="AF114" s="127"/>
      <c r="AG114" s="126"/>
      <c r="AH114" s="126"/>
    </row>
    <row r="115" spans="1:34" s="134" customFormat="1" ht="20.25" customHeight="1">
      <c r="A115" s="128"/>
      <c r="B115" s="33" t="s">
        <v>117</v>
      </c>
      <c r="C115" s="31">
        <v>11</v>
      </c>
      <c r="D115" s="34">
        <v>4.8071297806849076E-3</v>
      </c>
      <c r="E115" s="34">
        <v>0.35927675051504354</v>
      </c>
      <c r="F115" s="34">
        <v>0.15341919341885218</v>
      </c>
      <c r="G115" s="35">
        <v>9.5163571428571441</v>
      </c>
      <c r="H115" s="36">
        <v>3.0017142157946573E-2</v>
      </c>
      <c r="I115" s="36">
        <v>2.1501752882613308</v>
      </c>
      <c r="J115" s="37">
        <v>2.3489193151268721</v>
      </c>
      <c r="K115" s="32"/>
      <c r="Z115" s="127"/>
      <c r="AA115" s="127"/>
      <c r="AB115" s="127"/>
      <c r="AC115" s="127"/>
      <c r="AD115" s="127"/>
      <c r="AE115" s="127"/>
      <c r="AF115" s="127"/>
      <c r="AG115" s="126"/>
      <c r="AH115" s="126"/>
    </row>
    <row r="116" spans="1:34" s="134" customFormat="1" ht="20.25" customHeight="1">
      <c r="A116" s="128"/>
      <c r="B116" s="33" t="s">
        <v>117</v>
      </c>
      <c r="C116" s="31">
        <v>12</v>
      </c>
      <c r="D116" s="34">
        <v>6.147278173158615E-3</v>
      </c>
      <c r="E116" s="34">
        <v>0.36217388512072568</v>
      </c>
      <c r="F116" s="34">
        <v>0.15951520119370527</v>
      </c>
      <c r="G116" s="35">
        <v>9.7779285714285713</v>
      </c>
      <c r="H116" s="36">
        <v>8.6867273259456992E-2</v>
      </c>
      <c r="I116" s="36">
        <v>2.9938185248348574</v>
      </c>
      <c r="J116" s="37">
        <v>2.3800810818953129</v>
      </c>
      <c r="K116" s="32" t="s">
        <v>66</v>
      </c>
      <c r="Z116" s="127"/>
      <c r="AA116" s="127"/>
      <c r="AB116" s="127"/>
      <c r="AC116" s="127"/>
      <c r="AD116" s="127"/>
      <c r="AE116" s="127"/>
      <c r="AF116" s="127"/>
      <c r="AG116" s="126"/>
      <c r="AH116" s="126"/>
    </row>
    <row r="117" spans="1:34" s="134" customFormat="1" ht="20.25" customHeight="1">
      <c r="A117" s="128"/>
      <c r="B117" s="217" t="s">
        <v>121</v>
      </c>
      <c r="C117" s="218"/>
      <c r="D117" s="217"/>
      <c r="E117" s="217"/>
      <c r="F117" s="217"/>
      <c r="G117" s="217"/>
      <c r="H117" s="217"/>
      <c r="I117" s="217"/>
      <c r="J117" s="217"/>
      <c r="K117" s="218"/>
      <c r="Z117" s="127"/>
      <c r="AA117" s="127"/>
      <c r="AB117" s="127"/>
      <c r="AC117" s="127"/>
      <c r="AD117" s="127"/>
      <c r="AE117" s="127"/>
      <c r="AF117" s="127"/>
      <c r="AG117" s="126"/>
      <c r="AH117" s="126"/>
    </row>
    <row r="118" spans="1:34" s="134" customFormat="1" ht="20.25" customHeight="1">
      <c r="A118" s="128"/>
      <c r="B118" s="219" t="str">
        <f>C70</f>
        <v>320</v>
      </c>
      <c r="C118" s="220"/>
      <c r="D118" s="170">
        <f t="shared" ref="D118:J120" si="1">(SUMIFS(D$81:D$116,$B$81:$B$116,$B118,$C$81:$C$116,MAX($C$81:$C$116))/SUMIFS(D$81:D$116,$B$81:$B$116,$B118,$C$81:$C$116,MAX($C$81:$C$116)-1))-1</f>
        <v>0.14430085412492399</v>
      </c>
      <c r="E118" s="170">
        <f t="shared" si="1"/>
        <v>-1.2561550012257672E-2</v>
      </c>
      <c r="F118" s="170">
        <f t="shared" si="1"/>
        <v>-1.8541579016201459E-2</v>
      </c>
      <c r="G118" s="170">
        <f t="shared" si="1"/>
        <v>-3.1502878261228107E-2</v>
      </c>
      <c r="H118" s="170">
        <f t="shared" si="1"/>
        <v>-0.31376714909955383</v>
      </c>
      <c r="I118" s="170">
        <f t="shared" si="1"/>
        <v>-1.3408359712019702E-2</v>
      </c>
      <c r="J118" s="221">
        <f t="shared" si="1"/>
        <v>2.5310011245687436E-2</v>
      </c>
      <c r="K118" s="222"/>
      <c r="Z118" s="127"/>
      <c r="AA118" s="127"/>
      <c r="AB118" s="127"/>
      <c r="AC118" s="127"/>
      <c r="AD118" s="127"/>
      <c r="AE118" s="127"/>
      <c r="AF118" s="127"/>
      <c r="AG118" s="126"/>
      <c r="AH118" s="126"/>
    </row>
    <row r="119" spans="1:34" s="134" customFormat="1" ht="20.25" customHeight="1">
      <c r="A119" s="128"/>
      <c r="B119" s="223" t="str">
        <f>D70</f>
        <v>22</v>
      </c>
      <c r="C119" s="220"/>
      <c r="D119" s="170">
        <f t="shared" si="1"/>
        <v>0.14486476391658965</v>
      </c>
      <c r="E119" s="170">
        <f t="shared" si="1"/>
        <v>4.2448194757978008E-3</v>
      </c>
      <c r="F119" s="170">
        <f t="shared" si="1"/>
        <v>1.5480540885522975E-2</v>
      </c>
      <c r="G119" s="170">
        <f t="shared" si="1"/>
        <v>1.0385614001346299E-2</v>
      </c>
      <c r="H119" s="170">
        <f>(SUMIFS(H$81:H$116,$B$81:$B$116,$B119,$C$81:$C$116,MAX($C$81:$C$116))/SUMIFS(H$81:H$116,$B$81:$B$116,$B119,$C$81:$C$116,MAX($C$81:$C$116)-1))-1</f>
        <v>8.6703073836356115E-3</v>
      </c>
      <c r="I119" s="170">
        <f t="shared" si="1"/>
        <v>4.9318431504251414E-2</v>
      </c>
      <c r="J119" s="221">
        <f t="shared" si="1"/>
        <v>2.8167647578158928E-3</v>
      </c>
      <c r="K119" s="222"/>
      <c r="Z119" s="127"/>
      <c r="AA119" s="127"/>
      <c r="AB119" s="127"/>
      <c r="AC119" s="127"/>
      <c r="AD119" s="127"/>
      <c r="AE119" s="127"/>
      <c r="AF119" s="127"/>
      <c r="AG119" s="126"/>
      <c r="AH119" s="126"/>
    </row>
    <row r="120" spans="1:34" s="134" customFormat="1" ht="20.25" customHeight="1">
      <c r="A120" s="128"/>
      <c r="B120" s="223" t="str">
        <f>E70</f>
        <v>6</v>
      </c>
      <c r="C120" s="220"/>
      <c r="D120" s="170">
        <f t="shared" si="1"/>
        <v>0.27878348486833793</v>
      </c>
      <c r="E120" s="170">
        <f t="shared" si="1"/>
        <v>8.0637965065342154E-3</v>
      </c>
      <c r="F120" s="170">
        <f t="shared" si="1"/>
        <v>3.9734322929271704E-2</v>
      </c>
      <c r="G120" s="170">
        <f t="shared" si="1"/>
        <v>2.7486508192660519E-2</v>
      </c>
      <c r="H120" s="170">
        <f t="shared" si="1"/>
        <v>1.89392217294944</v>
      </c>
      <c r="I120" s="170">
        <f t="shared" si="1"/>
        <v>0.39236021415524291</v>
      </c>
      <c r="J120" s="221">
        <f t="shared" si="1"/>
        <v>1.3266427061909392E-2</v>
      </c>
      <c r="K120" s="222"/>
      <c r="Z120" s="127"/>
      <c r="AA120" s="127"/>
      <c r="AB120" s="127"/>
      <c r="AC120" s="127"/>
      <c r="AD120" s="127"/>
      <c r="AE120" s="127"/>
      <c r="AF120" s="127"/>
      <c r="AG120" s="126"/>
      <c r="AH120" s="126"/>
    </row>
    <row r="121" spans="1:34" s="134" customFormat="1" ht="20.25" customHeight="1" thickBot="1">
      <c r="A121" s="128"/>
      <c r="B121" s="128"/>
      <c r="C121" s="128"/>
      <c r="D121" s="128"/>
      <c r="E121" s="128"/>
      <c r="F121" s="128"/>
      <c r="G121" s="128"/>
      <c r="H121" s="128"/>
      <c r="I121" s="128"/>
      <c r="J121" s="128"/>
      <c r="K121" s="128"/>
      <c r="Z121" s="127"/>
      <c r="AA121" s="127"/>
      <c r="AB121" s="127"/>
      <c r="AC121" s="127"/>
      <c r="AD121" s="127"/>
      <c r="AE121" s="127"/>
      <c r="AF121" s="127"/>
      <c r="AG121" s="126"/>
      <c r="AH121" s="126"/>
    </row>
    <row r="122" spans="1:34" s="134" customFormat="1" ht="17.25" thickTop="1">
      <c r="A122" s="128"/>
      <c r="B122" s="224" t="s">
        <v>51</v>
      </c>
      <c r="C122" s="224"/>
      <c r="D122" s="224"/>
      <c r="E122" s="224"/>
      <c r="F122" s="225" t="s">
        <v>74</v>
      </c>
      <c r="G122" s="226"/>
      <c r="H122" s="224"/>
      <c r="I122" s="224"/>
      <c r="J122" s="128"/>
      <c r="K122" s="128"/>
      <c r="Z122" s="127"/>
      <c r="AA122" s="127"/>
      <c r="AB122" s="127"/>
      <c r="AC122" s="127"/>
      <c r="AD122" s="127"/>
      <c r="AE122" s="127"/>
      <c r="AF122" s="127"/>
      <c r="AG122" s="126"/>
      <c r="AH122" s="126"/>
    </row>
    <row r="123" spans="1:34" s="134" customFormat="1">
      <c r="A123" s="128"/>
      <c r="B123" s="227" t="s">
        <v>33</v>
      </c>
      <c r="C123" s="227" t="s">
        <v>52</v>
      </c>
      <c r="D123" s="227"/>
      <c r="E123" s="227"/>
      <c r="F123" s="228" t="s">
        <v>75</v>
      </c>
      <c r="G123" s="229"/>
      <c r="H123" s="230" t="s">
        <v>78</v>
      </c>
      <c r="I123" s="230"/>
      <c r="J123" s="128"/>
      <c r="K123" s="128"/>
      <c r="Z123" s="127"/>
      <c r="AA123" s="127"/>
      <c r="AB123" s="127"/>
      <c r="AC123" s="127"/>
      <c r="AD123" s="127"/>
      <c r="AE123" s="127"/>
      <c r="AF123" s="127"/>
      <c r="AG123" s="126"/>
      <c r="AH123" s="126"/>
    </row>
    <row r="124" spans="1:34" s="134" customFormat="1">
      <c r="A124" s="128"/>
      <c r="B124" s="227" t="s">
        <v>34</v>
      </c>
      <c r="C124" s="227" t="s">
        <v>53</v>
      </c>
      <c r="D124" s="227"/>
      <c r="E124" s="227"/>
      <c r="F124" s="228" t="s">
        <v>76</v>
      </c>
      <c r="G124" s="229"/>
      <c r="H124" s="230" t="s">
        <v>79</v>
      </c>
      <c r="I124" s="230"/>
      <c r="J124" s="128"/>
      <c r="K124" s="128"/>
      <c r="Z124" s="127"/>
      <c r="AA124" s="127"/>
      <c r="AB124" s="127"/>
      <c r="AC124" s="127"/>
      <c r="AD124" s="127"/>
      <c r="AE124" s="127"/>
      <c r="AF124" s="127"/>
      <c r="AG124" s="126"/>
      <c r="AH124" s="126"/>
    </row>
    <row r="125" spans="1:34" s="134" customFormat="1">
      <c r="A125" s="128"/>
      <c r="B125" s="227" t="s">
        <v>4</v>
      </c>
      <c r="C125" s="227" t="s">
        <v>54</v>
      </c>
      <c r="D125" s="227"/>
      <c r="E125" s="227"/>
      <c r="F125" s="228" t="s">
        <v>77</v>
      </c>
      <c r="G125" s="229"/>
      <c r="H125" s="230" t="s">
        <v>80</v>
      </c>
      <c r="I125" s="230"/>
      <c r="J125" s="128"/>
      <c r="K125" s="128"/>
      <c r="Z125" s="127"/>
      <c r="AA125" s="127"/>
      <c r="AB125" s="127"/>
      <c r="AC125" s="127"/>
      <c r="AD125" s="127"/>
      <c r="AE125" s="127"/>
      <c r="AF125" s="127"/>
      <c r="AG125" s="126"/>
      <c r="AH125" s="126"/>
    </row>
    <row r="126" spans="1:34" s="134" customFormat="1">
      <c r="A126" s="128"/>
      <c r="B126" s="227" t="s">
        <v>5</v>
      </c>
      <c r="C126" s="227" t="s">
        <v>55</v>
      </c>
      <c r="D126" s="227"/>
      <c r="E126" s="227"/>
      <c r="F126" s="228" t="s">
        <v>84</v>
      </c>
      <c r="G126" s="229"/>
      <c r="H126" s="230" t="s">
        <v>81</v>
      </c>
      <c r="I126" s="230"/>
      <c r="J126" s="128"/>
      <c r="K126" s="128"/>
      <c r="Z126" s="127"/>
      <c r="AA126" s="127"/>
      <c r="AB126" s="127"/>
      <c r="AC126" s="127"/>
      <c r="AD126" s="127"/>
      <c r="AE126" s="127"/>
      <c r="AF126" s="127"/>
      <c r="AG126" s="126"/>
      <c r="AH126" s="126"/>
    </row>
    <row r="127" spans="1:34" s="134" customFormat="1">
      <c r="A127" s="128"/>
      <c r="B127" s="227" t="s">
        <v>56</v>
      </c>
      <c r="C127" s="227" t="s">
        <v>57</v>
      </c>
      <c r="D127" s="227"/>
      <c r="E127" s="227"/>
      <c r="F127" s="228" t="s">
        <v>85</v>
      </c>
      <c r="G127" s="229"/>
      <c r="H127" s="230" t="s">
        <v>82</v>
      </c>
      <c r="I127" s="230"/>
      <c r="J127" s="128"/>
      <c r="K127" s="128"/>
      <c r="Z127" s="127"/>
      <c r="AA127" s="127"/>
      <c r="AB127" s="127"/>
      <c r="AC127" s="127"/>
      <c r="AD127" s="127"/>
      <c r="AE127" s="127"/>
      <c r="AF127" s="127"/>
      <c r="AG127" s="126"/>
      <c r="AH127" s="126"/>
    </row>
    <row r="128" spans="1:34" s="134" customFormat="1" ht="17.25" thickBot="1">
      <c r="A128" s="128"/>
      <c r="B128" s="231" t="s">
        <v>58</v>
      </c>
      <c r="C128" s="231" t="s">
        <v>59</v>
      </c>
      <c r="D128" s="231"/>
      <c r="E128" s="231"/>
      <c r="F128" s="232" t="s">
        <v>86</v>
      </c>
      <c r="G128" s="233"/>
      <c r="H128" s="234" t="s">
        <v>83</v>
      </c>
      <c r="I128" s="234"/>
      <c r="J128" s="128"/>
      <c r="K128" s="128"/>
      <c r="Z128" s="127"/>
      <c r="AA128" s="127"/>
      <c r="AB128" s="127"/>
      <c r="AC128" s="127"/>
      <c r="AD128" s="127"/>
      <c r="AE128" s="127"/>
      <c r="AF128" s="127"/>
      <c r="AG128" s="126"/>
      <c r="AH128" s="126"/>
    </row>
    <row r="129" spans="1:34" s="134" customFormat="1" ht="17.25" thickTop="1">
      <c r="A129" s="128"/>
      <c r="B129" s="128"/>
      <c r="C129" s="128"/>
      <c r="D129" s="128"/>
      <c r="E129" s="128"/>
      <c r="F129" s="128"/>
      <c r="G129" s="128"/>
      <c r="H129" s="128"/>
      <c r="I129" s="128"/>
      <c r="J129" s="128"/>
      <c r="K129" s="128"/>
      <c r="Z129" s="127"/>
      <c r="AA129" s="127"/>
      <c r="AB129" s="127"/>
      <c r="AC129" s="127"/>
      <c r="AD129" s="127"/>
      <c r="AE129" s="127"/>
      <c r="AF129" s="127"/>
      <c r="AG129" s="126"/>
      <c r="AH129" s="126"/>
    </row>
    <row r="130" spans="1:34" s="134" customFormat="1" ht="6.75" customHeight="1">
      <c r="A130" s="128"/>
      <c r="B130" s="128"/>
      <c r="C130" s="128"/>
      <c r="D130" s="128"/>
      <c r="E130" s="128"/>
      <c r="F130" s="128"/>
      <c r="G130" s="128"/>
      <c r="H130" s="128"/>
      <c r="I130" s="128"/>
      <c r="J130" s="128"/>
      <c r="K130" s="128"/>
      <c r="Z130" s="127"/>
      <c r="AA130" s="127"/>
      <c r="AB130" s="127"/>
      <c r="AC130" s="127"/>
      <c r="AD130" s="127"/>
      <c r="AE130" s="127"/>
      <c r="AF130" s="127"/>
      <c r="AG130" s="126"/>
      <c r="AH130" s="126"/>
    </row>
  </sheetData>
  <mergeCells count="3">
    <mergeCell ref="C4:D4"/>
    <mergeCell ref="C5:D5"/>
    <mergeCell ref="O9:P9"/>
  </mergeCells>
  <phoneticPr fontId="3" type="noConversion"/>
  <conditionalFormatting sqref="B81:K116">
    <cfRule type="expression" dxfId="71" priority="10">
      <formula>$B81&lt;&gt;$B82</formula>
    </cfRule>
  </conditionalFormatting>
  <conditionalFormatting sqref="C71:K71">
    <cfRule type="containsText" dxfId="69" priority="16" operator="containsText" text="F">
      <formula>NOT(ISERROR(SEARCH("F",C71)))</formula>
    </cfRule>
    <cfRule type="containsText" dxfId="68" priority="17" operator="containsText" text="D">
      <formula>NOT(ISERROR(SEARCH("D",C71)))</formula>
    </cfRule>
    <cfRule type="containsText" dxfId="67" priority="18" operator="containsText" text="S">
      <formula>NOT(ISERROR(SEARCH("S",C71)))</formula>
    </cfRule>
    <cfRule type="containsText" dxfId="66" priority="19" operator="containsText" text="A">
      <formula>NOT(ISERROR(SEARCH("A",C71)))</formula>
    </cfRule>
  </conditionalFormatting>
  <conditionalFormatting sqref="D58:K58 D60:K61 D62:D67 D68:K69 D78:K78 D117:K117 K118:K120">
    <cfRule type="containsText" dxfId="65" priority="33" operator="containsText" text="악화">
      <formula>NOT(ISERROR(SEARCH("악화",D58)))</formula>
    </cfRule>
  </conditionalFormatting>
  <conditionalFormatting sqref="D58:K58 D60:K61 D68:K69 D78:K78 D117:K117 K118:K120 D62:D67">
    <cfRule type="containsText" dxfId="64" priority="32" operator="containsText" text="개선">
      <formula>NOT(ISERROR(SEARCH("개선",D58)))</formula>
    </cfRule>
  </conditionalFormatting>
  <conditionalFormatting sqref="G4:G5">
    <cfRule type="containsText" dxfId="63" priority="22" operator="containsText" text="S">
      <formula>NOT(ISERROR(SEARCH("S",G4)))</formula>
    </cfRule>
    <cfRule type="containsText" dxfId="62" priority="23" operator="containsText" text="A">
      <formula>NOT(ISERROR(SEARCH("A",G4)))</formula>
    </cfRule>
  </conditionalFormatting>
  <conditionalFormatting sqref="G5">
    <cfRule type="containsText" dxfId="61" priority="20" operator="containsText" text="F">
      <formula>NOT(ISERROR(SEARCH("F",G5)))</formula>
    </cfRule>
    <cfRule type="containsText" dxfId="60" priority="21" operator="containsText" text="D">
      <formula>NOT(ISERROR(SEARCH("D",G5)))</formula>
    </cfRule>
  </conditionalFormatting>
  <conditionalFormatting sqref="J24">
    <cfRule type="containsText" dxfId="59" priority="5" operator="containsText" text="D">
      <formula>NOT(ISERROR(SEARCH("D",J24)))</formula>
    </cfRule>
    <cfRule type="containsText" dxfId="58" priority="6" operator="containsText" text="F">
      <formula>NOT(ISERROR(SEARCH("F",J24)))</formula>
    </cfRule>
    <cfRule type="containsText" dxfId="57" priority="7" operator="containsText" text="S">
      <formula>NOT(ISERROR(SEARCH("S",J24)))</formula>
    </cfRule>
    <cfRule type="containsText" dxfId="56" priority="8" operator="containsText" text="A">
      <formula>NOT(ISERROR(SEARCH("A",J24)))</formula>
    </cfRule>
  </conditionalFormatting>
  <conditionalFormatting sqref="K1:K23">
    <cfRule type="containsText" dxfId="55" priority="1" operator="containsText" text="D">
      <formula>NOT(ISERROR(SEARCH("D",K1)))</formula>
    </cfRule>
    <cfRule type="containsText" dxfId="54" priority="2" operator="containsText" text="F">
      <formula>NOT(ISERROR(SEARCH("F",K1)))</formula>
    </cfRule>
    <cfRule type="containsText" dxfId="53" priority="3" operator="containsText" text="S">
      <formula>NOT(ISERROR(SEARCH("S",K1)))</formula>
    </cfRule>
    <cfRule type="containsText" dxfId="52" priority="4" operator="containsText" text="A">
      <formula>NOT(ISERROR(SEARCH("A",K1)))</formula>
    </cfRule>
  </conditionalFormatting>
  <conditionalFormatting sqref="K26:K30 K32:K70">
    <cfRule type="containsText" dxfId="51" priority="24" operator="containsText" text="D">
      <formula>NOT(ISERROR(SEARCH("D",K26)))</formula>
    </cfRule>
    <cfRule type="containsText" dxfId="50" priority="25" operator="containsText" text="F">
      <formula>NOT(ISERROR(SEARCH("F",K26)))</formula>
    </cfRule>
    <cfRule type="containsText" dxfId="49" priority="26" operator="containsText" text="S">
      <formula>NOT(ISERROR(SEARCH("S",K26)))</formula>
    </cfRule>
    <cfRule type="containsText" dxfId="48" priority="27" operator="containsText" text="A">
      <formula>NOT(ISERROR(SEARCH("A",K26)))</formula>
    </cfRule>
  </conditionalFormatting>
  <conditionalFormatting sqref="K72:K1048576">
    <cfRule type="containsText" dxfId="47" priority="11" operator="containsText" text="D">
      <formula>NOT(ISERROR(SEARCH("D",K72)))</formula>
    </cfRule>
    <cfRule type="containsText" dxfId="46" priority="12" operator="containsText" text="F">
      <formula>NOT(ISERROR(SEARCH("F",K72)))</formula>
    </cfRule>
    <cfRule type="containsText" dxfId="45" priority="13" operator="containsText" text="S">
      <formula>NOT(ISERROR(SEARCH("S",K72)))</formula>
    </cfRule>
    <cfRule type="containsText" dxfId="44" priority="14" operator="containsText" text="A">
      <formula>NOT(ISERROR(SEARCH("A",K72)))</formula>
    </cfRule>
  </conditionalFormatting>
  <printOptions horizontalCentered="1"/>
  <pageMargins left="0" right="0" top="0.39370078740157483" bottom="0" header="0" footer="0"/>
  <pageSetup paperSize="9" scale="73" fitToHeight="0" orientation="portrait" r:id="rId1"/>
  <rowBreaks count="1" manualBreakCount="1">
    <brk id="5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9" id="{C6E89C0D-94F7-4FFE-8AEF-1B17D90C1ED5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D30:J30</xm:sqref>
        </x14:conditionalFormatting>
        <x14:conditionalFormatting xmlns:xm="http://schemas.microsoft.com/office/excel/2006/main">
          <x14:cfRule type="iconSet" priority="28" id="{EE77043F-A054-4FA1-A727-559A99D5141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D57:J57</xm:sqref>
        </x14:conditionalFormatting>
        <x14:conditionalFormatting xmlns:xm="http://schemas.microsoft.com/office/excel/2006/main">
          <x14:cfRule type="iconSet" priority="37" id="{B152E01E-6705-4880-8AA7-DF920B438D1F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D118:J120</xm:sqref>
        </x14:conditionalFormatting>
        <x14:conditionalFormatting xmlns:xm="http://schemas.microsoft.com/office/excel/2006/main">
          <x14:cfRule type="iconSet" priority="9" id="{C113CACD-1D53-4623-BE36-D762BD66C2D8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K23</xm:sqref>
        </x14:conditionalFormatting>
        <x14:conditionalFormatting xmlns:xm="http://schemas.microsoft.com/office/excel/2006/main">
          <x14:cfRule type="iconSet" priority="31" id="{8D81A3D0-1EE3-46A7-9042-691A2F5CFFA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K36:K41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7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45" customWidth="1"/>
    <col min="6" max="6" width="10.28515625" style="4" customWidth="1"/>
    <col min="7" max="7" width="9.140625" style="4"/>
    <col min="8" max="8" width="9.7109375" style="4" customWidth="1"/>
    <col min="9" max="9" width="10" style="111" bestFit="1" customWidth="1"/>
    <col min="10" max="20" width="9.28515625" style="11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18"/>
      <c r="B1" s="18"/>
      <c r="C1" s="24"/>
      <c r="D1" s="19"/>
      <c r="E1" s="43"/>
      <c r="F1" s="48"/>
      <c r="G1" s="17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7"/>
    </row>
    <row r="2" spans="1:66" ht="50.25" customHeight="1">
      <c r="A2" s="8" t="s">
        <v>47</v>
      </c>
      <c r="B2" s="8"/>
      <c r="C2" s="8"/>
      <c r="D2" s="8"/>
      <c r="E2" s="44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"/>
    </row>
    <row r="3" spans="1:66" s="14" customFormat="1" ht="21.75" customHeight="1">
      <c r="A3" s="30" t="s">
        <v>148</v>
      </c>
      <c r="B3" s="30"/>
      <c r="C3" s="16"/>
      <c r="D3" s="16"/>
      <c r="E3" s="44"/>
      <c r="F3" s="4"/>
      <c r="G3" s="4"/>
      <c r="H3" s="4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8"/>
      <c r="U3" s="15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66" ht="30.75" customHeight="1">
      <c r="A4" s="78" t="s">
        <v>38</v>
      </c>
      <c r="B4" s="78" t="s">
        <v>136</v>
      </c>
      <c r="C4" s="78" t="s">
        <v>1</v>
      </c>
      <c r="D4" s="78" t="s">
        <v>10</v>
      </c>
      <c r="E4" s="79" t="s">
        <v>135</v>
      </c>
      <c r="F4" s="65" t="s">
        <v>45</v>
      </c>
      <c r="G4" s="89" t="s">
        <v>138</v>
      </c>
      <c r="H4" s="65" t="s">
        <v>63</v>
      </c>
      <c r="I4" s="65" t="s">
        <v>3</v>
      </c>
      <c r="J4" s="64" t="s">
        <v>11</v>
      </c>
      <c r="K4" s="64" t="s">
        <v>12</v>
      </c>
      <c r="L4" s="64" t="s">
        <v>13</v>
      </c>
      <c r="M4" s="64" t="s">
        <v>15</v>
      </c>
      <c r="N4" s="120" t="s">
        <v>6</v>
      </c>
      <c r="O4" s="120" t="s">
        <v>7</v>
      </c>
      <c r="P4" s="120" t="s">
        <v>26</v>
      </c>
      <c r="Q4" s="120" t="s">
        <v>14</v>
      </c>
      <c r="R4" s="120" t="s">
        <v>46</v>
      </c>
      <c r="S4" s="90" t="s">
        <v>43</v>
      </c>
      <c r="T4" s="90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1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38" t="s">
        <v>39</v>
      </c>
      <c r="AQ4" s="38" t="s">
        <v>27</v>
      </c>
      <c r="AR4" s="38" t="s">
        <v>40</v>
      </c>
      <c r="AS4" s="38" t="s">
        <v>41</v>
      </c>
      <c r="AT4" s="38" t="s">
        <v>6</v>
      </c>
      <c r="AU4" s="38" t="s">
        <v>7</v>
      </c>
      <c r="AV4" s="38" t="s">
        <v>28</v>
      </c>
      <c r="AW4" s="38" t="s">
        <v>18</v>
      </c>
      <c r="AX4" s="39" t="s">
        <v>60</v>
      </c>
      <c r="AY4" s="38" t="s">
        <v>87</v>
      </c>
      <c r="AZ4" s="38" t="s">
        <v>65</v>
      </c>
      <c r="BA4" s="38" t="s">
        <v>120</v>
      </c>
      <c r="BB4" t="s">
        <v>128</v>
      </c>
      <c r="BC4" t="s">
        <v>129</v>
      </c>
      <c r="BD4" t="s">
        <v>110</v>
      </c>
      <c r="BE4" t="s">
        <v>130</v>
      </c>
      <c r="BF4" t="s">
        <v>131</v>
      </c>
      <c r="BG4" t="s">
        <v>87</v>
      </c>
      <c r="BH4" t="s">
        <v>130</v>
      </c>
      <c r="BI4" t="s">
        <v>131</v>
      </c>
      <c r="BJ4" t="s">
        <v>87</v>
      </c>
      <c r="BL4" t="s">
        <v>132</v>
      </c>
      <c r="BM4" t="s">
        <v>133</v>
      </c>
      <c r="BN4" t="s">
        <v>134</v>
      </c>
    </row>
    <row r="5" spans="1:66">
      <c r="A5" s="83" t="str">
        <f>W5</f>
        <v>원진운수</v>
      </c>
      <c r="B5" s="83" t="str">
        <f>V5</f>
        <v>22</v>
      </c>
      <c r="C5" s="84" t="str">
        <f>Y5</f>
        <v>70바3606</v>
      </c>
      <c r="D5" s="72" t="str">
        <f>Z5</f>
        <v>대형</v>
      </c>
      <c r="E5" s="68" t="str">
        <f>AZ5</f>
        <v>D</v>
      </c>
      <c r="F5" s="91">
        <f>G5/H5</f>
        <v>0.8207692307692307</v>
      </c>
      <c r="G5" s="92">
        <f>AE5</f>
        <v>2.1339999999999999</v>
      </c>
      <c r="H5" s="93">
        <f>AF5</f>
        <v>2.6</v>
      </c>
      <c r="I5" s="94">
        <f>AC5</f>
        <v>7673.6210000000001</v>
      </c>
      <c r="J5" s="95">
        <f>AI5/AH5</f>
        <v>6.4638549676571885E-3</v>
      </c>
      <c r="K5" s="95">
        <f>AJ5/AH5</f>
        <v>0.37371592034384937</v>
      </c>
      <c r="L5" s="95">
        <f>AK5/AC5</f>
        <v>0.12158536367641821</v>
      </c>
      <c r="M5" s="96">
        <f>AG5</f>
        <v>9.8350000000000009</v>
      </c>
      <c r="N5" s="97">
        <f>IF(AW5=0,AT5,"속도계이상")</f>
        <v>0.20899999999999999</v>
      </c>
      <c r="O5" s="97">
        <f>IF(AW5=0,AU5,"속도계이상")</f>
        <v>2.919</v>
      </c>
      <c r="P5" s="98">
        <f>AQ5/60</f>
        <v>0</v>
      </c>
      <c r="Q5" s="99">
        <f>AN5</f>
        <v>60</v>
      </c>
      <c r="R5" s="100">
        <f>AC5/(AH5-AI5-AJ5)</f>
        <v>23.952588861798223</v>
      </c>
      <c r="S5" s="85">
        <f>IF(AW5=0,AL5,"속도계이상")</f>
        <v>16</v>
      </c>
      <c r="T5" s="85">
        <f>IF(AW5=0,AM5,"속도계이상")</f>
        <v>224</v>
      </c>
      <c r="U5" t="s">
        <v>114</v>
      </c>
      <c r="V5" s="5" t="s">
        <v>116</v>
      </c>
      <c r="W5" t="s">
        <v>114</v>
      </c>
      <c r="X5" s="5" t="s">
        <v>116</v>
      </c>
      <c r="Y5" t="s">
        <v>167</v>
      </c>
      <c r="Z5" t="s">
        <v>165</v>
      </c>
      <c r="AA5" t="s">
        <v>48</v>
      </c>
      <c r="AB5">
        <v>527</v>
      </c>
      <c r="AC5" s="1">
        <v>7673.6210000000001</v>
      </c>
      <c r="AD5" s="1">
        <v>3595.7020000000002</v>
      </c>
      <c r="AE5" s="21">
        <v>2.1339999999999999</v>
      </c>
      <c r="AF5">
        <v>2.6</v>
      </c>
      <c r="AG5">
        <v>9.8350000000000009</v>
      </c>
      <c r="AH5">
        <v>516.87097200000005</v>
      </c>
      <c r="AI5">
        <v>3.3409789999999999</v>
      </c>
      <c r="AJ5">
        <v>193.16291100000001</v>
      </c>
      <c r="AK5">
        <v>933</v>
      </c>
      <c r="AL5">
        <v>16</v>
      </c>
      <c r="AM5">
        <v>224</v>
      </c>
      <c r="AN5">
        <v>60</v>
      </c>
      <c r="AO5">
        <v>14.846299</v>
      </c>
      <c r="AP5">
        <v>0</v>
      </c>
      <c r="AQ5">
        <v>0</v>
      </c>
      <c r="AR5">
        <v>2</v>
      </c>
      <c r="AS5">
        <v>303</v>
      </c>
      <c r="AT5">
        <v>0.20899999999999999</v>
      </c>
      <c r="AU5">
        <v>2.919</v>
      </c>
      <c r="AV5">
        <v>66066</v>
      </c>
      <c r="AW5">
        <v>0</v>
      </c>
      <c r="AX5" s="22">
        <v>0.5</v>
      </c>
      <c r="AY5">
        <v>0.8207692307692307</v>
      </c>
      <c r="AZ5" t="s">
        <v>66</v>
      </c>
      <c r="BA5" t="s">
        <v>166</v>
      </c>
      <c r="BB5">
        <v>5</v>
      </c>
      <c r="BC5" t="s">
        <v>309</v>
      </c>
      <c r="BD5">
        <v>13</v>
      </c>
      <c r="BE5">
        <v>103872.15799999998</v>
      </c>
      <c r="BF5">
        <v>7.3875628924547826E-2</v>
      </c>
      <c r="BG5">
        <v>6.0634843124994252E-2</v>
      </c>
      <c r="BH5">
        <v>252647.86199999996</v>
      </c>
      <c r="BI5">
        <v>3.0372792151314547E-2</v>
      </c>
      <c r="BJ5">
        <v>2.4929053250348169E-2</v>
      </c>
      <c r="BK5">
        <v>1</v>
      </c>
      <c r="BL5" t="s">
        <v>66</v>
      </c>
      <c r="BM5">
        <v>0</v>
      </c>
      <c r="BN5" t="s">
        <v>266</v>
      </c>
    </row>
    <row r="6" spans="1:66">
      <c r="A6" s="80" t="str">
        <f t="shared" ref="A6:A7" si="0">W6</f>
        <v>원진운수</v>
      </c>
      <c r="B6" s="80" t="str">
        <f t="shared" ref="B6:B7" si="1">V6</f>
        <v>22</v>
      </c>
      <c r="C6" s="81" t="str">
        <f t="shared" ref="C6:C7" si="2">Y6</f>
        <v>70바3608</v>
      </c>
      <c r="D6" s="55" t="str">
        <f t="shared" ref="D6:D7" si="3">Z6</f>
        <v>대형</v>
      </c>
      <c r="E6" s="51" t="str">
        <f>AZ6</f>
        <v>D</v>
      </c>
      <c r="F6" s="101">
        <f>G6/H6</f>
        <v>0.81153846153846143</v>
      </c>
      <c r="G6" s="102">
        <f>AE6</f>
        <v>2.11</v>
      </c>
      <c r="H6" s="103">
        <f>AF6</f>
        <v>2.6</v>
      </c>
      <c r="I6" s="104">
        <f t="shared" ref="I6:I7" si="4">AC6</f>
        <v>6803.6629999999996</v>
      </c>
      <c r="J6" s="105">
        <f t="shared" ref="J6:J7" si="5">AI6/AH6</f>
        <v>6.1901966100646501E-3</v>
      </c>
      <c r="K6" s="105">
        <f t="shared" ref="K6:K7" si="6">AJ6/AH6</f>
        <v>0.38000150112405362</v>
      </c>
      <c r="L6" s="105">
        <f t="shared" ref="L6:L7" si="7">AK6/AC6</f>
        <v>0.18240174447205867</v>
      </c>
      <c r="M6" s="106">
        <f t="shared" ref="M6:M7" si="8">AG6</f>
        <v>10.895</v>
      </c>
      <c r="N6" s="107">
        <f t="shared" ref="N6:N7" si="9">IF(AW6=0,AT6,"속도계이상")</f>
        <v>8.7999999999999995E-2</v>
      </c>
      <c r="O6" s="107">
        <f t="shared" ref="O6:O7" si="10">IF(AW6=0,AU6,"속도계이상")</f>
        <v>1.4550000000000001</v>
      </c>
      <c r="P6" s="108">
        <f t="shared" ref="P6:P7" si="11">AQ6/60</f>
        <v>0</v>
      </c>
      <c r="Q6" s="109">
        <f t="shared" ref="Q6:Q7" si="12">AN6</f>
        <v>65</v>
      </c>
      <c r="R6" s="110">
        <f t="shared" ref="R6:R7" si="13">AC6/(AH6-AI6-AJ6)</f>
        <v>24.203556471152719</v>
      </c>
      <c r="S6" s="82">
        <f t="shared" ref="S6:S7" si="14">IF(AW6=0,AL6,"속도계이상")</f>
        <v>6</v>
      </c>
      <c r="T6" s="82">
        <f t="shared" ref="T6:T7" si="15">IF(AW6=0,AM6,"속도계이상")</f>
        <v>99</v>
      </c>
      <c r="U6" t="s">
        <v>114</v>
      </c>
      <c r="V6" s="5" t="s">
        <v>116</v>
      </c>
      <c r="W6" t="s">
        <v>114</v>
      </c>
      <c r="X6" s="5" t="s">
        <v>116</v>
      </c>
      <c r="Y6" t="s">
        <v>168</v>
      </c>
      <c r="Z6" t="s">
        <v>165</v>
      </c>
      <c r="AA6" t="s">
        <v>48</v>
      </c>
      <c r="AB6">
        <v>527</v>
      </c>
      <c r="AC6" s="1">
        <v>6803.6629999999996</v>
      </c>
      <c r="AD6" s="1">
        <v>3224.6979999999999</v>
      </c>
      <c r="AE6" s="21">
        <v>2.11</v>
      </c>
      <c r="AF6">
        <v>2.6</v>
      </c>
      <c r="AG6">
        <v>10.895</v>
      </c>
      <c r="AH6">
        <v>457.963483</v>
      </c>
      <c r="AI6">
        <v>2.8348840000000002</v>
      </c>
      <c r="AJ6">
        <v>174.02681100000001</v>
      </c>
      <c r="AK6">
        <v>1241</v>
      </c>
      <c r="AL6">
        <v>6</v>
      </c>
      <c r="AM6">
        <v>99</v>
      </c>
      <c r="AN6">
        <v>65</v>
      </c>
      <c r="AO6">
        <v>14.856343000000001</v>
      </c>
      <c r="AP6">
        <v>4.5999999999999996</v>
      </c>
      <c r="AQ6">
        <v>0</v>
      </c>
      <c r="AR6">
        <v>1</v>
      </c>
      <c r="AS6">
        <v>265</v>
      </c>
      <c r="AT6">
        <v>8.7999999999999995E-2</v>
      </c>
      <c r="AU6">
        <v>1.4550000000000001</v>
      </c>
      <c r="AV6">
        <v>60226</v>
      </c>
      <c r="AW6">
        <v>0</v>
      </c>
      <c r="AX6" s="22">
        <v>0.52</v>
      </c>
      <c r="AY6">
        <v>0.81153846153846143</v>
      </c>
      <c r="AZ6" t="s">
        <v>66</v>
      </c>
      <c r="BA6" t="s">
        <v>166</v>
      </c>
      <c r="BB6">
        <v>6</v>
      </c>
      <c r="BC6" t="s">
        <v>315</v>
      </c>
      <c r="BD6">
        <v>8</v>
      </c>
      <c r="BE6">
        <v>103872.15799999998</v>
      </c>
      <c r="BF6">
        <v>6.5500352847198962E-2</v>
      </c>
      <c r="BG6">
        <v>5.315605557984223E-2</v>
      </c>
      <c r="BH6">
        <v>252647.86199999996</v>
      </c>
      <c r="BI6">
        <v>2.6929430338895964E-2</v>
      </c>
      <c r="BJ6">
        <v>2.1854268467334799E-2</v>
      </c>
      <c r="BK6">
        <v>1</v>
      </c>
      <c r="BL6" t="s">
        <v>68</v>
      </c>
      <c r="BM6">
        <v>1</v>
      </c>
      <c r="BN6" t="s">
        <v>304</v>
      </c>
    </row>
    <row r="7" spans="1:66">
      <c r="A7" s="83" t="str">
        <f t="shared" si="0"/>
        <v>원진운수</v>
      </c>
      <c r="B7" s="83" t="str">
        <f t="shared" si="1"/>
        <v>22</v>
      </c>
      <c r="C7" s="84" t="str">
        <f t="shared" si="2"/>
        <v>70바3611</v>
      </c>
      <c r="D7" s="72" t="str">
        <f t="shared" si="3"/>
        <v>대형</v>
      </c>
      <c r="E7" s="68" t="str">
        <f t="shared" ref="E7:E37" si="16">AZ7</f>
        <v>F</v>
      </c>
      <c r="F7" s="91">
        <f t="shared" ref="F7:F37" si="17">G7/H7</f>
        <v>0.78769230769230769</v>
      </c>
      <c r="G7" s="92">
        <f t="shared" ref="G7:G37" si="18">AE7</f>
        <v>2.048</v>
      </c>
      <c r="H7" s="93">
        <f t="shared" ref="H7:H37" si="19">AF7</f>
        <v>2.6</v>
      </c>
      <c r="I7" s="94">
        <f t="shared" si="4"/>
        <v>5720.2160000000003</v>
      </c>
      <c r="J7" s="95">
        <f t="shared" si="5"/>
        <v>5.9130141963355904E-3</v>
      </c>
      <c r="K7" s="95">
        <f t="shared" si="6"/>
        <v>0.37068250235503147</v>
      </c>
      <c r="L7" s="95">
        <f t="shared" si="7"/>
        <v>0.20838373935529705</v>
      </c>
      <c r="M7" s="96">
        <f t="shared" si="8"/>
        <v>9.8800000000000008</v>
      </c>
      <c r="N7" s="97">
        <f t="shared" si="9"/>
        <v>0.29699999999999999</v>
      </c>
      <c r="O7" s="97">
        <f t="shared" si="10"/>
        <v>2.8149999999999999</v>
      </c>
      <c r="P7" s="98">
        <f t="shared" si="11"/>
        <v>0</v>
      </c>
      <c r="Q7" s="99">
        <f t="shared" si="12"/>
        <v>59</v>
      </c>
      <c r="R7" s="100">
        <f t="shared" si="13"/>
        <v>24.005316725079147</v>
      </c>
      <c r="S7" s="85">
        <f t="shared" si="14"/>
        <v>17</v>
      </c>
      <c r="T7" s="85">
        <f t="shared" si="15"/>
        <v>161</v>
      </c>
      <c r="U7" t="s">
        <v>114</v>
      </c>
      <c r="V7" t="s">
        <v>116</v>
      </c>
      <c r="W7" s="4" t="s">
        <v>114</v>
      </c>
      <c r="X7" s="4" t="s">
        <v>116</v>
      </c>
      <c r="Y7" s="4" t="s">
        <v>267</v>
      </c>
      <c r="Z7" s="4" t="s">
        <v>165</v>
      </c>
      <c r="AA7" s="4" t="s">
        <v>48</v>
      </c>
      <c r="AB7" s="4">
        <v>527</v>
      </c>
      <c r="AC7" s="4">
        <v>5720.2160000000003</v>
      </c>
      <c r="AD7" s="4">
        <v>2793.098</v>
      </c>
      <c r="AE7" s="4">
        <v>2.048</v>
      </c>
      <c r="AF7" s="4">
        <v>2.6</v>
      </c>
      <c r="AG7" s="4">
        <v>9.8800000000000008</v>
      </c>
      <c r="AH7" s="4">
        <v>382.23906199999999</v>
      </c>
      <c r="AI7" s="4">
        <v>2.2601849999999999</v>
      </c>
      <c r="AJ7" s="4">
        <v>141.68933200000001</v>
      </c>
      <c r="AK7" s="4">
        <v>1192</v>
      </c>
      <c r="AL7" s="4">
        <v>17</v>
      </c>
      <c r="AM7" s="4">
        <v>161</v>
      </c>
      <c r="AN7" s="4">
        <v>59</v>
      </c>
      <c r="AO7" s="4">
        <v>14.965021999999999</v>
      </c>
      <c r="AP7" s="4">
        <v>0</v>
      </c>
      <c r="AQ7" s="4">
        <v>0</v>
      </c>
      <c r="AR7" s="4">
        <v>0</v>
      </c>
      <c r="AS7" s="4">
        <v>0</v>
      </c>
      <c r="AT7" s="4">
        <v>0.29699999999999999</v>
      </c>
      <c r="AU7" s="4">
        <v>2.8149999999999999</v>
      </c>
      <c r="AV7" s="4">
        <v>47298</v>
      </c>
      <c r="AW7" s="4">
        <v>0</v>
      </c>
      <c r="AX7" s="23">
        <v>0.48</v>
      </c>
      <c r="AY7">
        <v>0.78769230769230769</v>
      </c>
      <c r="AZ7" t="s">
        <v>68</v>
      </c>
      <c r="BA7" t="s">
        <v>166</v>
      </c>
      <c r="BB7">
        <v>4</v>
      </c>
      <c r="BC7" t="s">
        <v>172</v>
      </c>
      <c r="BD7">
        <v>13</v>
      </c>
      <c r="BE7">
        <v>103872.15799999998</v>
      </c>
      <c r="BF7">
        <v>5.5069771439619088E-2</v>
      </c>
      <c r="BG7">
        <v>4.3378035349361493E-2</v>
      </c>
      <c r="BH7">
        <v>252647.86199999996</v>
      </c>
      <c r="BI7">
        <v>2.2641062365293244E-2</v>
      </c>
      <c r="BJ7">
        <v>1.7834190663123292E-2</v>
      </c>
      <c r="BK7">
        <v>1</v>
      </c>
      <c r="BL7" t="s">
        <v>68</v>
      </c>
      <c r="BM7">
        <v>0</v>
      </c>
      <c r="BN7" t="s">
        <v>266</v>
      </c>
    </row>
    <row r="8" spans="1:66">
      <c r="A8" s="80" t="str">
        <f t="shared" ref="A8:A37" si="20">W8</f>
        <v>원진운수</v>
      </c>
      <c r="B8" s="80" t="str">
        <f t="shared" ref="B8:B37" si="21">V8</f>
        <v>22</v>
      </c>
      <c r="C8" s="81" t="str">
        <f t="shared" ref="C8:C37" si="22">Y8</f>
        <v>70바3618</v>
      </c>
      <c r="D8" s="55" t="str">
        <f t="shared" ref="D8:D37" si="23">Z8</f>
        <v>대형</v>
      </c>
      <c r="E8" s="51" t="str">
        <f t="shared" si="16"/>
        <v>F</v>
      </c>
      <c r="F8" s="101">
        <f t="shared" si="17"/>
        <v>0.78961538461538461</v>
      </c>
      <c r="G8" s="102">
        <f t="shared" si="18"/>
        <v>2.0529999999999999</v>
      </c>
      <c r="H8" s="103">
        <f t="shared" si="19"/>
        <v>2.6</v>
      </c>
      <c r="I8" s="104">
        <f t="shared" ref="I8:I37" si="24">AC8</f>
        <v>7688.7730000000001</v>
      </c>
      <c r="J8" s="105">
        <f t="shared" ref="J8:J37" si="25">AI8/AH8</f>
        <v>7.8854975343488377E-3</v>
      </c>
      <c r="K8" s="105">
        <f t="shared" ref="K8:K37" si="26">AJ8/AH8</f>
        <v>0.38493464726984572</v>
      </c>
      <c r="L8" s="105">
        <f t="shared" ref="L8:L37" si="27">AK8/AC8</f>
        <v>0.18273396808567505</v>
      </c>
      <c r="M8" s="106">
        <f t="shared" ref="M8:M37" si="28">AG8</f>
        <v>10.821</v>
      </c>
      <c r="N8" s="107">
        <f t="shared" ref="N8:N37" si="29">IF(AW8=0,AT8,"속도계이상")</f>
        <v>0.13</v>
      </c>
      <c r="O8" s="107">
        <f t="shared" ref="O8:O37" si="30">IF(AW8=0,AU8,"속도계이상")</f>
        <v>2.9910000000000001</v>
      </c>
      <c r="P8" s="108">
        <f t="shared" ref="P8:P37" si="31">AQ8/60</f>
        <v>0</v>
      </c>
      <c r="Q8" s="109">
        <f t="shared" ref="Q8:Q37" si="32">AN8</f>
        <v>58</v>
      </c>
      <c r="R8" s="110">
        <f t="shared" ref="R8:R37" si="33">AC8/(AH8-AI8-AJ8)</f>
        <v>24.387028964180303</v>
      </c>
      <c r="S8" s="82">
        <f t="shared" ref="S8:S37" si="34">IF(AW8=0,AL8,"속도계이상")</f>
        <v>10</v>
      </c>
      <c r="T8" s="82">
        <f t="shared" ref="T8:T37" si="35">IF(AW8=0,AM8,"속도계이상")</f>
        <v>230</v>
      </c>
      <c r="U8" t="s">
        <v>114</v>
      </c>
      <c r="V8" s="5" t="s">
        <v>116</v>
      </c>
      <c r="W8" t="s">
        <v>114</v>
      </c>
      <c r="X8" s="5" t="s">
        <v>116</v>
      </c>
      <c r="Y8" t="s">
        <v>169</v>
      </c>
      <c r="Z8" t="s">
        <v>165</v>
      </c>
      <c r="AA8" t="s">
        <v>48</v>
      </c>
      <c r="AB8">
        <v>527</v>
      </c>
      <c r="AC8" s="1">
        <v>7688.7730000000001</v>
      </c>
      <c r="AD8" s="1">
        <v>3746.0369999999998</v>
      </c>
      <c r="AE8" s="21">
        <v>2.0529999999999999</v>
      </c>
      <c r="AF8">
        <v>2.6</v>
      </c>
      <c r="AG8">
        <v>10.821</v>
      </c>
      <c r="AH8">
        <v>519.25512400000002</v>
      </c>
      <c r="AI8">
        <v>4.0945850000000004</v>
      </c>
      <c r="AJ8">
        <v>199.879288</v>
      </c>
      <c r="AK8">
        <v>1405</v>
      </c>
      <c r="AL8">
        <v>10</v>
      </c>
      <c r="AM8">
        <v>230</v>
      </c>
      <c r="AN8">
        <v>58</v>
      </c>
      <c r="AO8">
        <v>14.807312</v>
      </c>
      <c r="AP8">
        <v>0</v>
      </c>
      <c r="AQ8">
        <v>0</v>
      </c>
      <c r="AR8">
        <v>0</v>
      </c>
      <c r="AS8">
        <v>0</v>
      </c>
      <c r="AT8">
        <v>0.13</v>
      </c>
      <c r="AU8">
        <v>2.9910000000000001</v>
      </c>
      <c r="AV8">
        <v>60199</v>
      </c>
      <c r="AW8">
        <v>0</v>
      </c>
      <c r="AX8" s="22">
        <v>0.5</v>
      </c>
      <c r="AY8">
        <v>0.78961538461538461</v>
      </c>
      <c r="AZ8" t="s">
        <v>68</v>
      </c>
      <c r="BA8" t="s">
        <v>166</v>
      </c>
      <c r="BB8">
        <v>3</v>
      </c>
      <c r="BC8" t="s">
        <v>269</v>
      </c>
      <c r="BD8">
        <v>14</v>
      </c>
      <c r="BE8">
        <v>103872.15799999998</v>
      </c>
      <c r="BF8">
        <v>7.4021500544929481E-2</v>
      </c>
      <c r="BG8">
        <v>5.8448515622592394E-2</v>
      </c>
      <c r="BH8">
        <v>252647.86199999996</v>
      </c>
      <c r="BI8">
        <v>3.0432764952509281E-2</v>
      </c>
      <c r="BJ8">
        <v>2.4030179402885214E-2</v>
      </c>
      <c r="BK8">
        <v>1</v>
      </c>
      <c r="BL8" t="s">
        <v>68</v>
      </c>
      <c r="BM8">
        <v>0</v>
      </c>
      <c r="BN8" t="s">
        <v>266</v>
      </c>
    </row>
    <row r="9" spans="1:66">
      <c r="A9" s="83" t="str">
        <f t="shared" si="20"/>
        <v>원진운수</v>
      </c>
      <c r="B9" s="83" t="str">
        <f t="shared" si="21"/>
        <v>22</v>
      </c>
      <c r="C9" s="84" t="str">
        <f t="shared" si="22"/>
        <v>70바4301</v>
      </c>
      <c r="D9" s="72" t="str">
        <f t="shared" si="23"/>
        <v>대형</v>
      </c>
      <c r="E9" s="68" t="str">
        <f t="shared" si="16"/>
        <v>D</v>
      </c>
      <c r="F9" s="91">
        <f t="shared" si="17"/>
        <v>0.80399999999999994</v>
      </c>
      <c r="G9" s="92">
        <f t="shared" si="18"/>
        <v>2.0099999999999998</v>
      </c>
      <c r="H9" s="93">
        <f t="shared" si="19"/>
        <v>2.5</v>
      </c>
      <c r="I9" s="94">
        <f t="shared" si="24"/>
        <v>7162.7120000000004</v>
      </c>
      <c r="J9" s="95">
        <f t="shared" si="25"/>
        <v>8.1853646630652855E-3</v>
      </c>
      <c r="K9" s="95">
        <f t="shared" si="26"/>
        <v>0.38656795449316128</v>
      </c>
      <c r="L9" s="95">
        <f t="shared" si="27"/>
        <v>0.21863227224548465</v>
      </c>
      <c r="M9" s="96">
        <f t="shared" si="28"/>
        <v>10.725</v>
      </c>
      <c r="N9" s="97">
        <f t="shared" si="29"/>
        <v>2.8000000000000001E-2</v>
      </c>
      <c r="O9" s="97">
        <f t="shared" si="30"/>
        <v>6.2960000000000003</v>
      </c>
      <c r="P9" s="98">
        <f t="shared" si="31"/>
        <v>0</v>
      </c>
      <c r="Q9" s="99">
        <f t="shared" si="32"/>
        <v>60</v>
      </c>
      <c r="R9" s="100">
        <f t="shared" si="33"/>
        <v>24.743719480237882</v>
      </c>
      <c r="S9" s="85">
        <f t="shared" si="34"/>
        <v>2</v>
      </c>
      <c r="T9" s="85">
        <f t="shared" si="35"/>
        <v>451</v>
      </c>
      <c r="U9" t="s">
        <v>114</v>
      </c>
      <c r="V9" s="5" t="s">
        <v>116</v>
      </c>
      <c r="W9" t="s">
        <v>114</v>
      </c>
      <c r="X9" s="5" t="s">
        <v>116</v>
      </c>
      <c r="Y9" t="s">
        <v>170</v>
      </c>
      <c r="Z9" t="s">
        <v>165</v>
      </c>
      <c r="AA9" t="s">
        <v>48</v>
      </c>
      <c r="AB9">
        <v>527</v>
      </c>
      <c r="AC9" s="1">
        <v>7162.7120000000004</v>
      </c>
      <c r="AD9" s="1">
        <v>3563.0749999999998</v>
      </c>
      <c r="AE9" s="21">
        <v>2.0099999999999998</v>
      </c>
      <c r="AF9">
        <v>2.5</v>
      </c>
      <c r="AG9">
        <v>10.725</v>
      </c>
      <c r="AH9">
        <v>478.27765299999999</v>
      </c>
      <c r="AI9">
        <v>3.9148770000000002</v>
      </c>
      <c r="AJ9">
        <v>184.88681399999999</v>
      </c>
      <c r="AK9">
        <v>1566</v>
      </c>
      <c r="AL9">
        <v>2</v>
      </c>
      <c r="AM9">
        <v>451</v>
      </c>
      <c r="AN9">
        <v>60</v>
      </c>
      <c r="AO9">
        <v>14.976054</v>
      </c>
      <c r="AP9">
        <v>0</v>
      </c>
      <c r="AQ9">
        <v>0</v>
      </c>
      <c r="AR9">
        <v>8</v>
      </c>
      <c r="AS9">
        <v>5056</v>
      </c>
      <c r="AT9">
        <v>2.8000000000000001E-2</v>
      </c>
      <c r="AU9">
        <v>6.2960000000000003</v>
      </c>
      <c r="AV9">
        <v>55982</v>
      </c>
      <c r="AW9">
        <v>0</v>
      </c>
      <c r="AX9" s="22">
        <v>0.48</v>
      </c>
      <c r="AY9">
        <v>0.80399999999999994</v>
      </c>
      <c r="AZ9" t="s">
        <v>66</v>
      </c>
      <c r="BA9" t="s">
        <v>166</v>
      </c>
      <c r="BB9">
        <v>7</v>
      </c>
      <c r="BC9" t="s">
        <v>310</v>
      </c>
      <c r="BD9">
        <v>9</v>
      </c>
      <c r="BE9">
        <v>103872.15799999998</v>
      </c>
      <c r="BF9">
        <v>6.8956996156756475E-2</v>
      </c>
      <c r="BG9">
        <v>5.5441424910032198E-2</v>
      </c>
      <c r="BH9">
        <v>252647.86199999996</v>
      </c>
      <c r="BI9">
        <v>2.8350574365834141E-2</v>
      </c>
      <c r="BJ9">
        <v>2.2793861790130647E-2</v>
      </c>
      <c r="BK9">
        <v>1</v>
      </c>
      <c r="BL9" t="s">
        <v>68</v>
      </c>
      <c r="BM9">
        <v>1</v>
      </c>
      <c r="BN9" t="s">
        <v>304</v>
      </c>
    </row>
    <row r="10" spans="1:66">
      <c r="A10" s="80" t="str">
        <f t="shared" si="20"/>
        <v>원진운수</v>
      </c>
      <c r="B10" s="80" t="str">
        <f t="shared" si="21"/>
        <v>22</v>
      </c>
      <c r="C10" s="81" t="str">
        <f t="shared" si="22"/>
        <v>70바4311</v>
      </c>
      <c r="D10" s="55" t="str">
        <f t="shared" si="23"/>
        <v>대형</v>
      </c>
      <c r="E10" s="51" t="str">
        <f t="shared" si="16"/>
        <v>F</v>
      </c>
      <c r="F10" s="101">
        <f t="shared" si="17"/>
        <v>0.76400000000000001</v>
      </c>
      <c r="G10" s="102">
        <f t="shared" si="18"/>
        <v>1.91</v>
      </c>
      <c r="H10" s="103">
        <f t="shared" si="19"/>
        <v>2.5</v>
      </c>
      <c r="I10" s="104">
        <f t="shared" si="24"/>
        <v>7423.4340000000002</v>
      </c>
      <c r="J10" s="105">
        <f t="shared" si="25"/>
        <v>6.2995245698742562E-3</v>
      </c>
      <c r="K10" s="105">
        <f t="shared" si="26"/>
        <v>0.37574788458306607</v>
      </c>
      <c r="L10" s="105">
        <f t="shared" si="27"/>
        <v>0.14669760652549749</v>
      </c>
      <c r="M10" s="106">
        <f t="shared" si="28"/>
        <v>10.817</v>
      </c>
      <c r="N10" s="107">
        <f t="shared" si="29"/>
        <v>0.04</v>
      </c>
      <c r="O10" s="107">
        <f t="shared" si="30"/>
        <v>1.899</v>
      </c>
      <c r="P10" s="108">
        <f t="shared" si="31"/>
        <v>0</v>
      </c>
      <c r="Q10" s="109">
        <f t="shared" si="32"/>
        <v>60</v>
      </c>
      <c r="R10" s="110">
        <f t="shared" si="33"/>
        <v>23.635269316139759</v>
      </c>
      <c r="S10" s="82">
        <f t="shared" si="34"/>
        <v>3</v>
      </c>
      <c r="T10" s="82">
        <f t="shared" si="35"/>
        <v>141</v>
      </c>
      <c r="U10" t="s">
        <v>114</v>
      </c>
      <c r="V10" t="s">
        <v>116</v>
      </c>
      <c r="W10" s="4" t="s">
        <v>114</v>
      </c>
      <c r="X10" s="4" t="s">
        <v>116</v>
      </c>
      <c r="Y10" s="4" t="s">
        <v>171</v>
      </c>
      <c r="Z10" s="4" t="s">
        <v>165</v>
      </c>
      <c r="AA10" s="4" t="s">
        <v>48</v>
      </c>
      <c r="AB10" s="4">
        <v>527</v>
      </c>
      <c r="AC10" s="4">
        <v>7423.4340000000002</v>
      </c>
      <c r="AD10" s="4">
        <v>3886.3820000000001</v>
      </c>
      <c r="AE10" s="4">
        <v>1.91</v>
      </c>
      <c r="AF10" s="4">
        <v>2.5</v>
      </c>
      <c r="AG10" s="4">
        <v>10.817</v>
      </c>
      <c r="AH10" s="4">
        <v>508.26375300000001</v>
      </c>
      <c r="AI10" s="4">
        <v>3.2018200000000001</v>
      </c>
      <c r="AJ10" s="4">
        <v>190.97902999999999</v>
      </c>
      <c r="AK10" s="4">
        <v>1089</v>
      </c>
      <c r="AL10" s="4">
        <v>3</v>
      </c>
      <c r="AM10" s="4">
        <v>141</v>
      </c>
      <c r="AN10" s="4">
        <v>60</v>
      </c>
      <c r="AO10" s="4">
        <v>14.605475</v>
      </c>
      <c r="AP10" s="4">
        <v>0</v>
      </c>
      <c r="AQ10" s="4">
        <v>0</v>
      </c>
      <c r="AR10" s="4">
        <v>1</v>
      </c>
      <c r="AS10" s="4">
        <v>219</v>
      </c>
      <c r="AT10" s="4">
        <v>0.04</v>
      </c>
      <c r="AU10" s="4">
        <v>1.899</v>
      </c>
      <c r="AV10" s="4">
        <v>63860</v>
      </c>
      <c r="AW10" s="4">
        <v>0</v>
      </c>
      <c r="AX10" s="23">
        <v>0.48</v>
      </c>
      <c r="AY10">
        <v>0.76400000000000001</v>
      </c>
      <c r="AZ10" t="s">
        <v>68</v>
      </c>
      <c r="BA10" t="s">
        <v>166</v>
      </c>
      <c r="BB10">
        <v>5</v>
      </c>
      <c r="BC10" t="s">
        <v>356</v>
      </c>
      <c r="BD10">
        <v>13</v>
      </c>
      <c r="BE10">
        <v>103872.15799999998</v>
      </c>
      <c r="BF10">
        <v>7.1467023916071917E-2</v>
      </c>
      <c r="BG10">
        <v>5.4600806271878945E-2</v>
      </c>
      <c r="BH10">
        <v>252647.86199999996</v>
      </c>
      <c r="BI10">
        <v>2.9382532435600035E-2</v>
      </c>
      <c r="BJ10">
        <v>2.2448254780798427E-2</v>
      </c>
      <c r="BK10">
        <v>1</v>
      </c>
      <c r="BL10" t="s">
        <v>68</v>
      </c>
      <c r="BM10">
        <v>0</v>
      </c>
      <c r="BN10" t="s">
        <v>266</v>
      </c>
    </row>
    <row r="11" spans="1:66">
      <c r="A11" s="83" t="str">
        <f t="shared" si="20"/>
        <v>원진운수</v>
      </c>
      <c r="B11" s="83" t="str">
        <f t="shared" si="21"/>
        <v>22</v>
      </c>
      <c r="C11" s="84" t="str">
        <f t="shared" si="22"/>
        <v>70바4323</v>
      </c>
      <c r="D11" s="72" t="str">
        <f t="shared" si="23"/>
        <v>대형</v>
      </c>
      <c r="E11" s="68" t="str">
        <f t="shared" si="16"/>
        <v>D</v>
      </c>
      <c r="F11" s="91">
        <f t="shared" si="17"/>
        <v>0.84800000000000009</v>
      </c>
      <c r="G11" s="92">
        <f t="shared" si="18"/>
        <v>2.12</v>
      </c>
      <c r="H11" s="93">
        <f t="shared" si="19"/>
        <v>2.5</v>
      </c>
      <c r="I11" s="94">
        <f t="shared" si="24"/>
        <v>6939.2219999999998</v>
      </c>
      <c r="J11" s="95">
        <f t="shared" si="25"/>
        <v>6.0732011031984978E-3</v>
      </c>
      <c r="K11" s="95">
        <f t="shared" si="26"/>
        <v>0.35953589036537864</v>
      </c>
      <c r="L11" s="95">
        <f t="shared" si="27"/>
        <v>0.23893168427238673</v>
      </c>
      <c r="M11" s="96">
        <f t="shared" si="28"/>
        <v>8.2230000000000008</v>
      </c>
      <c r="N11" s="97">
        <f t="shared" si="29"/>
        <v>0.187</v>
      </c>
      <c r="O11" s="97">
        <f t="shared" si="30"/>
        <v>1.4410000000000001</v>
      </c>
      <c r="P11" s="98">
        <f t="shared" si="31"/>
        <v>0</v>
      </c>
      <c r="Q11" s="99">
        <f t="shared" si="32"/>
        <v>59</v>
      </c>
      <c r="R11" s="100">
        <f t="shared" si="33"/>
        <v>22.892855983829392</v>
      </c>
      <c r="S11" s="85">
        <f t="shared" si="34"/>
        <v>13</v>
      </c>
      <c r="T11" s="85">
        <f t="shared" si="35"/>
        <v>100</v>
      </c>
      <c r="U11" t="s">
        <v>114</v>
      </c>
      <c r="V11" s="5" t="s">
        <v>116</v>
      </c>
      <c r="W11" t="s">
        <v>114</v>
      </c>
      <c r="X11" s="5" t="s">
        <v>116</v>
      </c>
      <c r="Y11" t="s">
        <v>173</v>
      </c>
      <c r="Z11" t="s">
        <v>165</v>
      </c>
      <c r="AA11" t="s">
        <v>48</v>
      </c>
      <c r="AB11">
        <v>527</v>
      </c>
      <c r="AC11" s="1">
        <v>6939.2219999999998</v>
      </c>
      <c r="AD11" s="1">
        <v>3272.5329999999999</v>
      </c>
      <c r="AE11" s="21">
        <v>2.12</v>
      </c>
      <c r="AF11">
        <v>2.5</v>
      </c>
      <c r="AG11">
        <v>8.2230000000000008</v>
      </c>
      <c r="AH11">
        <v>477.80848200000003</v>
      </c>
      <c r="AI11">
        <v>2.9018269999999999</v>
      </c>
      <c r="AJ11">
        <v>171.789298</v>
      </c>
      <c r="AK11">
        <v>1658</v>
      </c>
      <c r="AL11">
        <v>13</v>
      </c>
      <c r="AM11">
        <v>100</v>
      </c>
      <c r="AN11">
        <v>59</v>
      </c>
      <c r="AO11">
        <v>14.523019</v>
      </c>
      <c r="AP11">
        <v>0</v>
      </c>
      <c r="AQ11">
        <v>0</v>
      </c>
      <c r="AR11">
        <v>0</v>
      </c>
      <c r="AS11">
        <v>0</v>
      </c>
      <c r="AT11">
        <v>0.187</v>
      </c>
      <c r="AU11">
        <v>1.4410000000000001</v>
      </c>
      <c r="AV11">
        <v>60803</v>
      </c>
      <c r="AW11">
        <v>0</v>
      </c>
      <c r="AX11" s="22">
        <v>0.47</v>
      </c>
      <c r="AY11">
        <v>0.84800000000000009</v>
      </c>
      <c r="AZ11" t="s">
        <v>66</v>
      </c>
      <c r="BA11" t="s">
        <v>166</v>
      </c>
      <c r="BB11">
        <v>1</v>
      </c>
      <c r="BC11" t="s">
        <v>178</v>
      </c>
      <c r="BD11">
        <v>9</v>
      </c>
      <c r="BE11">
        <v>103872.15799999998</v>
      </c>
      <c r="BF11">
        <v>6.6805409010564712E-2</v>
      </c>
      <c r="BG11">
        <v>5.6650986840958879E-2</v>
      </c>
      <c r="BH11">
        <v>252647.86199999996</v>
      </c>
      <c r="BI11">
        <v>2.7465983464368286E-2</v>
      </c>
      <c r="BJ11">
        <v>2.329115397778431E-2</v>
      </c>
      <c r="BK11">
        <v>1</v>
      </c>
      <c r="BL11" t="s">
        <v>66</v>
      </c>
      <c r="BM11">
        <v>0</v>
      </c>
      <c r="BN11" t="s">
        <v>266</v>
      </c>
    </row>
    <row r="12" spans="1:66" s="2" customFormat="1">
      <c r="A12" s="80" t="str">
        <f t="shared" si="20"/>
        <v>원진운수</v>
      </c>
      <c r="B12" s="80" t="str">
        <f t="shared" si="21"/>
        <v>22</v>
      </c>
      <c r="C12" s="81" t="str">
        <f t="shared" si="22"/>
        <v>70바4324</v>
      </c>
      <c r="D12" s="55" t="str">
        <f t="shared" si="23"/>
        <v>대형</v>
      </c>
      <c r="E12" s="51" t="str">
        <f t="shared" si="16"/>
        <v>B</v>
      </c>
      <c r="F12" s="101">
        <f t="shared" si="17"/>
        <v>0.90615384615384609</v>
      </c>
      <c r="G12" s="102">
        <f t="shared" si="18"/>
        <v>2.3559999999999999</v>
      </c>
      <c r="H12" s="103">
        <f t="shared" si="19"/>
        <v>2.6</v>
      </c>
      <c r="I12" s="104">
        <f t="shared" si="24"/>
        <v>7837.0559999999996</v>
      </c>
      <c r="J12" s="105">
        <f t="shared" si="25"/>
        <v>7.8430059827553997E-3</v>
      </c>
      <c r="K12" s="105">
        <f t="shared" si="26"/>
        <v>0.36027655627940086</v>
      </c>
      <c r="L12" s="105">
        <f t="shared" si="27"/>
        <v>0.18489085697486404</v>
      </c>
      <c r="M12" s="106">
        <f t="shared" si="28"/>
        <v>8.9700000000000006</v>
      </c>
      <c r="N12" s="107">
        <f t="shared" si="29"/>
        <v>0.14000000000000001</v>
      </c>
      <c r="O12" s="107">
        <f t="shared" si="30"/>
        <v>1.774</v>
      </c>
      <c r="P12" s="108">
        <f t="shared" si="31"/>
        <v>0</v>
      </c>
      <c r="Q12" s="109">
        <f t="shared" si="32"/>
        <v>59</v>
      </c>
      <c r="R12" s="110">
        <f t="shared" si="33"/>
        <v>23.22785217299435</v>
      </c>
      <c r="S12" s="82">
        <f t="shared" si="34"/>
        <v>11</v>
      </c>
      <c r="T12" s="82">
        <f t="shared" si="35"/>
        <v>139</v>
      </c>
      <c r="U12" t="s">
        <v>114</v>
      </c>
      <c r="V12" s="5" t="s">
        <v>116</v>
      </c>
      <c r="W12" t="s">
        <v>114</v>
      </c>
      <c r="X12" s="5" t="s">
        <v>116</v>
      </c>
      <c r="Y12" t="s">
        <v>312</v>
      </c>
      <c r="Z12" t="s">
        <v>165</v>
      </c>
      <c r="AA12" t="s">
        <v>48</v>
      </c>
      <c r="AB12">
        <v>527</v>
      </c>
      <c r="AC12" s="1">
        <v>7837.0559999999996</v>
      </c>
      <c r="AD12" s="1">
        <v>3325.8809999999999</v>
      </c>
      <c r="AE12" s="21">
        <v>2.3559999999999999</v>
      </c>
      <c r="AF12">
        <v>2.6</v>
      </c>
      <c r="AG12">
        <v>8.9700000000000006</v>
      </c>
      <c r="AH12">
        <v>533.96032200000002</v>
      </c>
      <c r="AI12">
        <v>4.1878539999999997</v>
      </c>
      <c r="AJ12">
        <v>192.37338600000001</v>
      </c>
      <c r="AK12">
        <v>1449</v>
      </c>
      <c r="AL12">
        <v>11</v>
      </c>
      <c r="AM12">
        <v>139</v>
      </c>
      <c r="AN12">
        <v>59</v>
      </c>
      <c r="AO12">
        <v>14.677225</v>
      </c>
      <c r="AP12">
        <v>0</v>
      </c>
      <c r="AQ12">
        <v>0</v>
      </c>
      <c r="AR12">
        <v>3</v>
      </c>
      <c r="AS12">
        <v>909</v>
      </c>
      <c r="AT12">
        <v>0.14000000000000001</v>
      </c>
      <c r="AU12">
        <v>1.774</v>
      </c>
      <c r="AV12">
        <v>14585</v>
      </c>
      <c r="AW12">
        <v>0</v>
      </c>
      <c r="AX12" s="22">
        <v>0.54</v>
      </c>
      <c r="AY12" s="2">
        <v>0.90615384615384609</v>
      </c>
      <c r="AZ12" s="2" t="s">
        <v>303</v>
      </c>
      <c r="BA12" s="2" t="s">
        <v>166</v>
      </c>
      <c r="BB12" s="2">
        <v>2</v>
      </c>
      <c r="BC12" s="2" t="s">
        <v>326</v>
      </c>
      <c r="BD12" s="2">
        <v>6</v>
      </c>
      <c r="BE12" s="2">
        <v>103872.15799999998</v>
      </c>
      <c r="BF12" s="2">
        <v>7.5449053441250358E-2</v>
      </c>
      <c r="BG12" s="2">
        <v>6.8368449964456082E-2</v>
      </c>
      <c r="BH12" s="2">
        <v>252647.86199999996</v>
      </c>
      <c r="BI12" s="2">
        <v>3.1019680665257326E-2</v>
      </c>
      <c r="BJ12" s="2">
        <v>2.810860294128702E-2</v>
      </c>
      <c r="BK12" s="2">
        <v>1</v>
      </c>
      <c r="BL12" s="2" t="s">
        <v>67</v>
      </c>
      <c r="BM12" s="2">
        <v>1</v>
      </c>
      <c r="BN12" s="2" t="s">
        <v>304</v>
      </c>
    </row>
    <row r="13" spans="1:66">
      <c r="A13" s="83" t="str">
        <f t="shared" si="20"/>
        <v>원진운수</v>
      </c>
      <c r="B13" s="83" t="str">
        <f t="shared" si="21"/>
        <v>22</v>
      </c>
      <c r="C13" s="84" t="str">
        <f t="shared" si="22"/>
        <v>70바4325</v>
      </c>
      <c r="D13" s="72" t="str">
        <f t="shared" si="23"/>
        <v>대형</v>
      </c>
      <c r="E13" s="68" t="str">
        <f t="shared" si="16"/>
        <v>D</v>
      </c>
      <c r="F13" s="91">
        <f t="shared" si="17"/>
        <v>0.83846153846153848</v>
      </c>
      <c r="G13" s="92">
        <f t="shared" si="18"/>
        <v>2.1800000000000002</v>
      </c>
      <c r="H13" s="93">
        <f t="shared" si="19"/>
        <v>2.6</v>
      </c>
      <c r="I13" s="94">
        <f t="shared" si="24"/>
        <v>6799.1419999999998</v>
      </c>
      <c r="J13" s="95">
        <f t="shared" si="25"/>
        <v>7.2302402392063975E-3</v>
      </c>
      <c r="K13" s="95">
        <f t="shared" si="26"/>
        <v>0.36891841837753153</v>
      </c>
      <c r="L13" s="95">
        <f t="shared" si="27"/>
        <v>0.12266253594938892</v>
      </c>
      <c r="M13" s="96">
        <f t="shared" si="28"/>
        <v>9.8109999999999999</v>
      </c>
      <c r="N13" s="97">
        <f t="shared" si="29"/>
        <v>0.191</v>
      </c>
      <c r="O13" s="97">
        <f t="shared" si="30"/>
        <v>4.9119999999999999</v>
      </c>
      <c r="P13" s="98">
        <f t="shared" si="31"/>
        <v>0</v>
      </c>
      <c r="Q13" s="99">
        <f t="shared" si="32"/>
        <v>61</v>
      </c>
      <c r="R13" s="100">
        <f t="shared" si="33"/>
        <v>23.495989827330099</v>
      </c>
      <c r="S13" s="85">
        <f t="shared" si="34"/>
        <v>13</v>
      </c>
      <c r="T13" s="85">
        <f t="shared" si="35"/>
        <v>334</v>
      </c>
      <c r="U13" t="s">
        <v>114</v>
      </c>
      <c r="V13" t="s">
        <v>116</v>
      </c>
      <c r="W13" s="4" t="s">
        <v>114</v>
      </c>
      <c r="X13" s="4" t="s">
        <v>116</v>
      </c>
      <c r="Y13" s="4" t="s">
        <v>174</v>
      </c>
      <c r="Z13" s="4" t="s">
        <v>165</v>
      </c>
      <c r="AA13" s="4" t="s">
        <v>48</v>
      </c>
      <c r="AB13" s="4">
        <v>527</v>
      </c>
      <c r="AC13" s="4">
        <v>6799.1419999999998</v>
      </c>
      <c r="AD13" s="4">
        <v>3118.5250000000001</v>
      </c>
      <c r="AE13" s="4">
        <v>2.1800000000000002</v>
      </c>
      <c r="AF13" s="4">
        <v>2.6</v>
      </c>
      <c r="AG13" s="4">
        <v>9.8109999999999999</v>
      </c>
      <c r="AH13" s="4">
        <v>463.85180700000001</v>
      </c>
      <c r="AI13" s="4">
        <v>3.3537599999999999</v>
      </c>
      <c r="AJ13" s="4">
        <v>171.12347500000001</v>
      </c>
      <c r="AK13" s="4">
        <v>834</v>
      </c>
      <c r="AL13" s="4">
        <v>13</v>
      </c>
      <c r="AM13" s="4">
        <v>334</v>
      </c>
      <c r="AN13" s="4">
        <v>61</v>
      </c>
      <c r="AO13" s="4">
        <v>14.658004</v>
      </c>
      <c r="AP13" s="4">
        <v>2.2999999999999998</v>
      </c>
      <c r="AQ13" s="4">
        <v>0</v>
      </c>
      <c r="AR13" s="4">
        <v>1</v>
      </c>
      <c r="AS13" s="4">
        <v>56</v>
      </c>
      <c r="AT13" s="4">
        <v>0.191</v>
      </c>
      <c r="AU13" s="4">
        <v>4.9119999999999999</v>
      </c>
      <c r="AV13" s="4">
        <v>0</v>
      </c>
      <c r="AW13" s="4">
        <v>0</v>
      </c>
      <c r="AX13" s="23">
        <v>0.52</v>
      </c>
      <c r="AY13">
        <v>0.83846153846153848</v>
      </c>
      <c r="AZ13" t="s">
        <v>66</v>
      </c>
      <c r="BA13" t="s">
        <v>166</v>
      </c>
      <c r="BB13">
        <v>4</v>
      </c>
      <c r="BC13" t="s">
        <v>313</v>
      </c>
      <c r="BD13">
        <v>1</v>
      </c>
      <c r="BE13">
        <v>103872.15799999998</v>
      </c>
      <c r="BF13">
        <v>6.5456828190668781E-2</v>
      </c>
      <c r="BG13">
        <v>5.4883032867560751E-2</v>
      </c>
      <c r="BH13">
        <v>252647.86199999996</v>
      </c>
      <c r="BI13">
        <v>2.6911535867261766E-2</v>
      </c>
      <c r="BJ13">
        <v>2.2564287765627175E-2</v>
      </c>
      <c r="BK13">
        <v>1</v>
      </c>
      <c r="BL13" t="s">
        <v>67</v>
      </c>
      <c r="BM13">
        <v>-1</v>
      </c>
      <c r="BN13" t="s">
        <v>363</v>
      </c>
    </row>
    <row r="14" spans="1:66">
      <c r="A14" s="80" t="str">
        <f t="shared" si="20"/>
        <v>원진운수</v>
      </c>
      <c r="B14" s="80" t="str">
        <f t="shared" si="21"/>
        <v>22</v>
      </c>
      <c r="C14" s="81" t="str">
        <f t="shared" si="22"/>
        <v>70바4327</v>
      </c>
      <c r="D14" s="55" t="str">
        <f t="shared" si="23"/>
        <v>대형</v>
      </c>
      <c r="E14" s="51" t="str">
        <f t="shared" si="16"/>
        <v>D</v>
      </c>
      <c r="F14" s="101">
        <f t="shared" si="17"/>
        <v>0.84730769230769221</v>
      </c>
      <c r="G14" s="102">
        <f t="shared" si="18"/>
        <v>2.2029999999999998</v>
      </c>
      <c r="H14" s="103">
        <f t="shared" si="19"/>
        <v>2.6</v>
      </c>
      <c r="I14" s="104">
        <f t="shared" si="24"/>
        <v>7442.2389999999996</v>
      </c>
      <c r="J14" s="105">
        <f t="shared" si="25"/>
        <v>7.0448607918396182E-3</v>
      </c>
      <c r="K14" s="105">
        <f t="shared" si="26"/>
        <v>0.3695920242461504</v>
      </c>
      <c r="L14" s="105">
        <f t="shared" si="27"/>
        <v>0.20558329287731825</v>
      </c>
      <c r="M14" s="106">
        <f t="shared" si="28"/>
        <v>9.7919999999999998</v>
      </c>
      <c r="N14" s="107">
        <f t="shared" si="29"/>
        <v>2.7E-2</v>
      </c>
      <c r="O14" s="107">
        <f t="shared" si="30"/>
        <v>2.472</v>
      </c>
      <c r="P14" s="108">
        <f t="shared" si="31"/>
        <v>0</v>
      </c>
      <c r="Q14" s="109">
        <f t="shared" si="32"/>
        <v>60</v>
      </c>
      <c r="R14" s="110">
        <f t="shared" si="33"/>
        <v>23.706127688137428</v>
      </c>
      <c r="S14" s="82">
        <f t="shared" si="34"/>
        <v>2</v>
      </c>
      <c r="T14" s="82">
        <f t="shared" si="35"/>
        <v>184</v>
      </c>
      <c r="U14" t="s">
        <v>114</v>
      </c>
      <c r="V14" s="5" t="s">
        <v>116</v>
      </c>
      <c r="W14" t="s">
        <v>114</v>
      </c>
      <c r="X14" s="5" t="s">
        <v>116</v>
      </c>
      <c r="Y14" t="s">
        <v>175</v>
      </c>
      <c r="Z14" t="s">
        <v>165</v>
      </c>
      <c r="AA14" t="s">
        <v>48</v>
      </c>
      <c r="AB14">
        <v>527</v>
      </c>
      <c r="AC14" s="1">
        <v>7442.2389999999996</v>
      </c>
      <c r="AD14" s="1">
        <v>3378.9029999999998</v>
      </c>
      <c r="AE14" s="21">
        <v>2.2029999999999998</v>
      </c>
      <c r="AF14">
        <v>2.6</v>
      </c>
      <c r="AG14">
        <v>9.7919999999999998</v>
      </c>
      <c r="AH14">
        <v>503.61875199999997</v>
      </c>
      <c r="AI14">
        <v>3.5479240000000001</v>
      </c>
      <c r="AJ14">
        <v>186.13347400000001</v>
      </c>
      <c r="AK14">
        <v>1530</v>
      </c>
      <c r="AL14">
        <v>2</v>
      </c>
      <c r="AM14">
        <v>184</v>
      </c>
      <c r="AN14">
        <v>60</v>
      </c>
      <c r="AO14">
        <v>14.777525000000001</v>
      </c>
      <c r="AP14">
        <v>0</v>
      </c>
      <c r="AQ14">
        <v>0</v>
      </c>
      <c r="AR14">
        <v>0</v>
      </c>
      <c r="AS14">
        <v>0</v>
      </c>
      <c r="AT14">
        <v>2.7E-2</v>
      </c>
      <c r="AU14">
        <v>2.472</v>
      </c>
      <c r="AV14">
        <v>62847</v>
      </c>
      <c r="AW14">
        <v>0</v>
      </c>
      <c r="AX14" s="22">
        <v>0.52</v>
      </c>
      <c r="AY14">
        <v>0.84730769230769221</v>
      </c>
      <c r="AZ14" t="s">
        <v>66</v>
      </c>
      <c r="BA14" t="s">
        <v>166</v>
      </c>
      <c r="BB14">
        <v>2</v>
      </c>
      <c r="BC14" t="s">
        <v>311</v>
      </c>
      <c r="BD14">
        <v>10</v>
      </c>
      <c r="BE14">
        <v>103872.15799999998</v>
      </c>
      <c r="BF14">
        <v>7.1648063767000975E-2</v>
      </c>
      <c r="BG14">
        <v>6.0707955568731972E-2</v>
      </c>
      <c r="BH14">
        <v>252647.86199999996</v>
      </c>
      <c r="BI14">
        <v>2.94569640965337E-2</v>
      </c>
      <c r="BJ14">
        <v>2.4959112271024514E-2</v>
      </c>
      <c r="BK14">
        <v>1</v>
      </c>
      <c r="BL14" t="s">
        <v>66</v>
      </c>
      <c r="BM14">
        <v>0</v>
      </c>
      <c r="BN14" t="s">
        <v>266</v>
      </c>
    </row>
    <row r="15" spans="1:66">
      <c r="A15" s="83" t="str">
        <f t="shared" si="20"/>
        <v>원진운수</v>
      </c>
      <c r="B15" s="83" t="str">
        <f t="shared" si="21"/>
        <v>22</v>
      </c>
      <c r="C15" s="84" t="str">
        <f t="shared" si="22"/>
        <v>70바4330</v>
      </c>
      <c r="D15" s="72" t="str">
        <f t="shared" si="23"/>
        <v>중형</v>
      </c>
      <c r="E15" s="68" t="str">
        <f t="shared" si="16"/>
        <v>F</v>
      </c>
      <c r="F15" s="91">
        <f t="shared" si="17"/>
        <v>0.79625000000000001</v>
      </c>
      <c r="G15" s="92">
        <f t="shared" si="18"/>
        <v>2.548</v>
      </c>
      <c r="H15" s="93">
        <f t="shared" si="19"/>
        <v>3.2</v>
      </c>
      <c r="I15" s="94">
        <f t="shared" si="24"/>
        <v>3120.672</v>
      </c>
      <c r="J15" s="95">
        <f t="shared" si="25"/>
        <v>6.6810535420283356E-3</v>
      </c>
      <c r="K15" s="95">
        <f t="shared" si="26"/>
        <v>0.36891857011897294</v>
      </c>
      <c r="L15" s="95">
        <f t="shared" si="27"/>
        <v>0.16054234472575138</v>
      </c>
      <c r="M15" s="96">
        <f t="shared" si="28"/>
        <v>10.010999999999999</v>
      </c>
      <c r="N15" s="97">
        <f t="shared" si="29"/>
        <v>9.6000000000000002E-2</v>
      </c>
      <c r="O15" s="97">
        <f t="shared" si="30"/>
        <v>3.0760000000000001</v>
      </c>
      <c r="P15" s="98">
        <f t="shared" si="31"/>
        <v>0</v>
      </c>
      <c r="Q15" s="99">
        <f t="shared" si="32"/>
        <v>62</v>
      </c>
      <c r="R15" s="100">
        <f t="shared" si="33"/>
        <v>23.682511048965328</v>
      </c>
      <c r="S15" s="85">
        <f t="shared" si="34"/>
        <v>3</v>
      </c>
      <c r="T15" s="85">
        <f t="shared" si="35"/>
        <v>96</v>
      </c>
      <c r="U15" t="s">
        <v>114</v>
      </c>
      <c r="V15" s="5" t="s">
        <v>116</v>
      </c>
      <c r="W15" t="s">
        <v>114</v>
      </c>
      <c r="X15" s="5" t="s">
        <v>116</v>
      </c>
      <c r="Y15" t="s">
        <v>176</v>
      </c>
      <c r="Z15" t="s">
        <v>177</v>
      </c>
      <c r="AA15" t="s">
        <v>48</v>
      </c>
      <c r="AB15">
        <v>527</v>
      </c>
      <c r="AC15" s="1">
        <v>3120.672</v>
      </c>
      <c r="AD15" s="1">
        <v>1224.896</v>
      </c>
      <c r="AE15" s="21">
        <v>2.548</v>
      </c>
      <c r="AF15">
        <v>3.2</v>
      </c>
      <c r="AG15">
        <v>10.010999999999999</v>
      </c>
      <c r="AH15">
        <v>211.036327</v>
      </c>
      <c r="AI15">
        <v>1.409945</v>
      </c>
      <c r="AJ15">
        <v>77.855220000000003</v>
      </c>
      <c r="AK15">
        <v>501</v>
      </c>
      <c r="AL15">
        <v>3</v>
      </c>
      <c r="AM15">
        <v>96</v>
      </c>
      <c r="AN15">
        <v>62</v>
      </c>
      <c r="AO15">
        <v>14.787368000000001</v>
      </c>
      <c r="AP15">
        <v>10.8</v>
      </c>
      <c r="AQ15">
        <v>0</v>
      </c>
      <c r="AR15">
        <v>0</v>
      </c>
      <c r="AS15">
        <v>0</v>
      </c>
      <c r="AT15">
        <v>9.6000000000000002E-2</v>
      </c>
      <c r="AU15">
        <v>3.0760000000000001</v>
      </c>
      <c r="AV15">
        <v>26967</v>
      </c>
      <c r="AW15">
        <v>0</v>
      </c>
      <c r="AX15" s="22">
        <v>0.61</v>
      </c>
      <c r="AY15">
        <v>0.79625000000000001</v>
      </c>
      <c r="AZ15" t="s">
        <v>68</v>
      </c>
      <c r="BA15" t="s">
        <v>166</v>
      </c>
      <c r="BB15">
        <v>2</v>
      </c>
      <c r="BC15" t="s">
        <v>179</v>
      </c>
      <c r="BD15">
        <v>17</v>
      </c>
      <c r="BE15">
        <v>103872.15799999998</v>
      </c>
      <c r="BF15">
        <v>3.0043392378542869E-2</v>
      </c>
      <c r="BG15">
        <v>2.3922051181414761E-2</v>
      </c>
      <c r="BH15">
        <v>252647.86199999996</v>
      </c>
      <c r="BI15">
        <v>1.2351863876053701E-2</v>
      </c>
      <c r="BJ15">
        <v>9.8351716113077598E-3</v>
      </c>
      <c r="BK15">
        <v>1</v>
      </c>
      <c r="BL15" t="s">
        <v>68</v>
      </c>
      <c r="BM15">
        <v>0</v>
      </c>
      <c r="BN15" t="s">
        <v>266</v>
      </c>
    </row>
    <row r="16" spans="1:66">
      <c r="A16" s="80" t="str">
        <f t="shared" si="20"/>
        <v>원진운수</v>
      </c>
      <c r="B16" s="80" t="str">
        <f t="shared" si="21"/>
        <v>22</v>
      </c>
      <c r="C16" s="81" t="str">
        <f t="shared" si="22"/>
        <v>70바4345</v>
      </c>
      <c r="D16" s="55" t="str">
        <f t="shared" si="23"/>
        <v>대형</v>
      </c>
      <c r="E16" s="51" t="str">
        <f t="shared" si="16"/>
        <v>D</v>
      </c>
      <c r="F16" s="101">
        <f t="shared" si="17"/>
        <v>0.84269230769230763</v>
      </c>
      <c r="G16" s="102">
        <f t="shared" si="18"/>
        <v>2.1909999999999998</v>
      </c>
      <c r="H16" s="103">
        <f t="shared" si="19"/>
        <v>2.6</v>
      </c>
      <c r="I16" s="104">
        <f t="shared" si="24"/>
        <v>6729.1360000000004</v>
      </c>
      <c r="J16" s="105">
        <f t="shared" si="25"/>
        <v>5.838719445380754E-3</v>
      </c>
      <c r="K16" s="105">
        <f t="shared" si="26"/>
        <v>0.38652587267571337</v>
      </c>
      <c r="L16" s="105">
        <f t="shared" si="27"/>
        <v>0.15737533020583919</v>
      </c>
      <c r="M16" s="106">
        <f t="shared" si="28"/>
        <v>10.119999999999999</v>
      </c>
      <c r="N16" s="107">
        <f t="shared" si="29"/>
        <v>0.13400000000000001</v>
      </c>
      <c r="O16" s="107">
        <f t="shared" si="30"/>
        <v>3.2250000000000001</v>
      </c>
      <c r="P16" s="108">
        <f t="shared" si="31"/>
        <v>0</v>
      </c>
      <c r="Q16" s="109">
        <f t="shared" si="32"/>
        <v>59</v>
      </c>
      <c r="R16" s="110">
        <f t="shared" si="33"/>
        <v>24.040584029980238</v>
      </c>
      <c r="S16" s="82">
        <f t="shared" si="34"/>
        <v>9</v>
      </c>
      <c r="T16" s="82">
        <f t="shared" si="35"/>
        <v>217</v>
      </c>
      <c r="U16" t="s">
        <v>114</v>
      </c>
      <c r="V16" t="s">
        <v>116</v>
      </c>
      <c r="W16" s="4" t="s">
        <v>114</v>
      </c>
      <c r="X16" s="4" t="s">
        <v>116</v>
      </c>
      <c r="Y16" s="4" t="s">
        <v>180</v>
      </c>
      <c r="Z16" s="4" t="s">
        <v>165</v>
      </c>
      <c r="AA16" s="4" t="s">
        <v>48</v>
      </c>
      <c r="AB16" s="4">
        <v>527</v>
      </c>
      <c r="AC16" s="4">
        <v>6729.1360000000004</v>
      </c>
      <c r="AD16" s="4">
        <v>3071.6460000000002</v>
      </c>
      <c r="AE16" s="4">
        <v>2.1909999999999998</v>
      </c>
      <c r="AF16" s="4">
        <v>2.6</v>
      </c>
      <c r="AG16" s="4">
        <v>10.119999999999999</v>
      </c>
      <c r="AH16" s="4">
        <v>460.65015199999999</v>
      </c>
      <c r="AI16" s="4">
        <v>2.6896070000000001</v>
      </c>
      <c r="AJ16" s="4">
        <v>178.053202</v>
      </c>
      <c r="AK16" s="4">
        <v>1059</v>
      </c>
      <c r="AL16" s="4">
        <v>9</v>
      </c>
      <c r="AM16" s="4">
        <v>217</v>
      </c>
      <c r="AN16" s="4">
        <v>59</v>
      </c>
      <c r="AO16" s="4">
        <v>14.60791</v>
      </c>
      <c r="AP16" s="4">
        <v>0</v>
      </c>
      <c r="AQ16" s="4">
        <v>0</v>
      </c>
      <c r="AR16" s="4">
        <v>0</v>
      </c>
      <c r="AS16" s="4">
        <v>0</v>
      </c>
      <c r="AT16" s="4">
        <v>0.13400000000000001</v>
      </c>
      <c r="AU16" s="4">
        <v>3.2250000000000001</v>
      </c>
      <c r="AV16" s="4">
        <v>59564</v>
      </c>
      <c r="AW16" s="4">
        <v>0</v>
      </c>
      <c r="AX16" s="23">
        <v>0.52</v>
      </c>
      <c r="AY16">
        <v>0.84269230769230763</v>
      </c>
      <c r="AZ16" t="s">
        <v>66</v>
      </c>
      <c r="BA16" t="s">
        <v>166</v>
      </c>
      <c r="BB16">
        <v>3</v>
      </c>
      <c r="BC16" t="s">
        <v>314</v>
      </c>
      <c r="BD16">
        <v>15</v>
      </c>
      <c r="BE16">
        <v>103872.15799999998</v>
      </c>
      <c r="BF16">
        <v>6.4782865106162532E-2</v>
      </c>
      <c r="BG16">
        <v>5.4592022095231577E-2</v>
      </c>
      <c r="BH16">
        <v>252647.86199999996</v>
      </c>
      <c r="BI16">
        <v>2.6634446643368E-2</v>
      </c>
      <c r="BJ16">
        <v>2.2444643306007418E-2</v>
      </c>
      <c r="BK16">
        <v>1</v>
      </c>
      <c r="BL16" t="s">
        <v>66</v>
      </c>
      <c r="BM16">
        <v>0</v>
      </c>
      <c r="BN16" t="s">
        <v>266</v>
      </c>
    </row>
    <row r="17" spans="1:66">
      <c r="A17" s="83" t="str">
        <f t="shared" si="20"/>
        <v>원진운수</v>
      </c>
      <c r="B17" s="83" t="str">
        <f t="shared" si="21"/>
        <v>22</v>
      </c>
      <c r="C17" s="84" t="str">
        <f t="shared" si="22"/>
        <v>70바4356</v>
      </c>
      <c r="D17" s="72" t="str">
        <f t="shared" si="23"/>
        <v>대형</v>
      </c>
      <c r="E17" s="68" t="str">
        <f t="shared" si="16"/>
        <v>B</v>
      </c>
      <c r="F17" s="91">
        <f t="shared" si="17"/>
        <v>0.92499999999999993</v>
      </c>
      <c r="G17" s="92">
        <f t="shared" si="18"/>
        <v>2.4049999999999998</v>
      </c>
      <c r="H17" s="93">
        <f t="shared" si="19"/>
        <v>2.6</v>
      </c>
      <c r="I17" s="94">
        <f t="shared" si="24"/>
        <v>7341.8050000000003</v>
      </c>
      <c r="J17" s="95">
        <f t="shared" si="25"/>
        <v>7.7445560144569353E-3</v>
      </c>
      <c r="K17" s="95">
        <f t="shared" si="26"/>
        <v>0.36381451305069645</v>
      </c>
      <c r="L17" s="95">
        <f t="shared" si="27"/>
        <v>0.18210780591421319</v>
      </c>
      <c r="M17" s="96">
        <f t="shared" si="28"/>
        <v>8.2729999999999997</v>
      </c>
      <c r="N17" s="97">
        <f t="shared" si="29"/>
        <v>9.5000000000000001E-2</v>
      </c>
      <c r="O17" s="97">
        <f t="shared" si="30"/>
        <v>1.226</v>
      </c>
      <c r="P17" s="98">
        <f t="shared" si="31"/>
        <v>0</v>
      </c>
      <c r="Q17" s="99">
        <f t="shared" si="32"/>
        <v>65</v>
      </c>
      <c r="R17" s="100">
        <f t="shared" si="33"/>
        <v>23.552070653315187</v>
      </c>
      <c r="S17" s="85">
        <f t="shared" si="34"/>
        <v>7</v>
      </c>
      <c r="T17" s="85">
        <f t="shared" si="35"/>
        <v>90</v>
      </c>
      <c r="U17" t="s">
        <v>114</v>
      </c>
      <c r="V17" s="5" t="s">
        <v>116</v>
      </c>
      <c r="W17" t="s">
        <v>114</v>
      </c>
      <c r="X17" s="5" t="s">
        <v>116</v>
      </c>
      <c r="Y17" t="s">
        <v>181</v>
      </c>
      <c r="Z17" t="s">
        <v>165</v>
      </c>
      <c r="AA17" t="s">
        <v>48</v>
      </c>
      <c r="AB17">
        <v>527</v>
      </c>
      <c r="AC17" s="1">
        <v>7341.8050000000003</v>
      </c>
      <c r="AD17" s="1">
        <v>3052.2170000000001</v>
      </c>
      <c r="AE17" s="21">
        <v>2.4049999999999998</v>
      </c>
      <c r="AF17">
        <v>2.6</v>
      </c>
      <c r="AG17">
        <v>8.2729999999999997</v>
      </c>
      <c r="AH17">
        <v>496.03153400000002</v>
      </c>
      <c r="AI17">
        <v>3.8415439999999998</v>
      </c>
      <c r="AJ17">
        <v>180.463471</v>
      </c>
      <c r="AK17">
        <v>1337</v>
      </c>
      <c r="AL17">
        <v>7</v>
      </c>
      <c r="AM17">
        <v>90</v>
      </c>
      <c r="AN17">
        <v>65</v>
      </c>
      <c r="AO17">
        <v>14.801085</v>
      </c>
      <c r="AP17">
        <v>0</v>
      </c>
      <c r="AQ17">
        <v>0</v>
      </c>
      <c r="AR17">
        <v>0</v>
      </c>
      <c r="AS17">
        <v>0</v>
      </c>
      <c r="AT17">
        <v>9.5000000000000001E-2</v>
      </c>
      <c r="AU17">
        <v>1.226</v>
      </c>
      <c r="AV17">
        <v>64677</v>
      </c>
      <c r="AW17">
        <v>0</v>
      </c>
      <c r="AX17" s="22">
        <v>0.52</v>
      </c>
      <c r="AY17">
        <v>0.92499999999999993</v>
      </c>
      <c r="AZ17" t="s">
        <v>303</v>
      </c>
      <c r="BA17" t="s">
        <v>166</v>
      </c>
      <c r="BB17">
        <v>1</v>
      </c>
      <c r="BC17" t="s">
        <v>316</v>
      </c>
      <c r="BD17">
        <v>10</v>
      </c>
      <c r="BE17">
        <v>103872.15799999998</v>
      </c>
      <c r="BF17">
        <v>7.0681163666591024E-2</v>
      </c>
      <c r="BG17">
        <v>6.5380076391596695E-2</v>
      </c>
      <c r="BH17">
        <v>252647.86199999996</v>
      </c>
      <c r="BI17">
        <v>2.9059438468551146E-2</v>
      </c>
      <c r="BJ17">
        <v>2.6879980583409808E-2</v>
      </c>
      <c r="BK17">
        <v>1</v>
      </c>
      <c r="BL17" t="s">
        <v>303</v>
      </c>
      <c r="BM17">
        <v>0</v>
      </c>
      <c r="BN17" t="s">
        <v>266</v>
      </c>
    </row>
    <row r="18" spans="1:66">
      <c r="A18" s="80" t="str">
        <f t="shared" si="20"/>
        <v>원진운수</v>
      </c>
      <c r="B18" s="80" t="str">
        <f t="shared" si="21"/>
        <v>22</v>
      </c>
      <c r="C18" s="81" t="str">
        <f t="shared" si="22"/>
        <v>71바6008</v>
      </c>
      <c r="D18" s="55" t="str">
        <f t="shared" si="23"/>
        <v>대형</v>
      </c>
      <c r="E18" s="51" t="str">
        <f t="shared" si="16"/>
        <v>C</v>
      </c>
      <c r="F18" s="101">
        <f t="shared" si="17"/>
        <v>0.89319999999999999</v>
      </c>
      <c r="G18" s="102">
        <f t="shared" si="18"/>
        <v>2.2330000000000001</v>
      </c>
      <c r="H18" s="103">
        <f t="shared" si="19"/>
        <v>2.5</v>
      </c>
      <c r="I18" s="104">
        <f t="shared" si="24"/>
        <v>7884.866</v>
      </c>
      <c r="J18" s="105">
        <f t="shared" si="25"/>
        <v>6.8195701670946494E-3</v>
      </c>
      <c r="K18" s="105">
        <f t="shared" si="26"/>
        <v>0.36564818160180479</v>
      </c>
      <c r="L18" s="105">
        <f t="shared" si="27"/>
        <v>0.10919652914837107</v>
      </c>
      <c r="M18" s="106">
        <f t="shared" si="28"/>
        <v>9.1620000000000008</v>
      </c>
      <c r="N18" s="107">
        <f t="shared" si="29"/>
        <v>5.0999999999999997E-2</v>
      </c>
      <c r="O18" s="107">
        <f t="shared" si="30"/>
        <v>2.5870000000000002</v>
      </c>
      <c r="P18" s="108">
        <f t="shared" si="31"/>
        <v>0</v>
      </c>
      <c r="Q18" s="109">
        <f t="shared" si="32"/>
        <v>59</v>
      </c>
      <c r="R18" s="110">
        <f t="shared" si="33"/>
        <v>23.593559456234164</v>
      </c>
      <c r="S18" s="82">
        <f t="shared" si="34"/>
        <v>4</v>
      </c>
      <c r="T18" s="82">
        <f t="shared" si="35"/>
        <v>204</v>
      </c>
      <c r="U18" t="s">
        <v>114</v>
      </c>
      <c r="V18" s="5" t="s">
        <v>116</v>
      </c>
      <c r="W18" t="s">
        <v>114</v>
      </c>
      <c r="X18" s="5" t="s">
        <v>116</v>
      </c>
      <c r="Y18" t="s">
        <v>183</v>
      </c>
      <c r="Z18" t="s">
        <v>165</v>
      </c>
      <c r="AA18" t="s">
        <v>48</v>
      </c>
      <c r="AB18">
        <v>527</v>
      </c>
      <c r="AC18" s="1">
        <v>7884.866</v>
      </c>
      <c r="AD18" s="1">
        <v>3530.424</v>
      </c>
      <c r="AE18" s="21">
        <v>2.2330000000000001</v>
      </c>
      <c r="AF18">
        <v>2.5</v>
      </c>
      <c r="AG18">
        <v>9.1620000000000008</v>
      </c>
      <c r="AH18">
        <v>532.55541200000005</v>
      </c>
      <c r="AI18">
        <v>3.631799</v>
      </c>
      <c r="AJ18">
        <v>194.72791799999999</v>
      </c>
      <c r="AK18">
        <v>861</v>
      </c>
      <c r="AL18">
        <v>4</v>
      </c>
      <c r="AM18">
        <v>204</v>
      </c>
      <c r="AN18">
        <v>59</v>
      </c>
      <c r="AO18">
        <v>14.805719</v>
      </c>
      <c r="AP18">
        <v>0</v>
      </c>
      <c r="AQ18">
        <v>0</v>
      </c>
      <c r="AR18">
        <v>0</v>
      </c>
      <c r="AS18">
        <v>0</v>
      </c>
      <c r="AT18">
        <v>5.0999999999999997E-2</v>
      </c>
      <c r="AU18">
        <v>2.5870000000000002</v>
      </c>
      <c r="AV18">
        <v>67031</v>
      </c>
      <c r="AW18">
        <v>0</v>
      </c>
      <c r="AX18" s="22">
        <v>0.51</v>
      </c>
      <c r="AY18">
        <v>0.89319999999999999</v>
      </c>
      <c r="AZ18" t="s">
        <v>67</v>
      </c>
      <c r="BA18" t="s">
        <v>166</v>
      </c>
      <c r="BB18">
        <v>1</v>
      </c>
      <c r="BC18" t="s">
        <v>305</v>
      </c>
      <c r="BD18">
        <v>16</v>
      </c>
      <c r="BE18">
        <v>103872.15799999998</v>
      </c>
      <c r="BF18">
        <v>7.5909330775625186E-2</v>
      </c>
      <c r="BG18">
        <v>6.780221424878842E-2</v>
      </c>
      <c r="BH18">
        <v>252647.86199999996</v>
      </c>
      <c r="BI18">
        <v>3.1208916384972224E-2</v>
      </c>
      <c r="BJ18">
        <v>2.787580411505719E-2</v>
      </c>
      <c r="BK18">
        <v>1</v>
      </c>
      <c r="BL18" t="s">
        <v>303</v>
      </c>
      <c r="BM18">
        <v>-1</v>
      </c>
      <c r="BN18" t="s">
        <v>363</v>
      </c>
    </row>
    <row r="19" spans="1:66">
      <c r="A19" s="83" t="str">
        <f t="shared" si="20"/>
        <v>원진운수</v>
      </c>
      <c r="B19" s="83" t="str">
        <f t="shared" si="21"/>
        <v>22</v>
      </c>
      <c r="C19" s="84" t="str">
        <f t="shared" si="22"/>
        <v>72바1436</v>
      </c>
      <c r="D19" s="72" t="str">
        <f t="shared" si="23"/>
        <v>대형</v>
      </c>
      <c r="E19" s="68" t="str">
        <f t="shared" si="16"/>
        <v>F</v>
      </c>
      <c r="F19" s="91">
        <f t="shared" si="17"/>
        <v>0.79730769230769227</v>
      </c>
      <c r="G19" s="92">
        <f t="shared" si="18"/>
        <v>2.073</v>
      </c>
      <c r="H19" s="93">
        <f t="shared" si="19"/>
        <v>2.6</v>
      </c>
      <c r="I19" s="94">
        <f t="shared" si="24"/>
        <v>7305.6009999999997</v>
      </c>
      <c r="J19" s="95">
        <f t="shared" si="25"/>
        <v>8.125069583125543E-3</v>
      </c>
      <c r="K19" s="95">
        <f t="shared" si="26"/>
        <v>0.37774916584838408</v>
      </c>
      <c r="L19" s="95">
        <f t="shared" si="27"/>
        <v>0.2385840672108975</v>
      </c>
      <c r="M19" s="96">
        <f t="shared" si="28"/>
        <v>9.7629999999999999</v>
      </c>
      <c r="N19" s="97">
        <f t="shared" si="29"/>
        <v>5.5E-2</v>
      </c>
      <c r="O19" s="97">
        <f t="shared" si="30"/>
        <v>1.5880000000000001</v>
      </c>
      <c r="P19" s="98">
        <f t="shared" si="31"/>
        <v>0</v>
      </c>
      <c r="Q19" s="99">
        <f t="shared" si="32"/>
        <v>59</v>
      </c>
      <c r="R19" s="100">
        <f t="shared" si="33"/>
        <v>24.131081751595627</v>
      </c>
      <c r="S19" s="85">
        <f t="shared" si="34"/>
        <v>4</v>
      </c>
      <c r="T19" s="85">
        <f t="shared" si="35"/>
        <v>116</v>
      </c>
      <c r="U19" t="s">
        <v>114</v>
      </c>
      <c r="V19" t="s">
        <v>116</v>
      </c>
      <c r="W19" s="4" t="s">
        <v>114</v>
      </c>
      <c r="X19" s="4" t="s">
        <v>116</v>
      </c>
      <c r="Y19" s="4" t="s">
        <v>184</v>
      </c>
      <c r="Z19" s="4" t="s">
        <v>165</v>
      </c>
      <c r="AA19" s="4" t="s">
        <v>48</v>
      </c>
      <c r="AB19" s="4">
        <v>527</v>
      </c>
      <c r="AC19" s="4">
        <v>7305.6009999999997</v>
      </c>
      <c r="AD19" s="4">
        <v>3524.5610000000001</v>
      </c>
      <c r="AE19" s="4">
        <v>2.073</v>
      </c>
      <c r="AF19" s="4">
        <v>2.6</v>
      </c>
      <c r="AG19" s="4">
        <v>9.7629999999999999</v>
      </c>
      <c r="AH19" s="4">
        <v>492.97153200000002</v>
      </c>
      <c r="AI19" s="4">
        <v>4.0054280000000002</v>
      </c>
      <c r="AJ19" s="4">
        <v>186.219585</v>
      </c>
      <c r="AK19" s="4">
        <v>1743</v>
      </c>
      <c r="AL19" s="4">
        <v>4</v>
      </c>
      <c r="AM19" s="4">
        <v>116</v>
      </c>
      <c r="AN19" s="4">
        <v>59</v>
      </c>
      <c r="AO19" s="4">
        <v>14.819519</v>
      </c>
      <c r="AP19" s="4">
        <v>0</v>
      </c>
      <c r="AQ19" s="4">
        <v>0</v>
      </c>
      <c r="AR19" s="4">
        <v>1</v>
      </c>
      <c r="AS19" s="4">
        <v>644</v>
      </c>
      <c r="AT19" s="4">
        <v>5.5E-2</v>
      </c>
      <c r="AU19" s="4">
        <v>1.5880000000000001</v>
      </c>
      <c r="AV19" s="4">
        <v>64155</v>
      </c>
      <c r="AW19" s="4">
        <v>0</v>
      </c>
      <c r="AX19" s="23">
        <v>0.48</v>
      </c>
      <c r="AY19">
        <v>0.79730769230769227</v>
      </c>
      <c r="AZ19" t="s">
        <v>68</v>
      </c>
      <c r="BA19" t="s">
        <v>166</v>
      </c>
      <c r="BB19">
        <v>1</v>
      </c>
      <c r="BC19" t="s">
        <v>182</v>
      </c>
      <c r="BD19">
        <v>9</v>
      </c>
      <c r="BE19">
        <v>103872.15799999998</v>
      </c>
      <c r="BF19">
        <v>7.0332619834469992E-2</v>
      </c>
      <c r="BG19">
        <v>5.6076738814175492E-2</v>
      </c>
      <c r="BH19">
        <v>252647.86199999996</v>
      </c>
      <c r="BI19">
        <v>2.8916140204661621E-2</v>
      </c>
      <c r="BJ19">
        <v>2.3055061017024439E-2</v>
      </c>
      <c r="BK19">
        <v>1</v>
      </c>
      <c r="BL19" t="s">
        <v>66</v>
      </c>
      <c r="BM19">
        <v>-1</v>
      </c>
      <c r="BN19" t="s">
        <v>363</v>
      </c>
    </row>
    <row r="20" spans="1:66">
      <c r="A20" s="80" t="str">
        <f t="shared" si="20"/>
        <v>원진운수</v>
      </c>
      <c r="B20" s="80" t="str">
        <f t="shared" si="21"/>
        <v>320</v>
      </c>
      <c r="C20" s="81" t="str">
        <f t="shared" si="22"/>
        <v>70바3613</v>
      </c>
      <c r="D20" s="55" t="str">
        <f t="shared" si="23"/>
        <v>대형</v>
      </c>
      <c r="E20" s="51" t="str">
        <f t="shared" si="16"/>
        <v>B</v>
      </c>
      <c r="F20" s="101">
        <f t="shared" si="17"/>
        <v>0.90200000000000002</v>
      </c>
      <c r="G20" s="102">
        <f t="shared" si="18"/>
        <v>2.706</v>
      </c>
      <c r="H20" s="103">
        <f t="shared" si="19"/>
        <v>3</v>
      </c>
      <c r="I20" s="104">
        <f t="shared" si="24"/>
        <v>14474.998</v>
      </c>
      <c r="J20" s="105">
        <f t="shared" si="25"/>
        <v>6.3601452341894389E-3</v>
      </c>
      <c r="K20" s="105">
        <f t="shared" si="26"/>
        <v>0.25159873160519741</v>
      </c>
      <c r="L20" s="105">
        <f t="shared" si="27"/>
        <v>0.16366150793250542</v>
      </c>
      <c r="M20" s="106">
        <f t="shared" si="28"/>
        <v>16.097000000000001</v>
      </c>
      <c r="N20" s="107">
        <f t="shared" si="29"/>
        <v>3.5000000000000003E-2</v>
      </c>
      <c r="O20" s="107">
        <f t="shared" si="30"/>
        <v>2.0659999999999998</v>
      </c>
      <c r="P20" s="108">
        <f t="shared" si="31"/>
        <v>1414.9166666666667</v>
      </c>
      <c r="Q20" s="109">
        <f t="shared" si="32"/>
        <v>105</v>
      </c>
      <c r="R20" s="110">
        <f t="shared" si="33"/>
        <v>41.662676811207987</v>
      </c>
      <c r="S20" s="82">
        <f t="shared" si="34"/>
        <v>5</v>
      </c>
      <c r="T20" s="82">
        <f t="shared" si="35"/>
        <v>299</v>
      </c>
      <c r="U20" t="s">
        <v>114</v>
      </c>
      <c r="V20" s="5" t="s">
        <v>115</v>
      </c>
      <c r="W20" t="s">
        <v>114</v>
      </c>
      <c r="X20" s="5" t="s">
        <v>115</v>
      </c>
      <c r="Y20" t="s">
        <v>185</v>
      </c>
      <c r="Z20" t="s">
        <v>165</v>
      </c>
      <c r="AA20" t="s">
        <v>48</v>
      </c>
      <c r="AB20">
        <v>527</v>
      </c>
      <c r="AC20" s="1">
        <v>14474.998</v>
      </c>
      <c r="AD20" s="1">
        <v>5350.0959999999995</v>
      </c>
      <c r="AE20" s="21">
        <v>2.706</v>
      </c>
      <c r="AF20">
        <v>3</v>
      </c>
      <c r="AG20">
        <v>16.097000000000001</v>
      </c>
      <c r="AH20">
        <v>468.21289300000001</v>
      </c>
      <c r="AI20">
        <v>2.9779019999999998</v>
      </c>
      <c r="AJ20">
        <v>117.80177</v>
      </c>
      <c r="AK20">
        <v>2369</v>
      </c>
      <c r="AL20">
        <v>5</v>
      </c>
      <c r="AM20">
        <v>299</v>
      </c>
      <c r="AN20">
        <v>105</v>
      </c>
      <c r="AO20">
        <v>30.915419</v>
      </c>
      <c r="AP20">
        <v>114857.4</v>
      </c>
      <c r="AQ20">
        <v>84895</v>
      </c>
      <c r="AR20">
        <v>0</v>
      </c>
      <c r="AS20">
        <v>0</v>
      </c>
      <c r="AT20">
        <v>3.5000000000000003E-2</v>
      </c>
      <c r="AU20">
        <v>2.0659999999999998</v>
      </c>
      <c r="AV20">
        <v>140629</v>
      </c>
      <c r="AW20">
        <v>0</v>
      </c>
      <c r="AX20" s="22">
        <v>0.5</v>
      </c>
      <c r="AY20">
        <v>0.90200000000000002</v>
      </c>
      <c r="AZ20" t="s">
        <v>303</v>
      </c>
      <c r="BA20" t="s">
        <v>270</v>
      </c>
      <c r="BB20">
        <v>1</v>
      </c>
      <c r="BC20" t="s">
        <v>360</v>
      </c>
      <c r="BD20">
        <v>6</v>
      </c>
      <c r="BE20">
        <v>52076.455999999998</v>
      </c>
      <c r="BF20">
        <v>0.27795666433215038</v>
      </c>
      <c r="BG20">
        <v>0.25071691122759965</v>
      </c>
      <c r="BH20">
        <v>252647.86199999996</v>
      </c>
      <c r="BI20">
        <v>5.7293174323398796E-2</v>
      </c>
      <c r="BJ20">
        <v>5.1678443239705718E-2</v>
      </c>
      <c r="BK20">
        <v>1</v>
      </c>
      <c r="BL20" t="s">
        <v>67</v>
      </c>
      <c r="BM20">
        <v>1</v>
      </c>
      <c r="BN20" t="s">
        <v>304</v>
      </c>
    </row>
    <row r="21" spans="1:66">
      <c r="A21" s="83" t="str">
        <f t="shared" si="20"/>
        <v>원진운수</v>
      </c>
      <c r="B21" s="83" t="str">
        <f t="shared" si="21"/>
        <v>320</v>
      </c>
      <c r="C21" s="84" t="str">
        <f t="shared" si="22"/>
        <v>70바4343</v>
      </c>
      <c r="D21" s="72" t="str">
        <f t="shared" si="23"/>
        <v>대형</v>
      </c>
      <c r="E21" s="68" t="str">
        <f t="shared" si="16"/>
        <v>D</v>
      </c>
      <c r="F21" s="91">
        <f t="shared" si="17"/>
        <v>0.83266666666666678</v>
      </c>
      <c r="G21" s="92">
        <f t="shared" si="18"/>
        <v>2.4980000000000002</v>
      </c>
      <c r="H21" s="93">
        <f t="shared" si="19"/>
        <v>3</v>
      </c>
      <c r="I21" s="94">
        <f t="shared" si="24"/>
        <v>11799.941999999999</v>
      </c>
      <c r="J21" s="95">
        <f t="shared" si="25"/>
        <v>6.524082542315986E-3</v>
      </c>
      <c r="K21" s="95">
        <f t="shared" si="26"/>
        <v>0.26081271686597929</v>
      </c>
      <c r="L21" s="95">
        <f t="shared" si="27"/>
        <v>8.9237726761707825E-2</v>
      </c>
      <c r="M21" s="96">
        <f t="shared" si="28"/>
        <v>18.161999999999999</v>
      </c>
      <c r="N21" s="97">
        <f t="shared" si="29"/>
        <v>0.46600000000000003</v>
      </c>
      <c r="O21" s="97">
        <f t="shared" si="30"/>
        <v>1.89</v>
      </c>
      <c r="P21" s="98">
        <f t="shared" si="31"/>
        <v>1054.5816666666667</v>
      </c>
      <c r="Q21" s="99">
        <f t="shared" si="32"/>
        <v>110</v>
      </c>
      <c r="R21" s="100">
        <f t="shared" si="33"/>
        <v>41.897023165301079</v>
      </c>
      <c r="S21" s="85">
        <f t="shared" si="34"/>
        <v>55</v>
      </c>
      <c r="T21" s="85">
        <f t="shared" si="35"/>
        <v>223</v>
      </c>
      <c r="U21" t="s">
        <v>114</v>
      </c>
      <c r="V21" s="5" t="s">
        <v>115</v>
      </c>
      <c r="W21" t="s">
        <v>114</v>
      </c>
      <c r="X21" s="5" t="s">
        <v>115</v>
      </c>
      <c r="Y21" t="s">
        <v>186</v>
      </c>
      <c r="Z21" t="s">
        <v>165</v>
      </c>
      <c r="AA21" t="s">
        <v>48</v>
      </c>
      <c r="AB21">
        <v>527</v>
      </c>
      <c r="AC21" s="1">
        <v>11799.941999999999</v>
      </c>
      <c r="AD21" s="1">
        <v>4724.4269999999997</v>
      </c>
      <c r="AE21" s="21">
        <v>2.4980000000000002</v>
      </c>
      <c r="AF21">
        <v>3</v>
      </c>
      <c r="AG21">
        <v>18.161999999999999</v>
      </c>
      <c r="AH21">
        <v>384.40791999999999</v>
      </c>
      <c r="AI21">
        <v>2.5079090000000002</v>
      </c>
      <c r="AJ21">
        <v>100.25847400000001</v>
      </c>
      <c r="AK21">
        <v>1053</v>
      </c>
      <c r="AL21">
        <v>55</v>
      </c>
      <c r="AM21">
        <v>223</v>
      </c>
      <c r="AN21">
        <v>110</v>
      </c>
      <c r="AO21">
        <v>30.696407000000001</v>
      </c>
      <c r="AP21">
        <v>79672.100000000006</v>
      </c>
      <c r="AQ21">
        <v>63274.9</v>
      </c>
      <c r="AR21">
        <v>0</v>
      </c>
      <c r="AS21">
        <v>0</v>
      </c>
      <c r="AT21">
        <v>0.46600000000000003</v>
      </c>
      <c r="AU21">
        <v>1.89</v>
      </c>
      <c r="AV21">
        <v>112756</v>
      </c>
      <c r="AW21">
        <v>0</v>
      </c>
      <c r="AX21" s="22">
        <v>0.5</v>
      </c>
      <c r="AY21">
        <v>0.83266666666666678</v>
      </c>
      <c r="AZ21" t="s">
        <v>66</v>
      </c>
      <c r="BA21" t="s">
        <v>270</v>
      </c>
      <c r="BB21">
        <v>2</v>
      </c>
      <c r="BC21" t="s">
        <v>272</v>
      </c>
      <c r="BD21">
        <v>5</v>
      </c>
      <c r="BE21">
        <v>52076.455999999998</v>
      </c>
      <c r="BF21">
        <v>0.22658880627360661</v>
      </c>
      <c r="BG21">
        <v>0.18867294602382312</v>
      </c>
      <c r="BH21">
        <v>252647.86199999996</v>
      </c>
      <c r="BI21">
        <v>4.6705093431584237E-2</v>
      </c>
      <c r="BJ21">
        <v>3.8889774464032481E-2</v>
      </c>
      <c r="BK21">
        <v>1</v>
      </c>
      <c r="BL21" t="s">
        <v>66</v>
      </c>
      <c r="BM21">
        <v>0</v>
      </c>
      <c r="BN21" t="s">
        <v>266</v>
      </c>
    </row>
    <row r="22" spans="1:66">
      <c r="A22" s="80" t="str">
        <f t="shared" si="20"/>
        <v>원진운수</v>
      </c>
      <c r="B22" s="80" t="str">
        <f t="shared" si="21"/>
        <v>320</v>
      </c>
      <c r="C22" s="81" t="str">
        <f t="shared" si="22"/>
        <v>70바4344</v>
      </c>
      <c r="D22" s="55" t="str">
        <f t="shared" si="23"/>
        <v>대형</v>
      </c>
      <c r="E22" s="51" t="str">
        <f t="shared" si="16"/>
        <v>C</v>
      </c>
      <c r="F22" s="101">
        <f t="shared" si="17"/>
        <v>0.8823333333333333</v>
      </c>
      <c r="G22" s="102">
        <f t="shared" si="18"/>
        <v>2.6469999999999998</v>
      </c>
      <c r="H22" s="103">
        <f t="shared" si="19"/>
        <v>3</v>
      </c>
      <c r="I22" s="104">
        <f t="shared" si="24"/>
        <v>12015.938</v>
      </c>
      <c r="J22" s="105">
        <f t="shared" si="25"/>
        <v>7.8377848156755952E-3</v>
      </c>
      <c r="K22" s="105">
        <f t="shared" si="26"/>
        <v>0.25617999069158415</v>
      </c>
      <c r="L22" s="105">
        <f t="shared" si="27"/>
        <v>0.12242073818956123</v>
      </c>
      <c r="M22" s="106">
        <f t="shared" si="28"/>
        <v>17.082999999999998</v>
      </c>
      <c r="N22" s="107">
        <f t="shared" si="29"/>
        <v>4.2000000000000003E-2</v>
      </c>
      <c r="O22" s="107">
        <f t="shared" si="30"/>
        <v>5.7510000000000003</v>
      </c>
      <c r="P22" s="108">
        <f t="shared" si="31"/>
        <v>687.22666666666669</v>
      </c>
      <c r="Q22" s="109">
        <f t="shared" si="32"/>
        <v>107</v>
      </c>
      <c r="R22" s="110">
        <f t="shared" si="33"/>
        <v>42.495160350599896</v>
      </c>
      <c r="S22" s="82">
        <f t="shared" si="34"/>
        <v>5</v>
      </c>
      <c r="T22" s="82">
        <f t="shared" si="35"/>
        <v>691</v>
      </c>
      <c r="U22" t="s">
        <v>114</v>
      </c>
      <c r="V22" t="s">
        <v>115</v>
      </c>
      <c r="W22" s="4" t="s">
        <v>114</v>
      </c>
      <c r="X22" s="4" t="s">
        <v>115</v>
      </c>
      <c r="Y22" s="4" t="s">
        <v>187</v>
      </c>
      <c r="Z22" s="4" t="s">
        <v>165</v>
      </c>
      <c r="AA22" s="4" t="s">
        <v>48</v>
      </c>
      <c r="AB22" s="4">
        <v>527</v>
      </c>
      <c r="AC22" s="4">
        <v>12015.938</v>
      </c>
      <c r="AD22" s="4">
        <v>4539.7929999999997</v>
      </c>
      <c r="AE22" s="4">
        <v>2.6469999999999998</v>
      </c>
      <c r="AF22" s="4">
        <v>3</v>
      </c>
      <c r="AG22" s="4">
        <v>17.082999999999998</v>
      </c>
      <c r="AH22" s="4">
        <v>384.19426800000002</v>
      </c>
      <c r="AI22" s="4">
        <v>3.0112320000000001</v>
      </c>
      <c r="AJ22" s="4">
        <v>98.422883999999996</v>
      </c>
      <c r="AK22" s="4">
        <v>1471</v>
      </c>
      <c r="AL22" s="4">
        <v>5</v>
      </c>
      <c r="AM22" s="4">
        <v>691</v>
      </c>
      <c r="AN22" s="4">
        <v>107</v>
      </c>
      <c r="AO22" s="4">
        <v>31.275682</v>
      </c>
      <c r="AP22" s="4">
        <v>69984.399999999994</v>
      </c>
      <c r="AQ22" s="4">
        <v>41233.599999999999</v>
      </c>
      <c r="AR22" s="4">
        <v>1</v>
      </c>
      <c r="AS22" s="4">
        <v>13</v>
      </c>
      <c r="AT22" s="4">
        <v>4.2000000000000003E-2</v>
      </c>
      <c r="AU22" s="4">
        <v>5.7510000000000003</v>
      </c>
      <c r="AV22" s="4">
        <v>115509</v>
      </c>
      <c r="AW22" s="4">
        <v>0</v>
      </c>
      <c r="AX22" s="23">
        <v>0.5</v>
      </c>
      <c r="AY22">
        <v>0.8823333333333333</v>
      </c>
      <c r="AZ22" t="s">
        <v>67</v>
      </c>
      <c r="BA22" t="s">
        <v>270</v>
      </c>
      <c r="BB22">
        <v>1</v>
      </c>
      <c r="BC22" t="s">
        <v>317</v>
      </c>
      <c r="BD22">
        <v>8</v>
      </c>
      <c r="BE22">
        <v>52076.455999999998</v>
      </c>
      <c r="BF22">
        <v>0.23073647715197826</v>
      </c>
      <c r="BG22">
        <v>0.20358648500709547</v>
      </c>
      <c r="BH22">
        <v>252647.86199999996</v>
      </c>
      <c r="BI22">
        <v>4.7560022494866794E-2</v>
      </c>
      <c r="BJ22">
        <v>4.1963793181304131E-2</v>
      </c>
      <c r="BK22">
        <v>1</v>
      </c>
      <c r="BL22" t="s">
        <v>67</v>
      </c>
      <c r="BM22">
        <v>0</v>
      </c>
      <c r="BN22" t="s">
        <v>266</v>
      </c>
    </row>
    <row r="23" spans="1:66">
      <c r="A23" s="83" t="str">
        <f t="shared" si="20"/>
        <v>원진운수</v>
      </c>
      <c r="B23" s="83" t="str">
        <f t="shared" si="21"/>
        <v>320</v>
      </c>
      <c r="C23" s="84" t="str">
        <f t="shared" si="22"/>
        <v>73아1448</v>
      </c>
      <c r="D23" s="72" t="str">
        <f t="shared" si="23"/>
        <v>대형</v>
      </c>
      <c r="E23" s="68" t="str">
        <f t="shared" si="16"/>
        <v>D</v>
      </c>
      <c r="F23" s="91">
        <f t="shared" si="17"/>
        <v>0.83700000000000008</v>
      </c>
      <c r="G23" s="92">
        <f t="shared" si="18"/>
        <v>2.5110000000000001</v>
      </c>
      <c r="H23" s="93">
        <f t="shared" si="19"/>
        <v>3</v>
      </c>
      <c r="I23" s="94">
        <f t="shared" si="24"/>
        <v>13785.578</v>
      </c>
      <c r="J23" s="95">
        <f t="shared" si="25"/>
        <v>8.4329099162142665E-3</v>
      </c>
      <c r="K23" s="95">
        <f t="shared" si="26"/>
        <v>0.27072169868639201</v>
      </c>
      <c r="L23" s="95">
        <f t="shared" si="27"/>
        <v>0.20586732018055393</v>
      </c>
      <c r="M23" s="96">
        <f t="shared" si="28"/>
        <v>19.152000000000001</v>
      </c>
      <c r="N23" s="97">
        <f t="shared" si="29"/>
        <v>2.1999999999999999E-2</v>
      </c>
      <c r="O23" s="97">
        <f t="shared" si="30"/>
        <v>4.157</v>
      </c>
      <c r="P23" s="98">
        <f t="shared" si="31"/>
        <v>1191.9449999999999</v>
      </c>
      <c r="Q23" s="99">
        <f t="shared" si="32"/>
        <v>104</v>
      </c>
      <c r="R23" s="100">
        <f t="shared" si="33"/>
        <v>43.769930835042175</v>
      </c>
      <c r="S23" s="85">
        <f t="shared" si="34"/>
        <v>3</v>
      </c>
      <c r="T23" s="85">
        <f t="shared" si="35"/>
        <v>573</v>
      </c>
      <c r="U23" t="s">
        <v>114</v>
      </c>
      <c r="V23" s="5" t="s">
        <v>115</v>
      </c>
      <c r="W23" t="s">
        <v>114</v>
      </c>
      <c r="X23" s="5" t="s">
        <v>115</v>
      </c>
      <c r="Y23" t="s">
        <v>188</v>
      </c>
      <c r="Z23" t="s">
        <v>165</v>
      </c>
      <c r="AA23" t="s">
        <v>48</v>
      </c>
      <c r="AB23">
        <v>527</v>
      </c>
      <c r="AC23" s="1">
        <v>13785.578</v>
      </c>
      <c r="AD23" s="1">
        <v>5491.1220000000003</v>
      </c>
      <c r="AE23" s="21">
        <v>2.5110000000000001</v>
      </c>
      <c r="AF23">
        <v>3</v>
      </c>
      <c r="AG23">
        <v>19.152000000000001</v>
      </c>
      <c r="AH23">
        <v>436.92509899999999</v>
      </c>
      <c r="AI23">
        <v>3.6845500000000002</v>
      </c>
      <c r="AJ23">
        <v>118.285105</v>
      </c>
      <c r="AK23">
        <v>2838</v>
      </c>
      <c r="AL23">
        <v>3</v>
      </c>
      <c r="AM23">
        <v>573</v>
      </c>
      <c r="AN23">
        <v>104</v>
      </c>
      <c r="AO23">
        <v>31.551352000000001</v>
      </c>
      <c r="AP23">
        <v>93722</v>
      </c>
      <c r="AQ23">
        <v>71516.7</v>
      </c>
      <c r="AR23">
        <v>0</v>
      </c>
      <c r="AS23">
        <v>0</v>
      </c>
      <c r="AT23">
        <v>2.1999999999999999E-2</v>
      </c>
      <c r="AU23">
        <v>4.157</v>
      </c>
      <c r="AV23">
        <v>132486</v>
      </c>
      <c r="AW23">
        <v>0</v>
      </c>
      <c r="AX23" s="22">
        <v>0.5</v>
      </c>
      <c r="AY23">
        <v>0.83700000000000008</v>
      </c>
      <c r="AZ23" t="s">
        <v>66</v>
      </c>
      <c r="BA23" t="s">
        <v>270</v>
      </c>
      <c r="BB23">
        <v>1</v>
      </c>
      <c r="BC23" t="s">
        <v>271</v>
      </c>
      <c r="BD23">
        <v>6</v>
      </c>
      <c r="BE23">
        <v>52076.455999999998</v>
      </c>
      <c r="BF23">
        <v>0.26471805224226475</v>
      </c>
      <c r="BG23">
        <v>0.22156900972677562</v>
      </c>
      <c r="BH23">
        <v>252647.86199999996</v>
      </c>
      <c r="BI23">
        <v>5.4564396036725624E-2</v>
      </c>
      <c r="BJ23">
        <v>4.5670399482739349E-2</v>
      </c>
      <c r="BK23">
        <v>1</v>
      </c>
      <c r="BL23" t="s">
        <v>66</v>
      </c>
      <c r="BM23">
        <v>0</v>
      </c>
      <c r="BN23" t="s">
        <v>266</v>
      </c>
    </row>
    <row r="24" spans="1:66">
      <c r="A24" s="80" t="str">
        <f t="shared" si="20"/>
        <v>원진운수</v>
      </c>
      <c r="B24" s="80" t="str">
        <f t="shared" si="21"/>
        <v>6</v>
      </c>
      <c r="C24" s="81" t="str">
        <f t="shared" si="22"/>
        <v>70바3609</v>
      </c>
      <c r="D24" s="55" t="str">
        <f t="shared" si="23"/>
        <v>대형</v>
      </c>
      <c r="E24" s="51" t="str">
        <f t="shared" si="16"/>
        <v>F</v>
      </c>
      <c r="F24" s="101">
        <f t="shared" si="17"/>
        <v>0.77766666666666673</v>
      </c>
      <c r="G24" s="102">
        <f t="shared" si="18"/>
        <v>2.3330000000000002</v>
      </c>
      <c r="H24" s="103">
        <f t="shared" si="19"/>
        <v>3</v>
      </c>
      <c r="I24" s="104">
        <f t="shared" si="24"/>
        <v>6989.4930000000004</v>
      </c>
      <c r="J24" s="105">
        <f t="shared" si="25"/>
        <v>6.1991749780938984E-3</v>
      </c>
      <c r="K24" s="105">
        <f t="shared" si="26"/>
        <v>0.3694496227934127</v>
      </c>
      <c r="L24" s="105">
        <f t="shared" si="27"/>
        <v>0.17855372342457457</v>
      </c>
      <c r="M24" s="106">
        <f t="shared" si="28"/>
        <v>9.9380000000000006</v>
      </c>
      <c r="N24" s="107">
        <f t="shared" si="29"/>
        <v>2.9000000000000001E-2</v>
      </c>
      <c r="O24" s="107">
        <f t="shared" si="30"/>
        <v>5.2359999999999998</v>
      </c>
      <c r="P24" s="108">
        <f t="shared" si="31"/>
        <v>0</v>
      </c>
      <c r="Q24" s="109">
        <f t="shared" si="32"/>
        <v>60</v>
      </c>
      <c r="R24" s="110">
        <f t="shared" si="33"/>
        <v>25.328727311406048</v>
      </c>
      <c r="S24" s="82">
        <f t="shared" si="34"/>
        <v>2</v>
      </c>
      <c r="T24" s="82">
        <f t="shared" si="35"/>
        <v>366</v>
      </c>
      <c r="U24" t="s">
        <v>114</v>
      </c>
      <c r="V24" s="5" t="s">
        <v>117</v>
      </c>
      <c r="W24" t="s">
        <v>114</v>
      </c>
      <c r="X24" s="5" t="s">
        <v>117</v>
      </c>
      <c r="Y24" t="s">
        <v>189</v>
      </c>
      <c r="Z24" t="s">
        <v>165</v>
      </c>
      <c r="AA24" t="s">
        <v>48</v>
      </c>
      <c r="AB24">
        <v>527</v>
      </c>
      <c r="AC24" s="1">
        <v>6989.4930000000004</v>
      </c>
      <c r="AD24" s="1">
        <v>2996.0309999999999</v>
      </c>
      <c r="AE24" s="21">
        <v>2.3330000000000002</v>
      </c>
      <c r="AF24">
        <v>3</v>
      </c>
      <c r="AG24">
        <v>9.9380000000000006</v>
      </c>
      <c r="AH24">
        <v>441.980749</v>
      </c>
      <c r="AI24">
        <v>2.739916</v>
      </c>
      <c r="AJ24">
        <v>163.28962100000001</v>
      </c>
      <c r="AK24">
        <v>1248</v>
      </c>
      <c r="AL24">
        <v>2</v>
      </c>
      <c r="AM24">
        <v>366</v>
      </c>
      <c r="AN24">
        <v>60</v>
      </c>
      <c r="AO24">
        <v>15.814021</v>
      </c>
      <c r="AP24">
        <v>0</v>
      </c>
      <c r="AQ24">
        <v>0</v>
      </c>
      <c r="AR24">
        <v>0</v>
      </c>
      <c r="AS24">
        <v>0</v>
      </c>
      <c r="AT24">
        <v>2.9000000000000001E-2</v>
      </c>
      <c r="AU24">
        <v>5.2359999999999998</v>
      </c>
      <c r="AV24">
        <v>61616</v>
      </c>
      <c r="AW24">
        <v>0</v>
      </c>
      <c r="AX24" s="22">
        <v>0.52</v>
      </c>
      <c r="AY24">
        <v>0.77766666666666673</v>
      </c>
      <c r="AZ24" t="s">
        <v>68</v>
      </c>
      <c r="BA24" t="s">
        <v>273</v>
      </c>
      <c r="BB24">
        <v>2</v>
      </c>
      <c r="BC24" t="s">
        <v>277</v>
      </c>
      <c r="BD24">
        <v>10</v>
      </c>
      <c r="BE24">
        <v>96699.247999999992</v>
      </c>
      <c r="BF24">
        <v>7.2280737901912126E-2</v>
      </c>
      <c r="BG24">
        <v>5.6210320508387E-2</v>
      </c>
      <c r="BH24">
        <v>252647.86199999996</v>
      </c>
      <c r="BI24">
        <v>2.7664960014583465E-2</v>
      </c>
      <c r="BJ24">
        <v>2.1514117238007745E-2</v>
      </c>
      <c r="BK24">
        <v>1</v>
      </c>
      <c r="BL24" t="s">
        <v>68</v>
      </c>
      <c r="BM24">
        <v>0</v>
      </c>
      <c r="BN24" t="s">
        <v>266</v>
      </c>
    </row>
    <row r="25" spans="1:66">
      <c r="A25" s="83" t="str">
        <f t="shared" si="20"/>
        <v>원진운수</v>
      </c>
      <c r="B25" s="83" t="str">
        <f t="shared" si="21"/>
        <v>6</v>
      </c>
      <c r="C25" s="84" t="str">
        <f t="shared" si="22"/>
        <v>70바3610</v>
      </c>
      <c r="D25" s="72" t="str">
        <f t="shared" si="23"/>
        <v>대형</v>
      </c>
      <c r="E25" s="68" t="str">
        <f t="shared" si="16"/>
        <v>D</v>
      </c>
      <c r="F25" s="91">
        <f t="shared" si="17"/>
        <v>0.80566666666666664</v>
      </c>
      <c r="G25" s="92">
        <f t="shared" si="18"/>
        <v>2.4169999999999998</v>
      </c>
      <c r="H25" s="93">
        <f t="shared" si="19"/>
        <v>3</v>
      </c>
      <c r="I25" s="94">
        <f t="shared" si="24"/>
        <v>7550.61</v>
      </c>
      <c r="J25" s="95">
        <f t="shared" si="25"/>
        <v>8.5802543020535374E-3</v>
      </c>
      <c r="K25" s="95">
        <f t="shared" si="26"/>
        <v>0.35902981046028898</v>
      </c>
      <c r="L25" s="95">
        <f t="shared" si="27"/>
        <v>0.213890003589114</v>
      </c>
      <c r="M25" s="96">
        <f t="shared" si="28"/>
        <v>10.473000000000001</v>
      </c>
      <c r="N25" s="97">
        <f t="shared" si="29"/>
        <v>0.63600000000000001</v>
      </c>
      <c r="O25" s="97">
        <f t="shared" si="30"/>
        <v>8.0920000000000005</v>
      </c>
      <c r="P25" s="98">
        <f t="shared" si="31"/>
        <v>0</v>
      </c>
      <c r="Q25" s="99">
        <f t="shared" si="32"/>
        <v>59</v>
      </c>
      <c r="R25" s="100">
        <f t="shared" si="33"/>
        <v>25.132136260240426</v>
      </c>
      <c r="S25" s="85">
        <f t="shared" si="34"/>
        <v>48</v>
      </c>
      <c r="T25" s="85">
        <f t="shared" si="35"/>
        <v>611</v>
      </c>
      <c r="U25" t="s">
        <v>114</v>
      </c>
      <c r="V25" t="s">
        <v>117</v>
      </c>
      <c r="W25" s="4" t="s">
        <v>114</v>
      </c>
      <c r="X25" s="4" t="s">
        <v>117</v>
      </c>
      <c r="Y25" s="4" t="s">
        <v>190</v>
      </c>
      <c r="Z25" s="4" t="s">
        <v>165</v>
      </c>
      <c r="AA25" s="4" t="s">
        <v>48</v>
      </c>
      <c r="AB25" s="4">
        <v>527</v>
      </c>
      <c r="AC25" s="4">
        <v>7550.61</v>
      </c>
      <c r="AD25" s="4">
        <v>3124.4259999999999</v>
      </c>
      <c r="AE25" s="4">
        <v>2.4169999999999998</v>
      </c>
      <c r="AF25" s="4">
        <v>3</v>
      </c>
      <c r="AG25" s="4">
        <v>10.473000000000001</v>
      </c>
      <c r="AH25" s="4">
        <v>475.08102400000001</v>
      </c>
      <c r="AI25" s="4">
        <v>4.0763160000000003</v>
      </c>
      <c r="AJ25" s="4">
        <v>170.56825000000001</v>
      </c>
      <c r="AK25" s="4">
        <v>1615</v>
      </c>
      <c r="AL25" s="4">
        <v>48</v>
      </c>
      <c r="AM25" s="4">
        <v>611</v>
      </c>
      <c r="AN25" s="4">
        <v>59</v>
      </c>
      <c r="AO25" s="4">
        <v>15.89331</v>
      </c>
      <c r="AP25" s="4">
        <v>0</v>
      </c>
      <c r="AQ25" s="4">
        <v>0</v>
      </c>
      <c r="AR25" s="4">
        <v>0</v>
      </c>
      <c r="AS25" s="4">
        <v>0</v>
      </c>
      <c r="AT25" s="4">
        <v>0.63600000000000001</v>
      </c>
      <c r="AU25" s="4">
        <v>8.0920000000000005</v>
      </c>
      <c r="AV25" s="4">
        <v>0</v>
      </c>
      <c r="AW25" s="4">
        <v>0</v>
      </c>
      <c r="AX25" s="23">
        <v>0.56000000000000005</v>
      </c>
      <c r="AY25">
        <v>0.80566666666666664</v>
      </c>
      <c r="AZ25" t="s">
        <v>66</v>
      </c>
      <c r="BA25" t="s">
        <v>273</v>
      </c>
      <c r="BB25">
        <v>5</v>
      </c>
      <c r="BC25" t="s">
        <v>328</v>
      </c>
      <c r="BD25">
        <v>1</v>
      </c>
      <c r="BE25">
        <v>96699.247999999992</v>
      </c>
      <c r="BF25">
        <v>7.8083440731617687E-2</v>
      </c>
      <c r="BG25">
        <v>6.2909225416106648E-2</v>
      </c>
      <c r="BH25">
        <v>252647.86199999996</v>
      </c>
      <c r="BI25">
        <v>2.9885904991351166E-2</v>
      </c>
      <c r="BJ25">
        <v>2.4078077454698588E-2</v>
      </c>
      <c r="BK25">
        <v>1</v>
      </c>
      <c r="BL25" t="s">
        <v>66</v>
      </c>
      <c r="BM25">
        <v>0</v>
      </c>
      <c r="BN25" t="s">
        <v>266</v>
      </c>
    </row>
    <row r="26" spans="1:66">
      <c r="A26" s="80" t="str">
        <f t="shared" si="20"/>
        <v>원진운수</v>
      </c>
      <c r="B26" s="80" t="str">
        <f t="shared" si="21"/>
        <v>6</v>
      </c>
      <c r="C26" s="81" t="str">
        <f t="shared" si="22"/>
        <v>70바3612</v>
      </c>
      <c r="D26" s="55" t="str">
        <f t="shared" si="23"/>
        <v>대형</v>
      </c>
      <c r="E26" s="51" t="str">
        <f t="shared" si="16"/>
        <v>D</v>
      </c>
      <c r="F26" s="101">
        <f t="shared" si="17"/>
        <v>0.81800000000000006</v>
      </c>
      <c r="G26" s="102">
        <f t="shared" si="18"/>
        <v>2.4540000000000002</v>
      </c>
      <c r="H26" s="103">
        <f t="shared" si="19"/>
        <v>3</v>
      </c>
      <c r="I26" s="104">
        <f t="shared" si="24"/>
        <v>6309.884</v>
      </c>
      <c r="J26" s="105">
        <f t="shared" si="25"/>
        <v>5.5374290445833309E-3</v>
      </c>
      <c r="K26" s="105">
        <f t="shared" si="26"/>
        <v>0.37119056004069273</v>
      </c>
      <c r="L26" s="105">
        <f t="shared" si="27"/>
        <v>0.11727632393876021</v>
      </c>
      <c r="M26" s="106">
        <f t="shared" si="28"/>
        <v>9.1170000000000009</v>
      </c>
      <c r="N26" s="107">
        <f t="shared" si="29"/>
        <v>0</v>
      </c>
      <c r="O26" s="107">
        <f t="shared" si="30"/>
        <v>2.488</v>
      </c>
      <c r="P26" s="108">
        <f t="shared" si="31"/>
        <v>0</v>
      </c>
      <c r="Q26" s="109">
        <f t="shared" si="32"/>
        <v>63</v>
      </c>
      <c r="R26" s="110">
        <f t="shared" si="33"/>
        <v>25.351328564814779</v>
      </c>
      <c r="S26" s="82">
        <f t="shared" si="34"/>
        <v>0</v>
      </c>
      <c r="T26" s="82">
        <f t="shared" si="35"/>
        <v>157</v>
      </c>
      <c r="U26" t="s">
        <v>114</v>
      </c>
      <c r="V26" s="5" t="s">
        <v>117</v>
      </c>
      <c r="W26" t="s">
        <v>114</v>
      </c>
      <c r="X26" s="5" t="s">
        <v>117</v>
      </c>
      <c r="Y26" t="s">
        <v>191</v>
      </c>
      <c r="Z26" t="s">
        <v>165</v>
      </c>
      <c r="AA26" t="s">
        <v>48</v>
      </c>
      <c r="AB26">
        <v>527</v>
      </c>
      <c r="AC26" s="1">
        <v>6309.884</v>
      </c>
      <c r="AD26" s="1">
        <v>2571.4949999999999</v>
      </c>
      <c r="AE26" s="21">
        <v>2.4540000000000002</v>
      </c>
      <c r="AF26">
        <v>3</v>
      </c>
      <c r="AG26">
        <v>9.1170000000000009</v>
      </c>
      <c r="AH26">
        <v>399.34019599999999</v>
      </c>
      <c r="AI26">
        <v>2.2113179999999999</v>
      </c>
      <c r="AJ26">
        <v>148.23131100000001</v>
      </c>
      <c r="AK26">
        <v>740</v>
      </c>
      <c r="AL26">
        <v>0</v>
      </c>
      <c r="AM26">
        <v>157</v>
      </c>
      <c r="AN26">
        <v>63</v>
      </c>
      <c r="AO26">
        <v>15.800773</v>
      </c>
      <c r="AP26">
        <v>0</v>
      </c>
      <c r="AQ26">
        <v>0</v>
      </c>
      <c r="AR26">
        <v>2</v>
      </c>
      <c r="AS26">
        <v>1121</v>
      </c>
      <c r="AT26">
        <v>0</v>
      </c>
      <c r="AU26">
        <v>2.488</v>
      </c>
      <c r="AV26">
        <v>56875</v>
      </c>
      <c r="AW26">
        <v>0</v>
      </c>
      <c r="AX26" s="22">
        <v>0.52</v>
      </c>
      <c r="AY26">
        <v>0.81800000000000006</v>
      </c>
      <c r="AZ26" t="s">
        <v>66</v>
      </c>
      <c r="BA26" t="s">
        <v>273</v>
      </c>
      <c r="BB26">
        <v>2</v>
      </c>
      <c r="BC26" t="s">
        <v>307</v>
      </c>
      <c r="BD26">
        <v>10</v>
      </c>
      <c r="BE26">
        <v>96699.247999999992</v>
      </c>
      <c r="BF26">
        <v>6.5252668769461383E-2</v>
      </c>
      <c r="BG26">
        <v>5.3376683053419416E-2</v>
      </c>
      <c r="BH26">
        <v>252647.86199999996</v>
      </c>
      <c r="BI26">
        <v>2.4975014433330139E-2</v>
      </c>
      <c r="BJ26">
        <v>2.0429561806464054E-2</v>
      </c>
      <c r="BK26">
        <v>1</v>
      </c>
      <c r="BL26" t="s">
        <v>66</v>
      </c>
      <c r="BM26">
        <v>0</v>
      </c>
      <c r="BN26" t="s">
        <v>266</v>
      </c>
    </row>
    <row r="27" spans="1:66">
      <c r="A27" s="83" t="str">
        <f t="shared" si="20"/>
        <v>원진운수</v>
      </c>
      <c r="B27" s="83" t="str">
        <f t="shared" si="21"/>
        <v>6</v>
      </c>
      <c r="C27" s="84" t="str">
        <f t="shared" si="22"/>
        <v>70바3614</v>
      </c>
      <c r="D27" s="72" t="str">
        <f t="shared" si="23"/>
        <v>대형</v>
      </c>
      <c r="E27" s="68" t="str">
        <f t="shared" si="16"/>
        <v>D</v>
      </c>
      <c r="F27" s="91">
        <f t="shared" si="17"/>
        <v>0.81066666666666665</v>
      </c>
      <c r="G27" s="92">
        <f t="shared" si="18"/>
        <v>2.4319999999999999</v>
      </c>
      <c r="H27" s="93">
        <f t="shared" si="19"/>
        <v>3</v>
      </c>
      <c r="I27" s="94">
        <f t="shared" si="24"/>
        <v>7132.45</v>
      </c>
      <c r="J27" s="95">
        <f t="shared" si="25"/>
        <v>5.6007913175504234E-3</v>
      </c>
      <c r="K27" s="95">
        <f t="shared" si="26"/>
        <v>0.36163784660435305</v>
      </c>
      <c r="L27" s="95">
        <f t="shared" si="27"/>
        <v>0.12660446270215706</v>
      </c>
      <c r="M27" s="96">
        <f t="shared" si="28"/>
        <v>8.8629999999999995</v>
      </c>
      <c r="N27" s="97">
        <f t="shared" si="29"/>
        <v>1.4E-2</v>
      </c>
      <c r="O27" s="97">
        <f t="shared" si="30"/>
        <v>1.7669999999999999</v>
      </c>
      <c r="P27" s="98">
        <f t="shared" si="31"/>
        <v>0</v>
      </c>
      <c r="Q27" s="99">
        <f t="shared" si="32"/>
        <v>63</v>
      </c>
      <c r="R27" s="100">
        <f t="shared" si="33"/>
        <v>25.214404364602455</v>
      </c>
      <c r="S27" s="85">
        <f t="shared" si="34"/>
        <v>1</v>
      </c>
      <c r="T27" s="85">
        <f t="shared" si="35"/>
        <v>126</v>
      </c>
      <c r="U27" t="s">
        <v>114</v>
      </c>
      <c r="V27" t="s">
        <v>117</v>
      </c>
      <c r="W27" t="s">
        <v>114</v>
      </c>
      <c r="X27" s="4" t="s">
        <v>117</v>
      </c>
      <c r="Y27" s="4" t="s">
        <v>192</v>
      </c>
      <c r="Z27" s="4" t="s">
        <v>165</v>
      </c>
      <c r="AA27" s="4" t="s">
        <v>48</v>
      </c>
      <c r="AB27" s="4">
        <v>527</v>
      </c>
      <c r="AC27" s="4">
        <v>7132.45</v>
      </c>
      <c r="AD27" s="4">
        <v>2932.7979999999998</v>
      </c>
      <c r="AE27" s="4">
        <v>2.4319999999999999</v>
      </c>
      <c r="AF27" s="4">
        <v>3</v>
      </c>
      <c r="AG27" s="4">
        <v>8.8629999999999995</v>
      </c>
      <c r="AH27" s="4">
        <v>447.04379399999999</v>
      </c>
      <c r="AI27" s="4">
        <v>2.5037989999999999</v>
      </c>
      <c r="AJ27" s="4">
        <v>161.66795500000001</v>
      </c>
      <c r="AK27" s="4">
        <v>903</v>
      </c>
      <c r="AL27" s="4">
        <v>1</v>
      </c>
      <c r="AM27" s="4">
        <v>126</v>
      </c>
      <c r="AN27" s="4">
        <v>63</v>
      </c>
      <c r="AO27" s="4">
        <v>15.954700000000001</v>
      </c>
      <c r="AP27" s="4">
        <v>0</v>
      </c>
      <c r="AQ27" s="4">
        <v>0</v>
      </c>
      <c r="AR27" s="4">
        <v>0</v>
      </c>
      <c r="AS27" s="4">
        <v>0</v>
      </c>
      <c r="AT27" s="4">
        <v>1.4E-2</v>
      </c>
      <c r="AU27" s="4">
        <v>1.7669999999999999</v>
      </c>
      <c r="AV27" s="4">
        <v>63554</v>
      </c>
      <c r="AW27" s="4">
        <v>0</v>
      </c>
      <c r="AX27" s="23">
        <v>0.51</v>
      </c>
      <c r="AY27">
        <v>0.81066666666666665</v>
      </c>
      <c r="AZ27" t="s">
        <v>66</v>
      </c>
      <c r="BA27" t="s">
        <v>273</v>
      </c>
      <c r="BB27">
        <v>4</v>
      </c>
      <c r="BC27" t="s">
        <v>319</v>
      </c>
      <c r="BD27">
        <v>13</v>
      </c>
      <c r="BE27">
        <v>96699.247999999992</v>
      </c>
      <c r="BF27">
        <v>7.3759105138025485E-2</v>
      </c>
      <c r="BG27">
        <v>5.9794047898559327E-2</v>
      </c>
      <c r="BH27">
        <v>252647.86199999996</v>
      </c>
      <c r="BI27">
        <v>2.823079500272993E-2</v>
      </c>
      <c r="BJ27">
        <v>2.2885764482213064E-2</v>
      </c>
      <c r="BK27">
        <v>1</v>
      </c>
      <c r="BL27" t="s">
        <v>68</v>
      </c>
      <c r="BM27">
        <v>1</v>
      </c>
      <c r="BN27" t="s">
        <v>304</v>
      </c>
    </row>
    <row r="28" spans="1:66">
      <c r="A28" s="80" t="str">
        <f t="shared" si="20"/>
        <v>원진운수</v>
      </c>
      <c r="B28" s="80" t="str">
        <f t="shared" si="21"/>
        <v>6</v>
      </c>
      <c r="C28" s="81" t="str">
        <f t="shared" si="22"/>
        <v>70바3616</v>
      </c>
      <c r="D28" s="55" t="str">
        <f t="shared" si="23"/>
        <v>대형</v>
      </c>
      <c r="E28" s="51" t="str">
        <f t="shared" si="16"/>
        <v>F</v>
      </c>
      <c r="F28" s="101">
        <f t="shared" si="17"/>
        <v>0.79400000000000004</v>
      </c>
      <c r="G28" s="102">
        <f t="shared" si="18"/>
        <v>2.3820000000000001</v>
      </c>
      <c r="H28" s="103">
        <f t="shared" si="19"/>
        <v>3</v>
      </c>
      <c r="I28" s="104">
        <f t="shared" si="24"/>
        <v>7762.8230000000003</v>
      </c>
      <c r="J28" s="105">
        <f t="shared" si="25"/>
        <v>6.6262908535431224E-3</v>
      </c>
      <c r="K28" s="105">
        <f t="shared" si="26"/>
        <v>0.35109513226872957</v>
      </c>
      <c r="L28" s="105">
        <f t="shared" si="27"/>
        <v>0.19245575997288614</v>
      </c>
      <c r="M28" s="106">
        <f t="shared" si="28"/>
        <v>8.4649999999999999</v>
      </c>
      <c r="N28" s="107">
        <f t="shared" si="29"/>
        <v>1.2999999999999999E-2</v>
      </c>
      <c r="O28" s="107">
        <f t="shared" si="30"/>
        <v>0.77300000000000002</v>
      </c>
      <c r="P28" s="108">
        <f t="shared" si="31"/>
        <v>0</v>
      </c>
      <c r="Q28" s="109">
        <f t="shared" si="32"/>
        <v>62</v>
      </c>
      <c r="R28" s="110">
        <f t="shared" si="33"/>
        <v>24.561353895472084</v>
      </c>
      <c r="S28" s="82">
        <f t="shared" si="34"/>
        <v>1</v>
      </c>
      <c r="T28" s="82">
        <f t="shared" si="35"/>
        <v>60</v>
      </c>
      <c r="U28" t="s">
        <v>114</v>
      </c>
      <c r="V28" t="s">
        <v>117</v>
      </c>
      <c r="W28" s="4" t="s">
        <v>114</v>
      </c>
      <c r="X28" s="4" t="s">
        <v>117</v>
      </c>
      <c r="Y28" s="4" t="s">
        <v>193</v>
      </c>
      <c r="Z28" s="4" t="s">
        <v>165</v>
      </c>
      <c r="AA28" s="4" t="s">
        <v>48</v>
      </c>
      <c r="AB28" s="4">
        <v>527</v>
      </c>
      <c r="AC28" s="4">
        <v>7762.8230000000003</v>
      </c>
      <c r="AD28" s="4">
        <v>3258.607</v>
      </c>
      <c r="AE28" s="4">
        <v>2.3820000000000001</v>
      </c>
      <c r="AF28" s="4">
        <v>3</v>
      </c>
      <c r="AG28" s="4">
        <v>8.4649999999999999</v>
      </c>
      <c r="AH28" s="4">
        <v>492.08932600000003</v>
      </c>
      <c r="AI28" s="4">
        <v>3.2607270000000002</v>
      </c>
      <c r="AJ28" s="4">
        <v>172.77016699999999</v>
      </c>
      <c r="AK28" s="4">
        <v>1494</v>
      </c>
      <c r="AL28" s="4">
        <v>1</v>
      </c>
      <c r="AM28" s="4">
        <v>60</v>
      </c>
      <c r="AN28" s="4">
        <v>62</v>
      </c>
      <c r="AO28" s="4">
        <v>15.775231</v>
      </c>
      <c r="AP28" s="4">
        <v>0</v>
      </c>
      <c r="AQ28" s="4">
        <v>0</v>
      </c>
      <c r="AR28" s="4">
        <v>1</v>
      </c>
      <c r="AS28" s="4">
        <v>91</v>
      </c>
      <c r="AT28" s="4">
        <v>1.2999999999999999E-2</v>
      </c>
      <c r="AU28" s="4">
        <v>0.77300000000000002</v>
      </c>
      <c r="AV28" s="4">
        <v>68319</v>
      </c>
      <c r="AW28" s="4">
        <v>0</v>
      </c>
      <c r="AX28" s="23">
        <v>0.5</v>
      </c>
      <c r="AY28">
        <v>0.79400000000000004</v>
      </c>
      <c r="AZ28" t="s">
        <v>68</v>
      </c>
      <c r="BA28" t="s">
        <v>273</v>
      </c>
      <c r="BB28">
        <v>1</v>
      </c>
      <c r="BC28" t="s">
        <v>280</v>
      </c>
      <c r="BD28">
        <v>11</v>
      </c>
      <c r="BE28">
        <v>96699.247999999992</v>
      </c>
      <c r="BF28">
        <v>8.0278007953071162E-2</v>
      </c>
      <c r="BG28">
        <v>6.3740738314738504E-2</v>
      </c>
      <c r="BH28">
        <v>252647.86199999996</v>
      </c>
      <c r="BI28">
        <v>3.0725860644726141E-2</v>
      </c>
      <c r="BJ28">
        <v>2.4396333351912557E-2</v>
      </c>
      <c r="BK28">
        <v>1</v>
      </c>
      <c r="BL28" t="s">
        <v>68</v>
      </c>
      <c r="BM28">
        <v>0</v>
      </c>
      <c r="BN28" t="s">
        <v>266</v>
      </c>
    </row>
    <row r="29" spans="1:66">
      <c r="A29" s="83" t="str">
        <f t="shared" si="20"/>
        <v>원진운수</v>
      </c>
      <c r="B29" s="83" t="str">
        <f t="shared" si="21"/>
        <v>6</v>
      </c>
      <c r="C29" s="84" t="str">
        <f t="shared" si="22"/>
        <v>70바4307</v>
      </c>
      <c r="D29" s="72" t="str">
        <f t="shared" si="23"/>
        <v>대형</v>
      </c>
      <c r="E29" s="68" t="str">
        <f t="shared" si="16"/>
        <v>C</v>
      </c>
      <c r="F29" s="91">
        <f t="shared" si="17"/>
        <v>0.86178571428571427</v>
      </c>
      <c r="G29" s="92">
        <f t="shared" si="18"/>
        <v>2.4129999999999998</v>
      </c>
      <c r="H29" s="93">
        <f t="shared" si="19"/>
        <v>2.8</v>
      </c>
      <c r="I29" s="94">
        <f t="shared" si="24"/>
        <v>6909.8010000000004</v>
      </c>
      <c r="J29" s="95">
        <f t="shared" si="25"/>
        <v>4.7138125969782684E-3</v>
      </c>
      <c r="K29" s="95">
        <f t="shared" si="26"/>
        <v>0.35043089240564862</v>
      </c>
      <c r="L29" s="95">
        <f t="shared" si="27"/>
        <v>0.15919416492602317</v>
      </c>
      <c r="M29" s="96">
        <f t="shared" si="28"/>
        <v>10.282999999999999</v>
      </c>
      <c r="N29" s="97">
        <f t="shared" si="29"/>
        <v>5.8000000000000003E-2</v>
      </c>
      <c r="O29" s="97">
        <f t="shared" si="30"/>
        <v>2.4750000000000001</v>
      </c>
      <c r="P29" s="98">
        <f t="shared" si="31"/>
        <v>0</v>
      </c>
      <c r="Q29" s="99">
        <f t="shared" si="32"/>
        <v>60</v>
      </c>
      <c r="R29" s="100">
        <f t="shared" si="33"/>
        <v>24.385398186041854</v>
      </c>
      <c r="S29" s="85">
        <f t="shared" si="34"/>
        <v>4</v>
      </c>
      <c r="T29" s="85">
        <f t="shared" si="35"/>
        <v>171</v>
      </c>
      <c r="U29" t="s">
        <v>114</v>
      </c>
      <c r="V29" s="5" t="s">
        <v>117</v>
      </c>
      <c r="W29" t="s">
        <v>114</v>
      </c>
      <c r="X29" s="5" t="s">
        <v>117</v>
      </c>
      <c r="Y29" t="s">
        <v>194</v>
      </c>
      <c r="Z29" t="s">
        <v>165</v>
      </c>
      <c r="AA29" t="s">
        <v>48</v>
      </c>
      <c r="AB29">
        <v>527</v>
      </c>
      <c r="AC29" s="1">
        <v>6909.8010000000004</v>
      </c>
      <c r="AD29" s="1">
        <v>2863.931</v>
      </c>
      <c r="AE29" s="21">
        <v>2.4129999999999998</v>
      </c>
      <c r="AF29">
        <v>2.8</v>
      </c>
      <c r="AG29">
        <v>10.282999999999999</v>
      </c>
      <c r="AH29">
        <v>439.413523</v>
      </c>
      <c r="AI29">
        <v>2.071313</v>
      </c>
      <c r="AJ29">
        <v>153.984073</v>
      </c>
      <c r="AK29">
        <v>1100</v>
      </c>
      <c r="AL29">
        <v>4</v>
      </c>
      <c r="AM29">
        <v>171</v>
      </c>
      <c r="AN29">
        <v>60</v>
      </c>
      <c r="AO29">
        <v>15.725053000000001</v>
      </c>
      <c r="AP29">
        <v>0</v>
      </c>
      <c r="AQ29">
        <v>0</v>
      </c>
      <c r="AR29">
        <v>0</v>
      </c>
      <c r="AS29">
        <v>0</v>
      </c>
      <c r="AT29">
        <v>5.8000000000000003E-2</v>
      </c>
      <c r="AU29">
        <v>2.4750000000000001</v>
      </c>
      <c r="AV29">
        <v>53825</v>
      </c>
      <c r="AW29">
        <v>0</v>
      </c>
      <c r="AX29" s="22">
        <v>0.56999999999999995</v>
      </c>
      <c r="AY29">
        <v>0.86178571428571427</v>
      </c>
      <c r="AZ29" t="s">
        <v>67</v>
      </c>
      <c r="BA29" t="s">
        <v>273</v>
      </c>
      <c r="BB29">
        <v>3</v>
      </c>
      <c r="BC29" t="s">
        <v>384</v>
      </c>
      <c r="BD29">
        <v>10</v>
      </c>
      <c r="BE29">
        <v>96699.247999999992</v>
      </c>
      <c r="BF29">
        <v>7.1456615670889193E-2</v>
      </c>
      <c r="BG29">
        <v>6.1580290576377004E-2</v>
      </c>
      <c r="BH29">
        <v>252647.86199999996</v>
      </c>
      <c r="BI29">
        <v>2.7349532845047392E-2</v>
      </c>
      <c r="BJ29">
        <v>2.356943669824977E-2</v>
      </c>
      <c r="BK29">
        <v>1</v>
      </c>
      <c r="BL29" t="s">
        <v>67</v>
      </c>
      <c r="BM29">
        <v>0</v>
      </c>
      <c r="BN29" t="s">
        <v>266</v>
      </c>
    </row>
    <row r="30" spans="1:66">
      <c r="A30" s="80" t="str">
        <f t="shared" si="20"/>
        <v>원진운수</v>
      </c>
      <c r="B30" s="80" t="str">
        <f t="shared" si="21"/>
        <v>6</v>
      </c>
      <c r="C30" s="81" t="str">
        <f t="shared" si="22"/>
        <v>70바4309</v>
      </c>
      <c r="D30" s="55" t="str">
        <f t="shared" si="23"/>
        <v>대형</v>
      </c>
      <c r="E30" s="51" t="str">
        <f t="shared" si="16"/>
        <v>C</v>
      </c>
      <c r="F30" s="101">
        <f t="shared" si="17"/>
        <v>0.87107142857142861</v>
      </c>
      <c r="G30" s="102">
        <f t="shared" si="18"/>
        <v>2.4390000000000001</v>
      </c>
      <c r="H30" s="103">
        <f t="shared" si="19"/>
        <v>2.8</v>
      </c>
      <c r="I30" s="104">
        <f t="shared" si="24"/>
        <v>7678.1009999999997</v>
      </c>
      <c r="J30" s="105">
        <f t="shared" si="25"/>
        <v>5.3741273828391096E-3</v>
      </c>
      <c r="K30" s="105">
        <f t="shared" si="26"/>
        <v>0.35842396276280536</v>
      </c>
      <c r="L30" s="105">
        <f t="shared" si="27"/>
        <v>0.12320754832477458</v>
      </c>
      <c r="M30" s="106">
        <f t="shared" si="28"/>
        <v>10.307</v>
      </c>
      <c r="N30" s="107">
        <f t="shared" si="29"/>
        <v>5.1999999999999998E-2</v>
      </c>
      <c r="O30" s="107">
        <f t="shared" si="30"/>
        <v>2.097</v>
      </c>
      <c r="P30" s="108">
        <f t="shared" si="31"/>
        <v>0</v>
      </c>
      <c r="Q30" s="109">
        <f t="shared" si="32"/>
        <v>59</v>
      </c>
      <c r="R30" s="110">
        <f t="shared" si="33"/>
        <v>25.123640272435228</v>
      </c>
      <c r="S30" s="82">
        <f t="shared" si="34"/>
        <v>4</v>
      </c>
      <c r="T30" s="82">
        <f t="shared" si="35"/>
        <v>161</v>
      </c>
      <c r="U30" t="s">
        <v>114</v>
      </c>
      <c r="V30" t="s">
        <v>117</v>
      </c>
      <c r="W30" t="s">
        <v>114</v>
      </c>
      <c r="X30" s="4" t="s">
        <v>117</v>
      </c>
      <c r="Y30" s="4" t="s">
        <v>195</v>
      </c>
      <c r="Z30" s="4" t="s">
        <v>165</v>
      </c>
      <c r="AA30" s="4" t="s">
        <v>48</v>
      </c>
      <c r="AB30" s="4">
        <v>527</v>
      </c>
      <c r="AC30" s="4">
        <v>7678.1009999999997</v>
      </c>
      <c r="AD30" s="4">
        <v>3148.471</v>
      </c>
      <c r="AE30" s="4">
        <v>2.4390000000000001</v>
      </c>
      <c r="AF30" s="4">
        <v>2.8</v>
      </c>
      <c r="AG30" s="4">
        <v>10.307</v>
      </c>
      <c r="AH30" s="4">
        <v>480.370452</v>
      </c>
      <c r="AI30" s="4">
        <v>2.581572</v>
      </c>
      <c r="AJ30" s="4">
        <v>172.17628099999999</v>
      </c>
      <c r="AK30" s="4">
        <v>946</v>
      </c>
      <c r="AL30" s="4">
        <v>4</v>
      </c>
      <c r="AM30" s="4">
        <v>161</v>
      </c>
      <c r="AN30" s="4">
        <v>59</v>
      </c>
      <c r="AO30" s="4">
        <v>15.983707000000001</v>
      </c>
      <c r="AP30" s="4">
        <v>0</v>
      </c>
      <c r="AQ30" s="4">
        <v>0</v>
      </c>
      <c r="AR30" s="4">
        <v>0</v>
      </c>
      <c r="AS30" s="4">
        <v>0</v>
      </c>
      <c r="AT30" s="4">
        <v>5.1999999999999998E-2</v>
      </c>
      <c r="AU30" s="4">
        <v>2.097</v>
      </c>
      <c r="AV30" s="4">
        <v>63484</v>
      </c>
      <c r="AW30" s="4">
        <v>0</v>
      </c>
      <c r="AX30" s="23">
        <v>0.56000000000000005</v>
      </c>
      <c r="AY30">
        <v>0.87107142857142861</v>
      </c>
      <c r="AZ30" t="s">
        <v>67</v>
      </c>
      <c r="BA30" t="s">
        <v>273</v>
      </c>
      <c r="BB30">
        <v>1</v>
      </c>
      <c r="BC30" t="s">
        <v>318</v>
      </c>
      <c r="BD30">
        <v>12</v>
      </c>
      <c r="BE30">
        <v>96699.247999999992</v>
      </c>
      <c r="BF30">
        <v>7.940186877151309E-2</v>
      </c>
      <c r="BG30">
        <v>6.9164699262043008E-2</v>
      </c>
      <c r="BH30">
        <v>252647.86199999996</v>
      </c>
      <c r="BI30">
        <v>3.039052434174171E-2</v>
      </c>
      <c r="BJ30">
        <v>2.6472317453395726E-2</v>
      </c>
      <c r="BK30">
        <v>1</v>
      </c>
      <c r="BL30" t="s">
        <v>67</v>
      </c>
      <c r="BM30">
        <v>0</v>
      </c>
      <c r="BN30" t="s">
        <v>266</v>
      </c>
    </row>
    <row r="31" spans="1:66">
      <c r="A31" s="83" t="str">
        <f t="shared" si="20"/>
        <v>원진운수</v>
      </c>
      <c r="B31" s="83" t="str">
        <f t="shared" si="21"/>
        <v>6</v>
      </c>
      <c r="C31" s="84" t="str">
        <f t="shared" si="22"/>
        <v>70바4310</v>
      </c>
      <c r="D31" s="72" t="str">
        <f t="shared" si="23"/>
        <v>대형</v>
      </c>
      <c r="E31" s="68" t="str">
        <f t="shared" si="16"/>
        <v>C</v>
      </c>
      <c r="F31" s="91">
        <f t="shared" si="17"/>
        <v>0.86428571428571432</v>
      </c>
      <c r="G31" s="92">
        <f t="shared" si="18"/>
        <v>2.42</v>
      </c>
      <c r="H31" s="93">
        <f t="shared" si="19"/>
        <v>2.8</v>
      </c>
      <c r="I31" s="94">
        <f t="shared" si="24"/>
        <v>7608.2780000000002</v>
      </c>
      <c r="J31" s="95">
        <f t="shared" si="25"/>
        <v>6.2540090704448683E-3</v>
      </c>
      <c r="K31" s="95">
        <f t="shared" si="26"/>
        <v>0.36261695136977617</v>
      </c>
      <c r="L31" s="95">
        <f t="shared" si="27"/>
        <v>0.1447108005254277</v>
      </c>
      <c r="M31" s="96">
        <f t="shared" si="28"/>
        <v>10.644</v>
      </c>
      <c r="N31" s="97">
        <f t="shared" si="29"/>
        <v>5.2999999999999999E-2</v>
      </c>
      <c r="O31" s="97">
        <f t="shared" si="30"/>
        <v>3.2730000000000001</v>
      </c>
      <c r="P31" s="98">
        <f t="shared" si="31"/>
        <v>0</v>
      </c>
      <c r="Q31" s="99">
        <f t="shared" si="32"/>
        <v>61</v>
      </c>
      <c r="R31" s="100">
        <f t="shared" si="33"/>
        <v>24.965173329919889</v>
      </c>
      <c r="S31" s="85">
        <f t="shared" si="34"/>
        <v>4</v>
      </c>
      <c r="T31" s="85">
        <f t="shared" si="35"/>
        <v>249</v>
      </c>
      <c r="U31" t="s">
        <v>114</v>
      </c>
      <c r="V31" t="s">
        <v>117</v>
      </c>
      <c r="W31" s="4" t="s">
        <v>114</v>
      </c>
      <c r="X31" s="4" t="s">
        <v>117</v>
      </c>
      <c r="Y31" s="4" t="s">
        <v>196</v>
      </c>
      <c r="Z31" s="4" t="s">
        <v>165</v>
      </c>
      <c r="AA31" s="4" t="s">
        <v>48</v>
      </c>
      <c r="AB31" s="4">
        <v>527</v>
      </c>
      <c r="AC31" s="4">
        <v>7608.2780000000002</v>
      </c>
      <c r="AD31" s="4">
        <v>3144.366</v>
      </c>
      <c r="AE31" s="4">
        <v>2.42</v>
      </c>
      <c r="AF31" s="4">
        <v>2.8</v>
      </c>
      <c r="AG31" s="4">
        <v>10.644</v>
      </c>
      <c r="AH31" s="4">
        <v>482.87378000000001</v>
      </c>
      <c r="AI31" s="4">
        <v>3.0198969999999998</v>
      </c>
      <c r="AJ31" s="4">
        <v>175.098218</v>
      </c>
      <c r="AK31" s="4">
        <v>1101</v>
      </c>
      <c r="AL31" s="4">
        <v>4</v>
      </c>
      <c r="AM31" s="4">
        <v>249</v>
      </c>
      <c r="AN31" s="4">
        <v>61</v>
      </c>
      <c r="AO31" s="4">
        <v>15.756245</v>
      </c>
      <c r="AP31" s="4">
        <v>0</v>
      </c>
      <c r="AQ31" s="4">
        <v>0</v>
      </c>
      <c r="AR31" s="4">
        <v>1</v>
      </c>
      <c r="AS31" s="4">
        <v>255</v>
      </c>
      <c r="AT31" s="4">
        <v>5.2999999999999999E-2</v>
      </c>
      <c r="AU31" s="4">
        <v>3.2730000000000001</v>
      </c>
      <c r="AV31" s="4">
        <v>69161</v>
      </c>
      <c r="AW31" s="4">
        <v>0</v>
      </c>
      <c r="AX31" s="4">
        <v>0.56999999999999995</v>
      </c>
      <c r="AY31">
        <v>0.86428571428571432</v>
      </c>
      <c r="AZ31" t="s">
        <v>67</v>
      </c>
      <c r="BA31" t="s">
        <v>273</v>
      </c>
      <c r="BB31">
        <v>2</v>
      </c>
      <c r="BC31" t="s">
        <v>329</v>
      </c>
      <c r="BD31">
        <v>12</v>
      </c>
      <c r="BE31">
        <v>96699.247999999992</v>
      </c>
      <c r="BF31">
        <v>7.8679805245227982E-2</v>
      </c>
      <c r="BG31">
        <v>6.8001831676232763E-2</v>
      </c>
      <c r="BH31">
        <v>252647.86199999996</v>
      </c>
      <c r="BI31">
        <v>3.0114159446162268E-2</v>
      </c>
      <c r="BJ31">
        <v>2.6027237807040249E-2</v>
      </c>
      <c r="BK31">
        <v>1</v>
      </c>
      <c r="BL31" t="s">
        <v>67</v>
      </c>
      <c r="BM31">
        <v>0</v>
      </c>
      <c r="BN31" t="s">
        <v>266</v>
      </c>
    </row>
    <row r="32" spans="1:66">
      <c r="A32" s="80" t="str">
        <f t="shared" si="20"/>
        <v>원진운수</v>
      </c>
      <c r="B32" s="80" t="str">
        <f t="shared" si="21"/>
        <v>6</v>
      </c>
      <c r="C32" s="81" t="str">
        <f t="shared" si="22"/>
        <v>70바4312</v>
      </c>
      <c r="D32" s="55" t="str">
        <f t="shared" si="23"/>
        <v>대형</v>
      </c>
      <c r="E32" s="51" t="str">
        <f t="shared" si="16"/>
        <v>C</v>
      </c>
      <c r="F32" s="101">
        <f t="shared" si="17"/>
        <v>0.85464285714285715</v>
      </c>
      <c r="G32" s="102">
        <f t="shared" si="18"/>
        <v>2.3929999999999998</v>
      </c>
      <c r="H32" s="103">
        <f t="shared" si="19"/>
        <v>2.8</v>
      </c>
      <c r="I32" s="104">
        <f t="shared" si="24"/>
        <v>7661.9949999999999</v>
      </c>
      <c r="J32" s="105">
        <f t="shared" si="25"/>
        <v>4.5645293953706298E-3</v>
      </c>
      <c r="K32" s="105">
        <f t="shared" si="26"/>
        <v>0.36191349765611419</v>
      </c>
      <c r="L32" s="105">
        <f t="shared" si="27"/>
        <v>0.16510060369394655</v>
      </c>
      <c r="M32" s="106">
        <f t="shared" si="28"/>
        <v>9.4019999999999992</v>
      </c>
      <c r="N32" s="107">
        <f t="shared" si="29"/>
        <v>5.1999999999999998E-2</v>
      </c>
      <c r="O32" s="107">
        <f t="shared" si="30"/>
        <v>1.788</v>
      </c>
      <c r="P32" s="108">
        <f t="shared" si="31"/>
        <v>0</v>
      </c>
      <c r="Q32" s="109">
        <f t="shared" si="32"/>
        <v>59</v>
      </c>
      <c r="R32" s="110">
        <f t="shared" si="33"/>
        <v>25.160815959292016</v>
      </c>
      <c r="S32" s="82">
        <f t="shared" si="34"/>
        <v>4</v>
      </c>
      <c r="T32" s="82">
        <f t="shared" si="35"/>
        <v>137</v>
      </c>
      <c r="U32" t="s">
        <v>114</v>
      </c>
      <c r="V32" s="5" t="s">
        <v>117</v>
      </c>
      <c r="W32" t="s">
        <v>114</v>
      </c>
      <c r="X32" s="5" t="s">
        <v>117</v>
      </c>
      <c r="Y32" t="s">
        <v>197</v>
      </c>
      <c r="Z32" t="s">
        <v>165</v>
      </c>
      <c r="AA32" t="s">
        <v>48</v>
      </c>
      <c r="AB32">
        <v>527</v>
      </c>
      <c r="AC32" s="1">
        <v>7661.9949999999999</v>
      </c>
      <c r="AD32" s="1">
        <v>3201.971</v>
      </c>
      <c r="AE32" s="21">
        <v>2.3929999999999998</v>
      </c>
      <c r="AF32">
        <v>2.8</v>
      </c>
      <c r="AG32">
        <v>9.4019999999999992</v>
      </c>
      <c r="AH32">
        <v>480.67934500000001</v>
      </c>
      <c r="AI32">
        <v>2.1940750000000002</v>
      </c>
      <c r="AJ32">
        <v>173.96434300000001</v>
      </c>
      <c r="AK32">
        <v>1265</v>
      </c>
      <c r="AL32">
        <v>4</v>
      </c>
      <c r="AM32">
        <v>137</v>
      </c>
      <c r="AN32">
        <v>59</v>
      </c>
      <c r="AO32">
        <v>15.939928999999999</v>
      </c>
      <c r="AP32">
        <v>0</v>
      </c>
      <c r="AQ32">
        <v>0</v>
      </c>
      <c r="AR32">
        <v>0</v>
      </c>
      <c r="AS32">
        <v>0</v>
      </c>
      <c r="AT32">
        <v>5.1999999999999998E-2</v>
      </c>
      <c r="AU32">
        <v>1.788</v>
      </c>
      <c r="AV32">
        <v>67423</v>
      </c>
      <c r="AW32">
        <v>0</v>
      </c>
      <c r="AX32">
        <v>0.52</v>
      </c>
      <c r="AY32">
        <v>0.85464285714285715</v>
      </c>
      <c r="AZ32" t="s">
        <v>67</v>
      </c>
      <c r="BA32" t="s">
        <v>273</v>
      </c>
      <c r="BB32">
        <v>4</v>
      </c>
      <c r="BC32" t="s">
        <v>375</v>
      </c>
      <c r="BD32">
        <v>9</v>
      </c>
      <c r="BE32">
        <v>96699.247999999992</v>
      </c>
      <c r="BF32">
        <v>7.9235311116380144E-2</v>
      </c>
      <c r="BG32">
        <v>6.7717892679106315E-2</v>
      </c>
      <c r="BH32">
        <v>252647.86199999996</v>
      </c>
      <c r="BI32">
        <v>3.0326775533924766E-2</v>
      </c>
      <c r="BJ32">
        <v>2.5918562090243558E-2</v>
      </c>
      <c r="BK32">
        <v>1</v>
      </c>
      <c r="BL32" t="s">
        <v>67</v>
      </c>
      <c r="BM32">
        <v>0</v>
      </c>
      <c r="BN32" t="s">
        <v>266</v>
      </c>
    </row>
    <row r="33" spans="1:66">
      <c r="A33" s="83" t="str">
        <f t="shared" si="20"/>
        <v>원진운수</v>
      </c>
      <c r="B33" s="83" t="str">
        <f t="shared" si="21"/>
        <v>6</v>
      </c>
      <c r="C33" s="84" t="str">
        <f t="shared" si="22"/>
        <v>70바4313</v>
      </c>
      <c r="D33" s="72" t="str">
        <f t="shared" si="23"/>
        <v>대형</v>
      </c>
      <c r="E33" s="68" t="str">
        <f t="shared" si="16"/>
        <v>D</v>
      </c>
      <c r="F33" s="91">
        <f t="shared" si="17"/>
        <v>0.80285714285714294</v>
      </c>
      <c r="G33" s="92">
        <f t="shared" si="18"/>
        <v>2.2480000000000002</v>
      </c>
      <c r="H33" s="93">
        <f t="shared" si="19"/>
        <v>2.8</v>
      </c>
      <c r="I33" s="94">
        <f t="shared" si="24"/>
        <v>7550.8</v>
      </c>
      <c r="J33" s="95">
        <f t="shared" si="25"/>
        <v>2.8872341092997592E-3</v>
      </c>
      <c r="K33" s="95">
        <f t="shared" si="26"/>
        <v>0.37544579588816357</v>
      </c>
      <c r="L33" s="95">
        <f t="shared" si="27"/>
        <v>0.10330031254966361</v>
      </c>
      <c r="M33" s="96">
        <f t="shared" si="28"/>
        <v>10.353</v>
      </c>
      <c r="N33" s="97">
        <f t="shared" si="29"/>
        <v>0.106</v>
      </c>
      <c r="O33" s="97">
        <f t="shared" si="30"/>
        <v>3.4830000000000001</v>
      </c>
      <c r="P33" s="98">
        <f t="shared" si="31"/>
        <v>0</v>
      </c>
      <c r="Q33" s="99">
        <f t="shared" si="32"/>
        <v>61</v>
      </c>
      <c r="R33" s="100">
        <f t="shared" si="33"/>
        <v>25.495647795204025</v>
      </c>
      <c r="S33" s="85">
        <f t="shared" si="34"/>
        <v>8</v>
      </c>
      <c r="T33" s="85">
        <f t="shared" si="35"/>
        <v>263</v>
      </c>
      <c r="U33" t="s">
        <v>114</v>
      </c>
      <c r="V33" t="s">
        <v>117</v>
      </c>
      <c r="W33" t="s">
        <v>114</v>
      </c>
      <c r="X33" s="4" t="s">
        <v>117</v>
      </c>
      <c r="Y33" s="4" t="s">
        <v>198</v>
      </c>
      <c r="Z33" s="4" t="s">
        <v>165</v>
      </c>
      <c r="AA33" s="4" t="s">
        <v>48</v>
      </c>
      <c r="AB33" s="4">
        <v>527</v>
      </c>
      <c r="AC33" s="4">
        <v>7550.8</v>
      </c>
      <c r="AD33" s="4">
        <v>3358.7449999999999</v>
      </c>
      <c r="AE33" s="4">
        <v>2.2480000000000002</v>
      </c>
      <c r="AF33" s="4">
        <v>2.8</v>
      </c>
      <c r="AG33" s="4">
        <v>10.353</v>
      </c>
      <c r="AH33" s="4">
        <v>476.39711499999999</v>
      </c>
      <c r="AI33" s="4">
        <v>1.37547</v>
      </c>
      <c r="AJ33" s="4">
        <v>178.86129399999999</v>
      </c>
      <c r="AK33" s="4">
        <v>780</v>
      </c>
      <c r="AL33" s="4">
        <v>8</v>
      </c>
      <c r="AM33" s="4">
        <v>263</v>
      </c>
      <c r="AN33" s="4">
        <v>61</v>
      </c>
      <c r="AO33" s="4">
        <v>15.849802</v>
      </c>
      <c r="AP33" s="4">
        <v>0</v>
      </c>
      <c r="AQ33" s="4">
        <v>0</v>
      </c>
      <c r="AR33" s="4">
        <v>0</v>
      </c>
      <c r="AS33" s="4">
        <v>0</v>
      </c>
      <c r="AT33" s="4">
        <v>0.106</v>
      </c>
      <c r="AU33" s="4">
        <v>3.4830000000000001</v>
      </c>
      <c r="AV33" s="4">
        <v>66104</v>
      </c>
      <c r="AW33" s="4">
        <v>0</v>
      </c>
      <c r="AX33" s="4">
        <v>0.51</v>
      </c>
      <c r="AY33">
        <v>0.80285714285714294</v>
      </c>
      <c r="AZ33" t="s">
        <v>66</v>
      </c>
      <c r="BA33" t="s">
        <v>273</v>
      </c>
      <c r="BB33">
        <v>6</v>
      </c>
      <c r="BC33" t="s">
        <v>392</v>
      </c>
      <c r="BD33">
        <v>10</v>
      </c>
      <c r="BE33">
        <v>96699.247999999992</v>
      </c>
      <c r="BF33">
        <v>7.8085405586608092E-2</v>
      </c>
      <c r="BG33">
        <v>6.2691425628105354E-2</v>
      </c>
      <c r="BH33">
        <v>252647.86199999996</v>
      </c>
      <c r="BI33">
        <v>2.9886657026213036E-2</v>
      </c>
      <c r="BJ33">
        <v>2.3994716069616753E-2</v>
      </c>
      <c r="BK33">
        <v>1</v>
      </c>
      <c r="BL33" t="s">
        <v>68</v>
      </c>
      <c r="BM33">
        <v>1</v>
      </c>
      <c r="BN33" t="s">
        <v>304</v>
      </c>
    </row>
    <row r="34" spans="1:66">
      <c r="A34" s="80" t="str">
        <f t="shared" si="20"/>
        <v>원진운수</v>
      </c>
      <c r="B34" s="80" t="str">
        <f t="shared" si="21"/>
        <v>6</v>
      </c>
      <c r="C34" s="81" t="str">
        <f t="shared" si="22"/>
        <v>70바4347</v>
      </c>
      <c r="D34" s="55" t="str">
        <f t="shared" si="23"/>
        <v>대형</v>
      </c>
      <c r="E34" s="51" t="str">
        <f t="shared" si="16"/>
        <v>D</v>
      </c>
      <c r="F34" s="101">
        <f t="shared" si="17"/>
        <v>0.8382142857142858</v>
      </c>
      <c r="G34" s="102">
        <f t="shared" si="18"/>
        <v>2.347</v>
      </c>
      <c r="H34" s="103">
        <f t="shared" si="19"/>
        <v>2.8</v>
      </c>
      <c r="I34" s="104">
        <f t="shared" si="24"/>
        <v>7568.5110000000004</v>
      </c>
      <c r="J34" s="105">
        <f t="shared" si="25"/>
        <v>6.7290563364816435E-3</v>
      </c>
      <c r="K34" s="105">
        <f t="shared" si="26"/>
        <v>0.36133521211186914</v>
      </c>
      <c r="L34" s="105">
        <f t="shared" si="27"/>
        <v>0.17387832296207273</v>
      </c>
      <c r="M34" s="106">
        <f t="shared" si="28"/>
        <v>10.121</v>
      </c>
      <c r="N34" s="107">
        <f t="shared" si="29"/>
        <v>0.04</v>
      </c>
      <c r="O34" s="107">
        <f t="shared" si="30"/>
        <v>1.9159999999999999</v>
      </c>
      <c r="P34" s="108">
        <f t="shared" si="31"/>
        <v>0</v>
      </c>
      <c r="Q34" s="109">
        <f t="shared" si="32"/>
        <v>61</v>
      </c>
      <c r="R34" s="110">
        <f t="shared" si="33"/>
        <v>24.350678839699775</v>
      </c>
      <c r="S34" s="82">
        <f t="shared" si="34"/>
        <v>3</v>
      </c>
      <c r="T34" s="82">
        <f t="shared" si="35"/>
        <v>145</v>
      </c>
      <c r="U34" t="s">
        <v>114</v>
      </c>
      <c r="V34" t="s">
        <v>117</v>
      </c>
      <c r="W34" s="4" t="s">
        <v>114</v>
      </c>
      <c r="X34" s="4" t="s">
        <v>117</v>
      </c>
      <c r="Y34" s="4" t="s">
        <v>199</v>
      </c>
      <c r="Z34" s="4" t="s">
        <v>165</v>
      </c>
      <c r="AA34" s="4" t="s">
        <v>48</v>
      </c>
      <c r="AB34" s="4">
        <v>527</v>
      </c>
      <c r="AC34" s="4">
        <v>7568.5110000000004</v>
      </c>
      <c r="AD34" s="4">
        <v>3224.6170000000002</v>
      </c>
      <c r="AE34" s="4">
        <v>2.347</v>
      </c>
      <c r="AF34" s="4">
        <v>2.8</v>
      </c>
      <c r="AG34" s="4">
        <v>10.121</v>
      </c>
      <c r="AH34" s="4">
        <v>491.842962</v>
      </c>
      <c r="AI34" s="4">
        <v>3.3096390000000002</v>
      </c>
      <c r="AJ34" s="4">
        <v>177.720181</v>
      </c>
      <c r="AK34" s="4">
        <v>1316</v>
      </c>
      <c r="AL34" s="4">
        <v>3</v>
      </c>
      <c r="AM34" s="4">
        <v>145</v>
      </c>
      <c r="AN34" s="4">
        <v>61</v>
      </c>
      <c r="AO34" s="4">
        <v>15.388064</v>
      </c>
      <c r="AP34" s="4">
        <v>0</v>
      </c>
      <c r="AQ34" s="4">
        <v>0</v>
      </c>
      <c r="AR34" s="4">
        <v>0</v>
      </c>
      <c r="AS34" s="4">
        <v>0</v>
      </c>
      <c r="AT34" s="4">
        <v>0.04</v>
      </c>
      <c r="AU34" s="4">
        <v>1.9159999999999999</v>
      </c>
      <c r="AV34" s="4">
        <v>69056</v>
      </c>
      <c r="AW34" s="4">
        <v>0</v>
      </c>
      <c r="AX34" s="4">
        <v>0.55000000000000004</v>
      </c>
      <c r="AY34">
        <v>0.8382142857142858</v>
      </c>
      <c r="AZ34" t="s">
        <v>66</v>
      </c>
      <c r="BA34" t="s">
        <v>273</v>
      </c>
      <c r="BB34">
        <v>1</v>
      </c>
      <c r="BC34" t="s">
        <v>306</v>
      </c>
      <c r="BD34">
        <v>13</v>
      </c>
      <c r="BE34">
        <v>96699.247999999992</v>
      </c>
      <c r="BF34">
        <v>7.8268561095738834E-2</v>
      </c>
      <c r="BG34">
        <v>6.560582603274967E-2</v>
      </c>
      <c r="BH34">
        <v>252647.86199999996</v>
      </c>
      <c r="BI34">
        <v>2.995675854957364E-2</v>
      </c>
      <c r="BJ34">
        <v>2.5110182969946195E-2</v>
      </c>
      <c r="BK34">
        <v>1</v>
      </c>
      <c r="BL34" t="s">
        <v>66</v>
      </c>
      <c r="BM34">
        <v>0</v>
      </c>
      <c r="BN34" t="s">
        <v>266</v>
      </c>
    </row>
    <row r="35" spans="1:66">
      <c r="A35" s="83" t="str">
        <f t="shared" si="20"/>
        <v>원진운수</v>
      </c>
      <c r="B35" s="83" t="str">
        <f t="shared" si="21"/>
        <v>6</v>
      </c>
      <c r="C35" s="84" t="str">
        <f t="shared" si="22"/>
        <v>72바1378</v>
      </c>
      <c r="D35" s="72" t="str">
        <f t="shared" si="23"/>
        <v>대형</v>
      </c>
      <c r="E35" s="68" t="str">
        <f t="shared" si="16"/>
        <v>F</v>
      </c>
      <c r="F35" s="91">
        <f t="shared" si="17"/>
        <v>0.77566666666666662</v>
      </c>
      <c r="G35" s="92">
        <f t="shared" si="18"/>
        <v>2.327</v>
      </c>
      <c r="H35" s="93">
        <f t="shared" si="19"/>
        <v>3</v>
      </c>
      <c r="I35" s="94">
        <f t="shared" si="24"/>
        <v>1020.807</v>
      </c>
      <c r="J35" s="95">
        <f t="shared" si="25"/>
        <v>1.7662473945876719E-2</v>
      </c>
      <c r="K35" s="95">
        <f t="shared" si="26"/>
        <v>0.37278148157772573</v>
      </c>
      <c r="L35" s="95">
        <f t="shared" si="27"/>
        <v>0.16261643973836387</v>
      </c>
      <c r="M35" s="96">
        <f t="shared" si="28"/>
        <v>11.699</v>
      </c>
      <c r="N35" s="97">
        <f t="shared" si="29"/>
        <v>0</v>
      </c>
      <c r="O35" s="97">
        <f t="shared" si="30"/>
        <v>1.5669999999999999</v>
      </c>
      <c r="P35" s="98">
        <f t="shared" si="31"/>
        <v>40.880000000000003</v>
      </c>
      <c r="Q35" s="99">
        <f t="shared" si="32"/>
        <v>103</v>
      </c>
      <c r="R35" s="100">
        <f t="shared" si="33"/>
        <v>26.862942695720449</v>
      </c>
      <c r="S35" s="85">
        <f t="shared" si="34"/>
        <v>0</v>
      </c>
      <c r="T35" s="85">
        <f t="shared" si="35"/>
        <v>16</v>
      </c>
      <c r="U35" t="s">
        <v>114</v>
      </c>
      <c r="V35" t="s">
        <v>117</v>
      </c>
      <c r="W35" t="s">
        <v>114</v>
      </c>
      <c r="X35" s="4" t="s">
        <v>117</v>
      </c>
      <c r="Y35" s="4" t="s">
        <v>200</v>
      </c>
      <c r="Z35" s="4" t="s">
        <v>165</v>
      </c>
      <c r="AA35" s="4" t="s">
        <v>48</v>
      </c>
      <c r="AB35" s="4">
        <v>527</v>
      </c>
      <c r="AC35" s="4">
        <v>1020.807</v>
      </c>
      <c r="AD35" s="4">
        <v>438.70800000000003</v>
      </c>
      <c r="AE35" s="4">
        <v>2.327</v>
      </c>
      <c r="AF35" s="4">
        <v>3</v>
      </c>
      <c r="AG35" s="4">
        <v>11.699</v>
      </c>
      <c r="AH35" s="4">
        <v>62.341380000000001</v>
      </c>
      <c r="AI35" s="4">
        <v>1.1011029999999999</v>
      </c>
      <c r="AJ35" s="4">
        <v>23.239712000000001</v>
      </c>
      <c r="AK35" s="4">
        <v>166</v>
      </c>
      <c r="AL35" s="4">
        <v>0</v>
      </c>
      <c r="AM35" s="4">
        <v>16</v>
      </c>
      <c r="AN35" s="4">
        <v>103</v>
      </c>
      <c r="AO35" s="4">
        <v>16.374469000000001</v>
      </c>
      <c r="AP35" s="4">
        <v>2811.6</v>
      </c>
      <c r="AQ35" s="4">
        <v>2452.8000000000002</v>
      </c>
      <c r="AR35" s="4">
        <v>1</v>
      </c>
      <c r="AS35" s="4">
        <v>750</v>
      </c>
      <c r="AT35" s="4">
        <v>0</v>
      </c>
      <c r="AU35" s="4">
        <v>1.5669999999999999</v>
      </c>
      <c r="AV35" s="4">
        <v>9067</v>
      </c>
      <c r="AW35" s="4">
        <v>0</v>
      </c>
      <c r="AX35" s="4">
        <v>0.54</v>
      </c>
      <c r="AY35">
        <v>0.77566666666666662</v>
      </c>
      <c r="AZ35" t="s">
        <v>68</v>
      </c>
      <c r="BA35" t="s">
        <v>273</v>
      </c>
      <c r="BB35">
        <v>3</v>
      </c>
      <c r="BC35" t="s">
        <v>276</v>
      </c>
      <c r="BD35">
        <v>9</v>
      </c>
      <c r="BE35">
        <v>96699.247999999992</v>
      </c>
      <c r="BF35">
        <v>1.0556514358829348E-2</v>
      </c>
      <c r="BG35">
        <v>8.1883363043319633E-3</v>
      </c>
      <c r="BH35">
        <v>252647.86199999996</v>
      </c>
      <c r="BI35">
        <v>4.0404339538800457E-3</v>
      </c>
      <c r="BJ35">
        <v>3.1340299368929551E-3</v>
      </c>
      <c r="BK35">
        <v>1</v>
      </c>
      <c r="BL35" t="s">
        <v>68</v>
      </c>
      <c r="BM35">
        <v>0</v>
      </c>
      <c r="BN35" t="s">
        <v>266</v>
      </c>
    </row>
    <row r="36" spans="1:66">
      <c r="A36" s="80" t="str">
        <f t="shared" si="20"/>
        <v>원진운수</v>
      </c>
      <c r="B36" s="80" t="str">
        <f t="shared" si="21"/>
        <v>6</v>
      </c>
      <c r="C36" s="81" t="str">
        <f t="shared" si="22"/>
        <v>72바1379</v>
      </c>
      <c r="D36" s="55" t="str">
        <f t="shared" si="23"/>
        <v>대형</v>
      </c>
      <c r="E36" s="51" t="str">
        <f t="shared" si="16"/>
        <v>D</v>
      </c>
      <c r="F36" s="101">
        <f t="shared" si="17"/>
        <v>0.81266666666666676</v>
      </c>
      <c r="G36" s="102">
        <f t="shared" si="18"/>
        <v>2.4380000000000002</v>
      </c>
      <c r="H36" s="103">
        <f t="shared" si="19"/>
        <v>3</v>
      </c>
      <c r="I36" s="104">
        <f t="shared" si="24"/>
        <v>6982.5259999999998</v>
      </c>
      <c r="J36" s="105">
        <f t="shared" si="25"/>
        <v>9.9885781219610469E-3</v>
      </c>
      <c r="K36" s="105">
        <f t="shared" si="26"/>
        <v>0.36679764073003945</v>
      </c>
      <c r="L36" s="105">
        <f t="shared" si="27"/>
        <v>0.13834534951964375</v>
      </c>
      <c r="M36" s="106">
        <f t="shared" si="28"/>
        <v>8.4489999999999998</v>
      </c>
      <c r="N36" s="107">
        <f t="shared" si="29"/>
        <v>2.9000000000000001E-2</v>
      </c>
      <c r="O36" s="107">
        <f t="shared" si="30"/>
        <v>3.1789999999999998</v>
      </c>
      <c r="P36" s="108">
        <f t="shared" si="31"/>
        <v>0</v>
      </c>
      <c r="Q36" s="109">
        <f t="shared" si="32"/>
        <v>60</v>
      </c>
      <c r="R36" s="110">
        <f t="shared" si="33"/>
        <v>25.377461484661996</v>
      </c>
      <c r="S36" s="82">
        <f t="shared" si="34"/>
        <v>2</v>
      </c>
      <c r="T36" s="82">
        <f t="shared" si="35"/>
        <v>222</v>
      </c>
      <c r="U36" t="s">
        <v>114</v>
      </c>
      <c r="V36" s="5" t="s">
        <v>117</v>
      </c>
      <c r="W36" t="s">
        <v>114</v>
      </c>
      <c r="X36" s="5" t="s">
        <v>117</v>
      </c>
      <c r="Y36" t="s">
        <v>201</v>
      </c>
      <c r="Z36" t="s">
        <v>165</v>
      </c>
      <c r="AA36" t="s">
        <v>48</v>
      </c>
      <c r="AB36">
        <v>527</v>
      </c>
      <c r="AC36" s="1">
        <v>6982.5259999999998</v>
      </c>
      <c r="AD36" s="1">
        <v>2863.9780000000001</v>
      </c>
      <c r="AE36" s="21">
        <v>2.4380000000000002</v>
      </c>
      <c r="AF36">
        <v>3</v>
      </c>
      <c r="AG36">
        <v>8.4489999999999998</v>
      </c>
      <c r="AH36">
        <v>441.49657200000001</v>
      </c>
      <c r="AI36">
        <v>4.409923</v>
      </c>
      <c r="AJ36">
        <v>161.93990099999999</v>
      </c>
      <c r="AK36">
        <v>966</v>
      </c>
      <c r="AL36">
        <v>2</v>
      </c>
      <c r="AM36">
        <v>222</v>
      </c>
      <c r="AN36">
        <v>60</v>
      </c>
      <c r="AO36">
        <v>15.815583</v>
      </c>
      <c r="AP36">
        <v>0</v>
      </c>
      <c r="AQ36">
        <v>0</v>
      </c>
      <c r="AR36">
        <v>3</v>
      </c>
      <c r="AS36">
        <v>438</v>
      </c>
      <c r="AT36">
        <v>2.9000000000000001E-2</v>
      </c>
      <c r="AU36">
        <v>3.1789999999999998</v>
      </c>
      <c r="AV36">
        <v>50346</v>
      </c>
      <c r="AW36">
        <v>0</v>
      </c>
      <c r="AX36">
        <v>0.52</v>
      </c>
      <c r="AY36">
        <v>0.81266666666666676</v>
      </c>
      <c r="AZ36" t="s">
        <v>66</v>
      </c>
      <c r="BA36" t="s">
        <v>273</v>
      </c>
      <c r="BB36">
        <v>3</v>
      </c>
      <c r="BC36" t="s">
        <v>320</v>
      </c>
      <c r="BD36">
        <v>10</v>
      </c>
      <c r="BE36">
        <v>96699.247999999992</v>
      </c>
      <c r="BF36">
        <v>7.2208689771817047E-2</v>
      </c>
      <c r="BG36">
        <v>5.8681595221229996E-2</v>
      </c>
      <c r="BH36">
        <v>252647.86199999996</v>
      </c>
      <c r="BI36">
        <v>2.7637384083622291E-2</v>
      </c>
      <c r="BJ36">
        <v>2.2459980798623717E-2</v>
      </c>
      <c r="BK36">
        <v>1</v>
      </c>
      <c r="BL36" t="s">
        <v>68</v>
      </c>
      <c r="BM36">
        <v>1</v>
      </c>
      <c r="BN36" t="s">
        <v>304</v>
      </c>
    </row>
    <row r="37" spans="1:66">
      <c r="A37" s="83" t="str">
        <f t="shared" si="20"/>
        <v>원진운수</v>
      </c>
      <c r="B37" s="83" t="str">
        <f t="shared" si="21"/>
        <v>6</v>
      </c>
      <c r="C37" s="84" t="str">
        <f t="shared" si="22"/>
        <v>72바1380</v>
      </c>
      <c r="D37" s="72" t="str">
        <f t="shared" si="23"/>
        <v>대형</v>
      </c>
      <c r="E37" s="68" t="str">
        <f t="shared" si="16"/>
        <v>F</v>
      </c>
      <c r="F37" s="91">
        <f t="shared" si="17"/>
        <v>0.7593333333333333</v>
      </c>
      <c r="G37" s="92">
        <f t="shared" si="18"/>
        <v>2.278</v>
      </c>
      <c r="H37" s="93">
        <f t="shared" si="19"/>
        <v>3</v>
      </c>
      <c r="I37" s="94">
        <f t="shared" si="24"/>
        <v>7973.1689999999999</v>
      </c>
      <c r="J37" s="95">
        <f t="shared" si="25"/>
        <v>5.4256797662939711E-3</v>
      </c>
      <c r="K37" s="95">
        <f t="shared" si="26"/>
        <v>0.35944715416763917</v>
      </c>
      <c r="L37" s="95">
        <f t="shared" si="27"/>
        <v>0.22387585162185827</v>
      </c>
      <c r="M37" s="96">
        <f t="shared" si="28"/>
        <v>8.7769999999999992</v>
      </c>
      <c r="N37" s="97">
        <f t="shared" si="29"/>
        <v>3.7999999999999999E-2</v>
      </c>
      <c r="O37" s="97">
        <f t="shared" si="30"/>
        <v>2.6459999999999999</v>
      </c>
      <c r="P37" s="98">
        <f t="shared" si="31"/>
        <v>0</v>
      </c>
      <c r="Q37" s="99">
        <f t="shared" si="32"/>
        <v>58</v>
      </c>
      <c r="R37" s="100">
        <f t="shared" si="33"/>
        <v>24.95535627402575</v>
      </c>
      <c r="S37" s="85">
        <f t="shared" si="34"/>
        <v>3</v>
      </c>
      <c r="T37" s="85">
        <f t="shared" si="35"/>
        <v>211</v>
      </c>
      <c r="U37" t="s">
        <v>114</v>
      </c>
      <c r="V37" t="s">
        <v>117</v>
      </c>
      <c r="W37" s="4" t="s">
        <v>114</v>
      </c>
      <c r="X37" s="4" t="s">
        <v>117</v>
      </c>
      <c r="Y37" s="4" t="s">
        <v>202</v>
      </c>
      <c r="Z37" s="4" t="s">
        <v>165</v>
      </c>
      <c r="AA37" s="4" t="s">
        <v>48</v>
      </c>
      <c r="AB37" s="4">
        <v>527</v>
      </c>
      <c r="AC37" s="4">
        <v>7973.1689999999999</v>
      </c>
      <c r="AD37" s="4">
        <v>3500.4079999999999</v>
      </c>
      <c r="AE37" s="4">
        <v>2.278</v>
      </c>
      <c r="AF37" s="4">
        <v>3</v>
      </c>
      <c r="AG37" s="4">
        <v>8.7769999999999992</v>
      </c>
      <c r="AH37" s="4">
        <v>503.04461700000002</v>
      </c>
      <c r="AI37" s="4">
        <v>2.7293590000000001</v>
      </c>
      <c r="AJ37" s="4">
        <v>180.81795600000001</v>
      </c>
      <c r="AK37" s="4">
        <v>1785</v>
      </c>
      <c r="AL37" s="4">
        <v>3</v>
      </c>
      <c r="AM37" s="4">
        <v>211</v>
      </c>
      <c r="AN37" s="4">
        <v>58</v>
      </c>
      <c r="AO37" s="4">
        <v>15.849824</v>
      </c>
      <c r="AP37" s="4">
        <v>0</v>
      </c>
      <c r="AQ37" s="4">
        <v>0</v>
      </c>
      <c r="AR37" s="4">
        <v>1</v>
      </c>
      <c r="AS37" s="4">
        <v>161</v>
      </c>
      <c r="AT37" s="4">
        <v>3.7999999999999999E-2</v>
      </c>
      <c r="AU37" s="4">
        <v>2.6459999999999999</v>
      </c>
      <c r="AV37" s="4">
        <v>73024</v>
      </c>
      <c r="AW37" s="4">
        <v>0</v>
      </c>
      <c r="AX37" s="4">
        <v>0.48</v>
      </c>
      <c r="AY37">
        <v>0.7593333333333333</v>
      </c>
      <c r="AZ37" t="s">
        <v>68</v>
      </c>
      <c r="BA37" t="s">
        <v>273</v>
      </c>
      <c r="BB37">
        <v>4</v>
      </c>
      <c r="BC37" t="s">
        <v>278</v>
      </c>
      <c r="BD37">
        <v>12</v>
      </c>
      <c r="BE37">
        <v>96699.247999999992</v>
      </c>
      <c r="BF37">
        <v>8.2453267888908513E-2</v>
      </c>
      <c r="BG37">
        <v>6.2609514750311193E-2</v>
      </c>
      <c r="BH37">
        <v>252647.86199999996</v>
      </c>
      <c r="BI37">
        <v>3.1558426566063724E-2</v>
      </c>
      <c r="BJ37">
        <v>2.3963365239164387E-2</v>
      </c>
      <c r="BK37">
        <v>1</v>
      </c>
      <c r="BL37" t="s">
        <v>68</v>
      </c>
      <c r="BM37">
        <v>0</v>
      </c>
      <c r="BN37" t="s">
        <v>266</v>
      </c>
    </row>
  </sheetData>
  <sortState xmlns:xlrd2="http://schemas.microsoft.com/office/spreadsheetml/2017/richdata2" ref="U5:AX37">
    <sortCondition ref="Y5:Y37"/>
    <sortCondition ref="U5:U37"/>
  </sortState>
  <phoneticPr fontId="3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91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28" customWidth="1"/>
    <col min="3" max="3" width="5.5703125" style="42" customWidth="1"/>
    <col min="4" max="4" width="10.140625" style="4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114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18"/>
      <c r="B1" s="25"/>
      <c r="C1" s="41"/>
      <c r="D1" s="19"/>
      <c r="E1" s="19"/>
      <c r="F1" s="17"/>
      <c r="G1" s="19"/>
      <c r="H1" s="19"/>
      <c r="I1" s="19"/>
      <c r="J1" s="19"/>
      <c r="K1" s="19"/>
      <c r="L1" s="19"/>
      <c r="M1" s="19"/>
      <c r="N1" s="19"/>
      <c r="O1" s="19"/>
      <c r="P1" s="19"/>
      <c r="Q1" s="112"/>
      <c r="R1" s="112"/>
    </row>
    <row r="2" spans="1:78" ht="45" customHeight="1">
      <c r="A2" s="8" t="s">
        <v>32</v>
      </c>
      <c r="B2" s="26"/>
      <c r="C2" s="40"/>
      <c r="D2" s="47"/>
      <c r="E2" s="8"/>
      <c r="F2" s="29"/>
      <c r="G2" s="8"/>
      <c r="H2" s="8"/>
      <c r="I2" s="8"/>
      <c r="J2" s="8"/>
      <c r="K2" s="8"/>
      <c r="L2" s="8"/>
      <c r="M2" s="8"/>
      <c r="N2" s="8"/>
      <c r="O2" s="8"/>
      <c r="P2" s="8"/>
      <c r="Q2" s="113"/>
      <c r="R2" s="113"/>
      <c r="S2" s="8"/>
      <c r="T2" s="8"/>
      <c r="U2" s="8"/>
      <c r="V2" s="8"/>
      <c r="W2" s="8"/>
      <c r="X2" s="8"/>
      <c r="Y2" s="8"/>
    </row>
    <row r="3" spans="1:78" ht="30.75" customHeight="1">
      <c r="A3" s="20" t="s">
        <v>149</v>
      </c>
      <c r="B3" s="27"/>
      <c r="E3" s="9"/>
      <c r="F3" s="6"/>
      <c r="G3" s="9"/>
      <c r="H3" s="9"/>
      <c r="X3" s="9"/>
      <c r="Y3" s="9"/>
    </row>
    <row r="4" spans="1:78" ht="27">
      <c r="A4" s="61" t="s">
        <v>38</v>
      </c>
      <c r="B4" s="62" t="s">
        <v>49</v>
      </c>
      <c r="C4" s="63" t="s">
        <v>135</v>
      </c>
      <c r="D4" s="63" t="s">
        <v>150</v>
      </c>
      <c r="E4" s="64" t="s">
        <v>139</v>
      </c>
      <c r="F4" s="62" t="s">
        <v>143</v>
      </c>
      <c r="G4" s="64" t="s">
        <v>141</v>
      </c>
      <c r="H4" s="64" t="s">
        <v>145</v>
      </c>
      <c r="I4" s="65" t="s">
        <v>147</v>
      </c>
      <c r="J4" s="64" t="s">
        <v>11</v>
      </c>
      <c r="K4" s="64" t="s">
        <v>12</v>
      </c>
      <c r="L4" s="64" t="s">
        <v>13</v>
      </c>
      <c r="M4" s="64" t="s">
        <v>70</v>
      </c>
      <c r="N4" s="64" t="s">
        <v>6</v>
      </c>
      <c r="O4" s="64" t="s">
        <v>7</v>
      </c>
      <c r="P4" s="64" t="s">
        <v>156</v>
      </c>
      <c r="Q4" s="115" t="s">
        <v>43</v>
      </c>
      <c r="R4" s="115" t="s">
        <v>44</v>
      </c>
      <c r="S4" s="10"/>
      <c r="T4" s="10" t="s">
        <v>42</v>
      </c>
      <c r="U4" s="10" t="s">
        <v>152</v>
      </c>
      <c r="V4" s="10" t="s">
        <v>153</v>
      </c>
      <c r="W4" s="10" t="s">
        <v>3</v>
      </c>
      <c r="X4" s="10" t="s">
        <v>19</v>
      </c>
      <c r="Y4" s="11" t="s">
        <v>8</v>
      </c>
      <c r="Z4" s="12" t="s">
        <v>15</v>
      </c>
      <c r="AA4" s="11" t="s">
        <v>2</v>
      </c>
      <c r="AB4" s="11" t="s">
        <v>20</v>
      </c>
      <c r="AC4" s="11" t="s">
        <v>21</v>
      </c>
      <c r="AD4" s="13" t="s">
        <v>22</v>
      </c>
      <c r="AE4" s="10" t="s">
        <v>23</v>
      </c>
      <c r="AF4" s="10" t="s">
        <v>24</v>
      </c>
      <c r="AG4" s="10" t="s">
        <v>17</v>
      </c>
      <c r="AH4" s="10" t="s">
        <v>25</v>
      </c>
      <c r="AI4" s="10" t="s">
        <v>39</v>
      </c>
      <c r="AJ4" s="10" t="s">
        <v>27</v>
      </c>
      <c r="AK4" s="10" t="s">
        <v>40</v>
      </c>
      <c r="AL4" s="10" t="s">
        <v>41</v>
      </c>
      <c r="AM4" s="10" t="s">
        <v>334</v>
      </c>
      <c r="AN4" s="10"/>
      <c r="AO4" t="s">
        <v>163</v>
      </c>
      <c r="AP4" t="s">
        <v>335</v>
      </c>
      <c r="AQ4" t="s">
        <v>140</v>
      </c>
      <c r="AR4" t="s">
        <v>31</v>
      </c>
      <c r="AS4" t="s">
        <v>0</v>
      </c>
      <c r="AT4" t="s">
        <v>9</v>
      </c>
      <c r="AU4" t="s">
        <v>29</v>
      </c>
      <c r="AV4" t="s">
        <v>153</v>
      </c>
      <c r="AW4" t="s">
        <v>65</v>
      </c>
      <c r="AX4" t="s">
        <v>336</v>
      </c>
      <c r="AY4" t="s">
        <v>120</v>
      </c>
      <c r="AZ4" t="s">
        <v>337</v>
      </c>
      <c r="BA4" t="s">
        <v>338</v>
      </c>
      <c r="BB4" t="s">
        <v>339</v>
      </c>
      <c r="BC4" t="s">
        <v>340</v>
      </c>
      <c r="BD4">
        <v>10</v>
      </c>
      <c r="BE4" t="s">
        <v>132</v>
      </c>
      <c r="BF4" t="s">
        <v>133</v>
      </c>
      <c r="BG4" t="s">
        <v>134</v>
      </c>
      <c r="BI4" t="s">
        <v>0</v>
      </c>
      <c r="BJ4" t="s">
        <v>71</v>
      </c>
      <c r="BK4" t="s">
        <v>65</v>
      </c>
      <c r="BL4" t="s">
        <v>151</v>
      </c>
      <c r="BM4" t="s">
        <v>137</v>
      </c>
      <c r="BN4" t="s">
        <v>142</v>
      </c>
      <c r="BO4" t="s">
        <v>140</v>
      </c>
      <c r="BP4" t="s">
        <v>144</v>
      </c>
      <c r="BQ4" t="s">
        <v>146</v>
      </c>
      <c r="BR4" t="s">
        <v>11</v>
      </c>
      <c r="BS4" t="s">
        <v>12</v>
      </c>
      <c r="BT4" t="s">
        <v>13</v>
      </c>
      <c r="BU4" t="s">
        <v>102</v>
      </c>
      <c r="BV4" t="s">
        <v>6</v>
      </c>
      <c r="BW4" t="s">
        <v>7</v>
      </c>
      <c r="BX4" t="s">
        <v>155</v>
      </c>
      <c r="BY4" t="s">
        <v>157</v>
      </c>
      <c r="BZ4" t="s">
        <v>158</v>
      </c>
    </row>
    <row r="5" spans="1:78" ht="16.5">
      <c r="A5" s="66" t="str">
        <f>BI5</f>
        <v>원진운수</v>
      </c>
      <c r="B5" s="67" t="str">
        <f>IF(BJ5="NULL", E5, BJ5)</f>
        <v>강창식</v>
      </c>
      <c r="C5" s="68" t="str">
        <f>BK5</f>
        <v>C</v>
      </c>
      <c r="D5" s="69">
        <f>BL5</f>
        <v>0.87836334011426287</v>
      </c>
      <c r="E5" s="70">
        <f>U5</f>
        <v>3027</v>
      </c>
      <c r="F5" s="71" t="str">
        <f t="shared" ref="F5:I6" si="0">BN5</f>
        <v>6</v>
      </c>
      <c r="G5" s="72" t="str">
        <f t="shared" si="0"/>
        <v>70바4313</v>
      </c>
      <c r="H5" s="73">
        <f t="shared" si="0"/>
        <v>8</v>
      </c>
      <c r="I5" s="74">
        <f t="shared" si="0"/>
        <v>1356.3950000000002</v>
      </c>
      <c r="J5" s="75">
        <f>AB5/AA5</f>
        <v>5.0641767734306573E-3</v>
      </c>
      <c r="K5" s="75">
        <f>AC5/AA5</f>
        <v>0.35686538885910291</v>
      </c>
      <c r="L5" s="75">
        <f>AD5/I5</f>
        <v>3.5387921659988421E-2</v>
      </c>
      <c r="M5" s="76">
        <f>Z5</f>
        <v>8.6150000000000002</v>
      </c>
      <c r="N5" s="77">
        <f>BV5</f>
        <v>7.3724836791642545E-2</v>
      </c>
      <c r="O5" s="77">
        <f>BW5</f>
        <v>0.95842287829135309</v>
      </c>
      <c r="P5" s="116">
        <f>AK5</f>
        <v>0</v>
      </c>
      <c r="Q5" s="117">
        <f>AE5</f>
        <v>1</v>
      </c>
      <c r="R5" s="117">
        <f>AF5</f>
        <v>13</v>
      </c>
      <c r="T5">
        <v>527</v>
      </c>
      <c r="U5">
        <v>3027</v>
      </c>
      <c r="V5" t="s">
        <v>281</v>
      </c>
      <c r="W5">
        <v>1356.395</v>
      </c>
      <c r="X5">
        <v>545.25699999999995</v>
      </c>
      <c r="Y5">
        <v>2.488</v>
      </c>
      <c r="Z5">
        <v>8.6150000000000002</v>
      </c>
      <c r="AA5">
        <v>85.674142000000003</v>
      </c>
      <c r="AB5">
        <v>0.433869</v>
      </c>
      <c r="AC5">
        <v>30.574135999999999</v>
      </c>
      <c r="AD5" s="1">
        <v>48</v>
      </c>
      <c r="AE5">
        <v>1</v>
      </c>
      <c r="AF5">
        <v>13</v>
      </c>
      <c r="AG5">
        <v>62</v>
      </c>
      <c r="AH5">
        <v>15.832023</v>
      </c>
      <c r="AI5">
        <v>0</v>
      </c>
      <c r="AJ5">
        <v>0</v>
      </c>
      <c r="AK5">
        <v>0</v>
      </c>
      <c r="AL5">
        <v>0</v>
      </c>
      <c r="AM5">
        <v>0.87836334011426287</v>
      </c>
      <c r="AN5" t="s">
        <v>67</v>
      </c>
      <c r="AO5">
        <v>421.19099999999997</v>
      </c>
      <c r="AP5" t="s">
        <v>405</v>
      </c>
      <c r="AQ5" t="s">
        <v>114</v>
      </c>
      <c r="AR5" t="s">
        <v>117</v>
      </c>
      <c r="AS5" t="s">
        <v>114</v>
      </c>
      <c r="AT5" t="s">
        <v>117</v>
      </c>
      <c r="AU5" t="s">
        <v>198</v>
      </c>
      <c r="AV5" t="s">
        <v>281</v>
      </c>
      <c r="AW5" t="s">
        <v>67</v>
      </c>
      <c r="AX5">
        <v>3027</v>
      </c>
      <c r="AY5" t="s">
        <v>364</v>
      </c>
      <c r="AZ5">
        <v>5</v>
      </c>
      <c r="BA5" t="s">
        <v>381</v>
      </c>
      <c r="BB5">
        <v>8</v>
      </c>
      <c r="BC5">
        <v>1</v>
      </c>
      <c r="BE5" t="s">
        <v>303</v>
      </c>
      <c r="BF5">
        <v>-1</v>
      </c>
      <c r="BG5" t="s">
        <v>363</v>
      </c>
      <c r="BI5" t="s">
        <v>114</v>
      </c>
      <c r="BJ5" t="s">
        <v>281</v>
      </c>
      <c r="BK5" t="s">
        <v>67</v>
      </c>
      <c r="BL5">
        <v>0.87836334011426287</v>
      </c>
      <c r="BM5">
        <v>3027</v>
      </c>
      <c r="BN5" t="s">
        <v>117</v>
      </c>
      <c r="BO5" t="s">
        <v>198</v>
      </c>
      <c r="BP5">
        <v>8</v>
      </c>
      <c r="BQ5">
        <v>1356.3950000000002</v>
      </c>
      <c r="BR5">
        <v>5.0641767734306573E-3</v>
      </c>
      <c r="BS5">
        <v>0.35686538885910291</v>
      </c>
      <c r="BT5">
        <v>3.5387921659988428E-2</v>
      </c>
      <c r="BU5">
        <v>8.6150000000000002</v>
      </c>
      <c r="BV5">
        <v>7.3724836791642545E-2</v>
      </c>
      <c r="BW5">
        <v>0.95842287829135309</v>
      </c>
      <c r="BX5">
        <v>0</v>
      </c>
      <c r="BY5">
        <v>1</v>
      </c>
      <c r="BZ5">
        <v>13</v>
      </c>
    </row>
    <row r="6" spans="1:78" ht="16.5">
      <c r="A6" s="49" t="str">
        <f>BI6</f>
        <v>원진운수</v>
      </c>
      <c r="B6" s="50" t="str">
        <f>IF(BJ6="NULL", E6, BJ6)</f>
        <v>경영진</v>
      </c>
      <c r="C6" s="51" t="str">
        <f>BK6</f>
        <v>F</v>
      </c>
      <c r="D6" s="52">
        <f>BL6</f>
        <v>0.79061242552227085</v>
      </c>
      <c r="E6" s="53">
        <f>U6</f>
        <v>8822</v>
      </c>
      <c r="F6" s="54" t="str">
        <f t="shared" si="0"/>
        <v>22</v>
      </c>
      <c r="G6" s="55" t="str">
        <f t="shared" si="0"/>
        <v>70바3606</v>
      </c>
      <c r="H6" s="56">
        <f t="shared" si="0"/>
        <v>2</v>
      </c>
      <c r="I6" s="57">
        <f t="shared" si="0"/>
        <v>2468.6909999999998</v>
      </c>
      <c r="J6" s="58">
        <f>AB6/AA6</f>
        <v>5.9742060641752564E-3</v>
      </c>
      <c r="K6" s="58">
        <f>AC6/AA6</f>
        <v>0.39434390118386164</v>
      </c>
      <c r="L6" s="58">
        <f>AD6/I6</f>
        <v>0.13894002935158756</v>
      </c>
      <c r="M6" s="59">
        <f>Z6</f>
        <v>11.067</v>
      </c>
      <c r="N6" s="60">
        <f>BV6</f>
        <v>0.1215218915611553</v>
      </c>
      <c r="O6" s="60">
        <f>BW6</f>
        <v>2.3899305340360542</v>
      </c>
      <c r="P6" s="118">
        <f>AK6</f>
        <v>0</v>
      </c>
      <c r="Q6" s="119">
        <f>AE6</f>
        <v>3</v>
      </c>
      <c r="R6" s="119">
        <f>AF6</f>
        <v>59</v>
      </c>
      <c r="T6">
        <v>527</v>
      </c>
      <c r="U6">
        <v>8822</v>
      </c>
      <c r="V6" t="s">
        <v>203</v>
      </c>
      <c r="W6">
        <v>2468.6909999999998</v>
      </c>
      <c r="X6">
        <v>1191.3040000000001</v>
      </c>
      <c r="Y6">
        <v>2.0720000000000001</v>
      </c>
      <c r="Z6">
        <v>11.067</v>
      </c>
      <c r="AA6">
        <v>166.21689799999999</v>
      </c>
      <c r="AB6">
        <v>0.99301399999999995</v>
      </c>
      <c r="AC6">
        <v>65.546620000000004</v>
      </c>
      <c r="AD6" s="1">
        <v>343</v>
      </c>
      <c r="AE6">
        <v>3</v>
      </c>
      <c r="AF6">
        <v>59</v>
      </c>
      <c r="AG6">
        <v>57</v>
      </c>
      <c r="AH6">
        <v>14.852226</v>
      </c>
      <c r="AI6">
        <v>0</v>
      </c>
      <c r="AJ6">
        <v>0</v>
      </c>
      <c r="AK6">
        <v>0</v>
      </c>
      <c r="AL6">
        <v>0</v>
      </c>
      <c r="AM6">
        <v>0.79061242552227085</v>
      </c>
      <c r="AN6" t="s">
        <v>68</v>
      </c>
      <c r="AO6">
        <v>2361.3719999999998</v>
      </c>
      <c r="AP6" t="s">
        <v>406</v>
      </c>
      <c r="AQ6" t="s">
        <v>114</v>
      </c>
      <c r="AR6" t="s">
        <v>116</v>
      </c>
      <c r="AS6" t="s">
        <v>114</v>
      </c>
      <c r="AT6" t="s">
        <v>116</v>
      </c>
      <c r="AU6" t="s">
        <v>167</v>
      </c>
      <c r="AV6" t="s">
        <v>203</v>
      </c>
      <c r="AW6" t="s">
        <v>68</v>
      </c>
      <c r="AX6">
        <v>8822</v>
      </c>
      <c r="AY6" t="s">
        <v>343</v>
      </c>
      <c r="AZ6">
        <v>2</v>
      </c>
      <c r="BA6" t="s">
        <v>179</v>
      </c>
      <c r="BB6">
        <v>2</v>
      </c>
      <c r="BC6">
        <v>1</v>
      </c>
      <c r="BE6" t="s">
        <v>68</v>
      </c>
      <c r="BF6">
        <v>0</v>
      </c>
      <c r="BG6" t="s">
        <v>266</v>
      </c>
      <c r="BI6" t="s">
        <v>114</v>
      </c>
      <c r="BJ6" t="s">
        <v>203</v>
      </c>
      <c r="BK6" t="s">
        <v>68</v>
      </c>
      <c r="BL6">
        <v>0.79061242552227085</v>
      </c>
      <c r="BM6">
        <v>8822</v>
      </c>
      <c r="BN6" t="s">
        <v>116</v>
      </c>
      <c r="BO6" t="s">
        <v>167</v>
      </c>
      <c r="BP6">
        <v>2</v>
      </c>
      <c r="BQ6">
        <v>2468.6909999999998</v>
      </c>
      <c r="BR6">
        <v>5.9742060641752564E-3</v>
      </c>
      <c r="BS6">
        <v>0.39434390118386164</v>
      </c>
      <c r="BT6">
        <v>0.13894002935158756</v>
      </c>
      <c r="BU6">
        <v>11.067</v>
      </c>
      <c r="BV6">
        <v>0.1215218915611553</v>
      </c>
      <c r="BW6">
        <v>2.3899305340360542</v>
      </c>
      <c r="BX6">
        <v>0</v>
      </c>
      <c r="BY6">
        <v>3</v>
      </c>
      <c r="BZ6">
        <v>59</v>
      </c>
    </row>
    <row r="7" spans="1:78" ht="16.5">
      <c r="A7" s="66" t="str">
        <f t="shared" ref="A7:A70" si="1">BI7</f>
        <v>원진운수</v>
      </c>
      <c r="B7" s="67" t="str">
        <f t="shared" ref="B7:B70" si="2">IF(BJ7="NULL", E7, BJ7)</f>
        <v>권경식</v>
      </c>
      <c r="C7" s="68" t="str">
        <f t="shared" ref="C7:C70" si="3">BK7</f>
        <v>D</v>
      </c>
      <c r="D7" s="69">
        <f t="shared" ref="D7:D70" si="4">BL7</f>
        <v>0.8402961378332463</v>
      </c>
      <c r="E7" s="70">
        <f t="shared" ref="E7:E70" si="5">U7</f>
        <v>9655</v>
      </c>
      <c r="F7" s="71" t="str">
        <f t="shared" ref="F7:F70" si="6">BN7</f>
        <v>22</v>
      </c>
      <c r="G7" s="72" t="str">
        <f t="shared" ref="G7:G70" si="7">BO7</f>
        <v>70바4323</v>
      </c>
      <c r="H7" s="73">
        <f t="shared" ref="H7:H70" si="8">BP7</f>
        <v>2</v>
      </c>
      <c r="I7" s="74">
        <f t="shared" ref="I7:I70" si="9">BQ7</f>
        <v>2725.9859999999999</v>
      </c>
      <c r="J7" s="75">
        <f t="shared" ref="J7:J70" si="10">AB7/AA7</f>
        <v>6.4826519195732022E-3</v>
      </c>
      <c r="K7" s="75">
        <f t="shared" ref="K7:K70" si="11">AC7/AA7</f>
        <v>0.3334845413956572</v>
      </c>
      <c r="L7" s="75">
        <f t="shared" ref="L7:L70" si="12">AD7/I7</f>
        <v>0.23807899233525046</v>
      </c>
      <c r="M7" s="76">
        <f t="shared" ref="M7:M70" si="13">Z7</f>
        <v>7.734</v>
      </c>
      <c r="N7" s="77">
        <f t="shared" ref="N7:N70" si="14">BV7</f>
        <v>0.18341987082839017</v>
      </c>
      <c r="O7" s="77">
        <f t="shared" ref="O7:O70" si="15">BW7</f>
        <v>1.7975147341182238</v>
      </c>
      <c r="P7" s="116">
        <f t="shared" ref="P7:P70" si="16">AK7</f>
        <v>0</v>
      </c>
      <c r="Q7" s="117">
        <f t="shared" ref="Q7:Q70" si="17">AE7</f>
        <v>5</v>
      </c>
      <c r="R7" s="117">
        <f t="shared" ref="R7:R70" si="18">AF7</f>
        <v>49</v>
      </c>
      <c r="T7">
        <v>527</v>
      </c>
      <c r="U7">
        <v>9655</v>
      </c>
      <c r="V7" t="s">
        <v>204</v>
      </c>
      <c r="W7">
        <v>2725.9859999999999</v>
      </c>
      <c r="X7">
        <v>1280.1020000000001</v>
      </c>
      <c r="Y7">
        <v>2.13</v>
      </c>
      <c r="Z7">
        <v>7.734</v>
      </c>
      <c r="AA7">
        <v>188.358563</v>
      </c>
      <c r="AB7">
        <v>1.221063</v>
      </c>
      <c r="AC7">
        <v>62.814669000000002</v>
      </c>
      <c r="AD7" s="1">
        <v>649</v>
      </c>
      <c r="AE7">
        <v>5</v>
      </c>
      <c r="AF7">
        <v>49</v>
      </c>
      <c r="AG7">
        <v>59</v>
      </c>
      <c r="AH7">
        <v>14.472322999999999</v>
      </c>
      <c r="AI7">
        <v>0</v>
      </c>
      <c r="AJ7">
        <v>0</v>
      </c>
      <c r="AK7">
        <v>0</v>
      </c>
      <c r="AL7">
        <v>0</v>
      </c>
      <c r="AM7">
        <v>0.8402961378332463</v>
      </c>
      <c r="AN7" t="s">
        <v>66</v>
      </c>
      <c r="AO7">
        <v>2559.0189999999998</v>
      </c>
      <c r="AP7" t="s">
        <v>407</v>
      </c>
      <c r="AQ7" t="s">
        <v>114</v>
      </c>
      <c r="AR7" t="s">
        <v>116</v>
      </c>
      <c r="AS7" t="s">
        <v>114</v>
      </c>
      <c r="AT7" t="s">
        <v>116</v>
      </c>
      <c r="AU7" t="s">
        <v>173</v>
      </c>
      <c r="AV7" t="s">
        <v>204</v>
      </c>
      <c r="AW7" t="s">
        <v>66</v>
      </c>
      <c r="AX7">
        <v>9655</v>
      </c>
      <c r="AY7" t="s">
        <v>344</v>
      </c>
      <c r="AZ7">
        <v>3</v>
      </c>
      <c r="BA7" t="s">
        <v>314</v>
      </c>
      <c r="BB7">
        <v>2</v>
      </c>
      <c r="BC7">
        <v>1</v>
      </c>
      <c r="BE7" t="s">
        <v>66</v>
      </c>
      <c r="BF7">
        <v>0</v>
      </c>
      <c r="BG7" t="s">
        <v>266</v>
      </c>
      <c r="BI7" t="s">
        <v>114</v>
      </c>
      <c r="BJ7" t="s">
        <v>204</v>
      </c>
      <c r="BK7" t="s">
        <v>66</v>
      </c>
      <c r="BL7">
        <v>0.8402961378332463</v>
      </c>
      <c r="BM7">
        <v>9655</v>
      </c>
      <c r="BN7" t="s">
        <v>116</v>
      </c>
      <c r="BO7" t="s">
        <v>173</v>
      </c>
      <c r="BP7">
        <v>2</v>
      </c>
      <c r="BQ7">
        <v>2725.9859999999999</v>
      </c>
      <c r="BR7">
        <v>6.4826519195732022E-3</v>
      </c>
      <c r="BS7">
        <v>0.3334845413956572</v>
      </c>
      <c r="BT7">
        <v>0.23807899233525046</v>
      </c>
      <c r="BU7">
        <v>7.734</v>
      </c>
      <c r="BV7">
        <v>0.18341987082839017</v>
      </c>
      <c r="BW7">
        <v>1.7975147341182238</v>
      </c>
      <c r="BX7">
        <v>0</v>
      </c>
      <c r="BY7">
        <v>5</v>
      </c>
      <c r="BZ7">
        <v>49</v>
      </c>
    </row>
    <row r="8" spans="1:78" ht="16.5">
      <c r="A8" s="49" t="str">
        <f t="shared" si="1"/>
        <v>원진운수</v>
      </c>
      <c r="B8" s="50" t="str">
        <f t="shared" si="2"/>
        <v>권영오</v>
      </c>
      <c r="C8" s="51" t="str">
        <f t="shared" si="3"/>
        <v>D</v>
      </c>
      <c r="D8" s="52">
        <f t="shared" si="4"/>
        <v>0.84429801163802576</v>
      </c>
      <c r="E8" s="53">
        <f t="shared" si="5"/>
        <v>784</v>
      </c>
      <c r="F8" s="54" t="str">
        <f t="shared" si="6"/>
        <v>320</v>
      </c>
      <c r="G8" s="55" t="str">
        <f t="shared" si="7"/>
        <v>73아1448</v>
      </c>
      <c r="H8" s="56">
        <f t="shared" si="8"/>
        <v>3</v>
      </c>
      <c r="I8" s="57">
        <f t="shared" si="9"/>
        <v>557.71199999999999</v>
      </c>
      <c r="J8" s="58">
        <f t="shared" si="10"/>
        <v>6.5730513561914287E-3</v>
      </c>
      <c r="K8" s="58">
        <f t="shared" si="11"/>
        <v>0.28487871207100945</v>
      </c>
      <c r="L8" s="58">
        <f t="shared" si="12"/>
        <v>0.16137361218693519</v>
      </c>
      <c r="M8" s="59">
        <f t="shared" si="13"/>
        <v>14.587</v>
      </c>
      <c r="N8" s="60">
        <f t="shared" si="14"/>
        <v>0.17930401354103911</v>
      </c>
      <c r="O8" s="60">
        <f t="shared" si="15"/>
        <v>2.1516481624924695</v>
      </c>
      <c r="P8" s="118">
        <f t="shared" si="16"/>
        <v>0</v>
      </c>
      <c r="Q8" s="119">
        <f t="shared" si="17"/>
        <v>1</v>
      </c>
      <c r="R8" s="119">
        <f t="shared" si="18"/>
        <v>12</v>
      </c>
      <c r="T8">
        <v>527</v>
      </c>
      <c r="U8">
        <v>784</v>
      </c>
      <c r="V8" t="s">
        <v>205</v>
      </c>
      <c r="W8">
        <v>557.71199999999999</v>
      </c>
      <c r="X8">
        <v>220.767</v>
      </c>
      <c r="Y8">
        <v>2.5259999999999998</v>
      </c>
      <c r="Z8">
        <v>14.587</v>
      </c>
      <c r="AA8">
        <v>21.80555</v>
      </c>
      <c r="AB8">
        <v>0.14332900000000001</v>
      </c>
      <c r="AC8">
        <v>6.2119369999999998</v>
      </c>
      <c r="AD8" s="1">
        <v>90</v>
      </c>
      <c r="AE8">
        <v>1</v>
      </c>
      <c r="AF8">
        <v>12</v>
      </c>
      <c r="AG8">
        <v>100</v>
      </c>
      <c r="AH8">
        <v>25.576606999999999</v>
      </c>
      <c r="AI8">
        <v>2337.9</v>
      </c>
      <c r="AJ8">
        <v>1651.2</v>
      </c>
      <c r="AK8">
        <v>0</v>
      </c>
      <c r="AL8">
        <v>0</v>
      </c>
      <c r="AM8">
        <v>0.84429801163802576</v>
      </c>
      <c r="AN8" t="s">
        <v>66</v>
      </c>
      <c r="AO8">
        <v>267.48899999999998</v>
      </c>
      <c r="AP8" t="s">
        <v>408</v>
      </c>
      <c r="AQ8" t="s">
        <v>114</v>
      </c>
      <c r="AR8" t="s">
        <v>115</v>
      </c>
      <c r="AS8" t="s">
        <v>114</v>
      </c>
      <c r="AT8" t="s">
        <v>115</v>
      </c>
      <c r="AU8" t="s">
        <v>188</v>
      </c>
      <c r="AV8" t="s">
        <v>205</v>
      </c>
      <c r="AW8" t="s">
        <v>66</v>
      </c>
      <c r="AX8">
        <v>784</v>
      </c>
      <c r="AY8" t="s">
        <v>345</v>
      </c>
      <c r="AZ8">
        <v>1</v>
      </c>
      <c r="BA8" t="s">
        <v>271</v>
      </c>
      <c r="BB8">
        <v>3</v>
      </c>
      <c r="BC8">
        <v>1</v>
      </c>
      <c r="BE8" t="s">
        <v>66</v>
      </c>
      <c r="BF8">
        <v>0</v>
      </c>
      <c r="BG8" t="s">
        <v>266</v>
      </c>
      <c r="BI8" t="s">
        <v>114</v>
      </c>
      <c r="BJ8" t="s">
        <v>205</v>
      </c>
      <c r="BK8" t="s">
        <v>66</v>
      </c>
      <c r="BL8">
        <v>0.84429801163802576</v>
      </c>
      <c r="BM8">
        <v>784</v>
      </c>
      <c r="BN8" t="s">
        <v>115</v>
      </c>
      <c r="BO8" t="s">
        <v>188</v>
      </c>
      <c r="BP8">
        <v>3</v>
      </c>
      <c r="BQ8">
        <v>557.71199999999999</v>
      </c>
      <c r="BR8">
        <v>6.5730513561914287E-3</v>
      </c>
      <c r="BS8">
        <v>0.28487871207100945</v>
      </c>
      <c r="BT8">
        <v>0.16137361218693519</v>
      </c>
      <c r="BU8">
        <v>14.587</v>
      </c>
      <c r="BV8">
        <v>0.17930401354103911</v>
      </c>
      <c r="BW8">
        <v>2.1516481624924695</v>
      </c>
      <c r="BX8">
        <v>0</v>
      </c>
      <c r="BY8">
        <v>1</v>
      </c>
      <c r="BZ8">
        <v>12</v>
      </c>
    </row>
    <row r="9" spans="1:78" ht="16.5">
      <c r="A9" s="66" t="str">
        <f t="shared" si="1"/>
        <v>원진운수</v>
      </c>
      <c r="B9" s="67" t="str">
        <f t="shared" si="2"/>
        <v>권오형</v>
      </c>
      <c r="C9" s="68" t="str">
        <f t="shared" si="3"/>
        <v>D</v>
      </c>
      <c r="D9" s="69">
        <f t="shared" si="4"/>
        <v>0.83153846153846145</v>
      </c>
      <c r="E9" s="70">
        <f t="shared" si="5"/>
        <v>5050</v>
      </c>
      <c r="F9" s="71" t="str">
        <f t="shared" si="6"/>
        <v>22</v>
      </c>
      <c r="G9" s="72" t="str">
        <f t="shared" si="7"/>
        <v>70바4327</v>
      </c>
      <c r="H9" s="73">
        <f t="shared" si="8"/>
        <v>1</v>
      </c>
      <c r="I9" s="74">
        <f t="shared" si="9"/>
        <v>2755.8339999999998</v>
      </c>
      <c r="J9" s="75">
        <f t="shared" si="10"/>
        <v>9.4345954590015699E-3</v>
      </c>
      <c r="K9" s="75">
        <f t="shared" si="11"/>
        <v>0.35234381573362922</v>
      </c>
      <c r="L9" s="75">
        <f t="shared" si="12"/>
        <v>0.25618379046052847</v>
      </c>
      <c r="M9" s="76">
        <f t="shared" si="13"/>
        <v>9.7650000000000006</v>
      </c>
      <c r="N9" s="77">
        <f t="shared" si="14"/>
        <v>0</v>
      </c>
      <c r="O9" s="77">
        <f t="shared" si="15"/>
        <v>2.4312059434639388</v>
      </c>
      <c r="P9" s="116">
        <f t="shared" si="16"/>
        <v>0</v>
      </c>
      <c r="Q9" s="117">
        <f t="shared" si="17"/>
        <v>0</v>
      </c>
      <c r="R9" s="117">
        <f t="shared" si="18"/>
        <v>67</v>
      </c>
      <c r="T9">
        <v>527</v>
      </c>
      <c r="U9">
        <v>5050</v>
      </c>
      <c r="V9" t="s">
        <v>206</v>
      </c>
      <c r="W9">
        <v>2755.8339999999998</v>
      </c>
      <c r="X9">
        <v>1274.8520000000001</v>
      </c>
      <c r="Y9">
        <v>2.1619999999999999</v>
      </c>
      <c r="Z9">
        <v>9.7650000000000006</v>
      </c>
      <c r="AA9">
        <v>185.89466899999999</v>
      </c>
      <c r="AB9">
        <v>1.753841</v>
      </c>
      <c r="AC9">
        <v>65.498836999999995</v>
      </c>
      <c r="AD9" s="1">
        <v>706</v>
      </c>
      <c r="AE9">
        <v>0</v>
      </c>
      <c r="AF9">
        <v>67</v>
      </c>
      <c r="AG9">
        <v>59</v>
      </c>
      <c r="AH9">
        <v>14.824706000000001</v>
      </c>
      <c r="AI9">
        <v>0</v>
      </c>
      <c r="AJ9">
        <v>0</v>
      </c>
      <c r="AK9">
        <v>0</v>
      </c>
      <c r="AL9">
        <v>0</v>
      </c>
      <c r="AM9">
        <v>0.83153846153846145</v>
      </c>
      <c r="AN9" t="s">
        <v>66</v>
      </c>
      <c r="AO9">
        <v>2755.8339999999998</v>
      </c>
      <c r="AP9" t="s">
        <v>409</v>
      </c>
      <c r="AQ9" t="s">
        <v>114</v>
      </c>
      <c r="AR9" t="s">
        <v>116</v>
      </c>
      <c r="AS9" t="s">
        <v>114</v>
      </c>
      <c r="AT9" t="s">
        <v>116</v>
      </c>
      <c r="AU9" t="s">
        <v>175</v>
      </c>
      <c r="AV9" t="s">
        <v>206</v>
      </c>
      <c r="AW9" t="s">
        <v>66</v>
      </c>
      <c r="AX9">
        <v>5050</v>
      </c>
      <c r="AY9" t="s">
        <v>344</v>
      </c>
      <c r="AZ9">
        <v>6</v>
      </c>
      <c r="BA9" t="s">
        <v>315</v>
      </c>
      <c r="BB9">
        <v>1</v>
      </c>
      <c r="BC9">
        <v>1</v>
      </c>
      <c r="BE9" t="s">
        <v>66</v>
      </c>
      <c r="BF9">
        <v>0</v>
      </c>
      <c r="BG9" t="s">
        <v>266</v>
      </c>
      <c r="BI9" t="s">
        <v>114</v>
      </c>
      <c r="BJ9" t="s">
        <v>206</v>
      </c>
      <c r="BK9" t="s">
        <v>66</v>
      </c>
      <c r="BL9">
        <v>0.83153846153846145</v>
      </c>
      <c r="BM9">
        <v>5050</v>
      </c>
      <c r="BN9" t="s">
        <v>116</v>
      </c>
      <c r="BO9" t="s">
        <v>175</v>
      </c>
      <c r="BP9">
        <v>1</v>
      </c>
      <c r="BQ9">
        <v>2755.8339999999998</v>
      </c>
      <c r="BR9">
        <v>9.4345954590015699E-3</v>
      </c>
      <c r="BS9">
        <v>0.35234381573362922</v>
      </c>
      <c r="BT9">
        <v>0.25618379046052847</v>
      </c>
      <c r="BU9">
        <v>9.7650000000000006</v>
      </c>
      <c r="BV9">
        <v>0</v>
      </c>
      <c r="BW9">
        <v>2.4312059434639388</v>
      </c>
      <c r="BX9">
        <v>0</v>
      </c>
      <c r="BY9">
        <v>0</v>
      </c>
      <c r="BZ9">
        <v>67</v>
      </c>
    </row>
    <row r="10" spans="1:78" ht="16.5">
      <c r="A10" s="49" t="str">
        <f t="shared" si="1"/>
        <v>원진운수</v>
      </c>
      <c r="B10" s="50" t="str">
        <f t="shared" si="2"/>
        <v>김기만</v>
      </c>
      <c r="C10" s="51" t="str">
        <f t="shared" si="3"/>
        <v>C</v>
      </c>
      <c r="D10" s="52">
        <f t="shared" si="4"/>
        <v>0.87769230769230766</v>
      </c>
      <c r="E10" s="53">
        <f t="shared" si="5"/>
        <v>2344</v>
      </c>
      <c r="F10" s="54" t="str">
        <f t="shared" si="6"/>
        <v>22</v>
      </c>
      <c r="G10" s="55" t="str">
        <f t="shared" si="7"/>
        <v>70바4356</v>
      </c>
      <c r="H10" s="56">
        <f t="shared" si="8"/>
        <v>1</v>
      </c>
      <c r="I10" s="57">
        <f t="shared" si="9"/>
        <v>2932.5169999999998</v>
      </c>
      <c r="J10" s="58">
        <f t="shared" si="10"/>
        <v>8.6052767006572009E-3</v>
      </c>
      <c r="K10" s="58">
        <f t="shared" si="11"/>
        <v>0.37893605034719746</v>
      </c>
      <c r="L10" s="58">
        <f t="shared" si="12"/>
        <v>0.22097058601876818</v>
      </c>
      <c r="M10" s="59">
        <f t="shared" si="13"/>
        <v>9.4610000000000003</v>
      </c>
      <c r="N10" s="60">
        <f t="shared" si="14"/>
        <v>0.20460239446182241</v>
      </c>
      <c r="O10" s="60">
        <f t="shared" si="15"/>
        <v>1.364015963078816</v>
      </c>
      <c r="P10" s="118">
        <f t="shared" si="16"/>
        <v>0</v>
      </c>
      <c r="Q10" s="119">
        <f t="shared" si="17"/>
        <v>6</v>
      </c>
      <c r="R10" s="119">
        <f t="shared" si="18"/>
        <v>40</v>
      </c>
      <c r="T10">
        <v>527</v>
      </c>
      <c r="U10">
        <v>2344</v>
      </c>
      <c r="V10" t="s">
        <v>207</v>
      </c>
      <c r="W10">
        <v>2932.5169999999998</v>
      </c>
      <c r="X10">
        <v>1285.0509999999999</v>
      </c>
      <c r="Y10">
        <v>2.282</v>
      </c>
      <c r="Z10">
        <v>9.4610000000000003</v>
      </c>
      <c r="AA10">
        <v>198.837999</v>
      </c>
      <c r="AB10">
        <v>1.7110559999999999</v>
      </c>
      <c r="AC10">
        <v>75.346885999999998</v>
      </c>
      <c r="AD10" s="1">
        <v>648</v>
      </c>
      <c r="AE10">
        <v>6</v>
      </c>
      <c r="AF10">
        <v>40</v>
      </c>
      <c r="AG10">
        <v>60</v>
      </c>
      <c r="AH10">
        <v>14.748272</v>
      </c>
      <c r="AI10">
        <v>0</v>
      </c>
      <c r="AJ10">
        <v>0</v>
      </c>
      <c r="AK10">
        <v>0</v>
      </c>
      <c r="AL10">
        <v>0</v>
      </c>
      <c r="AM10">
        <v>0.87769230769230766</v>
      </c>
      <c r="AN10" t="s">
        <v>67</v>
      </c>
      <c r="AO10">
        <v>2932.5169999999998</v>
      </c>
      <c r="AP10" t="s">
        <v>410</v>
      </c>
      <c r="AQ10" t="s">
        <v>114</v>
      </c>
      <c r="AR10" t="s">
        <v>116</v>
      </c>
      <c r="AS10" t="s">
        <v>114</v>
      </c>
      <c r="AT10" t="s">
        <v>116</v>
      </c>
      <c r="AU10" t="s">
        <v>181</v>
      </c>
      <c r="AV10" t="s">
        <v>207</v>
      </c>
      <c r="AW10" t="s">
        <v>67</v>
      </c>
      <c r="AX10">
        <v>2344</v>
      </c>
      <c r="AY10" t="s">
        <v>347</v>
      </c>
      <c r="AZ10">
        <v>4</v>
      </c>
      <c r="BA10" t="s">
        <v>362</v>
      </c>
      <c r="BB10">
        <v>1</v>
      </c>
      <c r="BC10">
        <v>1</v>
      </c>
      <c r="BE10" t="s">
        <v>66</v>
      </c>
      <c r="BF10">
        <v>1</v>
      </c>
      <c r="BG10" t="s">
        <v>304</v>
      </c>
      <c r="BI10" t="s">
        <v>114</v>
      </c>
      <c r="BJ10" t="s">
        <v>207</v>
      </c>
      <c r="BK10" t="s">
        <v>67</v>
      </c>
      <c r="BL10">
        <v>0.87769230769230766</v>
      </c>
      <c r="BM10">
        <v>2344</v>
      </c>
      <c r="BN10" t="s">
        <v>116</v>
      </c>
      <c r="BO10" t="s">
        <v>181</v>
      </c>
      <c r="BP10">
        <v>1</v>
      </c>
      <c r="BQ10">
        <v>2932.5169999999998</v>
      </c>
      <c r="BR10">
        <v>8.6052767006572009E-3</v>
      </c>
      <c r="BS10">
        <v>0.37893605034719746</v>
      </c>
      <c r="BT10">
        <v>0.22097058601876818</v>
      </c>
      <c r="BU10">
        <v>9.4610000000000003</v>
      </c>
      <c r="BV10">
        <v>0.20460239446182241</v>
      </c>
      <c r="BW10">
        <v>1.364015963078816</v>
      </c>
      <c r="BX10">
        <v>0</v>
      </c>
      <c r="BY10">
        <v>6</v>
      </c>
      <c r="BZ10">
        <v>40</v>
      </c>
    </row>
    <row r="11" spans="1:78" ht="16.5">
      <c r="A11" s="66" t="str">
        <f t="shared" si="1"/>
        <v>원진운수</v>
      </c>
      <c r="B11" s="67" t="str">
        <f t="shared" si="2"/>
        <v>김도영</v>
      </c>
      <c r="C11" s="68" t="str">
        <f t="shared" si="3"/>
        <v>F</v>
      </c>
      <c r="D11" s="69">
        <f t="shared" si="4"/>
        <v>0.77108661586542204</v>
      </c>
      <c r="E11" s="70">
        <f t="shared" si="5"/>
        <v>9290</v>
      </c>
      <c r="F11" s="71" t="str">
        <f t="shared" si="6"/>
        <v>6</v>
      </c>
      <c r="G11" s="72" t="str">
        <f t="shared" si="7"/>
        <v>70바4309</v>
      </c>
      <c r="H11" s="73">
        <f t="shared" si="8"/>
        <v>11</v>
      </c>
      <c r="I11" s="74">
        <f t="shared" si="9"/>
        <v>2729.0670000000005</v>
      </c>
      <c r="J11" s="75">
        <f t="shared" si="10"/>
        <v>8.3709354409614908E-3</v>
      </c>
      <c r="K11" s="75">
        <f t="shared" si="11"/>
        <v>0.36006612277963645</v>
      </c>
      <c r="L11" s="75">
        <f t="shared" si="12"/>
        <v>0.11175980655659973</v>
      </c>
      <c r="M11" s="76">
        <f t="shared" si="13"/>
        <v>11.561</v>
      </c>
      <c r="N11" s="77">
        <f t="shared" si="14"/>
        <v>7.3285119053508013E-2</v>
      </c>
      <c r="O11" s="77">
        <f t="shared" si="15"/>
        <v>2.2351961311319943</v>
      </c>
      <c r="P11" s="116">
        <f t="shared" si="16"/>
        <v>0</v>
      </c>
      <c r="Q11" s="117">
        <f t="shared" si="17"/>
        <v>2</v>
      </c>
      <c r="R11" s="117">
        <f t="shared" si="18"/>
        <v>61</v>
      </c>
      <c r="T11">
        <v>527</v>
      </c>
      <c r="U11">
        <v>9290</v>
      </c>
      <c r="V11" t="s">
        <v>208</v>
      </c>
      <c r="W11">
        <v>2729.067</v>
      </c>
      <c r="X11">
        <v>1229.4949999999999</v>
      </c>
      <c r="Y11">
        <v>2.2200000000000002</v>
      </c>
      <c r="Z11">
        <v>11.561</v>
      </c>
      <c r="AA11">
        <v>165.74802299999999</v>
      </c>
      <c r="AB11">
        <v>1.3874660000000001</v>
      </c>
      <c r="AC11">
        <v>59.680247999999999</v>
      </c>
      <c r="AD11" s="1">
        <v>305</v>
      </c>
      <c r="AE11">
        <v>2</v>
      </c>
      <c r="AF11">
        <v>61</v>
      </c>
      <c r="AG11">
        <v>59</v>
      </c>
      <c r="AH11">
        <v>16.465154999999999</v>
      </c>
      <c r="AI11">
        <v>0</v>
      </c>
      <c r="AJ11">
        <v>0</v>
      </c>
      <c r="AK11">
        <v>0</v>
      </c>
      <c r="AL11">
        <v>0</v>
      </c>
      <c r="AM11">
        <v>0.77108661586542204</v>
      </c>
      <c r="AN11" t="s">
        <v>68</v>
      </c>
      <c r="AO11">
        <v>543.48800000000006</v>
      </c>
      <c r="AP11" t="s">
        <v>411</v>
      </c>
      <c r="AQ11" t="s">
        <v>114</v>
      </c>
      <c r="AR11" t="s">
        <v>117</v>
      </c>
      <c r="AS11" t="s">
        <v>114</v>
      </c>
      <c r="AT11" t="s">
        <v>117</v>
      </c>
      <c r="AU11" t="s">
        <v>195</v>
      </c>
      <c r="AV11" t="s">
        <v>208</v>
      </c>
      <c r="AW11" t="s">
        <v>68</v>
      </c>
      <c r="AX11">
        <v>9290</v>
      </c>
      <c r="AY11" t="s">
        <v>350</v>
      </c>
      <c r="AZ11">
        <v>7</v>
      </c>
      <c r="BA11" t="s">
        <v>274</v>
      </c>
      <c r="BB11">
        <v>11</v>
      </c>
      <c r="BC11">
        <v>1</v>
      </c>
      <c r="BE11" t="s">
        <v>68</v>
      </c>
      <c r="BF11">
        <v>0</v>
      </c>
      <c r="BG11" t="s">
        <v>266</v>
      </c>
      <c r="BI11" t="s">
        <v>114</v>
      </c>
      <c r="BJ11" t="s">
        <v>208</v>
      </c>
      <c r="BK11" t="s">
        <v>68</v>
      </c>
      <c r="BL11">
        <v>0.77108661586542204</v>
      </c>
      <c r="BM11">
        <v>9290</v>
      </c>
      <c r="BN11" t="s">
        <v>117</v>
      </c>
      <c r="BO11" t="s">
        <v>195</v>
      </c>
      <c r="BP11">
        <v>11</v>
      </c>
      <c r="BQ11">
        <v>2729.0670000000005</v>
      </c>
      <c r="BR11">
        <v>8.3709354409614908E-3</v>
      </c>
      <c r="BS11">
        <v>0.36006612277963645</v>
      </c>
      <c r="BT11">
        <v>0.11175980655659974</v>
      </c>
      <c r="BU11">
        <v>11.561</v>
      </c>
      <c r="BV11">
        <v>7.3285119053508013E-2</v>
      </c>
      <c r="BW11">
        <v>2.2351961311319943</v>
      </c>
      <c r="BX11">
        <v>0</v>
      </c>
      <c r="BY11">
        <v>2</v>
      </c>
      <c r="BZ11">
        <v>61</v>
      </c>
    </row>
    <row r="12" spans="1:78" ht="16.5">
      <c r="A12" s="49" t="str">
        <f t="shared" si="1"/>
        <v>원진운수</v>
      </c>
      <c r="B12" s="50" t="str">
        <f t="shared" si="2"/>
        <v>김동균</v>
      </c>
      <c r="C12" s="51" t="str">
        <f t="shared" si="3"/>
        <v>F</v>
      </c>
      <c r="D12" s="52">
        <f t="shared" si="4"/>
        <v>0.78600000000000003</v>
      </c>
      <c r="E12" s="53">
        <f t="shared" si="5"/>
        <v>9777</v>
      </c>
      <c r="F12" s="54" t="str">
        <f t="shared" si="6"/>
        <v>6</v>
      </c>
      <c r="G12" s="55" t="str">
        <f t="shared" si="7"/>
        <v>72바1379</v>
      </c>
      <c r="H12" s="56">
        <f t="shared" si="8"/>
        <v>1</v>
      </c>
      <c r="I12" s="57">
        <f t="shared" si="9"/>
        <v>2248.8180000000002</v>
      </c>
      <c r="J12" s="58">
        <f t="shared" si="10"/>
        <v>9.7827575926395932E-3</v>
      </c>
      <c r="K12" s="58">
        <f t="shared" si="11"/>
        <v>0.37063494292087729</v>
      </c>
      <c r="L12" s="58">
        <f t="shared" si="12"/>
        <v>7.0703809734713963E-2</v>
      </c>
      <c r="M12" s="59">
        <f t="shared" si="13"/>
        <v>8.7129999999999992</v>
      </c>
      <c r="N12" s="60">
        <f t="shared" si="14"/>
        <v>4.4467804864599975E-2</v>
      </c>
      <c r="O12" s="60">
        <f t="shared" si="15"/>
        <v>5.0693297545643974</v>
      </c>
      <c r="P12" s="118">
        <f t="shared" si="16"/>
        <v>1</v>
      </c>
      <c r="Q12" s="119">
        <f t="shared" si="17"/>
        <v>1</v>
      </c>
      <c r="R12" s="119">
        <f t="shared" si="18"/>
        <v>114</v>
      </c>
      <c r="T12">
        <v>527</v>
      </c>
      <c r="U12">
        <v>9777</v>
      </c>
      <c r="V12" t="s">
        <v>295</v>
      </c>
      <c r="W12">
        <v>2248.8180000000002</v>
      </c>
      <c r="X12">
        <v>953.53300000000002</v>
      </c>
      <c r="Y12">
        <v>2.3580000000000001</v>
      </c>
      <c r="Z12">
        <v>8.7129999999999992</v>
      </c>
      <c r="AA12">
        <v>144.01552799999999</v>
      </c>
      <c r="AB12">
        <v>1.4088689999999999</v>
      </c>
      <c r="AC12">
        <v>53.377186999999999</v>
      </c>
      <c r="AD12" s="1">
        <v>159</v>
      </c>
      <c r="AE12">
        <v>1</v>
      </c>
      <c r="AF12">
        <v>114</v>
      </c>
      <c r="AG12">
        <v>58</v>
      </c>
      <c r="AH12">
        <v>15.615107</v>
      </c>
      <c r="AI12">
        <v>0</v>
      </c>
      <c r="AJ12">
        <v>0</v>
      </c>
      <c r="AK12">
        <v>1</v>
      </c>
      <c r="AL12">
        <v>18</v>
      </c>
      <c r="AM12">
        <v>0.78600000000000003</v>
      </c>
      <c r="AN12" t="s">
        <v>68</v>
      </c>
      <c r="AO12">
        <v>2248.8180000000002</v>
      </c>
      <c r="AP12" t="s">
        <v>412</v>
      </c>
      <c r="AQ12" t="s">
        <v>114</v>
      </c>
      <c r="AR12" t="s">
        <v>117</v>
      </c>
      <c r="AS12" t="s">
        <v>114</v>
      </c>
      <c r="AT12" t="s">
        <v>117</v>
      </c>
      <c r="AU12" t="s">
        <v>201</v>
      </c>
      <c r="AV12" t="s">
        <v>295</v>
      </c>
      <c r="AW12" t="s">
        <v>68</v>
      </c>
      <c r="AX12">
        <v>9777</v>
      </c>
      <c r="AY12" t="s">
        <v>350</v>
      </c>
      <c r="AZ12">
        <v>5</v>
      </c>
      <c r="BA12" t="s">
        <v>275</v>
      </c>
      <c r="BB12">
        <v>1</v>
      </c>
      <c r="BC12">
        <v>1</v>
      </c>
      <c r="BE12" t="s">
        <v>68</v>
      </c>
      <c r="BF12">
        <v>0</v>
      </c>
      <c r="BG12" t="s">
        <v>266</v>
      </c>
      <c r="BI12" t="s">
        <v>114</v>
      </c>
      <c r="BJ12" t="s">
        <v>295</v>
      </c>
      <c r="BK12" t="s">
        <v>68</v>
      </c>
      <c r="BL12">
        <v>0.78600000000000003</v>
      </c>
      <c r="BM12">
        <v>9777</v>
      </c>
      <c r="BN12" t="s">
        <v>117</v>
      </c>
      <c r="BO12" t="s">
        <v>201</v>
      </c>
      <c r="BP12">
        <v>1</v>
      </c>
      <c r="BQ12">
        <v>2248.8180000000002</v>
      </c>
      <c r="BR12">
        <v>9.7827575926395932E-3</v>
      </c>
      <c r="BS12">
        <v>0.37063494292087729</v>
      </c>
      <c r="BT12">
        <v>7.0703809734713963E-2</v>
      </c>
      <c r="BU12">
        <v>8.7129999999999992</v>
      </c>
      <c r="BV12">
        <v>4.4467804864599975E-2</v>
      </c>
      <c r="BW12">
        <v>5.0693297545643974</v>
      </c>
      <c r="BX12">
        <v>1</v>
      </c>
      <c r="BY12">
        <v>1</v>
      </c>
      <c r="BZ12">
        <v>114</v>
      </c>
    </row>
    <row r="13" spans="1:78" ht="16.5">
      <c r="A13" s="66" t="str">
        <f t="shared" si="1"/>
        <v>원진운수</v>
      </c>
      <c r="B13" s="67" t="str">
        <f t="shared" si="2"/>
        <v>김성진</v>
      </c>
      <c r="C13" s="68" t="str">
        <f t="shared" si="3"/>
        <v>F</v>
      </c>
      <c r="D13" s="69">
        <f t="shared" si="4"/>
        <v>0.7902731727530774</v>
      </c>
      <c r="E13" s="70">
        <f t="shared" si="5"/>
        <v>5138</v>
      </c>
      <c r="F13" s="71" t="str">
        <f t="shared" si="6"/>
        <v>6</v>
      </c>
      <c r="G13" s="72" t="str">
        <f t="shared" si="7"/>
        <v>70바3614</v>
      </c>
      <c r="H13" s="73">
        <f t="shared" si="8"/>
        <v>2</v>
      </c>
      <c r="I13" s="74">
        <f t="shared" si="9"/>
        <v>2499.3110000000001</v>
      </c>
      <c r="J13" s="75">
        <f t="shared" si="10"/>
        <v>4.4542223289014294E-3</v>
      </c>
      <c r="K13" s="75">
        <f t="shared" si="11"/>
        <v>0.35791082539086416</v>
      </c>
      <c r="L13" s="75">
        <f t="shared" si="12"/>
        <v>7.3220179481465086E-2</v>
      </c>
      <c r="M13" s="76">
        <f t="shared" si="13"/>
        <v>9.2460000000000004</v>
      </c>
      <c r="N13" s="77">
        <f t="shared" si="14"/>
        <v>0</v>
      </c>
      <c r="O13" s="77">
        <f t="shared" si="15"/>
        <v>2.5206947034602734</v>
      </c>
      <c r="P13" s="116">
        <f t="shared" si="16"/>
        <v>0</v>
      </c>
      <c r="Q13" s="117">
        <f t="shared" si="17"/>
        <v>0</v>
      </c>
      <c r="R13" s="117">
        <f t="shared" si="18"/>
        <v>63</v>
      </c>
      <c r="T13">
        <v>527</v>
      </c>
      <c r="U13">
        <v>5138</v>
      </c>
      <c r="V13" t="s">
        <v>209</v>
      </c>
      <c r="W13">
        <v>2499.3110000000001</v>
      </c>
      <c r="X13">
        <v>1054.2360000000001</v>
      </c>
      <c r="Y13">
        <v>2.371</v>
      </c>
      <c r="Z13">
        <v>9.2460000000000004</v>
      </c>
      <c r="AA13">
        <v>156.27329499999999</v>
      </c>
      <c r="AB13">
        <v>0.69607600000000003</v>
      </c>
      <c r="AC13">
        <v>55.931904000000003</v>
      </c>
      <c r="AD13" s="1">
        <v>183</v>
      </c>
      <c r="AE13">
        <v>0</v>
      </c>
      <c r="AF13">
        <v>63</v>
      </c>
      <c r="AG13">
        <v>60</v>
      </c>
      <c r="AH13">
        <v>15.993206000000001</v>
      </c>
      <c r="AI13">
        <v>0</v>
      </c>
      <c r="AJ13">
        <v>0</v>
      </c>
      <c r="AK13">
        <v>0</v>
      </c>
      <c r="AL13">
        <v>0</v>
      </c>
      <c r="AM13">
        <v>0.7902731727530774</v>
      </c>
      <c r="AN13" t="s">
        <v>68</v>
      </c>
      <c r="AO13">
        <v>2348.951</v>
      </c>
      <c r="AP13" t="s">
        <v>413</v>
      </c>
      <c r="AQ13" t="s">
        <v>114</v>
      </c>
      <c r="AR13" t="s">
        <v>117</v>
      </c>
      <c r="AS13" t="s">
        <v>114</v>
      </c>
      <c r="AT13" t="s">
        <v>117</v>
      </c>
      <c r="AU13" t="s">
        <v>192</v>
      </c>
      <c r="AV13" t="s">
        <v>209</v>
      </c>
      <c r="AW13" t="s">
        <v>68</v>
      </c>
      <c r="AX13">
        <v>5138</v>
      </c>
      <c r="AY13" t="s">
        <v>350</v>
      </c>
      <c r="AZ13">
        <v>2</v>
      </c>
      <c r="BA13" t="s">
        <v>277</v>
      </c>
      <c r="BB13">
        <v>2</v>
      </c>
      <c r="BC13">
        <v>1</v>
      </c>
      <c r="BE13" t="s">
        <v>66</v>
      </c>
      <c r="BF13">
        <v>-1</v>
      </c>
      <c r="BG13" t="s">
        <v>363</v>
      </c>
      <c r="BI13" t="s">
        <v>114</v>
      </c>
      <c r="BJ13" t="s">
        <v>209</v>
      </c>
      <c r="BK13" t="s">
        <v>68</v>
      </c>
      <c r="BL13">
        <v>0.7902731727530774</v>
      </c>
      <c r="BM13">
        <v>5138</v>
      </c>
      <c r="BN13" t="s">
        <v>117</v>
      </c>
      <c r="BO13" t="s">
        <v>192</v>
      </c>
      <c r="BP13">
        <v>2</v>
      </c>
      <c r="BQ13">
        <v>2499.3110000000001</v>
      </c>
      <c r="BR13">
        <v>4.4542223289014294E-3</v>
      </c>
      <c r="BS13">
        <v>0.35791082539086416</v>
      </c>
      <c r="BT13">
        <v>7.3220179481465086E-2</v>
      </c>
      <c r="BU13">
        <v>9.2460000000000004</v>
      </c>
      <c r="BV13">
        <v>0</v>
      </c>
      <c r="BW13">
        <v>2.5206947034602734</v>
      </c>
      <c r="BX13">
        <v>0</v>
      </c>
      <c r="BY13">
        <v>0</v>
      </c>
      <c r="BZ13">
        <v>63</v>
      </c>
    </row>
    <row r="14" spans="1:78" ht="16.5">
      <c r="A14" s="49" t="str">
        <f t="shared" si="1"/>
        <v>원진운수</v>
      </c>
      <c r="B14" s="50" t="str">
        <f t="shared" si="2"/>
        <v>김수현</v>
      </c>
      <c r="C14" s="51" t="str">
        <f t="shared" si="3"/>
        <v>F</v>
      </c>
      <c r="D14" s="52">
        <f t="shared" si="4"/>
        <v>0.77233373895865565</v>
      </c>
      <c r="E14" s="53">
        <f t="shared" si="5"/>
        <v>9146</v>
      </c>
      <c r="F14" s="54" t="str">
        <f t="shared" si="6"/>
        <v>6</v>
      </c>
      <c r="G14" s="55" t="str">
        <f t="shared" si="7"/>
        <v>70바3609</v>
      </c>
      <c r="H14" s="56">
        <f t="shared" si="8"/>
        <v>2</v>
      </c>
      <c r="I14" s="57">
        <f t="shared" si="9"/>
        <v>2710.1600000000003</v>
      </c>
      <c r="J14" s="58">
        <f t="shared" si="10"/>
        <v>6.3337810350916892E-3</v>
      </c>
      <c r="K14" s="58">
        <f t="shared" si="11"/>
        <v>0.3693136553352302</v>
      </c>
      <c r="L14" s="58">
        <f t="shared" si="12"/>
        <v>0.17452844112524721</v>
      </c>
      <c r="M14" s="59">
        <f t="shared" si="13"/>
        <v>10.499000000000001</v>
      </c>
      <c r="N14" s="60">
        <f t="shared" si="14"/>
        <v>3.6898190512737253E-2</v>
      </c>
      <c r="O14" s="60">
        <f t="shared" si="15"/>
        <v>7.2689435310092385</v>
      </c>
      <c r="P14" s="118">
        <f t="shared" si="16"/>
        <v>0</v>
      </c>
      <c r="Q14" s="119">
        <f t="shared" si="17"/>
        <v>1</v>
      </c>
      <c r="R14" s="119">
        <f t="shared" si="18"/>
        <v>197</v>
      </c>
      <c r="T14">
        <v>527</v>
      </c>
      <c r="U14">
        <v>9146</v>
      </c>
      <c r="V14" t="s">
        <v>210</v>
      </c>
      <c r="W14">
        <v>2710.16</v>
      </c>
      <c r="X14">
        <v>1173.8019999999999</v>
      </c>
      <c r="Y14">
        <v>2.3090000000000002</v>
      </c>
      <c r="Z14">
        <v>10.499000000000001</v>
      </c>
      <c r="AA14">
        <v>167.43884800000001</v>
      </c>
      <c r="AB14">
        <v>1.060521</v>
      </c>
      <c r="AC14">
        <v>61.837452999999996</v>
      </c>
      <c r="AD14" s="1">
        <v>473</v>
      </c>
      <c r="AE14">
        <v>1</v>
      </c>
      <c r="AF14">
        <v>197</v>
      </c>
      <c r="AG14">
        <v>59</v>
      </c>
      <c r="AH14">
        <v>16.185967999999999</v>
      </c>
      <c r="AI14">
        <v>0</v>
      </c>
      <c r="AJ14">
        <v>0</v>
      </c>
      <c r="AK14">
        <v>0</v>
      </c>
      <c r="AL14">
        <v>0</v>
      </c>
      <c r="AM14">
        <v>0.77233373895865565</v>
      </c>
      <c r="AN14" t="s">
        <v>68</v>
      </c>
      <c r="AO14">
        <v>2571.3470000000002</v>
      </c>
      <c r="AP14" t="s">
        <v>414</v>
      </c>
      <c r="AQ14" t="s">
        <v>114</v>
      </c>
      <c r="AR14" t="s">
        <v>117</v>
      </c>
      <c r="AS14" t="s">
        <v>114</v>
      </c>
      <c r="AT14" t="s">
        <v>117</v>
      </c>
      <c r="AU14" t="s">
        <v>189</v>
      </c>
      <c r="AV14" t="s">
        <v>210</v>
      </c>
      <c r="AW14" t="s">
        <v>68</v>
      </c>
      <c r="AX14">
        <v>9146</v>
      </c>
      <c r="AY14" t="s">
        <v>350</v>
      </c>
      <c r="AZ14">
        <v>6</v>
      </c>
      <c r="BA14" t="s">
        <v>279</v>
      </c>
      <c r="BB14">
        <v>2</v>
      </c>
      <c r="BC14">
        <v>1</v>
      </c>
      <c r="BE14" t="s">
        <v>68</v>
      </c>
      <c r="BF14">
        <v>0</v>
      </c>
      <c r="BG14" t="s">
        <v>266</v>
      </c>
      <c r="BI14" t="s">
        <v>114</v>
      </c>
      <c r="BJ14" t="s">
        <v>210</v>
      </c>
      <c r="BK14" t="s">
        <v>68</v>
      </c>
      <c r="BL14">
        <v>0.77233373895865565</v>
      </c>
      <c r="BM14">
        <v>9146</v>
      </c>
      <c r="BN14" t="s">
        <v>117</v>
      </c>
      <c r="BO14" t="s">
        <v>189</v>
      </c>
      <c r="BP14">
        <v>2</v>
      </c>
      <c r="BQ14">
        <v>2710.1600000000003</v>
      </c>
      <c r="BR14">
        <v>6.3337810350916892E-3</v>
      </c>
      <c r="BS14">
        <v>0.3693136553352302</v>
      </c>
      <c r="BT14">
        <v>0.17452844112524724</v>
      </c>
      <c r="BU14">
        <v>10.499000000000001</v>
      </c>
      <c r="BV14">
        <v>3.6898190512737253E-2</v>
      </c>
      <c r="BW14">
        <v>7.2689435310092385</v>
      </c>
      <c r="BX14">
        <v>0</v>
      </c>
      <c r="BY14">
        <v>1</v>
      </c>
      <c r="BZ14">
        <v>197</v>
      </c>
    </row>
    <row r="15" spans="1:78" ht="16.5">
      <c r="A15" s="66" t="str">
        <f t="shared" si="1"/>
        <v>원진운수</v>
      </c>
      <c r="B15" s="67" t="str">
        <f t="shared" si="2"/>
        <v>김승국</v>
      </c>
      <c r="C15" s="68" t="str">
        <f t="shared" si="3"/>
        <v>C</v>
      </c>
      <c r="D15" s="69">
        <f t="shared" si="4"/>
        <v>0.89196445639949318</v>
      </c>
      <c r="E15" s="70">
        <f t="shared" si="5"/>
        <v>975</v>
      </c>
      <c r="F15" s="71" t="str">
        <f t="shared" si="6"/>
        <v>22</v>
      </c>
      <c r="G15" s="72" t="str">
        <f t="shared" si="7"/>
        <v>71바6008</v>
      </c>
      <c r="H15" s="73">
        <f t="shared" si="8"/>
        <v>2</v>
      </c>
      <c r="I15" s="74">
        <f t="shared" si="9"/>
        <v>2525.1999999999998</v>
      </c>
      <c r="J15" s="75">
        <f t="shared" si="10"/>
        <v>5.4591959271045971E-3</v>
      </c>
      <c r="K15" s="75">
        <f t="shared" si="11"/>
        <v>0.34356192322444368</v>
      </c>
      <c r="L15" s="75">
        <f t="shared" si="12"/>
        <v>7.2865515602724543E-2</v>
      </c>
      <c r="M15" s="76">
        <f t="shared" si="13"/>
        <v>8.4239999999999995</v>
      </c>
      <c r="N15" s="77">
        <f t="shared" si="14"/>
        <v>3.96008236971329E-2</v>
      </c>
      <c r="O15" s="77">
        <f t="shared" si="15"/>
        <v>0.6336131791541264</v>
      </c>
      <c r="P15" s="116">
        <f t="shared" si="16"/>
        <v>0</v>
      </c>
      <c r="Q15" s="117">
        <f t="shared" si="17"/>
        <v>1</v>
      </c>
      <c r="R15" s="117">
        <f t="shared" si="18"/>
        <v>16</v>
      </c>
      <c r="T15">
        <v>527</v>
      </c>
      <c r="U15">
        <v>975</v>
      </c>
      <c r="V15" t="s">
        <v>211</v>
      </c>
      <c r="W15">
        <v>2525.1999999999998</v>
      </c>
      <c r="X15">
        <v>1121.1420000000001</v>
      </c>
      <c r="Y15">
        <v>2.2519999999999998</v>
      </c>
      <c r="Z15">
        <v>8.4239999999999995</v>
      </c>
      <c r="AA15">
        <v>172.12718000000001</v>
      </c>
      <c r="AB15">
        <v>0.93967599999999996</v>
      </c>
      <c r="AC15">
        <v>59.136344999999999</v>
      </c>
      <c r="AD15" s="1">
        <v>184</v>
      </c>
      <c r="AE15">
        <v>1</v>
      </c>
      <c r="AF15">
        <v>16</v>
      </c>
      <c r="AG15">
        <v>57</v>
      </c>
      <c r="AH15">
        <v>14.670546999999999</v>
      </c>
      <c r="AI15">
        <v>0</v>
      </c>
      <c r="AJ15">
        <v>0</v>
      </c>
      <c r="AK15">
        <v>0</v>
      </c>
      <c r="AL15">
        <v>0</v>
      </c>
      <c r="AM15">
        <v>0.89196445639949318</v>
      </c>
      <c r="AN15" t="s">
        <v>67</v>
      </c>
      <c r="AO15">
        <v>2415.752</v>
      </c>
      <c r="AP15" t="s">
        <v>415</v>
      </c>
      <c r="AQ15" t="s">
        <v>114</v>
      </c>
      <c r="AR15" t="s">
        <v>116</v>
      </c>
      <c r="AS15" t="s">
        <v>114</v>
      </c>
      <c r="AT15" t="s">
        <v>116</v>
      </c>
      <c r="AU15" t="s">
        <v>183</v>
      </c>
      <c r="AV15" t="s">
        <v>211</v>
      </c>
      <c r="AW15" t="s">
        <v>67</v>
      </c>
      <c r="AX15">
        <v>975</v>
      </c>
      <c r="AY15" t="s">
        <v>347</v>
      </c>
      <c r="AZ15">
        <v>2</v>
      </c>
      <c r="BA15" t="s">
        <v>325</v>
      </c>
      <c r="BB15">
        <v>2</v>
      </c>
      <c r="BC15">
        <v>1</v>
      </c>
      <c r="BE15" t="s">
        <v>303</v>
      </c>
      <c r="BF15">
        <v>-1</v>
      </c>
      <c r="BG15" t="s">
        <v>363</v>
      </c>
      <c r="BI15" t="s">
        <v>114</v>
      </c>
      <c r="BJ15" t="s">
        <v>211</v>
      </c>
      <c r="BK15" t="s">
        <v>67</v>
      </c>
      <c r="BL15">
        <v>0.89196445639949318</v>
      </c>
      <c r="BM15">
        <v>975</v>
      </c>
      <c r="BN15" t="s">
        <v>116</v>
      </c>
      <c r="BO15" t="s">
        <v>183</v>
      </c>
      <c r="BP15">
        <v>2</v>
      </c>
      <c r="BQ15">
        <v>2525.1999999999998</v>
      </c>
      <c r="BR15">
        <v>5.4591959271045971E-3</v>
      </c>
      <c r="BS15">
        <v>0.34356192322444368</v>
      </c>
      <c r="BT15">
        <v>7.2865515602724543E-2</v>
      </c>
      <c r="BU15">
        <v>8.4239999999999995</v>
      </c>
      <c r="BV15">
        <v>3.96008236971329E-2</v>
      </c>
      <c r="BW15">
        <v>0.6336131791541264</v>
      </c>
      <c r="BX15">
        <v>0</v>
      </c>
      <c r="BY15">
        <v>1</v>
      </c>
      <c r="BZ15">
        <v>16</v>
      </c>
    </row>
    <row r="16" spans="1:78" ht="16.5">
      <c r="A16" s="49" t="str">
        <f t="shared" si="1"/>
        <v>원진운수</v>
      </c>
      <c r="B16" s="50" t="str">
        <f t="shared" si="2"/>
        <v>김영기</v>
      </c>
      <c r="C16" s="51" t="str">
        <f t="shared" si="3"/>
        <v>B</v>
      </c>
      <c r="D16" s="52">
        <f t="shared" si="4"/>
        <v>0.91307692307692312</v>
      </c>
      <c r="E16" s="53">
        <f t="shared" si="5"/>
        <v>8015</v>
      </c>
      <c r="F16" s="54" t="str">
        <f t="shared" si="6"/>
        <v>22</v>
      </c>
      <c r="G16" s="55" t="str">
        <f t="shared" si="7"/>
        <v>70바4324</v>
      </c>
      <c r="H16" s="56">
        <f t="shared" si="8"/>
        <v>1</v>
      </c>
      <c r="I16" s="57">
        <f t="shared" si="9"/>
        <v>2681.7289999999998</v>
      </c>
      <c r="J16" s="58">
        <f t="shared" si="10"/>
        <v>6.4321531631905812E-3</v>
      </c>
      <c r="K16" s="58">
        <f t="shared" si="11"/>
        <v>0.35308097814049622</v>
      </c>
      <c r="L16" s="58">
        <f t="shared" si="12"/>
        <v>0.16444614649727846</v>
      </c>
      <c r="M16" s="59">
        <f t="shared" si="13"/>
        <v>8.9209999999999994</v>
      </c>
      <c r="N16" s="60">
        <f t="shared" si="14"/>
        <v>0.22373625373779379</v>
      </c>
      <c r="O16" s="60">
        <f t="shared" si="15"/>
        <v>2.3119412886238693</v>
      </c>
      <c r="P16" s="118">
        <f t="shared" si="16"/>
        <v>2</v>
      </c>
      <c r="Q16" s="119">
        <f t="shared" si="17"/>
        <v>6</v>
      </c>
      <c r="R16" s="119">
        <f t="shared" si="18"/>
        <v>62</v>
      </c>
      <c r="T16">
        <v>527</v>
      </c>
      <c r="U16">
        <v>8015</v>
      </c>
      <c r="V16" t="s">
        <v>416</v>
      </c>
      <c r="W16">
        <v>2681.7289999999998</v>
      </c>
      <c r="X16">
        <v>1129.6389999999999</v>
      </c>
      <c r="Y16">
        <v>2.3740000000000001</v>
      </c>
      <c r="Z16">
        <v>8.9209999999999994</v>
      </c>
      <c r="AA16">
        <v>179.46432100000001</v>
      </c>
      <c r="AB16">
        <v>1.154342</v>
      </c>
      <c r="AC16">
        <v>63.365437999999997</v>
      </c>
      <c r="AD16" s="1">
        <v>441</v>
      </c>
      <c r="AE16">
        <v>6</v>
      </c>
      <c r="AF16">
        <v>62</v>
      </c>
      <c r="AG16">
        <v>59</v>
      </c>
      <c r="AH16">
        <v>14.942964</v>
      </c>
      <c r="AI16">
        <v>0</v>
      </c>
      <c r="AJ16">
        <v>0</v>
      </c>
      <c r="AK16">
        <v>2</v>
      </c>
      <c r="AL16">
        <v>712</v>
      </c>
      <c r="AM16">
        <v>0.91307692307692312</v>
      </c>
      <c r="AN16" t="s">
        <v>303</v>
      </c>
      <c r="AO16">
        <v>2681.7289999999998</v>
      </c>
      <c r="AP16" t="s">
        <v>417</v>
      </c>
      <c r="AQ16" t="s">
        <v>114</v>
      </c>
      <c r="AR16" t="s">
        <v>116</v>
      </c>
      <c r="AS16" t="s">
        <v>114</v>
      </c>
      <c r="AT16" t="s">
        <v>116</v>
      </c>
      <c r="AU16" t="s">
        <v>312</v>
      </c>
      <c r="AV16" t="s">
        <v>416</v>
      </c>
      <c r="AW16" t="s">
        <v>303</v>
      </c>
      <c r="AX16">
        <v>8015</v>
      </c>
      <c r="AY16" t="s">
        <v>353</v>
      </c>
      <c r="AZ16">
        <v>3</v>
      </c>
      <c r="BA16" t="s">
        <v>377</v>
      </c>
      <c r="BB16">
        <v>1</v>
      </c>
      <c r="BC16">
        <v>1</v>
      </c>
      <c r="BE16" t="s">
        <v>366</v>
      </c>
      <c r="BF16" t="s">
        <v>367</v>
      </c>
      <c r="BG16" t="s">
        <v>366</v>
      </c>
      <c r="BI16" t="s">
        <v>114</v>
      </c>
      <c r="BJ16" t="s">
        <v>416</v>
      </c>
      <c r="BK16" t="s">
        <v>303</v>
      </c>
      <c r="BL16">
        <v>0.91307692307692312</v>
      </c>
      <c r="BM16">
        <v>8015</v>
      </c>
      <c r="BN16" t="s">
        <v>116</v>
      </c>
      <c r="BO16" t="s">
        <v>312</v>
      </c>
      <c r="BP16">
        <v>1</v>
      </c>
      <c r="BQ16">
        <v>2681.7289999999998</v>
      </c>
      <c r="BR16">
        <v>6.4321531631905812E-3</v>
      </c>
      <c r="BS16">
        <v>0.35308097814049622</v>
      </c>
      <c r="BT16">
        <v>0.16444614649727846</v>
      </c>
      <c r="BU16">
        <v>8.9209999999999994</v>
      </c>
      <c r="BV16">
        <v>0.22373625373779379</v>
      </c>
      <c r="BW16">
        <v>2.3119412886238693</v>
      </c>
      <c r="BX16">
        <v>2</v>
      </c>
      <c r="BY16">
        <v>6</v>
      </c>
      <c r="BZ16">
        <v>62</v>
      </c>
    </row>
    <row r="17" spans="1:78" ht="16.5">
      <c r="A17" s="66" t="str">
        <f t="shared" si="1"/>
        <v>원진운수</v>
      </c>
      <c r="B17" s="67" t="str">
        <f t="shared" si="2"/>
        <v>김용민</v>
      </c>
      <c r="C17" s="68" t="str">
        <f t="shared" si="3"/>
        <v>B</v>
      </c>
      <c r="D17" s="69">
        <f t="shared" si="4"/>
        <v>0.94760937415100699</v>
      </c>
      <c r="E17" s="70">
        <f t="shared" si="5"/>
        <v>9648</v>
      </c>
      <c r="F17" s="71" t="str">
        <f t="shared" si="6"/>
        <v>320</v>
      </c>
      <c r="G17" s="72" t="str">
        <f t="shared" si="7"/>
        <v>70바3613</v>
      </c>
      <c r="H17" s="73">
        <f t="shared" si="8"/>
        <v>4</v>
      </c>
      <c r="I17" s="74">
        <f t="shared" si="9"/>
        <v>5281.9930000000004</v>
      </c>
      <c r="J17" s="75">
        <f t="shared" si="10"/>
        <v>5.7813896530839399E-3</v>
      </c>
      <c r="K17" s="75">
        <f t="shared" si="11"/>
        <v>0.24483402787791711</v>
      </c>
      <c r="L17" s="75">
        <f t="shared" si="12"/>
        <v>0.19670605394592533</v>
      </c>
      <c r="M17" s="76">
        <f t="shared" si="13"/>
        <v>15.576000000000001</v>
      </c>
      <c r="N17" s="77">
        <f t="shared" si="14"/>
        <v>0.13252573413103727</v>
      </c>
      <c r="O17" s="77">
        <f t="shared" si="15"/>
        <v>0.32184821146109049</v>
      </c>
      <c r="P17" s="116">
        <f t="shared" si="16"/>
        <v>0</v>
      </c>
      <c r="Q17" s="117">
        <f t="shared" si="17"/>
        <v>7</v>
      </c>
      <c r="R17" s="117">
        <f t="shared" si="18"/>
        <v>17</v>
      </c>
      <c r="T17">
        <v>527</v>
      </c>
      <c r="U17">
        <v>9648</v>
      </c>
      <c r="V17" t="s">
        <v>212</v>
      </c>
      <c r="W17">
        <v>5281.9930000000004</v>
      </c>
      <c r="X17">
        <v>1860.076</v>
      </c>
      <c r="Y17">
        <v>2.84</v>
      </c>
      <c r="Z17">
        <v>15.576000000000001</v>
      </c>
      <c r="AA17">
        <v>164.92989700000001</v>
      </c>
      <c r="AB17">
        <v>0.95352400000000004</v>
      </c>
      <c r="AC17">
        <v>40.380451000000001</v>
      </c>
      <c r="AD17" s="1">
        <v>1039</v>
      </c>
      <c r="AE17">
        <v>7</v>
      </c>
      <c r="AF17">
        <v>17</v>
      </c>
      <c r="AG17">
        <v>100</v>
      </c>
      <c r="AH17">
        <v>32.025685000000003</v>
      </c>
      <c r="AI17">
        <v>41003.5</v>
      </c>
      <c r="AJ17">
        <v>18570.7</v>
      </c>
      <c r="AK17">
        <v>0</v>
      </c>
      <c r="AL17">
        <v>0</v>
      </c>
      <c r="AM17">
        <v>0.94760937415100699</v>
      </c>
      <c r="AN17" t="s">
        <v>303</v>
      </c>
      <c r="AO17">
        <v>1734.067</v>
      </c>
      <c r="AP17" t="s">
        <v>418</v>
      </c>
      <c r="AQ17" t="s">
        <v>114</v>
      </c>
      <c r="AR17" t="s">
        <v>115</v>
      </c>
      <c r="AS17" t="s">
        <v>114</v>
      </c>
      <c r="AT17" t="s">
        <v>115</v>
      </c>
      <c r="AU17" t="s">
        <v>185</v>
      </c>
      <c r="AV17" t="s">
        <v>212</v>
      </c>
      <c r="AW17" t="s">
        <v>303</v>
      </c>
      <c r="AX17">
        <v>9648</v>
      </c>
      <c r="AY17" t="s">
        <v>359</v>
      </c>
      <c r="AZ17">
        <v>1</v>
      </c>
      <c r="BA17" t="s">
        <v>360</v>
      </c>
      <c r="BB17">
        <v>4</v>
      </c>
      <c r="BC17">
        <v>1</v>
      </c>
      <c r="BE17" t="s">
        <v>67</v>
      </c>
      <c r="BF17">
        <v>1</v>
      </c>
      <c r="BG17" t="s">
        <v>304</v>
      </c>
      <c r="BI17" t="s">
        <v>114</v>
      </c>
      <c r="BJ17" t="s">
        <v>212</v>
      </c>
      <c r="BK17" t="s">
        <v>303</v>
      </c>
      <c r="BL17">
        <v>0.94760937415100699</v>
      </c>
      <c r="BM17">
        <v>9648</v>
      </c>
      <c r="BN17" t="s">
        <v>115</v>
      </c>
      <c r="BO17" t="s">
        <v>185</v>
      </c>
      <c r="BP17">
        <v>4</v>
      </c>
      <c r="BQ17">
        <v>5281.9930000000004</v>
      </c>
      <c r="BR17">
        <v>5.7813896530839399E-3</v>
      </c>
      <c r="BS17">
        <v>0.24483402787791711</v>
      </c>
      <c r="BT17">
        <v>0.19670605394592533</v>
      </c>
      <c r="BU17">
        <v>15.576000000000001</v>
      </c>
      <c r="BV17">
        <v>0.13252573413103727</v>
      </c>
      <c r="BW17">
        <v>0.32184821146109049</v>
      </c>
      <c r="BX17">
        <v>0</v>
      </c>
      <c r="BY17">
        <v>7</v>
      </c>
      <c r="BZ17">
        <v>17</v>
      </c>
    </row>
    <row r="18" spans="1:78" ht="16.5">
      <c r="A18" s="49" t="str">
        <f t="shared" si="1"/>
        <v>원진운수</v>
      </c>
      <c r="B18" s="50" t="str">
        <f t="shared" si="2"/>
        <v>김원오</v>
      </c>
      <c r="C18" s="51" t="str">
        <f t="shared" si="3"/>
        <v>C</v>
      </c>
      <c r="D18" s="52">
        <f t="shared" si="4"/>
        <v>0.86314099167795832</v>
      </c>
      <c r="E18" s="53">
        <f t="shared" si="5"/>
        <v>6737</v>
      </c>
      <c r="F18" s="54" t="str">
        <f t="shared" si="6"/>
        <v>320</v>
      </c>
      <c r="G18" s="55" t="str">
        <f t="shared" si="7"/>
        <v>73아1448</v>
      </c>
      <c r="H18" s="56">
        <f t="shared" si="8"/>
        <v>4</v>
      </c>
      <c r="I18" s="57">
        <f t="shared" si="9"/>
        <v>5304.027</v>
      </c>
      <c r="J18" s="58">
        <f t="shared" si="10"/>
        <v>5.424476756944162E-3</v>
      </c>
      <c r="K18" s="58">
        <f t="shared" si="11"/>
        <v>0.2494184745536111</v>
      </c>
      <c r="L18" s="58">
        <f t="shared" si="12"/>
        <v>0.16214095441067702</v>
      </c>
      <c r="M18" s="59">
        <f t="shared" si="13"/>
        <v>17.128</v>
      </c>
      <c r="N18" s="60">
        <f t="shared" si="14"/>
        <v>3.7707198700157443E-2</v>
      </c>
      <c r="O18" s="60">
        <f t="shared" si="15"/>
        <v>6.1651269874757428</v>
      </c>
      <c r="P18" s="118">
        <f t="shared" si="16"/>
        <v>0</v>
      </c>
      <c r="Q18" s="119">
        <f t="shared" si="17"/>
        <v>2</v>
      </c>
      <c r="R18" s="119">
        <f t="shared" si="18"/>
        <v>327</v>
      </c>
      <c r="T18">
        <v>527</v>
      </c>
      <c r="U18">
        <v>6737</v>
      </c>
      <c r="V18" t="s">
        <v>213</v>
      </c>
      <c r="W18">
        <v>5304.027</v>
      </c>
      <c r="X18">
        <v>2049.1889999999999</v>
      </c>
      <c r="Y18">
        <v>2.5880000000000001</v>
      </c>
      <c r="Z18">
        <v>17.128</v>
      </c>
      <c r="AA18">
        <v>170.97188199999999</v>
      </c>
      <c r="AB18">
        <v>0.92743299999999995</v>
      </c>
      <c r="AC18">
        <v>42.643546000000001</v>
      </c>
      <c r="AD18" s="1">
        <v>860</v>
      </c>
      <c r="AE18">
        <v>2</v>
      </c>
      <c r="AF18">
        <v>327</v>
      </c>
      <c r="AG18">
        <v>103</v>
      </c>
      <c r="AH18">
        <v>31.022801999999999</v>
      </c>
      <c r="AI18">
        <v>32792.699999999997</v>
      </c>
      <c r="AJ18">
        <v>22667.8</v>
      </c>
      <c r="AK18">
        <v>0</v>
      </c>
      <c r="AL18">
        <v>0</v>
      </c>
      <c r="AM18">
        <v>0.86314099167795832</v>
      </c>
      <c r="AN18" t="s">
        <v>67</v>
      </c>
      <c r="AO18">
        <v>1949.0150000000001</v>
      </c>
      <c r="AP18" t="s">
        <v>419</v>
      </c>
      <c r="AQ18" t="s">
        <v>114</v>
      </c>
      <c r="AR18" t="s">
        <v>115</v>
      </c>
      <c r="AS18" t="s">
        <v>114</v>
      </c>
      <c r="AT18" t="s">
        <v>115</v>
      </c>
      <c r="AU18" t="s">
        <v>188</v>
      </c>
      <c r="AV18" t="s">
        <v>213</v>
      </c>
      <c r="AW18" t="s">
        <v>67</v>
      </c>
      <c r="AX18">
        <v>6737</v>
      </c>
      <c r="AY18" t="s">
        <v>354</v>
      </c>
      <c r="AZ18">
        <v>2</v>
      </c>
      <c r="BA18" t="s">
        <v>327</v>
      </c>
      <c r="BB18">
        <v>4</v>
      </c>
      <c r="BC18">
        <v>1</v>
      </c>
      <c r="BE18" t="s">
        <v>66</v>
      </c>
      <c r="BF18">
        <v>1</v>
      </c>
      <c r="BG18" t="s">
        <v>304</v>
      </c>
      <c r="BI18" t="s">
        <v>114</v>
      </c>
      <c r="BJ18" t="s">
        <v>213</v>
      </c>
      <c r="BK18" t="s">
        <v>67</v>
      </c>
      <c r="BL18">
        <v>0.86314099167795832</v>
      </c>
      <c r="BM18">
        <v>6737</v>
      </c>
      <c r="BN18" t="s">
        <v>115</v>
      </c>
      <c r="BO18" t="s">
        <v>188</v>
      </c>
      <c r="BP18">
        <v>4</v>
      </c>
      <c r="BQ18">
        <v>5304.027</v>
      </c>
      <c r="BR18">
        <v>5.424476756944162E-3</v>
      </c>
      <c r="BS18">
        <v>0.2494184745536111</v>
      </c>
      <c r="BT18">
        <v>0.16214095441067702</v>
      </c>
      <c r="BU18">
        <v>17.128</v>
      </c>
      <c r="BV18">
        <v>3.7707198700157443E-2</v>
      </c>
      <c r="BW18">
        <v>6.1651269874757428</v>
      </c>
      <c r="BX18">
        <v>0</v>
      </c>
      <c r="BY18">
        <v>2</v>
      </c>
      <c r="BZ18">
        <v>327</v>
      </c>
    </row>
    <row r="19" spans="1:78" ht="16.5">
      <c r="A19" s="66" t="str">
        <f t="shared" si="1"/>
        <v>원진운수</v>
      </c>
      <c r="B19" s="67" t="str">
        <f t="shared" si="2"/>
        <v>김윤산</v>
      </c>
      <c r="C19" s="68" t="str">
        <f t="shared" si="3"/>
        <v>B</v>
      </c>
      <c r="D19" s="69">
        <f t="shared" si="4"/>
        <v>0.92520000000000002</v>
      </c>
      <c r="E19" s="70">
        <f t="shared" si="5"/>
        <v>2124</v>
      </c>
      <c r="F19" s="71" t="str">
        <f t="shared" si="6"/>
        <v>22</v>
      </c>
      <c r="G19" s="72" t="str">
        <f t="shared" si="7"/>
        <v>71바6008</v>
      </c>
      <c r="H19" s="73">
        <f t="shared" si="8"/>
        <v>1</v>
      </c>
      <c r="I19" s="74">
        <f t="shared" si="9"/>
        <v>2440.7979999999998</v>
      </c>
      <c r="J19" s="75">
        <f t="shared" si="10"/>
        <v>5.8520950092839571E-3</v>
      </c>
      <c r="K19" s="75">
        <f t="shared" si="11"/>
        <v>0.37623422252750677</v>
      </c>
      <c r="L19" s="75">
        <f t="shared" si="12"/>
        <v>0.1106195596686002</v>
      </c>
      <c r="M19" s="76">
        <f t="shared" si="13"/>
        <v>8.99</v>
      </c>
      <c r="N19" s="77">
        <f t="shared" si="14"/>
        <v>4.0970207284666743E-2</v>
      </c>
      <c r="O19" s="77">
        <f t="shared" si="15"/>
        <v>3.8921696920433404</v>
      </c>
      <c r="P19" s="116">
        <f t="shared" si="16"/>
        <v>0</v>
      </c>
      <c r="Q19" s="117">
        <f t="shared" si="17"/>
        <v>1</v>
      </c>
      <c r="R19" s="117">
        <f t="shared" si="18"/>
        <v>95</v>
      </c>
      <c r="T19">
        <v>527</v>
      </c>
      <c r="U19">
        <v>2124</v>
      </c>
      <c r="V19" t="s">
        <v>214</v>
      </c>
      <c r="W19">
        <v>2440.7979999999998</v>
      </c>
      <c r="X19">
        <v>1055.0940000000001</v>
      </c>
      <c r="Y19">
        <v>2.3130000000000002</v>
      </c>
      <c r="Z19">
        <v>8.99</v>
      </c>
      <c r="AA19">
        <v>163.37106600000001</v>
      </c>
      <c r="AB19">
        <v>0.956063</v>
      </c>
      <c r="AC19">
        <v>61.465786000000001</v>
      </c>
      <c r="AD19" s="1">
        <v>270</v>
      </c>
      <c r="AE19">
        <v>1</v>
      </c>
      <c r="AF19">
        <v>95</v>
      </c>
      <c r="AG19">
        <v>58</v>
      </c>
      <c r="AH19">
        <v>14.940208999999999</v>
      </c>
      <c r="AI19">
        <v>0</v>
      </c>
      <c r="AJ19">
        <v>0</v>
      </c>
      <c r="AK19">
        <v>0</v>
      </c>
      <c r="AL19">
        <v>0</v>
      </c>
      <c r="AM19">
        <v>0.92520000000000002</v>
      </c>
      <c r="AN19" t="s">
        <v>303</v>
      </c>
      <c r="AO19">
        <v>2440.7979999999998</v>
      </c>
      <c r="AP19" t="s">
        <v>420</v>
      </c>
      <c r="AQ19" t="s">
        <v>114</v>
      </c>
      <c r="AR19" t="s">
        <v>116</v>
      </c>
      <c r="AS19" t="s">
        <v>114</v>
      </c>
      <c r="AT19" t="s">
        <v>116</v>
      </c>
      <c r="AU19" t="s">
        <v>183</v>
      </c>
      <c r="AV19" t="s">
        <v>214</v>
      </c>
      <c r="AW19" t="s">
        <v>303</v>
      </c>
      <c r="AX19">
        <v>2124</v>
      </c>
      <c r="AY19" t="s">
        <v>353</v>
      </c>
      <c r="AZ19">
        <v>2</v>
      </c>
      <c r="BA19" t="s">
        <v>326</v>
      </c>
      <c r="BB19">
        <v>1</v>
      </c>
      <c r="BC19">
        <v>1</v>
      </c>
      <c r="BE19" t="s">
        <v>303</v>
      </c>
      <c r="BF19">
        <v>0</v>
      </c>
      <c r="BG19" t="s">
        <v>266</v>
      </c>
      <c r="BI19" t="s">
        <v>114</v>
      </c>
      <c r="BJ19" t="s">
        <v>214</v>
      </c>
      <c r="BK19" t="s">
        <v>303</v>
      </c>
      <c r="BL19">
        <v>0.92520000000000002</v>
      </c>
      <c r="BM19">
        <v>2124</v>
      </c>
      <c r="BN19" t="s">
        <v>116</v>
      </c>
      <c r="BO19" t="s">
        <v>183</v>
      </c>
      <c r="BP19">
        <v>1</v>
      </c>
      <c r="BQ19">
        <v>2440.7979999999998</v>
      </c>
      <c r="BR19">
        <v>5.8520950092839571E-3</v>
      </c>
      <c r="BS19">
        <v>0.37623422252750677</v>
      </c>
      <c r="BT19">
        <v>0.1106195596686002</v>
      </c>
      <c r="BU19">
        <v>8.99</v>
      </c>
      <c r="BV19">
        <v>4.0970207284666743E-2</v>
      </c>
      <c r="BW19">
        <v>3.8921696920433404</v>
      </c>
      <c r="BX19">
        <v>0</v>
      </c>
      <c r="BY19">
        <v>1</v>
      </c>
      <c r="BZ19">
        <v>95</v>
      </c>
    </row>
    <row r="20" spans="1:78" ht="16.5">
      <c r="A20" s="49" t="str">
        <f t="shared" si="1"/>
        <v>원진운수</v>
      </c>
      <c r="B20" s="50" t="str">
        <f t="shared" si="2"/>
        <v>김종인</v>
      </c>
      <c r="C20" s="51" t="str">
        <f t="shared" si="3"/>
        <v>F</v>
      </c>
      <c r="D20" s="52">
        <f t="shared" si="4"/>
        <v>0.76035714285714295</v>
      </c>
      <c r="E20" s="53">
        <f t="shared" si="5"/>
        <v>8632</v>
      </c>
      <c r="F20" s="54" t="str">
        <f t="shared" si="6"/>
        <v>6</v>
      </c>
      <c r="G20" s="55" t="str">
        <f t="shared" si="7"/>
        <v>70바4313</v>
      </c>
      <c r="H20" s="56">
        <f t="shared" si="8"/>
        <v>1</v>
      </c>
      <c r="I20" s="57">
        <f t="shared" si="9"/>
        <v>2818.4569999999999</v>
      </c>
      <c r="J20" s="58">
        <f t="shared" si="10"/>
        <v>3.5550162349472689E-3</v>
      </c>
      <c r="K20" s="58">
        <f t="shared" si="11"/>
        <v>0.39452163023309533</v>
      </c>
      <c r="L20" s="58">
        <f t="shared" si="12"/>
        <v>0.12950348364371003</v>
      </c>
      <c r="M20" s="59">
        <f t="shared" si="13"/>
        <v>12.019</v>
      </c>
      <c r="N20" s="60">
        <f t="shared" si="14"/>
        <v>0.17740203238864385</v>
      </c>
      <c r="O20" s="60">
        <f t="shared" si="15"/>
        <v>2.1288243886637264</v>
      </c>
      <c r="P20" s="118">
        <f t="shared" si="16"/>
        <v>0</v>
      </c>
      <c r="Q20" s="119">
        <f t="shared" si="17"/>
        <v>5</v>
      </c>
      <c r="R20" s="119">
        <f t="shared" si="18"/>
        <v>60</v>
      </c>
      <c r="T20">
        <v>527</v>
      </c>
      <c r="U20">
        <v>8632</v>
      </c>
      <c r="V20" t="s">
        <v>215</v>
      </c>
      <c r="W20">
        <v>2818.4569999999999</v>
      </c>
      <c r="X20">
        <v>1324.008</v>
      </c>
      <c r="Y20">
        <v>2.129</v>
      </c>
      <c r="Z20">
        <v>12.019</v>
      </c>
      <c r="AA20">
        <v>176.97162499999999</v>
      </c>
      <c r="AB20">
        <v>0.62913699999999995</v>
      </c>
      <c r="AC20">
        <v>69.819134000000005</v>
      </c>
      <c r="AD20" s="1">
        <v>365</v>
      </c>
      <c r="AE20">
        <v>5</v>
      </c>
      <c r="AF20">
        <v>60</v>
      </c>
      <c r="AG20">
        <v>59</v>
      </c>
      <c r="AH20">
        <v>15.926038</v>
      </c>
      <c r="AI20">
        <v>0</v>
      </c>
      <c r="AJ20">
        <v>0</v>
      </c>
      <c r="AK20">
        <v>0</v>
      </c>
      <c r="AL20">
        <v>0</v>
      </c>
      <c r="AM20">
        <v>0.76035714285714295</v>
      </c>
      <c r="AN20" t="s">
        <v>68</v>
      </c>
      <c r="AO20">
        <v>2818.4569999999999</v>
      </c>
      <c r="AP20" t="s">
        <v>421</v>
      </c>
      <c r="AQ20" t="s">
        <v>114</v>
      </c>
      <c r="AR20" t="s">
        <v>117</v>
      </c>
      <c r="AS20" t="s">
        <v>114</v>
      </c>
      <c r="AT20" t="s">
        <v>117</v>
      </c>
      <c r="AU20" t="s">
        <v>198</v>
      </c>
      <c r="AV20" t="s">
        <v>215</v>
      </c>
      <c r="AW20" t="s">
        <v>68</v>
      </c>
      <c r="AX20">
        <v>8632</v>
      </c>
      <c r="AY20" t="s">
        <v>350</v>
      </c>
      <c r="AZ20">
        <v>10</v>
      </c>
      <c r="BA20" t="s">
        <v>393</v>
      </c>
      <c r="BB20">
        <v>1</v>
      </c>
      <c r="BC20">
        <v>1</v>
      </c>
      <c r="BE20" t="s">
        <v>68</v>
      </c>
      <c r="BF20">
        <v>0</v>
      </c>
      <c r="BG20" t="s">
        <v>266</v>
      </c>
      <c r="BI20" t="s">
        <v>114</v>
      </c>
      <c r="BJ20" t="s">
        <v>215</v>
      </c>
      <c r="BK20" t="s">
        <v>68</v>
      </c>
      <c r="BL20">
        <v>0.76035714285714295</v>
      </c>
      <c r="BM20">
        <v>8632</v>
      </c>
      <c r="BN20" t="s">
        <v>117</v>
      </c>
      <c r="BO20" t="s">
        <v>198</v>
      </c>
      <c r="BP20">
        <v>1</v>
      </c>
      <c r="BQ20">
        <v>2818.4569999999999</v>
      </c>
      <c r="BR20">
        <v>3.5550162349472689E-3</v>
      </c>
      <c r="BS20">
        <v>0.39452163023309533</v>
      </c>
      <c r="BT20">
        <v>0.12950348364371003</v>
      </c>
      <c r="BU20">
        <v>12.019</v>
      </c>
      <c r="BV20">
        <v>0.17740203238864385</v>
      </c>
      <c r="BW20">
        <v>2.1288243886637264</v>
      </c>
      <c r="BX20">
        <v>0</v>
      </c>
      <c r="BY20">
        <v>5</v>
      </c>
      <c r="BZ20">
        <v>60</v>
      </c>
    </row>
    <row r="21" spans="1:78" ht="16.5">
      <c r="A21" s="66" t="str">
        <f t="shared" si="1"/>
        <v>원진운수</v>
      </c>
      <c r="B21" s="67" t="str">
        <f t="shared" si="2"/>
        <v>김창현</v>
      </c>
      <c r="C21" s="68" t="str">
        <f t="shared" si="3"/>
        <v>D</v>
      </c>
      <c r="D21" s="69">
        <f t="shared" si="4"/>
        <v>0.83683763766975006</v>
      </c>
      <c r="E21" s="70">
        <f t="shared" si="5"/>
        <v>9568</v>
      </c>
      <c r="F21" s="71" t="str">
        <f t="shared" si="6"/>
        <v>22</v>
      </c>
      <c r="G21" s="72" t="str">
        <f t="shared" si="7"/>
        <v>70바3608</v>
      </c>
      <c r="H21" s="73">
        <f t="shared" si="8"/>
        <v>11</v>
      </c>
      <c r="I21" s="74">
        <f t="shared" si="9"/>
        <v>2784.7109999999998</v>
      </c>
      <c r="J21" s="75">
        <f t="shared" si="10"/>
        <v>8.3578648624168198E-3</v>
      </c>
      <c r="K21" s="75">
        <f t="shared" si="11"/>
        <v>0.36588623578610568</v>
      </c>
      <c r="L21" s="75">
        <f t="shared" si="12"/>
        <v>0.1565692095158169</v>
      </c>
      <c r="M21" s="76">
        <f t="shared" si="13"/>
        <v>9.6519999999999992</v>
      </c>
      <c r="N21" s="77">
        <f t="shared" si="14"/>
        <v>7.1820738310007765E-2</v>
      </c>
      <c r="O21" s="77">
        <f t="shared" si="15"/>
        <v>1.185042182115128</v>
      </c>
      <c r="P21" s="116">
        <f t="shared" si="16"/>
        <v>0</v>
      </c>
      <c r="Q21" s="117">
        <f t="shared" si="17"/>
        <v>2</v>
      </c>
      <c r="R21" s="117">
        <f t="shared" si="18"/>
        <v>33</v>
      </c>
      <c r="T21">
        <v>527</v>
      </c>
      <c r="U21">
        <v>9568</v>
      </c>
      <c r="V21" t="s">
        <v>282</v>
      </c>
      <c r="W21">
        <v>2784.7109999999998</v>
      </c>
      <c r="X21">
        <v>1298.1199999999999</v>
      </c>
      <c r="Y21">
        <v>2.145</v>
      </c>
      <c r="Z21">
        <v>9.6519999999999992</v>
      </c>
      <c r="AA21">
        <v>187.11022800000001</v>
      </c>
      <c r="AB21">
        <v>1.563842</v>
      </c>
      <c r="AC21">
        <v>68.461056999999997</v>
      </c>
      <c r="AD21" s="1">
        <v>436</v>
      </c>
      <c r="AE21">
        <v>2</v>
      </c>
      <c r="AF21">
        <v>33</v>
      </c>
      <c r="AG21">
        <v>58</v>
      </c>
      <c r="AH21">
        <v>14.882728999999999</v>
      </c>
      <c r="AI21">
        <v>0</v>
      </c>
      <c r="AJ21">
        <v>0</v>
      </c>
      <c r="AK21">
        <v>0</v>
      </c>
      <c r="AL21">
        <v>0</v>
      </c>
      <c r="AM21">
        <v>0.83683763766975006</v>
      </c>
      <c r="AN21" t="s">
        <v>66</v>
      </c>
      <c r="AO21">
        <v>384.71899999999999</v>
      </c>
      <c r="AP21" t="s">
        <v>422</v>
      </c>
      <c r="AQ21" t="s">
        <v>114</v>
      </c>
      <c r="AR21" t="s">
        <v>116</v>
      </c>
      <c r="AS21" t="s">
        <v>114</v>
      </c>
      <c r="AT21" t="s">
        <v>116</v>
      </c>
      <c r="AU21" t="s">
        <v>168</v>
      </c>
      <c r="AV21" t="s">
        <v>282</v>
      </c>
      <c r="AW21" t="s">
        <v>66</v>
      </c>
      <c r="AX21">
        <v>9568</v>
      </c>
      <c r="AY21" t="s">
        <v>344</v>
      </c>
      <c r="AZ21">
        <v>4</v>
      </c>
      <c r="BA21" t="s">
        <v>313</v>
      </c>
      <c r="BB21">
        <v>11</v>
      </c>
      <c r="BC21">
        <v>1</v>
      </c>
      <c r="BE21" t="s">
        <v>66</v>
      </c>
      <c r="BF21">
        <v>0</v>
      </c>
      <c r="BG21" t="s">
        <v>266</v>
      </c>
      <c r="BI21" t="s">
        <v>114</v>
      </c>
      <c r="BJ21" t="s">
        <v>282</v>
      </c>
      <c r="BK21" t="s">
        <v>66</v>
      </c>
      <c r="BL21">
        <v>0.83683763766975006</v>
      </c>
      <c r="BM21">
        <v>9568</v>
      </c>
      <c r="BN21" t="s">
        <v>116</v>
      </c>
      <c r="BO21" t="s">
        <v>168</v>
      </c>
      <c r="BP21">
        <v>11</v>
      </c>
      <c r="BQ21">
        <v>2784.7109999999998</v>
      </c>
      <c r="BR21">
        <v>8.3578648624168198E-3</v>
      </c>
      <c r="BS21">
        <v>0.36588623578610568</v>
      </c>
      <c r="BT21">
        <v>0.1565692095158169</v>
      </c>
      <c r="BU21">
        <v>9.6519999999999992</v>
      </c>
      <c r="BV21">
        <v>7.1820738310007765E-2</v>
      </c>
      <c r="BW21">
        <v>1.185042182115128</v>
      </c>
      <c r="BX21">
        <v>0</v>
      </c>
      <c r="BY21">
        <v>2</v>
      </c>
      <c r="BZ21">
        <v>33</v>
      </c>
    </row>
    <row r="22" spans="1:78" ht="16.5">
      <c r="A22" s="49" t="str">
        <f t="shared" si="1"/>
        <v>원진운수</v>
      </c>
      <c r="B22" s="50" t="str">
        <f t="shared" si="2"/>
        <v>김태진</v>
      </c>
      <c r="C22" s="51" t="str">
        <f t="shared" si="3"/>
        <v>F</v>
      </c>
      <c r="D22" s="52">
        <f t="shared" si="4"/>
        <v>0.73066333346445234</v>
      </c>
      <c r="E22" s="53">
        <f t="shared" si="5"/>
        <v>7342</v>
      </c>
      <c r="F22" s="54" t="str">
        <f t="shared" si="6"/>
        <v>22</v>
      </c>
      <c r="G22" s="55" t="str">
        <f t="shared" si="7"/>
        <v>70바3611</v>
      </c>
      <c r="H22" s="56">
        <f t="shared" si="8"/>
        <v>2</v>
      </c>
      <c r="I22" s="57">
        <f t="shared" si="9"/>
        <v>2023.019</v>
      </c>
      <c r="J22" s="58">
        <f t="shared" si="10"/>
        <v>5.3650861868993439E-3</v>
      </c>
      <c r="K22" s="58">
        <f t="shared" si="11"/>
        <v>0.36950497550715888</v>
      </c>
      <c r="L22" s="58">
        <f t="shared" si="12"/>
        <v>0.25951313358895789</v>
      </c>
      <c r="M22" s="59">
        <f t="shared" si="13"/>
        <v>11.222</v>
      </c>
      <c r="N22" s="60">
        <f t="shared" si="14"/>
        <v>0</v>
      </c>
      <c r="O22" s="60">
        <f t="shared" si="15"/>
        <v>2.2738293609699167</v>
      </c>
      <c r="P22" s="118">
        <f t="shared" si="16"/>
        <v>0</v>
      </c>
      <c r="Q22" s="119">
        <f t="shared" si="17"/>
        <v>0</v>
      </c>
      <c r="R22" s="119">
        <f t="shared" si="18"/>
        <v>46</v>
      </c>
      <c r="T22">
        <v>527</v>
      </c>
      <c r="U22">
        <v>7342</v>
      </c>
      <c r="V22" t="s">
        <v>216</v>
      </c>
      <c r="W22">
        <v>2023.019</v>
      </c>
      <c r="X22">
        <v>1043.4559999999999</v>
      </c>
      <c r="Y22">
        <v>1.9390000000000001</v>
      </c>
      <c r="Z22">
        <v>11.222</v>
      </c>
      <c r="AA22">
        <v>135.12662700000001</v>
      </c>
      <c r="AB22">
        <v>0.724966</v>
      </c>
      <c r="AC22">
        <v>49.929960999999999</v>
      </c>
      <c r="AD22" s="1">
        <v>525</v>
      </c>
      <c r="AE22">
        <v>0</v>
      </c>
      <c r="AF22">
        <v>46</v>
      </c>
      <c r="AG22">
        <v>58</v>
      </c>
      <c r="AH22">
        <v>14.971283</v>
      </c>
      <c r="AI22">
        <v>0</v>
      </c>
      <c r="AJ22">
        <v>0</v>
      </c>
      <c r="AK22">
        <v>0</v>
      </c>
      <c r="AL22">
        <v>0</v>
      </c>
      <c r="AM22">
        <v>0.73066333346445234</v>
      </c>
      <c r="AN22" t="s">
        <v>68</v>
      </c>
      <c r="AO22">
        <v>1794.9380000000001</v>
      </c>
      <c r="AP22" t="s">
        <v>423</v>
      </c>
      <c r="AQ22" t="s">
        <v>114</v>
      </c>
      <c r="AR22" t="s">
        <v>116</v>
      </c>
      <c r="AS22" t="s">
        <v>114</v>
      </c>
      <c r="AT22" t="s">
        <v>116</v>
      </c>
      <c r="AU22" t="s">
        <v>267</v>
      </c>
      <c r="AV22" t="s">
        <v>216</v>
      </c>
      <c r="AW22" t="s">
        <v>68</v>
      </c>
      <c r="AX22">
        <v>7342</v>
      </c>
      <c r="AY22" t="s">
        <v>343</v>
      </c>
      <c r="AZ22">
        <v>9</v>
      </c>
      <c r="BA22" t="s">
        <v>394</v>
      </c>
      <c r="BB22">
        <v>2</v>
      </c>
      <c r="BC22">
        <v>1</v>
      </c>
      <c r="BE22" t="s">
        <v>68</v>
      </c>
      <c r="BF22">
        <v>0</v>
      </c>
      <c r="BG22" t="s">
        <v>266</v>
      </c>
      <c r="BI22" t="s">
        <v>114</v>
      </c>
      <c r="BJ22" t="s">
        <v>216</v>
      </c>
      <c r="BK22" t="s">
        <v>68</v>
      </c>
      <c r="BL22">
        <v>0.73066333346445234</v>
      </c>
      <c r="BM22">
        <v>7342</v>
      </c>
      <c r="BN22" t="s">
        <v>116</v>
      </c>
      <c r="BO22" t="s">
        <v>267</v>
      </c>
      <c r="BP22">
        <v>2</v>
      </c>
      <c r="BQ22">
        <v>2023.019</v>
      </c>
      <c r="BR22">
        <v>5.3650861868993439E-3</v>
      </c>
      <c r="BS22">
        <v>0.36950497550715888</v>
      </c>
      <c r="BT22">
        <v>0.25951313358895789</v>
      </c>
      <c r="BU22">
        <v>11.222</v>
      </c>
      <c r="BV22">
        <v>0</v>
      </c>
      <c r="BW22">
        <v>2.2738293609699167</v>
      </c>
      <c r="BX22">
        <v>0</v>
      </c>
      <c r="BY22">
        <v>0</v>
      </c>
      <c r="BZ22">
        <v>46</v>
      </c>
    </row>
    <row r="23" spans="1:78" ht="16.5">
      <c r="A23" s="66" t="str">
        <f t="shared" si="1"/>
        <v>원진운수</v>
      </c>
      <c r="B23" s="67" t="str">
        <f t="shared" si="2"/>
        <v>김택진</v>
      </c>
      <c r="C23" s="68" t="str">
        <f t="shared" si="3"/>
        <v>C</v>
      </c>
      <c r="D23" s="69">
        <f t="shared" si="4"/>
        <v>0.85611365939189776</v>
      </c>
      <c r="E23" s="70">
        <f t="shared" si="5"/>
        <v>8206</v>
      </c>
      <c r="F23" s="71" t="str">
        <f t="shared" si="6"/>
        <v>320</v>
      </c>
      <c r="G23" s="72" t="str">
        <f t="shared" si="7"/>
        <v>70바4343</v>
      </c>
      <c r="H23" s="73">
        <f t="shared" si="8"/>
        <v>2</v>
      </c>
      <c r="I23" s="74">
        <f t="shared" si="9"/>
        <v>4822.4669999999996</v>
      </c>
      <c r="J23" s="75">
        <f t="shared" si="10"/>
        <v>6.0282683312088614E-3</v>
      </c>
      <c r="K23" s="75">
        <f t="shared" si="11"/>
        <v>0.24374044908068948</v>
      </c>
      <c r="L23" s="75">
        <f t="shared" si="12"/>
        <v>5.868365714062948E-2</v>
      </c>
      <c r="M23" s="76">
        <f t="shared" si="13"/>
        <v>17.254999999999999</v>
      </c>
      <c r="N23" s="77">
        <f t="shared" si="14"/>
        <v>0</v>
      </c>
      <c r="O23" s="77">
        <f t="shared" si="15"/>
        <v>1.1404951034397954</v>
      </c>
      <c r="P23" s="116">
        <f t="shared" si="16"/>
        <v>0</v>
      </c>
      <c r="Q23" s="117">
        <f t="shared" si="17"/>
        <v>0</v>
      </c>
      <c r="R23" s="117">
        <f t="shared" si="18"/>
        <v>55</v>
      </c>
      <c r="T23">
        <v>527</v>
      </c>
      <c r="U23">
        <v>8206</v>
      </c>
      <c r="V23" t="s">
        <v>217</v>
      </c>
      <c r="W23">
        <v>4822.4669999999996</v>
      </c>
      <c r="X23">
        <v>1878.028</v>
      </c>
      <c r="Y23">
        <v>2.5680000000000001</v>
      </c>
      <c r="Z23">
        <v>17.254999999999999</v>
      </c>
      <c r="AA23">
        <v>154.81494000000001</v>
      </c>
      <c r="AB23">
        <v>0.93326600000000004</v>
      </c>
      <c r="AC23">
        <v>37.734662999999998</v>
      </c>
      <c r="AD23" s="1">
        <v>283</v>
      </c>
      <c r="AE23">
        <v>0</v>
      </c>
      <c r="AF23">
        <v>55</v>
      </c>
      <c r="AG23">
        <v>99</v>
      </c>
      <c r="AH23">
        <v>31.149881000000001</v>
      </c>
      <c r="AI23">
        <v>27823</v>
      </c>
      <c r="AJ23">
        <v>21589.3</v>
      </c>
      <c r="AK23">
        <v>0</v>
      </c>
      <c r="AL23">
        <v>0</v>
      </c>
      <c r="AM23">
        <v>0.85611365939189776</v>
      </c>
      <c r="AN23" t="s">
        <v>67</v>
      </c>
      <c r="AO23">
        <v>4620.1719999999996</v>
      </c>
      <c r="AP23" t="s">
        <v>424</v>
      </c>
      <c r="AQ23" t="s">
        <v>114</v>
      </c>
      <c r="AR23" t="s">
        <v>115</v>
      </c>
      <c r="AS23" t="s">
        <v>114</v>
      </c>
      <c r="AT23" t="s">
        <v>115</v>
      </c>
      <c r="AU23" t="s">
        <v>186</v>
      </c>
      <c r="AV23" t="s">
        <v>217</v>
      </c>
      <c r="AW23" t="s">
        <v>67</v>
      </c>
      <c r="AX23">
        <v>8206</v>
      </c>
      <c r="AY23" t="s">
        <v>354</v>
      </c>
      <c r="AZ23">
        <v>3</v>
      </c>
      <c r="BA23" t="s">
        <v>355</v>
      </c>
      <c r="BB23">
        <v>2</v>
      </c>
      <c r="BC23">
        <v>1</v>
      </c>
      <c r="BE23" t="s">
        <v>66</v>
      </c>
      <c r="BF23">
        <v>1</v>
      </c>
      <c r="BG23" t="s">
        <v>304</v>
      </c>
      <c r="BI23" t="s">
        <v>114</v>
      </c>
      <c r="BJ23" t="s">
        <v>217</v>
      </c>
      <c r="BK23" t="s">
        <v>67</v>
      </c>
      <c r="BL23">
        <v>0.85611365939189776</v>
      </c>
      <c r="BM23">
        <v>8206</v>
      </c>
      <c r="BN23" t="s">
        <v>115</v>
      </c>
      <c r="BO23" t="s">
        <v>186</v>
      </c>
      <c r="BP23">
        <v>2</v>
      </c>
      <c r="BQ23">
        <v>4822.4669999999996</v>
      </c>
      <c r="BR23">
        <v>6.0282683312088614E-3</v>
      </c>
      <c r="BS23">
        <v>0.24374044908068948</v>
      </c>
      <c r="BT23">
        <v>5.868365714062948E-2</v>
      </c>
      <c r="BU23">
        <v>17.254999999999999</v>
      </c>
      <c r="BV23">
        <v>0</v>
      </c>
      <c r="BW23">
        <v>1.1404951034397954</v>
      </c>
      <c r="BX23">
        <v>0</v>
      </c>
      <c r="BY23">
        <v>0</v>
      </c>
      <c r="BZ23">
        <v>55</v>
      </c>
    </row>
    <row r="24" spans="1:78" ht="16.5">
      <c r="A24" s="49" t="str">
        <f t="shared" si="1"/>
        <v>원진운수</v>
      </c>
      <c r="B24" s="50" t="str">
        <f t="shared" si="2"/>
        <v>김표</v>
      </c>
      <c r="C24" s="51" t="str">
        <f t="shared" si="3"/>
        <v>D</v>
      </c>
      <c r="D24" s="52">
        <f t="shared" si="4"/>
        <v>0.81233333333333324</v>
      </c>
      <c r="E24" s="53">
        <f t="shared" si="5"/>
        <v>8889</v>
      </c>
      <c r="F24" s="54" t="str">
        <f t="shared" si="6"/>
        <v>320</v>
      </c>
      <c r="G24" s="55" t="str">
        <f t="shared" si="7"/>
        <v>70바4343</v>
      </c>
      <c r="H24" s="56">
        <f t="shared" si="8"/>
        <v>1</v>
      </c>
      <c r="I24" s="57">
        <f t="shared" si="9"/>
        <v>5299.8249999999998</v>
      </c>
      <c r="J24" s="58">
        <f t="shared" si="10"/>
        <v>7.5647330790550565E-3</v>
      </c>
      <c r="K24" s="58">
        <f t="shared" si="11"/>
        <v>0.27639091459106252</v>
      </c>
      <c r="L24" s="58">
        <f t="shared" si="12"/>
        <v>9.1889826550876685E-2</v>
      </c>
      <c r="M24" s="59">
        <f t="shared" si="13"/>
        <v>19.058</v>
      </c>
      <c r="N24" s="60">
        <f t="shared" si="14"/>
        <v>0.98116447241182492</v>
      </c>
      <c r="O24" s="60">
        <f t="shared" si="15"/>
        <v>2.5661224663078497</v>
      </c>
      <c r="P24" s="118">
        <f t="shared" si="16"/>
        <v>0</v>
      </c>
      <c r="Q24" s="119">
        <f t="shared" si="17"/>
        <v>52</v>
      </c>
      <c r="R24" s="119">
        <f t="shared" si="18"/>
        <v>136</v>
      </c>
      <c r="T24">
        <v>527</v>
      </c>
      <c r="U24">
        <v>8889</v>
      </c>
      <c r="V24" t="s">
        <v>218</v>
      </c>
      <c r="W24">
        <v>5299.8249999999998</v>
      </c>
      <c r="X24">
        <v>2174.7170000000001</v>
      </c>
      <c r="Y24">
        <v>2.4369999999999998</v>
      </c>
      <c r="Z24">
        <v>19.058</v>
      </c>
      <c r="AA24">
        <v>174.81661099999999</v>
      </c>
      <c r="AB24">
        <v>1.322441</v>
      </c>
      <c r="AC24">
        <v>48.317723000000001</v>
      </c>
      <c r="AD24" s="1">
        <v>487</v>
      </c>
      <c r="AE24">
        <v>52</v>
      </c>
      <c r="AF24">
        <v>136</v>
      </c>
      <c r="AG24">
        <v>110</v>
      </c>
      <c r="AH24">
        <v>30.316483999999999</v>
      </c>
      <c r="AI24">
        <v>36142.1</v>
      </c>
      <c r="AJ24">
        <v>31810.5</v>
      </c>
      <c r="AK24">
        <v>0</v>
      </c>
      <c r="AL24">
        <v>0</v>
      </c>
      <c r="AM24">
        <v>0.81233333333333324</v>
      </c>
      <c r="AN24" t="s">
        <v>66</v>
      </c>
      <c r="AO24">
        <v>5299.8249999999998</v>
      </c>
      <c r="AP24" t="s">
        <v>425</v>
      </c>
      <c r="AQ24" t="s">
        <v>114</v>
      </c>
      <c r="AR24" t="s">
        <v>115</v>
      </c>
      <c r="AS24" t="s">
        <v>114</v>
      </c>
      <c r="AT24" t="s">
        <v>115</v>
      </c>
      <c r="AU24" t="s">
        <v>186</v>
      </c>
      <c r="AV24" t="s">
        <v>218</v>
      </c>
      <c r="AW24" t="s">
        <v>66</v>
      </c>
      <c r="AX24">
        <v>8889</v>
      </c>
      <c r="AY24" t="s">
        <v>345</v>
      </c>
      <c r="AZ24">
        <v>6</v>
      </c>
      <c r="BA24" t="s">
        <v>426</v>
      </c>
      <c r="BB24">
        <v>1</v>
      </c>
      <c r="BC24">
        <v>1</v>
      </c>
      <c r="BE24" t="s">
        <v>68</v>
      </c>
      <c r="BF24">
        <v>1</v>
      </c>
      <c r="BG24" t="s">
        <v>304</v>
      </c>
      <c r="BI24" t="s">
        <v>114</v>
      </c>
      <c r="BJ24" t="s">
        <v>218</v>
      </c>
      <c r="BK24" t="s">
        <v>66</v>
      </c>
      <c r="BL24">
        <v>0.81233333333333324</v>
      </c>
      <c r="BM24">
        <v>8889</v>
      </c>
      <c r="BN24" t="s">
        <v>115</v>
      </c>
      <c r="BO24" t="s">
        <v>186</v>
      </c>
      <c r="BP24">
        <v>1</v>
      </c>
      <c r="BQ24">
        <v>5299.8249999999998</v>
      </c>
      <c r="BR24">
        <v>7.5647330790550565E-3</v>
      </c>
      <c r="BS24">
        <v>0.27639091459106252</v>
      </c>
      <c r="BT24">
        <v>9.1889826550876685E-2</v>
      </c>
      <c r="BU24">
        <v>19.058</v>
      </c>
      <c r="BV24">
        <v>0.98116447241182492</v>
      </c>
      <c r="BW24">
        <v>2.5661224663078497</v>
      </c>
      <c r="BX24">
        <v>0</v>
      </c>
      <c r="BY24">
        <v>52</v>
      </c>
      <c r="BZ24">
        <v>136</v>
      </c>
    </row>
    <row r="25" spans="1:78" ht="16.5">
      <c r="A25" s="66" t="str">
        <f t="shared" si="1"/>
        <v>원진운수</v>
      </c>
      <c r="B25" s="67" t="str">
        <f t="shared" si="2"/>
        <v>김한진</v>
      </c>
      <c r="C25" s="68" t="str">
        <f t="shared" si="3"/>
        <v>S</v>
      </c>
      <c r="D25" s="69">
        <f t="shared" si="4"/>
        <v>1.0034615384615384</v>
      </c>
      <c r="E25" s="70">
        <f t="shared" si="5"/>
        <v>2136</v>
      </c>
      <c r="F25" s="71" t="str">
        <f t="shared" si="6"/>
        <v>22</v>
      </c>
      <c r="G25" s="72" t="str">
        <f t="shared" si="7"/>
        <v>70바4356</v>
      </c>
      <c r="H25" s="73">
        <f t="shared" si="8"/>
        <v>1</v>
      </c>
      <c r="I25" s="74">
        <f t="shared" si="9"/>
        <v>2851.56</v>
      </c>
      <c r="J25" s="75">
        <f t="shared" si="10"/>
        <v>6.4250527109604768E-3</v>
      </c>
      <c r="K25" s="75">
        <f t="shared" si="11"/>
        <v>0.34255230919861346</v>
      </c>
      <c r="L25" s="75">
        <f t="shared" si="12"/>
        <v>0.14553437416712256</v>
      </c>
      <c r="M25" s="76">
        <f t="shared" si="13"/>
        <v>6.5119999999999996</v>
      </c>
      <c r="N25" s="77">
        <f t="shared" si="14"/>
        <v>3.5068523895692184E-2</v>
      </c>
      <c r="O25" s="77">
        <f t="shared" si="15"/>
        <v>0.56109638233107495</v>
      </c>
      <c r="P25" s="116">
        <f t="shared" si="16"/>
        <v>0</v>
      </c>
      <c r="Q25" s="117">
        <f t="shared" si="17"/>
        <v>1</v>
      </c>
      <c r="R25" s="117">
        <f t="shared" si="18"/>
        <v>16</v>
      </c>
      <c r="T25">
        <v>527</v>
      </c>
      <c r="U25">
        <v>2136</v>
      </c>
      <c r="V25" t="s">
        <v>219</v>
      </c>
      <c r="W25">
        <v>2851.56</v>
      </c>
      <c r="X25">
        <v>1092.951</v>
      </c>
      <c r="Y25">
        <v>2.609</v>
      </c>
      <c r="Z25">
        <v>6.5119999999999996</v>
      </c>
      <c r="AA25">
        <v>193.80883800000001</v>
      </c>
      <c r="AB25">
        <v>1.2452319999999999</v>
      </c>
      <c r="AC25">
        <v>66.389664999999994</v>
      </c>
      <c r="AD25" s="1">
        <v>415</v>
      </c>
      <c r="AE25">
        <v>1</v>
      </c>
      <c r="AF25">
        <v>16</v>
      </c>
      <c r="AG25">
        <v>58</v>
      </c>
      <c r="AH25">
        <v>14.71326</v>
      </c>
      <c r="AI25">
        <v>0</v>
      </c>
      <c r="AJ25">
        <v>0</v>
      </c>
      <c r="AK25">
        <v>0</v>
      </c>
      <c r="AL25">
        <v>0</v>
      </c>
      <c r="AM25">
        <v>1.0034615384615384</v>
      </c>
      <c r="AN25" t="s">
        <v>427</v>
      </c>
      <c r="AO25">
        <v>2851.56</v>
      </c>
      <c r="AP25" t="s">
        <v>428</v>
      </c>
      <c r="AQ25" t="s">
        <v>114</v>
      </c>
      <c r="AR25" t="s">
        <v>116</v>
      </c>
      <c r="AS25" t="s">
        <v>114</v>
      </c>
      <c r="AT25" t="s">
        <v>116</v>
      </c>
      <c r="AU25" t="s">
        <v>181</v>
      </c>
      <c r="AV25" t="s">
        <v>219</v>
      </c>
      <c r="AW25" t="s">
        <v>427</v>
      </c>
      <c r="AX25">
        <v>2136</v>
      </c>
      <c r="AY25" t="s">
        <v>429</v>
      </c>
      <c r="AZ25">
        <v>1</v>
      </c>
      <c r="BA25" t="s">
        <v>430</v>
      </c>
      <c r="BB25">
        <v>1</v>
      </c>
      <c r="BC25">
        <v>1</v>
      </c>
      <c r="BE25" t="s">
        <v>308</v>
      </c>
      <c r="BF25">
        <v>1</v>
      </c>
      <c r="BG25" t="s">
        <v>304</v>
      </c>
      <c r="BI25" t="s">
        <v>114</v>
      </c>
      <c r="BJ25" t="s">
        <v>219</v>
      </c>
      <c r="BK25" t="s">
        <v>427</v>
      </c>
      <c r="BL25">
        <v>1.0034615384615384</v>
      </c>
      <c r="BM25">
        <v>2136</v>
      </c>
      <c r="BN25" t="s">
        <v>116</v>
      </c>
      <c r="BO25" t="s">
        <v>181</v>
      </c>
      <c r="BP25">
        <v>1</v>
      </c>
      <c r="BQ25">
        <v>2851.56</v>
      </c>
      <c r="BR25">
        <v>6.4250527109604768E-3</v>
      </c>
      <c r="BS25">
        <v>0.34255230919861346</v>
      </c>
      <c r="BT25">
        <v>0.14553437416712256</v>
      </c>
      <c r="BU25">
        <v>6.5119999999999996</v>
      </c>
      <c r="BV25">
        <v>3.5068523895692184E-2</v>
      </c>
      <c r="BW25">
        <v>0.56109638233107495</v>
      </c>
      <c r="BX25">
        <v>0</v>
      </c>
      <c r="BY25">
        <v>1</v>
      </c>
      <c r="BZ25">
        <v>16</v>
      </c>
    </row>
    <row r="26" spans="1:78" ht="16.5">
      <c r="A26" s="49" t="str">
        <f t="shared" si="1"/>
        <v>원진운수</v>
      </c>
      <c r="B26" s="50" t="str">
        <f t="shared" si="2"/>
        <v>김현진</v>
      </c>
      <c r="C26" s="51" t="str">
        <f t="shared" si="3"/>
        <v>F</v>
      </c>
      <c r="D26" s="52">
        <f t="shared" si="4"/>
        <v>0.7788294469384448</v>
      </c>
      <c r="E26" s="53">
        <f t="shared" si="5"/>
        <v>848</v>
      </c>
      <c r="F26" s="54" t="str">
        <f t="shared" si="6"/>
        <v>22</v>
      </c>
      <c r="G26" s="55" t="str">
        <f t="shared" si="7"/>
        <v>70바4301</v>
      </c>
      <c r="H26" s="56">
        <f t="shared" si="8"/>
        <v>10</v>
      </c>
      <c r="I26" s="57">
        <f t="shared" si="9"/>
        <v>2992.9260000000004</v>
      </c>
      <c r="J26" s="58">
        <f t="shared" si="10"/>
        <v>7.2942454590883277E-3</v>
      </c>
      <c r="K26" s="58">
        <f t="shared" si="11"/>
        <v>0.39762936453533931</v>
      </c>
      <c r="L26" s="58">
        <f t="shared" si="12"/>
        <v>0.16338526244885437</v>
      </c>
      <c r="M26" s="59">
        <f t="shared" si="13"/>
        <v>11.694000000000001</v>
      </c>
      <c r="N26" s="60">
        <f t="shared" si="14"/>
        <v>6.6824238220390339E-2</v>
      </c>
      <c r="O26" s="60">
        <f t="shared" si="15"/>
        <v>6.9497207749205954</v>
      </c>
      <c r="P26" s="118">
        <f t="shared" si="16"/>
        <v>0</v>
      </c>
      <c r="Q26" s="119">
        <f t="shared" si="17"/>
        <v>2</v>
      </c>
      <c r="R26" s="119">
        <f t="shared" si="18"/>
        <v>208</v>
      </c>
      <c r="T26">
        <v>527</v>
      </c>
      <c r="U26">
        <v>848</v>
      </c>
      <c r="V26" t="s">
        <v>283</v>
      </c>
      <c r="W26">
        <v>2992.9259999999999</v>
      </c>
      <c r="X26">
        <v>1500.58</v>
      </c>
      <c r="Y26">
        <v>1.9950000000000001</v>
      </c>
      <c r="Z26">
        <v>11.694000000000001</v>
      </c>
      <c r="AA26">
        <v>202.09273300000001</v>
      </c>
      <c r="AB26">
        <v>1.4741139999999999</v>
      </c>
      <c r="AC26">
        <v>80.358005000000006</v>
      </c>
      <c r="AD26" s="1">
        <v>489</v>
      </c>
      <c r="AE26">
        <v>2</v>
      </c>
      <c r="AF26">
        <v>208</v>
      </c>
      <c r="AG26">
        <v>65</v>
      </c>
      <c r="AH26">
        <v>14.809666</v>
      </c>
      <c r="AI26">
        <v>0</v>
      </c>
      <c r="AJ26">
        <v>0</v>
      </c>
      <c r="AK26">
        <v>0</v>
      </c>
      <c r="AL26">
        <v>0</v>
      </c>
      <c r="AM26">
        <v>0.7788294469384448</v>
      </c>
      <c r="AN26" t="s">
        <v>68</v>
      </c>
      <c r="AO26">
        <v>952.83</v>
      </c>
      <c r="AP26" t="s">
        <v>431</v>
      </c>
      <c r="AQ26" t="s">
        <v>114</v>
      </c>
      <c r="AR26" t="s">
        <v>116</v>
      </c>
      <c r="AS26" t="s">
        <v>114</v>
      </c>
      <c r="AT26" t="s">
        <v>116</v>
      </c>
      <c r="AU26" t="s">
        <v>170</v>
      </c>
      <c r="AV26" t="s">
        <v>283</v>
      </c>
      <c r="AW26" t="s">
        <v>68</v>
      </c>
      <c r="AX26">
        <v>848</v>
      </c>
      <c r="AY26" t="s">
        <v>343</v>
      </c>
      <c r="AZ26">
        <v>4</v>
      </c>
      <c r="BA26" t="s">
        <v>172</v>
      </c>
      <c r="BB26">
        <v>10</v>
      </c>
      <c r="BC26">
        <v>1</v>
      </c>
      <c r="BE26" t="s">
        <v>68</v>
      </c>
      <c r="BF26">
        <v>0</v>
      </c>
      <c r="BG26" t="s">
        <v>266</v>
      </c>
      <c r="BI26" t="s">
        <v>114</v>
      </c>
      <c r="BJ26" t="s">
        <v>283</v>
      </c>
      <c r="BK26" t="s">
        <v>68</v>
      </c>
      <c r="BL26">
        <v>0.7788294469384448</v>
      </c>
      <c r="BM26">
        <v>848</v>
      </c>
      <c r="BN26" t="s">
        <v>116</v>
      </c>
      <c r="BO26" t="s">
        <v>170</v>
      </c>
      <c r="BP26">
        <v>10</v>
      </c>
      <c r="BQ26">
        <v>2992.9260000000004</v>
      </c>
      <c r="BR26">
        <v>7.2942454590883277E-3</v>
      </c>
      <c r="BS26">
        <v>0.39762936453533931</v>
      </c>
      <c r="BT26">
        <v>0.1633852624488544</v>
      </c>
      <c r="BU26">
        <v>11.694000000000001</v>
      </c>
      <c r="BV26">
        <v>6.6824238220390339E-2</v>
      </c>
      <c r="BW26">
        <v>6.9497207749205954</v>
      </c>
      <c r="BX26">
        <v>0</v>
      </c>
      <c r="BY26">
        <v>2</v>
      </c>
      <c r="BZ26">
        <v>208</v>
      </c>
    </row>
    <row r="27" spans="1:78" ht="16.5">
      <c r="A27" s="66" t="str">
        <f t="shared" si="1"/>
        <v>원진운수</v>
      </c>
      <c r="B27" s="67" t="str">
        <f t="shared" si="2"/>
        <v>박경훈</v>
      </c>
      <c r="C27" s="68" t="str">
        <f t="shared" si="3"/>
        <v>F</v>
      </c>
      <c r="D27" s="69">
        <f t="shared" si="4"/>
        <v>0.79592005450013648</v>
      </c>
      <c r="E27" s="70">
        <f t="shared" si="5"/>
        <v>8479</v>
      </c>
      <c r="F27" s="71" t="str">
        <f t="shared" si="6"/>
        <v>6</v>
      </c>
      <c r="G27" s="72" t="str">
        <f t="shared" si="7"/>
        <v>70바4347</v>
      </c>
      <c r="H27" s="73">
        <f t="shared" si="8"/>
        <v>8</v>
      </c>
      <c r="I27" s="74">
        <f t="shared" si="9"/>
        <v>2302.7640000000001</v>
      </c>
      <c r="J27" s="75">
        <f t="shared" si="10"/>
        <v>8.4846604566988157E-3</v>
      </c>
      <c r="K27" s="75">
        <f t="shared" si="11"/>
        <v>0.33967802859007401</v>
      </c>
      <c r="L27" s="75">
        <f t="shared" si="12"/>
        <v>0.17109873178493323</v>
      </c>
      <c r="M27" s="76">
        <f t="shared" si="13"/>
        <v>9.8729999999999993</v>
      </c>
      <c r="N27" s="77">
        <f t="shared" si="14"/>
        <v>0</v>
      </c>
      <c r="O27" s="77">
        <f t="shared" si="15"/>
        <v>2.3884340731399307</v>
      </c>
      <c r="P27" s="116">
        <f t="shared" si="16"/>
        <v>0</v>
      </c>
      <c r="Q27" s="117">
        <f t="shared" si="17"/>
        <v>0</v>
      </c>
      <c r="R27" s="117">
        <f t="shared" si="18"/>
        <v>55</v>
      </c>
      <c r="T27">
        <v>527</v>
      </c>
      <c r="U27">
        <v>8479</v>
      </c>
      <c r="V27" t="s">
        <v>220</v>
      </c>
      <c r="W27">
        <v>2302.7640000000001</v>
      </c>
      <c r="X27">
        <v>993.84400000000005</v>
      </c>
      <c r="Y27">
        <v>2.3170000000000002</v>
      </c>
      <c r="Z27">
        <v>9.8729999999999993</v>
      </c>
      <c r="AA27">
        <v>144.34331299999999</v>
      </c>
      <c r="AB27">
        <v>1.224704</v>
      </c>
      <c r="AC27">
        <v>49.030251999999997</v>
      </c>
      <c r="AD27" s="1">
        <v>394</v>
      </c>
      <c r="AE27">
        <v>0</v>
      </c>
      <c r="AF27">
        <v>55</v>
      </c>
      <c r="AG27">
        <v>63</v>
      </c>
      <c r="AH27">
        <v>15.953381</v>
      </c>
      <c r="AI27">
        <v>0</v>
      </c>
      <c r="AJ27">
        <v>0</v>
      </c>
      <c r="AK27">
        <v>0</v>
      </c>
      <c r="AL27">
        <v>0</v>
      </c>
      <c r="AM27">
        <v>0.79592005450013648</v>
      </c>
      <c r="AN27" t="s">
        <v>68</v>
      </c>
      <c r="AO27">
        <v>584.96400000000006</v>
      </c>
      <c r="AP27" t="s">
        <v>432</v>
      </c>
      <c r="AQ27" t="s">
        <v>114</v>
      </c>
      <c r="AR27" t="s">
        <v>117</v>
      </c>
      <c r="AS27" t="s">
        <v>114</v>
      </c>
      <c r="AT27" t="s">
        <v>117</v>
      </c>
      <c r="AU27" t="s">
        <v>199</v>
      </c>
      <c r="AV27" t="s">
        <v>220</v>
      </c>
      <c r="AW27" t="s">
        <v>68</v>
      </c>
      <c r="AX27">
        <v>8479</v>
      </c>
      <c r="AY27" t="s">
        <v>350</v>
      </c>
      <c r="AZ27">
        <v>1</v>
      </c>
      <c r="BA27" t="s">
        <v>280</v>
      </c>
      <c r="BB27">
        <v>8</v>
      </c>
      <c r="BC27">
        <v>1</v>
      </c>
      <c r="BE27" t="s">
        <v>68</v>
      </c>
      <c r="BF27">
        <v>0</v>
      </c>
      <c r="BG27" t="s">
        <v>266</v>
      </c>
      <c r="BI27" t="s">
        <v>114</v>
      </c>
      <c r="BJ27" t="s">
        <v>220</v>
      </c>
      <c r="BK27" t="s">
        <v>68</v>
      </c>
      <c r="BL27">
        <v>0.79592005450013648</v>
      </c>
      <c r="BM27">
        <v>8479</v>
      </c>
      <c r="BN27" t="s">
        <v>117</v>
      </c>
      <c r="BO27" t="s">
        <v>199</v>
      </c>
      <c r="BP27">
        <v>8</v>
      </c>
      <c r="BQ27">
        <v>2302.7640000000001</v>
      </c>
      <c r="BR27">
        <v>8.4846604566988157E-3</v>
      </c>
      <c r="BS27">
        <v>0.33967802859007401</v>
      </c>
      <c r="BT27">
        <v>0.17109873178493323</v>
      </c>
      <c r="BU27">
        <v>9.8729999999999993</v>
      </c>
      <c r="BV27">
        <v>0</v>
      </c>
      <c r="BW27">
        <v>2.3884340731399307</v>
      </c>
      <c r="BX27">
        <v>0</v>
      </c>
      <c r="BY27">
        <v>0</v>
      </c>
      <c r="BZ27">
        <v>55</v>
      </c>
    </row>
    <row r="28" spans="1:78" ht="16.5">
      <c r="A28" s="49" t="str">
        <f t="shared" si="1"/>
        <v>원진운수</v>
      </c>
      <c r="B28" s="50" t="str">
        <f t="shared" si="2"/>
        <v>박동남</v>
      </c>
      <c r="C28" s="51" t="str">
        <f t="shared" si="3"/>
        <v>C</v>
      </c>
      <c r="D28" s="52">
        <f t="shared" si="4"/>
        <v>0.88964285714285729</v>
      </c>
      <c r="E28" s="53">
        <f t="shared" si="5"/>
        <v>6100</v>
      </c>
      <c r="F28" s="54" t="str">
        <f t="shared" si="6"/>
        <v>6</v>
      </c>
      <c r="G28" s="55" t="str">
        <f t="shared" si="7"/>
        <v>70바4309</v>
      </c>
      <c r="H28" s="56">
        <f t="shared" si="8"/>
        <v>1</v>
      </c>
      <c r="I28" s="57">
        <f t="shared" si="9"/>
        <v>2926.471</v>
      </c>
      <c r="J28" s="58">
        <f t="shared" si="10"/>
        <v>5.7838857939255276E-3</v>
      </c>
      <c r="K28" s="58">
        <f t="shared" si="11"/>
        <v>0.3397480854419126</v>
      </c>
      <c r="L28" s="58">
        <f t="shared" si="12"/>
        <v>6.8341698926796132E-2</v>
      </c>
      <c r="M28" s="59">
        <f t="shared" si="13"/>
        <v>9.3160000000000007</v>
      </c>
      <c r="N28" s="60">
        <f t="shared" si="14"/>
        <v>0</v>
      </c>
      <c r="O28" s="60">
        <f t="shared" si="15"/>
        <v>3.3487432474130103</v>
      </c>
      <c r="P28" s="118">
        <f t="shared" si="16"/>
        <v>0</v>
      </c>
      <c r="Q28" s="119">
        <f t="shared" si="17"/>
        <v>0</v>
      </c>
      <c r="R28" s="119">
        <f t="shared" si="18"/>
        <v>98</v>
      </c>
      <c r="T28">
        <v>527</v>
      </c>
      <c r="U28">
        <v>6100</v>
      </c>
      <c r="V28" t="s">
        <v>221</v>
      </c>
      <c r="W28">
        <v>2926.471</v>
      </c>
      <c r="X28">
        <v>1174.596</v>
      </c>
      <c r="Y28">
        <v>2.4910000000000001</v>
      </c>
      <c r="Z28">
        <v>9.3160000000000007</v>
      </c>
      <c r="AA28">
        <v>184.79773599999999</v>
      </c>
      <c r="AB28">
        <v>1.0688489999999999</v>
      </c>
      <c r="AC28">
        <v>62.784677000000002</v>
      </c>
      <c r="AD28" s="1">
        <v>200</v>
      </c>
      <c r="AE28">
        <v>0</v>
      </c>
      <c r="AF28">
        <v>98</v>
      </c>
      <c r="AG28">
        <v>59</v>
      </c>
      <c r="AH28">
        <v>15.836076</v>
      </c>
      <c r="AI28">
        <v>0</v>
      </c>
      <c r="AJ28">
        <v>0</v>
      </c>
      <c r="AK28">
        <v>0</v>
      </c>
      <c r="AL28">
        <v>0</v>
      </c>
      <c r="AM28">
        <v>0.88964285714285729</v>
      </c>
      <c r="AN28" t="s">
        <v>67</v>
      </c>
      <c r="AO28">
        <v>2926.471</v>
      </c>
      <c r="AP28" t="s">
        <v>433</v>
      </c>
      <c r="AQ28" t="s">
        <v>114</v>
      </c>
      <c r="AR28" t="s">
        <v>117</v>
      </c>
      <c r="AS28" t="s">
        <v>114</v>
      </c>
      <c r="AT28" t="s">
        <v>117</v>
      </c>
      <c r="AU28" t="s">
        <v>195</v>
      </c>
      <c r="AV28" t="s">
        <v>221</v>
      </c>
      <c r="AW28" t="s">
        <v>67</v>
      </c>
      <c r="AX28">
        <v>6100</v>
      </c>
      <c r="AY28" t="s">
        <v>364</v>
      </c>
      <c r="AZ28">
        <v>3</v>
      </c>
      <c r="BA28" t="s">
        <v>384</v>
      </c>
      <c r="BB28">
        <v>1</v>
      </c>
      <c r="BC28">
        <v>1</v>
      </c>
      <c r="BE28" t="s">
        <v>303</v>
      </c>
      <c r="BF28">
        <v>-1</v>
      </c>
      <c r="BG28" t="s">
        <v>363</v>
      </c>
      <c r="BI28" t="s">
        <v>114</v>
      </c>
      <c r="BJ28" t="s">
        <v>221</v>
      </c>
      <c r="BK28" t="s">
        <v>67</v>
      </c>
      <c r="BL28">
        <v>0.88964285714285729</v>
      </c>
      <c r="BM28">
        <v>6100</v>
      </c>
      <c r="BN28" t="s">
        <v>117</v>
      </c>
      <c r="BO28" t="s">
        <v>195</v>
      </c>
      <c r="BP28">
        <v>1</v>
      </c>
      <c r="BQ28">
        <v>2926.471</v>
      </c>
      <c r="BR28">
        <v>5.7838857939255276E-3</v>
      </c>
      <c r="BS28">
        <v>0.3397480854419126</v>
      </c>
      <c r="BT28">
        <v>6.8341698926796132E-2</v>
      </c>
      <c r="BU28">
        <v>9.3160000000000007</v>
      </c>
      <c r="BV28">
        <v>0</v>
      </c>
      <c r="BW28">
        <v>3.3487432474130103</v>
      </c>
      <c r="BX28">
        <v>0</v>
      </c>
      <c r="BY28">
        <v>0</v>
      </c>
      <c r="BZ28">
        <v>98</v>
      </c>
    </row>
    <row r="29" spans="1:78" ht="16.5">
      <c r="A29" s="66" t="str">
        <f t="shared" si="1"/>
        <v>원진운수</v>
      </c>
      <c r="B29" s="67" t="str">
        <f t="shared" si="2"/>
        <v>박봉수</v>
      </c>
      <c r="C29" s="68" t="str">
        <f t="shared" si="3"/>
        <v>C</v>
      </c>
      <c r="D29" s="69">
        <f t="shared" si="4"/>
        <v>0.85533333333333328</v>
      </c>
      <c r="E29" s="70">
        <f t="shared" si="5"/>
        <v>9007</v>
      </c>
      <c r="F29" s="71" t="str">
        <f t="shared" si="6"/>
        <v>6</v>
      </c>
      <c r="G29" s="72" t="str">
        <f t="shared" si="7"/>
        <v>70바3612</v>
      </c>
      <c r="H29" s="73">
        <f t="shared" si="8"/>
        <v>1</v>
      </c>
      <c r="I29" s="74">
        <f t="shared" si="9"/>
        <v>2637.4430000000002</v>
      </c>
      <c r="J29" s="75">
        <f t="shared" si="10"/>
        <v>2.9124856984404758E-3</v>
      </c>
      <c r="K29" s="75">
        <f t="shared" si="11"/>
        <v>0.37589948622743213</v>
      </c>
      <c r="L29" s="75">
        <f t="shared" si="12"/>
        <v>0.1107132931403636</v>
      </c>
      <c r="M29" s="76">
        <f t="shared" si="13"/>
        <v>8.4510000000000005</v>
      </c>
      <c r="N29" s="77">
        <f t="shared" si="14"/>
        <v>0</v>
      </c>
      <c r="O29" s="77">
        <f t="shared" si="15"/>
        <v>0.87205676103711049</v>
      </c>
      <c r="P29" s="116">
        <f t="shared" si="16"/>
        <v>2</v>
      </c>
      <c r="Q29" s="117">
        <f t="shared" si="17"/>
        <v>0</v>
      </c>
      <c r="R29" s="117">
        <f t="shared" si="18"/>
        <v>23</v>
      </c>
      <c r="T29">
        <v>527</v>
      </c>
      <c r="U29">
        <v>9007</v>
      </c>
      <c r="V29" t="s">
        <v>222</v>
      </c>
      <c r="W29">
        <v>2637.4430000000002</v>
      </c>
      <c r="X29">
        <v>1028.0219999999999</v>
      </c>
      <c r="Y29">
        <v>2.5659999999999998</v>
      </c>
      <c r="Z29">
        <v>8.4510000000000005</v>
      </c>
      <c r="AA29">
        <v>167.08579900000001</v>
      </c>
      <c r="AB29">
        <v>0.48663499999999998</v>
      </c>
      <c r="AC29">
        <v>62.807465999999998</v>
      </c>
      <c r="AD29" s="1">
        <v>292</v>
      </c>
      <c r="AE29">
        <v>0</v>
      </c>
      <c r="AF29">
        <v>23</v>
      </c>
      <c r="AG29">
        <v>59</v>
      </c>
      <c r="AH29">
        <v>15.784962</v>
      </c>
      <c r="AI29">
        <v>0</v>
      </c>
      <c r="AJ29">
        <v>0</v>
      </c>
      <c r="AK29">
        <v>2</v>
      </c>
      <c r="AL29">
        <v>1121</v>
      </c>
      <c r="AM29">
        <v>0.85533333333333328</v>
      </c>
      <c r="AN29" t="s">
        <v>67</v>
      </c>
      <c r="AO29">
        <v>2637.4430000000002</v>
      </c>
      <c r="AP29" t="s">
        <v>434</v>
      </c>
      <c r="AQ29" t="s">
        <v>114</v>
      </c>
      <c r="AR29" t="s">
        <v>117</v>
      </c>
      <c r="AS29" t="s">
        <v>114</v>
      </c>
      <c r="AT29" t="s">
        <v>117</v>
      </c>
      <c r="AU29" t="s">
        <v>191</v>
      </c>
      <c r="AV29" t="s">
        <v>222</v>
      </c>
      <c r="AW29" t="s">
        <v>67</v>
      </c>
      <c r="AX29">
        <v>9007</v>
      </c>
      <c r="AY29" t="s">
        <v>364</v>
      </c>
      <c r="AZ29">
        <v>9</v>
      </c>
      <c r="BA29" t="s">
        <v>374</v>
      </c>
      <c r="BB29">
        <v>1</v>
      </c>
      <c r="BC29">
        <v>1</v>
      </c>
      <c r="BE29" t="s">
        <v>66</v>
      </c>
      <c r="BF29">
        <v>1</v>
      </c>
      <c r="BG29" t="s">
        <v>304</v>
      </c>
      <c r="BI29" t="s">
        <v>114</v>
      </c>
      <c r="BJ29" t="s">
        <v>222</v>
      </c>
      <c r="BK29" t="s">
        <v>67</v>
      </c>
      <c r="BL29">
        <v>0.85533333333333328</v>
      </c>
      <c r="BM29">
        <v>9007</v>
      </c>
      <c r="BN29" t="s">
        <v>117</v>
      </c>
      <c r="BO29" t="s">
        <v>191</v>
      </c>
      <c r="BP29">
        <v>1</v>
      </c>
      <c r="BQ29">
        <v>2637.4430000000002</v>
      </c>
      <c r="BR29">
        <v>2.9124856984404758E-3</v>
      </c>
      <c r="BS29">
        <v>0.37589948622743213</v>
      </c>
      <c r="BT29">
        <v>0.1107132931403636</v>
      </c>
      <c r="BU29">
        <v>8.4510000000000005</v>
      </c>
      <c r="BV29">
        <v>0</v>
      </c>
      <c r="BW29">
        <v>0.87205676103711049</v>
      </c>
      <c r="BX29">
        <v>2</v>
      </c>
      <c r="BY29">
        <v>0</v>
      </c>
      <c r="BZ29">
        <v>23</v>
      </c>
    </row>
    <row r="30" spans="1:78" ht="16.5">
      <c r="A30" s="49" t="str">
        <f t="shared" si="1"/>
        <v>원진운수</v>
      </c>
      <c r="B30" s="50" t="str">
        <f t="shared" si="2"/>
        <v>박성홍</v>
      </c>
      <c r="C30" s="51" t="str">
        <f t="shared" si="3"/>
        <v>D</v>
      </c>
      <c r="D30" s="52">
        <f t="shared" si="4"/>
        <v>0.84132525485791709</v>
      </c>
      <c r="E30" s="53">
        <f t="shared" si="5"/>
        <v>9567</v>
      </c>
      <c r="F30" s="54" t="str">
        <f t="shared" si="6"/>
        <v>22</v>
      </c>
      <c r="G30" s="55" t="str">
        <f t="shared" si="7"/>
        <v>70바4325</v>
      </c>
      <c r="H30" s="56">
        <f t="shared" si="8"/>
        <v>6</v>
      </c>
      <c r="I30" s="57">
        <f t="shared" si="9"/>
        <v>7302.2550000000001</v>
      </c>
      <c r="J30" s="58">
        <f t="shared" si="10"/>
        <v>6.9250590937372132E-3</v>
      </c>
      <c r="K30" s="58">
        <f t="shared" si="11"/>
        <v>0.36671765273121221</v>
      </c>
      <c r="L30" s="58">
        <f t="shared" si="12"/>
        <v>0.12393431891929274</v>
      </c>
      <c r="M30" s="59">
        <f t="shared" si="13"/>
        <v>9.68</v>
      </c>
      <c r="N30" s="60">
        <f t="shared" si="14"/>
        <v>0.19172159832818766</v>
      </c>
      <c r="O30" s="60">
        <f t="shared" si="15"/>
        <v>4.9025951572493698</v>
      </c>
      <c r="P30" s="118">
        <f t="shared" si="16"/>
        <v>1</v>
      </c>
      <c r="Q30" s="119">
        <f t="shared" si="17"/>
        <v>14</v>
      </c>
      <c r="R30" s="119">
        <f t="shared" si="18"/>
        <v>358</v>
      </c>
      <c r="T30">
        <v>527</v>
      </c>
      <c r="U30">
        <v>9567</v>
      </c>
      <c r="V30" t="s">
        <v>223</v>
      </c>
      <c r="W30">
        <v>7302.2550000000001</v>
      </c>
      <c r="X30">
        <v>3331.5479999999998</v>
      </c>
      <c r="Y30">
        <v>2.1920000000000002</v>
      </c>
      <c r="Z30">
        <v>9.68</v>
      </c>
      <c r="AA30">
        <v>497.40846299999998</v>
      </c>
      <c r="AB30">
        <v>3.4445830000000002</v>
      </c>
      <c r="AC30">
        <v>182.40846400000001</v>
      </c>
      <c r="AD30" s="1">
        <v>905</v>
      </c>
      <c r="AE30">
        <v>14</v>
      </c>
      <c r="AF30">
        <v>358</v>
      </c>
      <c r="AG30">
        <v>61</v>
      </c>
      <c r="AH30">
        <v>14.6806</v>
      </c>
      <c r="AI30">
        <v>2.2999999999999998</v>
      </c>
      <c r="AJ30">
        <v>0</v>
      </c>
      <c r="AK30">
        <v>1</v>
      </c>
      <c r="AL30">
        <v>56</v>
      </c>
      <c r="AM30">
        <v>0.84132525485791709</v>
      </c>
      <c r="AN30" t="s">
        <v>66</v>
      </c>
      <c r="AO30">
        <v>6799.1419999999998</v>
      </c>
      <c r="AP30" t="s">
        <v>435</v>
      </c>
      <c r="AQ30" t="s">
        <v>114</v>
      </c>
      <c r="AR30" t="s">
        <v>116</v>
      </c>
      <c r="AS30" t="s">
        <v>114</v>
      </c>
      <c r="AT30" t="s">
        <v>116</v>
      </c>
      <c r="AU30" t="s">
        <v>174</v>
      </c>
      <c r="AV30" t="s">
        <v>223</v>
      </c>
      <c r="AW30" t="s">
        <v>66</v>
      </c>
      <c r="AX30">
        <v>9567</v>
      </c>
      <c r="AY30" t="s">
        <v>344</v>
      </c>
      <c r="AZ30">
        <v>2</v>
      </c>
      <c r="BA30" t="s">
        <v>311</v>
      </c>
      <c r="BB30">
        <v>6</v>
      </c>
      <c r="BC30">
        <v>1</v>
      </c>
      <c r="BE30" t="s">
        <v>67</v>
      </c>
      <c r="BF30">
        <v>-1</v>
      </c>
      <c r="BG30" t="s">
        <v>363</v>
      </c>
      <c r="BI30" t="s">
        <v>114</v>
      </c>
      <c r="BJ30" t="s">
        <v>223</v>
      </c>
      <c r="BK30" t="s">
        <v>66</v>
      </c>
      <c r="BL30">
        <v>0.84132525485791709</v>
      </c>
      <c r="BM30">
        <v>9567</v>
      </c>
      <c r="BN30" t="s">
        <v>116</v>
      </c>
      <c r="BO30" t="s">
        <v>174</v>
      </c>
      <c r="BP30">
        <v>6</v>
      </c>
      <c r="BQ30">
        <v>7302.2550000000001</v>
      </c>
      <c r="BR30">
        <v>6.9250590937372132E-3</v>
      </c>
      <c r="BS30">
        <v>0.36671765273121221</v>
      </c>
      <c r="BT30">
        <v>0.12393431891929274</v>
      </c>
      <c r="BU30">
        <v>9.68</v>
      </c>
      <c r="BV30">
        <v>0.19172159832818766</v>
      </c>
      <c r="BW30">
        <v>4.9025951572493698</v>
      </c>
      <c r="BX30">
        <v>1</v>
      </c>
      <c r="BY30">
        <v>14</v>
      </c>
      <c r="BZ30">
        <v>358</v>
      </c>
    </row>
    <row r="31" spans="1:78" ht="16.5">
      <c r="A31" s="66" t="str">
        <f t="shared" si="1"/>
        <v>원진운수</v>
      </c>
      <c r="B31" s="67" t="str">
        <f t="shared" si="2"/>
        <v>박영국</v>
      </c>
      <c r="C31" s="68" t="str">
        <f t="shared" si="3"/>
        <v>B</v>
      </c>
      <c r="D31" s="69">
        <f t="shared" si="4"/>
        <v>0.92600000000000005</v>
      </c>
      <c r="E31" s="70">
        <f t="shared" si="5"/>
        <v>9178</v>
      </c>
      <c r="F31" s="71" t="str">
        <f t="shared" si="6"/>
        <v>320</v>
      </c>
      <c r="G31" s="72" t="str">
        <f t="shared" si="7"/>
        <v>70바4344</v>
      </c>
      <c r="H31" s="73">
        <f t="shared" si="8"/>
        <v>1</v>
      </c>
      <c r="I31" s="74">
        <f t="shared" si="9"/>
        <v>4956.1480000000001</v>
      </c>
      <c r="J31" s="75">
        <f t="shared" si="10"/>
        <v>4.1835574088612696E-3</v>
      </c>
      <c r="K31" s="75">
        <f t="shared" si="11"/>
        <v>0.24899191387738281</v>
      </c>
      <c r="L31" s="75">
        <f t="shared" si="12"/>
        <v>8.1918457640893685E-2</v>
      </c>
      <c r="M31" s="76">
        <f t="shared" si="13"/>
        <v>15.56</v>
      </c>
      <c r="N31" s="77">
        <f t="shared" si="14"/>
        <v>6.0530880030217012E-2</v>
      </c>
      <c r="O31" s="77">
        <f t="shared" si="15"/>
        <v>6.5575120032735095</v>
      </c>
      <c r="P31" s="116">
        <f t="shared" si="16"/>
        <v>0</v>
      </c>
      <c r="Q31" s="117">
        <f t="shared" si="17"/>
        <v>3</v>
      </c>
      <c r="R31" s="117">
        <f t="shared" si="18"/>
        <v>325</v>
      </c>
      <c r="T31">
        <v>527</v>
      </c>
      <c r="U31">
        <v>9178</v>
      </c>
      <c r="V31" t="s">
        <v>224</v>
      </c>
      <c r="W31">
        <v>4956.1480000000001</v>
      </c>
      <c r="X31">
        <v>1783.7739999999999</v>
      </c>
      <c r="Y31">
        <v>2.778</v>
      </c>
      <c r="Z31">
        <v>15.56</v>
      </c>
      <c r="AA31">
        <v>158.81579600000001</v>
      </c>
      <c r="AB31">
        <v>0.66441499999999998</v>
      </c>
      <c r="AC31">
        <v>39.543849000000002</v>
      </c>
      <c r="AD31" s="1">
        <v>406</v>
      </c>
      <c r="AE31">
        <v>3</v>
      </c>
      <c r="AF31">
        <v>325</v>
      </c>
      <c r="AG31">
        <v>106</v>
      </c>
      <c r="AH31">
        <v>31.206894999999999</v>
      </c>
      <c r="AI31">
        <v>38799</v>
      </c>
      <c r="AJ31">
        <v>20314.099999999999</v>
      </c>
      <c r="AK31">
        <v>0</v>
      </c>
      <c r="AL31">
        <v>0</v>
      </c>
      <c r="AM31">
        <v>0.92600000000000005</v>
      </c>
      <c r="AN31" t="s">
        <v>303</v>
      </c>
      <c r="AO31">
        <v>4956.1480000000001</v>
      </c>
      <c r="AP31" t="s">
        <v>436</v>
      </c>
      <c r="AQ31" t="s">
        <v>114</v>
      </c>
      <c r="AR31" t="s">
        <v>115</v>
      </c>
      <c r="AS31" t="s">
        <v>114</v>
      </c>
      <c r="AT31" t="s">
        <v>115</v>
      </c>
      <c r="AU31" t="s">
        <v>187</v>
      </c>
      <c r="AV31" t="s">
        <v>224</v>
      </c>
      <c r="AW31" t="s">
        <v>303</v>
      </c>
      <c r="AX31">
        <v>9178</v>
      </c>
      <c r="AY31" t="s">
        <v>359</v>
      </c>
      <c r="AZ31">
        <v>2</v>
      </c>
      <c r="BA31" t="s">
        <v>437</v>
      </c>
      <c r="BB31">
        <v>1</v>
      </c>
      <c r="BC31">
        <v>1</v>
      </c>
      <c r="BE31" t="s">
        <v>303</v>
      </c>
      <c r="BF31">
        <v>0</v>
      </c>
      <c r="BG31" t="s">
        <v>266</v>
      </c>
      <c r="BI31" t="s">
        <v>114</v>
      </c>
      <c r="BJ31" t="s">
        <v>224</v>
      </c>
      <c r="BK31" t="s">
        <v>303</v>
      </c>
      <c r="BL31">
        <v>0.92600000000000005</v>
      </c>
      <c r="BM31">
        <v>9178</v>
      </c>
      <c r="BN31" t="s">
        <v>115</v>
      </c>
      <c r="BO31" t="s">
        <v>187</v>
      </c>
      <c r="BP31">
        <v>1</v>
      </c>
      <c r="BQ31">
        <v>4956.1480000000001</v>
      </c>
      <c r="BR31">
        <v>4.1835574088612696E-3</v>
      </c>
      <c r="BS31">
        <v>0.24899191387738281</v>
      </c>
      <c r="BT31">
        <v>8.1918457640893685E-2</v>
      </c>
      <c r="BU31">
        <v>15.56</v>
      </c>
      <c r="BV31">
        <v>6.0530880030217012E-2</v>
      </c>
      <c r="BW31">
        <v>6.5575120032735095</v>
      </c>
      <c r="BX31">
        <v>0</v>
      </c>
      <c r="BY31">
        <v>3</v>
      </c>
      <c r="BZ31">
        <v>325</v>
      </c>
    </row>
    <row r="32" spans="1:78" ht="16.5">
      <c r="A32" s="49" t="str">
        <f t="shared" si="1"/>
        <v>원진운수</v>
      </c>
      <c r="B32" s="50" t="str">
        <f t="shared" si="2"/>
        <v>박지수</v>
      </c>
      <c r="C32" s="51" t="str">
        <f t="shared" si="3"/>
        <v>C</v>
      </c>
      <c r="D32" s="52">
        <f t="shared" si="4"/>
        <v>0.88464285714285718</v>
      </c>
      <c r="E32" s="53">
        <f t="shared" si="5"/>
        <v>2605</v>
      </c>
      <c r="F32" s="54" t="str">
        <f t="shared" si="6"/>
        <v>6</v>
      </c>
      <c r="G32" s="55" t="str">
        <f t="shared" si="7"/>
        <v>70바4307</v>
      </c>
      <c r="H32" s="56">
        <f t="shared" si="8"/>
        <v>1</v>
      </c>
      <c r="I32" s="57">
        <f t="shared" si="9"/>
        <v>2702.16</v>
      </c>
      <c r="J32" s="58">
        <f t="shared" si="10"/>
        <v>5.4210810521324992E-3</v>
      </c>
      <c r="K32" s="58">
        <f t="shared" si="11"/>
        <v>0.33705921165312597</v>
      </c>
      <c r="L32" s="58">
        <f t="shared" si="12"/>
        <v>0.14284868401575038</v>
      </c>
      <c r="M32" s="59">
        <f t="shared" si="13"/>
        <v>9.3170000000000002</v>
      </c>
      <c r="N32" s="60">
        <f t="shared" si="14"/>
        <v>0</v>
      </c>
      <c r="O32" s="60">
        <f t="shared" si="15"/>
        <v>0.55511146638244968</v>
      </c>
      <c r="P32" s="118">
        <f t="shared" si="16"/>
        <v>0</v>
      </c>
      <c r="Q32" s="119">
        <f t="shared" si="17"/>
        <v>0</v>
      </c>
      <c r="R32" s="119">
        <f t="shared" si="18"/>
        <v>16</v>
      </c>
      <c r="T32">
        <v>527</v>
      </c>
      <c r="U32">
        <v>2605</v>
      </c>
      <c r="V32" t="s">
        <v>225</v>
      </c>
      <c r="W32">
        <v>2751.8490000000002</v>
      </c>
      <c r="X32">
        <v>1112.3610000000001</v>
      </c>
      <c r="Y32">
        <v>2.4740000000000002</v>
      </c>
      <c r="Z32">
        <v>9.3170000000000002</v>
      </c>
      <c r="AA32">
        <v>177.18274099999999</v>
      </c>
      <c r="AB32">
        <v>0.96052199999999999</v>
      </c>
      <c r="AC32">
        <v>59.721074999999999</v>
      </c>
      <c r="AD32" s="1">
        <v>386</v>
      </c>
      <c r="AE32">
        <v>0</v>
      </c>
      <c r="AF32">
        <v>16</v>
      </c>
      <c r="AG32">
        <v>55</v>
      </c>
      <c r="AH32">
        <v>15.531134</v>
      </c>
      <c r="AI32">
        <v>0</v>
      </c>
      <c r="AJ32">
        <v>0</v>
      </c>
      <c r="AK32">
        <v>0</v>
      </c>
      <c r="AL32">
        <v>0</v>
      </c>
      <c r="AM32">
        <v>0.88464285714285718</v>
      </c>
      <c r="AN32" t="s">
        <v>67</v>
      </c>
      <c r="AO32">
        <v>2702.16</v>
      </c>
      <c r="AP32" t="s">
        <v>438</v>
      </c>
      <c r="AQ32" t="s">
        <v>114</v>
      </c>
      <c r="AR32" t="s">
        <v>117</v>
      </c>
      <c r="AS32" t="s">
        <v>114</v>
      </c>
      <c r="AT32" t="s">
        <v>117</v>
      </c>
      <c r="AU32" t="s">
        <v>194</v>
      </c>
      <c r="AV32" t="s">
        <v>225</v>
      </c>
      <c r="AW32" t="s">
        <v>67</v>
      </c>
      <c r="AX32">
        <v>2605</v>
      </c>
      <c r="AY32" t="s">
        <v>364</v>
      </c>
      <c r="AZ32">
        <v>4</v>
      </c>
      <c r="BA32" t="s">
        <v>375</v>
      </c>
      <c r="BB32">
        <v>1</v>
      </c>
      <c r="BC32">
        <v>1</v>
      </c>
      <c r="BE32" t="s">
        <v>67</v>
      </c>
      <c r="BF32">
        <v>0</v>
      </c>
      <c r="BG32" t="s">
        <v>266</v>
      </c>
      <c r="BI32" t="s">
        <v>114</v>
      </c>
      <c r="BJ32" t="s">
        <v>225</v>
      </c>
      <c r="BK32" t="s">
        <v>67</v>
      </c>
      <c r="BL32">
        <v>0.88464285714285718</v>
      </c>
      <c r="BM32">
        <v>2605</v>
      </c>
      <c r="BN32" t="s">
        <v>117</v>
      </c>
      <c r="BO32" t="s">
        <v>194</v>
      </c>
      <c r="BP32">
        <v>1</v>
      </c>
      <c r="BQ32">
        <v>2702.16</v>
      </c>
      <c r="BR32">
        <v>5.4210810521324992E-3</v>
      </c>
      <c r="BS32">
        <v>0.33705921165312597</v>
      </c>
      <c r="BT32">
        <v>0.14026932437063225</v>
      </c>
      <c r="BU32">
        <v>9.3170000000000002</v>
      </c>
      <c r="BV32">
        <v>0</v>
      </c>
      <c r="BW32">
        <v>0.55511146638244968</v>
      </c>
      <c r="BX32">
        <v>0</v>
      </c>
      <c r="BY32">
        <v>0</v>
      </c>
      <c r="BZ32">
        <v>16</v>
      </c>
    </row>
    <row r="33" spans="1:78" ht="16.5">
      <c r="A33" s="66" t="str">
        <f t="shared" si="1"/>
        <v>원진운수</v>
      </c>
      <c r="B33" s="67" t="str">
        <f t="shared" si="2"/>
        <v>방경훈</v>
      </c>
      <c r="C33" s="68" t="str">
        <f t="shared" si="3"/>
        <v>C</v>
      </c>
      <c r="D33" s="69">
        <f t="shared" si="4"/>
        <v>0.87685624742276436</v>
      </c>
      <c r="E33" s="70">
        <f t="shared" si="5"/>
        <v>9554</v>
      </c>
      <c r="F33" s="71" t="str">
        <f t="shared" si="6"/>
        <v>22</v>
      </c>
      <c r="G33" s="72" t="str">
        <f t="shared" si="7"/>
        <v>70바4345</v>
      </c>
      <c r="H33" s="73">
        <f t="shared" si="8"/>
        <v>2</v>
      </c>
      <c r="I33" s="74">
        <f t="shared" si="9"/>
        <v>2110.192</v>
      </c>
      <c r="J33" s="75">
        <f t="shared" si="10"/>
        <v>5.7317641569304082E-3</v>
      </c>
      <c r="K33" s="75">
        <f t="shared" si="11"/>
        <v>0.37382676438762341</v>
      </c>
      <c r="L33" s="75">
        <f t="shared" si="12"/>
        <v>0.22509800056108639</v>
      </c>
      <c r="M33" s="76">
        <f t="shared" si="13"/>
        <v>9.5139999999999993</v>
      </c>
      <c r="N33" s="77">
        <f t="shared" si="14"/>
        <v>0.1421671582491072</v>
      </c>
      <c r="O33" s="77">
        <f t="shared" si="15"/>
        <v>2.4168416902348224</v>
      </c>
      <c r="P33" s="116">
        <f t="shared" si="16"/>
        <v>0</v>
      </c>
      <c r="Q33" s="117">
        <f t="shared" si="17"/>
        <v>3</v>
      </c>
      <c r="R33" s="117">
        <f t="shared" si="18"/>
        <v>54</v>
      </c>
      <c r="T33">
        <v>527</v>
      </c>
      <c r="U33">
        <v>9554</v>
      </c>
      <c r="V33" t="s">
        <v>226</v>
      </c>
      <c r="W33">
        <v>2152.627</v>
      </c>
      <c r="X33">
        <v>941.74699999999996</v>
      </c>
      <c r="Y33">
        <v>2.286</v>
      </c>
      <c r="Z33">
        <v>9.5139999999999993</v>
      </c>
      <c r="AA33">
        <v>143.589125</v>
      </c>
      <c r="AB33">
        <v>0.82301899999999995</v>
      </c>
      <c r="AC33">
        <v>53.677458000000001</v>
      </c>
      <c r="AD33" s="1">
        <v>475</v>
      </c>
      <c r="AE33">
        <v>3</v>
      </c>
      <c r="AF33">
        <v>54</v>
      </c>
      <c r="AG33">
        <v>57</v>
      </c>
      <c r="AH33">
        <v>14.991574</v>
      </c>
      <c r="AI33">
        <v>0</v>
      </c>
      <c r="AJ33">
        <v>0</v>
      </c>
      <c r="AK33">
        <v>0</v>
      </c>
      <c r="AL33">
        <v>0</v>
      </c>
      <c r="AM33">
        <v>0.87685624742276436</v>
      </c>
      <c r="AN33" t="s">
        <v>67</v>
      </c>
      <c r="AO33">
        <v>1992.5989999999999</v>
      </c>
      <c r="AP33" t="s">
        <v>439</v>
      </c>
      <c r="AQ33" t="s">
        <v>114</v>
      </c>
      <c r="AR33" t="s">
        <v>116</v>
      </c>
      <c r="AS33" t="s">
        <v>114</v>
      </c>
      <c r="AT33" t="s">
        <v>116</v>
      </c>
      <c r="AU33" t="s">
        <v>180</v>
      </c>
      <c r="AV33" t="s">
        <v>226</v>
      </c>
      <c r="AW33" t="s">
        <v>67</v>
      </c>
      <c r="AX33">
        <v>9554</v>
      </c>
      <c r="AY33" t="s">
        <v>347</v>
      </c>
      <c r="AZ33">
        <v>5</v>
      </c>
      <c r="BA33" t="s">
        <v>371</v>
      </c>
      <c r="BB33">
        <v>2</v>
      </c>
      <c r="BC33">
        <v>1</v>
      </c>
      <c r="BE33" t="s">
        <v>66</v>
      </c>
      <c r="BF33">
        <v>1</v>
      </c>
      <c r="BG33" t="s">
        <v>304</v>
      </c>
      <c r="BI33" t="s">
        <v>114</v>
      </c>
      <c r="BJ33" t="s">
        <v>226</v>
      </c>
      <c r="BK33" t="s">
        <v>67</v>
      </c>
      <c r="BL33">
        <v>0.87685624742276436</v>
      </c>
      <c r="BM33">
        <v>9554</v>
      </c>
      <c r="BN33" t="s">
        <v>116</v>
      </c>
      <c r="BO33" t="s">
        <v>180</v>
      </c>
      <c r="BP33">
        <v>2</v>
      </c>
      <c r="BQ33">
        <v>2110.192</v>
      </c>
      <c r="BR33">
        <v>5.7317641569304082E-3</v>
      </c>
      <c r="BS33">
        <v>0.37382676438762341</v>
      </c>
      <c r="BT33">
        <v>0.22066061607514911</v>
      </c>
      <c r="BU33">
        <v>9.5139999999999993</v>
      </c>
      <c r="BV33">
        <v>0.1421671582491072</v>
      </c>
      <c r="BW33">
        <v>2.4168416902348224</v>
      </c>
      <c r="BX33">
        <v>0</v>
      </c>
      <c r="BY33">
        <v>3</v>
      </c>
      <c r="BZ33">
        <v>54</v>
      </c>
    </row>
    <row r="34" spans="1:78" ht="16.5">
      <c r="A34" s="49" t="str">
        <f t="shared" si="1"/>
        <v>원진운수</v>
      </c>
      <c r="B34" s="50" t="str">
        <f t="shared" si="2"/>
        <v>서동철</v>
      </c>
      <c r="C34" s="51" t="str">
        <f t="shared" si="3"/>
        <v>F</v>
      </c>
      <c r="D34" s="52">
        <f t="shared" si="4"/>
        <v>0.7573333333333333</v>
      </c>
      <c r="E34" s="53">
        <f t="shared" si="5"/>
        <v>8836</v>
      </c>
      <c r="F34" s="54" t="str">
        <f t="shared" si="6"/>
        <v>6</v>
      </c>
      <c r="G34" s="55" t="str">
        <f t="shared" si="7"/>
        <v>70바3609</v>
      </c>
      <c r="H34" s="56">
        <f t="shared" si="8"/>
        <v>1</v>
      </c>
      <c r="I34" s="57">
        <f t="shared" si="9"/>
        <v>2633.5940000000001</v>
      </c>
      <c r="J34" s="58">
        <f t="shared" si="10"/>
        <v>4.9693977304002494E-3</v>
      </c>
      <c r="K34" s="58">
        <f t="shared" si="11"/>
        <v>0.37721450328451778</v>
      </c>
      <c r="L34" s="58">
        <f t="shared" si="12"/>
        <v>0.21453572570411383</v>
      </c>
      <c r="M34" s="59">
        <f t="shared" si="13"/>
        <v>10.173999999999999</v>
      </c>
      <c r="N34" s="60">
        <f t="shared" si="14"/>
        <v>0</v>
      </c>
      <c r="O34" s="60">
        <f t="shared" si="15"/>
        <v>4.2907145140822767</v>
      </c>
      <c r="P34" s="118">
        <f t="shared" si="16"/>
        <v>0</v>
      </c>
      <c r="Q34" s="119">
        <f t="shared" si="17"/>
        <v>0</v>
      </c>
      <c r="R34" s="119">
        <f t="shared" si="18"/>
        <v>113</v>
      </c>
      <c r="T34">
        <v>527</v>
      </c>
      <c r="U34">
        <v>8836</v>
      </c>
      <c r="V34" t="s">
        <v>227</v>
      </c>
      <c r="W34">
        <v>2633.5940000000001</v>
      </c>
      <c r="X34">
        <v>1159.07</v>
      </c>
      <c r="Y34">
        <v>2.2719999999999998</v>
      </c>
      <c r="Z34">
        <v>10.173999999999999</v>
      </c>
      <c r="AA34">
        <v>170.426085</v>
      </c>
      <c r="AB34">
        <v>0.84691499999999997</v>
      </c>
      <c r="AC34">
        <v>64.287191000000007</v>
      </c>
      <c r="AD34" s="1">
        <v>565</v>
      </c>
      <c r="AE34">
        <v>0</v>
      </c>
      <c r="AF34">
        <v>113</v>
      </c>
      <c r="AG34">
        <v>60</v>
      </c>
      <c r="AH34">
        <v>15.452997999999999</v>
      </c>
      <c r="AI34">
        <v>0</v>
      </c>
      <c r="AJ34">
        <v>0</v>
      </c>
      <c r="AK34">
        <v>0</v>
      </c>
      <c r="AL34">
        <v>0</v>
      </c>
      <c r="AM34">
        <v>0.7573333333333333</v>
      </c>
      <c r="AN34" t="s">
        <v>68</v>
      </c>
      <c r="AO34">
        <v>2633.5940000000001</v>
      </c>
      <c r="AP34" t="s">
        <v>440</v>
      </c>
      <c r="AQ34" t="s">
        <v>114</v>
      </c>
      <c r="AR34" t="s">
        <v>117</v>
      </c>
      <c r="AS34" t="s">
        <v>114</v>
      </c>
      <c r="AT34" t="s">
        <v>117</v>
      </c>
      <c r="AU34" t="s">
        <v>189</v>
      </c>
      <c r="AV34" t="s">
        <v>227</v>
      </c>
      <c r="AW34" t="s">
        <v>68</v>
      </c>
      <c r="AX34">
        <v>8836</v>
      </c>
      <c r="AY34" t="s">
        <v>350</v>
      </c>
      <c r="AZ34">
        <v>11</v>
      </c>
      <c r="BA34" t="s">
        <v>368</v>
      </c>
      <c r="BB34">
        <v>1</v>
      </c>
      <c r="BC34">
        <v>1</v>
      </c>
      <c r="BE34" t="s">
        <v>68</v>
      </c>
      <c r="BF34">
        <v>0</v>
      </c>
      <c r="BG34" t="s">
        <v>266</v>
      </c>
      <c r="BI34" t="s">
        <v>114</v>
      </c>
      <c r="BJ34" t="s">
        <v>227</v>
      </c>
      <c r="BK34" t="s">
        <v>68</v>
      </c>
      <c r="BL34">
        <v>0.7573333333333333</v>
      </c>
      <c r="BM34">
        <v>8836</v>
      </c>
      <c r="BN34" t="s">
        <v>117</v>
      </c>
      <c r="BO34" t="s">
        <v>189</v>
      </c>
      <c r="BP34">
        <v>1</v>
      </c>
      <c r="BQ34">
        <v>2633.5940000000001</v>
      </c>
      <c r="BR34">
        <v>4.9693977304002494E-3</v>
      </c>
      <c r="BS34">
        <v>0.37721450328451778</v>
      </c>
      <c r="BT34">
        <v>0.21453572570411383</v>
      </c>
      <c r="BU34">
        <v>10.173999999999999</v>
      </c>
      <c r="BV34">
        <v>0</v>
      </c>
      <c r="BW34">
        <v>4.2907145140822767</v>
      </c>
      <c r="BX34">
        <v>0</v>
      </c>
      <c r="BY34">
        <v>0</v>
      </c>
      <c r="BZ34">
        <v>113</v>
      </c>
    </row>
    <row r="35" spans="1:78" ht="16.5">
      <c r="A35" s="66" t="str">
        <f t="shared" si="1"/>
        <v>원진운수</v>
      </c>
      <c r="B35" s="67" t="str">
        <f t="shared" si="2"/>
        <v>서승필</v>
      </c>
      <c r="C35" s="68" t="str">
        <f t="shared" si="3"/>
        <v>C</v>
      </c>
      <c r="D35" s="69">
        <f t="shared" si="4"/>
        <v>0.86760000000000004</v>
      </c>
      <c r="E35" s="70">
        <f t="shared" si="5"/>
        <v>963</v>
      </c>
      <c r="F35" s="71" t="str">
        <f t="shared" si="6"/>
        <v>22</v>
      </c>
      <c r="G35" s="72" t="str">
        <f t="shared" si="7"/>
        <v>70바4323</v>
      </c>
      <c r="H35" s="73">
        <f t="shared" si="8"/>
        <v>1</v>
      </c>
      <c r="I35" s="74">
        <f t="shared" si="9"/>
        <v>2934.6350000000002</v>
      </c>
      <c r="J35" s="75">
        <f t="shared" si="10"/>
        <v>4.129416204603299E-3</v>
      </c>
      <c r="K35" s="75">
        <f t="shared" si="11"/>
        <v>0.37490117848316751</v>
      </c>
      <c r="L35" s="75">
        <f t="shared" si="12"/>
        <v>0.24636794695081329</v>
      </c>
      <c r="M35" s="76">
        <f t="shared" si="13"/>
        <v>8.4390000000000001</v>
      </c>
      <c r="N35" s="77">
        <f t="shared" si="14"/>
        <v>0.17037893980000918</v>
      </c>
      <c r="O35" s="77">
        <f t="shared" si="15"/>
        <v>1.0904252147200588</v>
      </c>
      <c r="P35" s="116">
        <f t="shared" si="16"/>
        <v>0</v>
      </c>
      <c r="Q35" s="117">
        <f t="shared" si="17"/>
        <v>5</v>
      </c>
      <c r="R35" s="117">
        <f t="shared" si="18"/>
        <v>32</v>
      </c>
      <c r="T35">
        <v>527</v>
      </c>
      <c r="U35">
        <v>963</v>
      </c>
      <c r="V35" t="s">
        <v>228</v>
      </c>
      <c r="W35">
        <v>2934.6350000000002</v>
      </c>
      <c r="X35">
        <v>1352.8150000000001</v>
      </c>
      <c r="Y35">
        <v>2.169</v>
      </c>
      <c r="Z35">
        <v>8.4390000000000001</v>
      </c>
      <c r="AA35">
        <v>198.96856099999999</v>
      </c>
      <c r="AB35">
        <v>0.82162400000000002</v>
      </c>
      <c r="AC35">
        <v>74.593547999999998</v>
      </c>
      <c r="AD35" s="1">
        <v>723</v>
      </c>
      <c r="AE35">
        <v>5</v>
      </c>
      <c r="AF35">
        <v>32</v>
      </c>
      <c r="AG35">
        <v>58</v>
      </c>
      <c r="AH35">
        <v>14.749238999999999</v>
      </c>
      <c r="AI35">
        <v>0</v>
      </c>
      <c r="AJ35">
        <v>0</v>
      </c>
      <c r="AK35">
        <v>0</v>
      </c>
      <c r="AL35">
        <v>0</v>
      </c>
      <c r="AM35">
        <v>0.86760000000000004</v>
      </c>
      <c r="AN35" t="s">
        <v>67</v>
      </c>
      <c r="AO35">
        <v>2934.6350000000002</v>
      </c>
      <c r="AP35" t="s">
        <v>441</v>
      </c>
      <c r="AQ35" t="s">
        <v>114</v>
      </c>
      <c r="AR35" t="s">
        <v>116</v>
      </c>
      <c r="AS35" t="s">
        <v>114</v>
      </c>
      <c r="AT35" t="s">
        <v>116</v>
      </c>
      <c r="AU35" t="s">
        <v>173</v>
      </c>
      <c r="AV35" t="s">
        <v>228</v>
      </c>
      <c r="AW35" t="s">
        <v>67</v>
      </c>
      <c r="AX35">
        <v>963</v>
      </c>
      <c r="AY35" t="s">
        <v>347</v>
      </c>
      <c r="AZ35">
        <v>8</v>
      </c>
      <c r="BA35" t="s">
        <v>378</v>
      </c>
      <c r="BB35">
        <v>1</v>
      </c>
      <c r="BC35">
        <v>1</v>
      </c>
      <c r="BE35" t="s">
        <v>67</v>
      </c>
      <c r="BF35">
        <v>0</v>
      </c>
      <c r="BG35" t="s">
        <v>266</v>
      </c>
      <c r="BI35" t="s">
        <v>114</v>
      </c>
      <c r="BJ35" t="s">
        <v>228</v>
      </c>
      <c r="BK35" t="s">
        <v>67</v>
      </c>
      <c r="BL35">
        <v>0.86760000000000004</v>
      </c>
      <c r="BM35">
        <v>963</v>
      </c>
      <c r="BN35" t="s">
        <v>116</v>
      </c>
      <c r="BO35" t="s">
        <v>173</v>
      </c>
      <c r="BP35">
        <v>1</v>
      </c>
      <c r="BQ35">
        <v>2934.6350000000002</v>
      </c>
      <c r="BR35">
        <v>4.129416204603299E-3</v>
      </c>
      <c r="BS35">
        <v>0.37490117848316751</v>
      </c>
      <c r="BT35">
        <v>0.24636794695081329</v>
      </c>
      <c r="BU35">
        <v>8.4390000000000001</v>
      </c>
      <c r="BV35">
        <v>0.17037893980000918</v>
      </c>
      <c r="BW35">
        <v>1.0904252147200588</v>
      </c>
      <c r="BX35">
        <v>0</v>
      </c>
      <c r="BY35">
        <v>5</v>
      </c>
      <c r="BZ35">
        <v>32</v>
      </c>
    </row>
    <row r="36" spans="1:78" ht="16.5">
      <c r="A36" s="49" t="str">
        <f t="shared" si="1"/>
        <v>원진운수</v>
      </c>
      <c r="B36" s="50" t="str">
        <f t="shared" si="2"/>
        <v>손성환</v>
      </c>
      <c r="C36" s="51" t="str">
        <f t="shared" si="3"/>
        <v>F</v>
      </c>
      <c r="D36" s="52">
        <f t="shared" si="4"/>
        <v>0.75961538461538458</v>
      </c>
      <c r="E36" s="53">
        <f t="shared" si="5"/>
        <v>132</v>
      </c>
      <c r="F36" s="54" t="str">
        <f t="shared" si="6"/>
        <v>22</v>
      </c>
      <c r="G36" s="55" t="str">
        <f t="shared" si="7"/>
        <v>72바1436</v>
      </c>
      <c r="H36" s="56">
        <f t="shared" si="8"/>
        <v>1</v>
      </c>
      <c r="I36" s="57">
        <f t="shared" si="9"/>
        <v>2965.2179999999998</v>
      </c>
      <c r="J36" s="58">
        <f t="shared" si="10"/>
        <v>8.4422098872570829E-3</v>
      </c>
      <c r="K36" s="58">
        <f t="shared" si="11"/>
        <v>0.38977075562628694</v>
      </c>
      <c r="L36" s="58">
        <f t="shared" si="12"/>
        <v>0.29272721263664259</v>
      </c>
      <c r="M36" s="59">
        <f t="shared" si="13"/>
        <v>10.48</v>
      </c>
      <c r="N36" s="60">
        <f t="shared" si="14"/>
        <v>6.7448666506138844E-2</v>
      </c>
      <c r="O36" s="60">
        <f t="shared" si="15"/>
        <v>2.3607033277148597</v>
      </c>
      <c r="P36" s="118">
        <f t="shared" si="16"/>
        <v>0</v>
      </c>
      <c r="Q36" s="119">
        <f t="shared" si="17"/>
        <v>2</v>
      </c>
      <c r="R36" s="119">
        <f t="shared" si="18"/>
        <v>70</v>
      </c>
      <c r="T36">
        <v>527</v>
      </c>
      <c r="U36">
        <v>132</v>
      </c>
      <c r="V36" t="s">
        <v>229</v>
      </c>
      <c r="W36">
        <v>2965.2179999999998</v>
      </c>
      <c r="X36">
        <v>1501.0229999999999</v>
      </c>
      <c r="Y36">
        <v>1.9750000000000001</v>
      </c>
      <c r="Z36">
        <v>10.48</v>
      </c>
      <c r="AA36">
        <v>205.476057</v>
      </c>
      <c r="AB36">
        <v>1.734672</v>
      </c>
      <c r="AC36">
        <v>80.088558000000006</v>
      </c>
      <c r="AD36" s="1">
        <v>868</v>
      </c>
      <c r="AE36">
        <v>2</v>
      </c>
      <c r="AF36">
        <v>70</v>
      </c>
      <c r="AG36">
        <v>59</v>
      </c>
      <c r="AH36">
        <v>14.430966</v>
      </c>
      <c r="AI36">
        <v>0</v>
      </c>
      <c r="AJ36">
        <v>0</v>
      </c>
      <c r="AK36">
        <v>0</v>
      </c>
      <c r="AL36">
        <v>0</v>
      </c>
      <c r="AM36">
        <v>0.75961538461538458</v>
      </c>
      <c r="AN36" t="s">
        <v>68</v>
      </c>
      <c r="AO36">
        <v>2965.2179999999998</v>
      </c>
      <c r="AP36" t="s">
        <v>442</v>
      </c>
      <c r="AQ36" t="s">
        <v>114</v>
      </c>
      <c r="AR36" t="s">
        <v>116</v>
      </c>
      <c r="AS36" t="s">
        <v>114</v>
      </c>
      <c r="AT36" t="s">
        <v>116</v>
      </c>
      <c r="AU36" t="s">
        <v>184</v>
      </c>
      <c r="AV36" t="s">
        <v>229</v>
      </c>
      <c r="AW36" t="s">
        <v>68</v>
      </c>
      <c r="AX36">
        <v>132</v>
      </c>
      <c r="AY36" t="s">
        <v>343</v>
      </c>
      <c r="AZ36">
        <v>5</v>
      </c>
      <c r="BA36" t="s">
        <v>356</v>
      </c>
      <c r="BB36">
        <v>1</v>
      </c>
      <c r="BC36">
        <v>1</v>
      </c>
      <c r="BE36" t="s">
        <v>68</v>
      </c>
      <c r="BF36">
        <v>0</v>
      </c>
      <c r="BG36" t="s">
        <v>266</v>
      </c>
      <c r="BI36" t="s">
        <v>114</v>
      </c>
      <c r="BJ36" t="s">
        <v>229</v>
      </c>
      <c r="BK36" t="s">
        <v>68</v>
      </c>
      <c r="BL36">
        <v>0.75961538461538458</v>
      </c>
      <c r="BM36">
        <v>132</v>
      </c>
      <c r="BN36" t="s">
        <v>116</v>
      </c>
      <c r="BO36" t="s">
        <v>184</v>
      </c>
      <c r="BP36">
        <v>1</v>
      </c>
      <c r="BQ36">
        <v>2965.2179999999998</v>
      </c>
      <c r="BR36">
        <v>8.4422098872570829E-3</v>
      </c>
      <c r="BS36">
        <v>0.38977075562628694</v>
      </c>
      <c r="BT36">
        <v>0.29272721263664259</v>
      </c>
      <c r="BU36">
        <v>10.48</v>
      </c>
      <c r="BV36">
        <v>6.7448666506138844E-2</v>
      </c>
      <c r="BW36">
        <v>2.3607033277148597</v>
      </c>
      <c r="BX36">
        <v>0</v>
      </c>
      <c r="BY36">
        <v>2</v>
      </c>
      <c r="BZ36">
        <v>70</v>
      </c>
    </row>
    <row r="37" spans="1:78" ht="16.5">
      <c r="A37" s="66" t="str">
        <f t="shared" si="1"/>
        <v>원진운수</v>
      </c>
      <c r="B37" s="67" t="str">
        <f t="shared" si="2"/>
        <v>송미희</v>
      </c>
      <c r="C37" s="68" t="str">
        <f t="shared" si="3"/>
        <v>B</v>
      </c>
      <c r="D37" s="69">
        <f t="shared" si="4"/>
        <v>0.92538461538461536</v>
      </c>
      <c r="E37" s="70">
        <f t="shared" si="5"/>
        <v>4799</v>
      </c>
      <c r="F37" s="71" t="str">
        <f t="shared" si="6"/>
        <v>22</v>
      </c>
      <c r="G37" s="72" t="str">
        <f t="shared" si="7"/>
        <v>70바4324</v>
      </c>
      <c r="H37" s="73">
        <f t="shared" si="8"/>
        <v>1</v>
      </c>
      <c r="I37" s="74">
        <f t="shared" si="9"/>
        <v>2872.125</v>
      </c>
      <c r="J37" s="75">
        <f t="shared" si="10"/>
        <v>6.5795479356523801E-3</v>
      </c>
      <c r="K37" s="75">
        <f t="shared" si="11"/>
        <v>0.36079364324481972</v>
      </c>
      <c r="L37" s="75">
        <f t="shared" si="12"/>
        <v>0.18975497236366801</v>
      </c>
      <c r="M37" s="76">
        <f t="shared" si="13"/>
        <v>8.5649999999999995</v>
      </c>
      <c r="N37" s="77">
        <f t="shared" si="14"/>
        <v>6.9634852243547901E-2</v>
      </c>
      <c r="O37" s="77">
        <f t="shared" si="15"/>
        <v>1.4971493232362798</v>
      </c>
      <c r="P37" s="116">
        <f t="shared" si="16"/>
        <v>1</v>
      </c>
      <c r="Q37" s="117">
        <f t="shared" si="17"/>
        <v>2</v>
      </c>
      <c r="R37" s="117">
        <f t="shared" si="18"/>
        <v>43</v>
      </c>
      <c r="T37">
        <v>527</v>
      </c>
      <c r="U37">
        <v>4799</v>
      </c>
      <c r="V37" t="s">
        <v>443</v>
      </c>
      <c r="W37">
        <v>2872.125</v>
      </c>
      <c r="X37">
        <v>1193.604</v>
      </c>
      <c r="Y37">
        <v>2.4060000000000001</v>
      </c>
      <c r="Z37">
        <v>8.5649999999999995</v>
      </c>
      <c r="AA37">
        <v>196.39328</v>
      </c>
      <c r="AB37">
        <v>1.292179</v>
      </c>
      <c r="AC37">
        <v>70.857446999999993</v>
      </c>
      <c r="AD37" s="1">
        <v>545</v>
      </c>
      <c r="AE37">
        <v>2</v>
      </c>
      <c r="AF37">
        <v>43</v>
      </c>
      <c r="AG37">
        <v>58</v>
      </c>
      <c r="AH37">
        <v>14.624354</v>
      </c>
      <c r="AI37">
        <v>0</v>
      </c>
      <c r="AJ37">
        <v>0</v>
      </c>
      <c r="AK37">
        <v>1</v>
      </c>
      <c r="AL37">
        <v>197</v>
      </c>
      <c r="AM37">
        <v>0.92538461538461536</v>
      </c>
      <c r="AN37" t="s">
        <v>303</v>
      </c>
      <c r="AO37">
        <v>2872.125</v>
      </c>
      <c r="AP37" t="s">
        <v>444</v>
      </c>
      <c r="AQ37" t="s">
        <v>114</v>
      </c>
      <c r="AR37" t="s">
        <v>116</v>
      </c>
      <c r="AS37" t="s">
        <v>114</v>
      </c>
      <c r="AT37" t="s">
        <v>116</v>
      </c>
      <c r="AU37" t="s">
        <v>312</v>
      </c>
      <c r="AV37" t="s">
        <v>443</v>
      </c>
      <c r="AW37" t="s">
        <v>303</v>
      </c>
      <c r="AX37">
        <v>4799</v>
      </c>
      <c r="AY37" t="s">
        <v>353</v>
      </c>
      <c r="AZ37">
        <v>1</v>
      </c>
      <c r="BA37" t="s">
        <v>316</v>
      </c>
      <c r="BB37">
        <v>1</v>
      </c>
      <c r="BC37">
        <v>1</v>
      </c>
      <c r="BE37" t="s">
        <v>366</v>
      </c>
      <c r="BF37" t="s">
        <v>367</v>
      </c>
      <c r="BG37" t="s">
        <v>366</v>
      </c>
      <c r="BI37" t="s">
        <v>114</v>
      </c>
      <c r="BJ37" t="s">
        <v>443</v>
      </c>
      <c r="BK37" t="s">
        <v>303</v>
      </c>
      <c r="BL37">
        <v>0.92538461538461536</v>
      </c>
      <c r="BM37">
        <v>4799</v>
      </c>
      <c r="BN37" t="s">
        <v>116</v>
      </c>
      <c r="BO37" t="s">
        <v>312</v>
      </c>
      <c r="BP37">
        <v>1</v>
      </c>
      <c r="BQ37">
        <v>2872.125</v>
      </c>
      <c r="BR37">
        <v>6.5795479356523801E-3</v>
      </c>
      <c r="BS37">
        <v>0.36079364324481972</v>
      </c>
      <c r="BT37">
        <v>0.18975497236366801</v>
      </c>
      <c r="BU37">
        <v>8.5649999999999995</v>
      </c>
      <c r="BV37">
        <v>6.9634852243547901E-2</v>
      </c>
      <c r="BW37">
        <v>1.4971493232362798</v>
      </c>
      <c r="BX37">
        <v>1</v>
      </c>
      <c r="BY37">
        <v>2</v>
      </c>
      <c r="BZ37">
        <v>43</v>
      </c>
    </row>
    <row r="38" spans="1:78" ht="16.5">
      <c r="A38" s="49" t="str">
        <f t="shared" si="1"/>
        <v>원진운수</v>
      </c>
      <c r="B38" s="50" t="str">
        <f t="shared" si="2"/>
        <v>송연광</v>
      </c>
      <c r="C38" s="51" t="str">
        <f t="shared" si="3"/>
        <v>C</v>
      </c>
      <c r="D38" s="52">
        <f t="shared" si="4"/>
        <v>0.8836666666666666</v>
      </c>
      <c r="E38" s="53">
        <f t="shared" si="5"/>
        <v>297</v>
      </c>
      <c r="F38" s="54" t="str">
        <f t="shared" si="6"/>
        <v>320</v>
      </c>
      <c r="G38" s="55" t="str">
        <f t="shared" si="7"/>
        <v>70바3613</v>
      </c>
      <c r="H38" s="56">
        <f t="shared" si="8"/>
        <v>1</v>
      </c>
      <c r="I38" s="57">
        <f t="shared" si="9"/>
        <v>5141.2709999999997</v>
      </c>
      <c r="J38" s="58">
        <f t="shared" si="10"/>
        <v>6.0663445947812993E-3</v>
      </c>
      <c r="K38" s="58">
        <f t="shared" si="11"/>
        <v>0.2682680385896789</v>
      </c>
      <c r="L38" s="58">
        <f t="shared" si="12"/>
        <v>0.18652975110629261</v>
      </c>
      <c r="M38" s="59">
        <f t="shared" si="13"/>
        <v>16.891999999999999</v>
      </c>
      <c r="N38" s="60">
        <f t="shared" si="14"/>
        <v>1.9450443285327697E-2</v>
      </c>
      <c r="O38" s="60">
        <f t="shared" si="15"/>
        <v>2.8008638330871882</v>
      </c>
      <c r="P38" s="118">
        <f t="shared" si="16"/>
        <v>0</v>
      </c>
      <c r="Q38" s="119">
        <f t="shared" si="17"/>
        <v>1</v>
      </c>
      <c r="R38" s="119">
        <f t="shared" si="18"/>
        <v>144</v>
      </c>
      <c r="T38">
        <v>527</v>
      </c>
      <c r="U38">
        <v>297</v>
      </c>
      <c r="V38" t="s">
        <v>284</v>
      </c>
      <c r="W38">
        <v>5141.2709999999997</v>
      </c>
      <c r="X38">
        <v>1939.69</v>
      </c>
      <c r="Y38">
        <v>2.6509999999999998</v>
      </c>
      <c r="Z38">
        <v>16.891999999999999</v>
      </c>
      <c r="AA38">
        <v>167.810777</v>
      </c>
      <c r="AB38">
        <v>1.017998</v>
      </c>
      <c r="AC38">
        <v>45.018267999999999</v>
      </c>
      <c r="AD38" s="1">
        <v>959</v>
      </c>
      <c r="AE38">
        <v>1</v>
      </c>
      <c r="AF38">
        <v>144</v>
      </c>
      <c r="AG38">
        <v>103</v>
      </c>
      <c r="AH38">
        <v>30.637311</v>
      </c>
      <c r="AI38">
        <v>48374.2</v>
      </c>
      <c r="AJ38">
        <v>36082.1</v>
      </c>
      <c r="AK38">
        <v>0</v>
      </c>
      <c r="AL38">
        <v>0</v>
      </c>
      <c r="AM38">
        <v>0.8836666666666666</v>
      </c>
      <c r="AN38" t="s">
        <v>67</v>
      </c>
      <c r="AO38">
        <v>5141.2709999999997</v>
      </c>
      <c r="AP38" t="s">
        <v>445</v>
      </c>
      <c r="AQ38" t="s">
        <v>114</v>
      </c>
      <c r="AR38" t="s">
        <v>115</v>
      </c>
      <c r="AS38" t="s">
        <v>114</v>
      </c>
      <c r="AT38" t="s">
        <v>115</v>
      </c>
      <c r="AU38" t="s">
        <v>185</v>
      </c>
      <c r="AV38" t="s">
        <v>284</v>
      </c>
      <c r="AW38" t="s">
        <v>67</v>
      </c>
      <c r="AX38">
        <v>297</v>
      </c>
      <c r="AY38" t="s">
        <v>354</v>
      </c>
      <c r="AZ38">
        <v>1</v>
      </c>
      <c r="BA38" t="s">
        <v>317</v>
      </c>
      <c r="BB38">
        <v>1</v>
      </c>
      <c r="BC38">
        <v>1</v>
      </c>
      <c r="BE38" t="s">
        <v>67</v>
      </c>
      <c r="BF38">
        <v>0</v>
      </c>
      <c r="BG38" t="s">
        <v>266</v>
      </c>
      <c r="BI38" t="s">
        <v>114</v>
      </c>
      <c r="BJ38" t="s">
        <v>284</v>
      </c>
      <c r="BK38" t="s">
        <v>67</v>
      </c>
      <c r="BL38">
        <v>0.8836666666666666</v>
      </c>
      <c r="BM38">
        <v>297</v>
      </c>
      <c r="BN38" t="s">
        <v>115</v>
      </c>
      <c r="BO38" t="s">
        <v>185</v>
      </c>
      <c r="BP38">
        <v>1</v>
      </c>
      <c r="BQ38">
        <v>5141.2709999999997</v>
      </c>
      <c r="BR38">
        <v>6.0663445947812993E-3</v>
      </c>
      <c r="BS38">
        <v>0.2682680385896789</v>
      </c>
      <c r="BT38">
        <v>0.18652975110629261</v>
      </c>
      <c r="BU38">
        <v>16.891999999999999</v>
      </c>
      <c r="BV38">
        <v>1.9450443285327697E-2</v>
      </c>
      <c r="BW38">
        <v>2.8008638330871882</v>
      </c>
      <c r="BX38">
        <v>0</v>
      </c>
      <c r="BY38">
        <v>1</v>
      </c>
      <c r="BZ38">
        <v>144</v>
      </c>
    </row>
    <row r="39" spans="1:78" ht="16.5">
      <c r="A39" s="66" t="str">
        <f t="shared" si="1"/>
        <v>원진운수</v>
      </c>
      <c r="B39" s="67" t="str">
        <f t="shared" si="2"/>
        <v>송영환</v>
      </c>
      <c r="C39" s="68" t="str">
        <f t="shared" si="3"/>
        <v>D</v>
      </c>
      <c r="D39" s="69">
        <f t="shared" si="4"/>
        <v>0.82339857616255063</v>
      </c>
      <c r="E39" s="70">
        <f t="shared" si="5"/>
        <v>7888</v>
      </c>
      <c r="F39" s="71" t="str">
        <f t="shared" si="6"/>
        <v>22</v>
      </c>
      <c r="G39" s="72" t="str">
        <f t="shared" si="7"/>
        <v>71바6008</v>
      </c>
      <c r="H39" s="73">
        <f t="shared" si="8"/>
        <v>2</v>
      </c>
      <c r="I39" s="74">
        <f t="shared" si="9"/>
        <v>513.61199999999997</v>
      </c>
      <c r="J39" s="75">
        <f t="shared" si="10"/>
        <v>2.5508453243167865E-3</v>
      </c>
      <c r="K39" s="75">
        <f t="shared" si="11"/>
        <v>0.37312854521581701</v>
      </c>
      <c r="L39" s="75">
        <f t="shared" si="12"/>
        <v>0.10513773042685919</v>
      </c>
      <c r="M39" s="76">
        <f t="shared" si="13"/>
        <v>10.09</v>
      </c>
      <c r="N39" s="77">
        <f t="shared" si="14"/>
        <v>0</v>
      </c>
      <c r="O39" s="77">
        <f t="shared" si="15"/>
        <v>3.8939900158095999</v>
      </c>
      <c r="P39" s="116">
        <f t="shared" si="16"/>
        <v>0</v>
      </c>
      <c r="Q39" s="117">
        <f t="shared" si="17"/>
        <v>0</v>
      </c>
      <c r="R39" s="117">
        <f t="shared" si="18"/>
        <v>20</v>
      </c>
      <c r="T39">
        <v>527</v>
      </c>
      <c r="U39">
        <v>7888</v>
      </c>
      <c r="V39" t="s">
        <v>330</v>
      </c>
      <c r="W39">
        <v>513.61199999999997</v>
      </c>
      <c r="X39">
        <v>224.643</v>
      </c>
      <c r="Y39">
        <v>2.286</v>
      </c>
      <c r="Z39">
        <v>10.09</v>
      </c>
      <c r="AA39">
        <v>34.735543999999997</v>
      </c>
      <c r="AB39">
        <v>8.8605000000000003E-2</v>
      </c>
      <c r="AC39">
        <v>12.960823</v>
      </c>
      <c r="AD39" s="1">
        <v>54</v>
      </c>
      <c r="AE39">
        <v>0</v>
      </c>
      <c r="AF39">
        <v>20</v>
      </c>
      <c r="AG39">
        <v>57</v>
      </c>
      <c r="AH39">
        <v>14.786352000000001</v>
      </c>
      <c r="AI39">
        <v>0</v>
      </c>
      <c r="AJ39">
        <v>0</v>
      </c>
      <c r="AK39">
        <v>0</v>
      </c>
      <c r="AL39">
        <v>0</v>
      </c>
      <c r="AM39">
        <v>0.82339857616255063</v>
      </c>
      <c r="AN39" t="s">
        <v>66</v>
      </c>
      <c r="AO39">
        <v>284.81</v>
      </c>
      <c r="AP39" t="s">
        <v>446</v>
      </c>
      <c r="AQ39" t="s">
        <v>114</v>
      </c>
      <c r="AR39" t="s">
        <v>116</v>
      </c>
      <c r="AS39" t="s">
        <v>114</v>
      </c>
      <c r="AT39" t="s">
        <v>116</v>
      </c>
      <c r="AU39" t="s">
        <v>183</v>
      </c>
      <c r="AV39" t="s">
        <v>330</v>
      </c>
      <c r="AW39" t="s">
        <v>66</v>
      </c>
      <c r="AX39">
        <v>7888</v>
      </c>
      <c r="AY39" t="s">
        <v>344</v>
      </c>
      <c r="AZ39">
        <v>11</v>
      </c>
      <c r="BA39" t="s">
        <v>387</v>
      </c>
      <c r="BB39">
        <v>2</v>
      </c>
      <c r="BC39">
        <v>1</v>
      </c>
      <c r="BE39" t="s">
        <v>68</v>
      </c>
      <c r="BF39">
        <v>1</v>
      </c>
      <c r="BG39" t="s">
        <v>304</v>
      </c>
      <c r="BI39" t="s">
        <v>114</v>
      </c>
      <c r="BJ39" t="s">
        <v>330</v>
      </c>
      <c r="BK39" t="s">
        <v>66</v>
      </c>
      <c r="BL39">
        <v>0.82339857616255063</v>
      </c>
      <c r="BM39">
        <v>7888</v>
      </c>
      <c r="BN39" t="s">
        <v>116</v>
      </c>
      <c r="BO39" t="s">
        <v>183</v>
      </c>
      <c r="BP39">
        <v>2</v>
      </c>
      <c r="BQ39">
        <v>513.61199999999997</v>
      </c>
      <c r="BR39">
        <v>2.5508453243167865E-3</v>
      </c>
      <c r="BS39">
        <v>0.37312854521581701</v>
      </c>
      <c r="BT39">
        <v>0.10513773042685919</v>
      </c>
      <c r="BU39">
        <v>10.09</v>
      </c>
      <c r="BV39">
        <v>0</v>
      </c>
      <c r="BW39">
        <v>3.8939900158095999</v>
      </c>
      <c r="BX39">
        <v>0</v>
      </c>
      <c r="BY39">
        <v>0</v>
      </c>
      <c r="BZ39">
        <v>20</v>
      </c>
    </row>
    <row r="40" spans="1:78" ht="16.5">
      <c r="A40" s="49" t="str">
        <f t="shared" si="1"/>
        <v>원진운수</v>
      </c>
      <c r="B40" s="50" t="str">
        <f t="shared" si="2"/>
        <v>송준영</v>
      </c>
      <c r="C40" s="51" t="str">
        <f t="shared" si="3"/>
        <v>D</v>
      </c>
      <c r="D40" s="52">
        <f t="shared" si="4"/>
        <v>0.83789149680298458</v>
      </c>
      <c r="E40" s="53">
        <f t="shared" si="5"/>
        <v>5810</v>
      </c>
      <c r="F40" s="54" t="str">
        <f t="shared" si="6"/>
        <v>6</v>
      </c>
      <c r="G40" s="55" t="str">
        <f t="shared" si="7"/>
        <v>72바1379</v>
      </c>
      <c r="H40" s="56">
        <f t="shared" si="8"/>
        <v>3</v>
      </c>
      <c r="I40" s="57">
        <f t="shared" si="9"/>
        <v>3512.13</v>
      </c>
      <c r="J40" s="58">
        <f t="shared" si="10"/>
        <v>1.0383360952966558E-2</v>
      </c>
      <c r="K40" s="58">
        <f t="shared" si="11"/>
        <v>0.37315870486093433</v>
      </c>
      <c r="L40" s="58">
        <f t="shared" si="12"/>
        <v>0.17169068343142196</v>
      </c>
      <c r="M40" s="59">
        <f t="shared" si="13"/>
        <v>8.5890000000000004</v>
      </c>
      <c r="N40" s="60">
        <f t="shared" si="14"/>
        <v>0</v>
      </c>
      <c r="O40" s="60">
        <f t="shared" si="15"/>
        <v>2.6194930142107493</v>
      </c>
      <c r="P40" s="118">
        <f t="shared" si="16"/>
        <v>2</v>
      </c>
      <c r="Q40" s="119">
        <f t="shared" si="17"/>
        <v>0</v>
      </c>
      <c r="R40" s="119">
        <f t="shared" si="18"/>
        <v>92</v>
      </c>
      <c r="T40">
        <v>527</v>
      </c>
      <c r="U40">
        <v>5810</v>
      </c>
      <c r="V40" t="s">
        <v>230</v>
      </c>
      <c r="W40">
        <v>3512.13</v>
      </c>
      <c r="X40">
        <v>1400.1880000000001</v>
      </c>
      <c r="Y40">
        <v>2.508</v>
      </c>
      <c r="Z40">
        <v>8.5890000000000004</v>
      </c>
      <c r="AA40">
        <v>219.31078099999999</v>
      </c>
      <c r="AB40">
        <v>2.277183</v>
      </c>
      <c r="AC40">
        <v>81.837727000000001</v>
      </c>
      <c r="AD40" s="1">
        <v>603</v>
      </c>
      <c r="AE40">
        <v>0</v>
      </c>
      <c r="AF40">
        <v>92</v>
      </c>
      <c r="AG40">
        <v>60</v>
      </c>
      <c r="AH40">
        <v>16.014396999999999</v>
      </c>
      <c r="AI40">
        <v>0</v>
      </c>
      <c r="AJ40">
        <v>0</v>
      </c>
      <c r="AK40">
        <v>2</v>
      </c>
      <c r="AL40">
        <v>420</v>
      </c>
      <c r="AM40">
        <v>0.83789149680298458</v>
      </c>
      <c r="AN40" t="s">
        <v>66</v>
      </c>
      <c r="AO40">
        <v>3265.663</v>
      </c>
      <c r="AP40" t="s">
        <v>447</v>
      </c>
      <c r="AQ40" t="s">
        <v>114</v>
      </c>
      <c r="AR40" t="s">
        <v>117</v>
      </c>
      <c r="AS40" t="s">
        <v>114</v>
      </c>
      <c r="AT40" t="s">
        <v>117</v>
      </c>
      <c r="AU40" t="s">
        <v>201</v>
      </c>
      <c r="AV40" t="s">
        <v>230</v>
      </c>
      <c r="AW40" t="s">
        <v>66</v>
      </c>
      <c r="AX40">
        <v>5810</v>
      </c>
      <c r="AY40" t="s">
        <v>351</v>
      </c>
      <c r="AZ40">
        <v>3</v>
      </c>
      <c r="BA40" t="s">
        <v>320</v>
      </c>
      <c r="BB40">
        <v>3</v>
      </c>
      <c r="BC40">
        <v>1</v>
      </c>
      <c r="BE40" t="s">
        <v>68</v>
      </c>
      <c r="BF40">
        <v>1</v>
      </c>
      <c r="BG40" t="s">
        <v>304</v>
      </c>
      <c r="BI40" t="s">
        <v>114</v>
      </c>
      <c r="BJ40" t="s">
        <v>230</v>
      </c>
      <c r="BK40" t="s">
        <v>66</v>
      </c>
      <c r="BL40">
        <v>0.83789149680298458</v>
      </c>
      <c r="BM40">
        <v>5810</v>
      </c>
      <c r="BN40" t="s">
        <v>117</v>
      </c>
      <c r="BO40" t="s">
        <v>201</v>
      </c>
      <c r="BP40">
        <v>3</v>
      </c>
      <c r="BQ40">
        <v>3512.13</v>
      </c>
      <c r="BR40">
        <v>1.0383360952966558E-2</v>
      </c>
      <c r="BS40">
        <v>0.37315870486093433</v>
      </c>
      <c r="BT40">
        <v>0.17169068343142196</v>
      </c>
      <c r="BU40">
        <v>8.5890000000000004</v>
      </c>
      <c r="BV40">
        <v>0</v>
      </c>
      <c r="BW40">
        <v>2.6194930142107493</v>
      </c>
      <c r="BX40">
        <v>2</v>
      </c>
      <c r="BY40">
        <v>0</v>
      </c>
      <c r="BZ40">
        <v>92</v>
      </c>
    </row>
    <row r="41" spans="1:78" ht="16.5">
      <c r="A41" s="66" t="str">
        <f t="shared" si="1"/>
        <v>원진운수</v>
      </c>
      <c r="B41" s="67" t="str">
        <f t="shared" si="2"/>
        <v>신광수</v>
      </c>
      <c r="C41" s="68" t="str">
        <f t="shared" si="3"/>
        <v>F</v>
      </c>
      <c r="D41" s="69">
        <f t="shared" si="4"/>
        <v>0.74039999999999995</v>
      </c>
      <c r="E41" s="70">
        <f t="shared" si="5"/>
        <v>6341</v>
      </c>
      <c r="F41" s="71" t="str">
        <f t="shared" si="6"/>
        <v>22</v>
      </c>
      <c r="G41" s="72" t="str">
        <f t="shared" si="7"/>
        <v>70바4301</v>
      </c>
      <c r="H41" s="73">
        <f t="shared" si="8"/>
        <v>1</v>
      </c>
      <c r="I41" s="74">
        <f t="shared" si="9"/>
        <v>2737.377</v>
      </c>
      <c r="J41" s="75">
        <f t="shared" si="10"/>
        <v>7.3516514483626342E-3</v>
      </c>
      <c r="K41" s="75">
        <f t="shared" si="11"/>
        <v>0.40386015972186645</v>
      </c>
      <c r="L41" s="75">
        <f t="shared" si="12"/>
        <v>0.31526530689780763</v>
      </c>
      <c r="M41" s="76">
        <f t="shared" si="13"/>
        <v>12.987</v>
      </c>
      <c r="N41" s="77">
        <f t="shared" si="14"/>
        <v>3.6531321772631249E-2</v>
      </c>
      <c r="O41" s="77">
        <f t="shared" si="15"/>
        <v>12.128398828513573</v>
      </c>
      <c r="P41" s="116">
        <f t="shared" si="16"/>
        <v>7</v>
      </c>
      <c r="Q41" s="117">
        <f t="shared" si="17"/>
        <v>1</v>
      </c>
      <c r="R41" s="117">
        <f t="shared" si="18"/>
        <v>332</v>
      </c>
      <c r="T41">
        <v>527</v>
      </c>
      <c r="U41">
        <v>6341</v>
      </c>
      <c r="V41" t="s">
        <v>231</v>
      </c>
      <c r="W41">
        <v>2737.377</v>
      </c>
      <c r="X41">
        <v>1478.498</v>
      </c>
      <c r="Y41">
        <v>1.851</v>
      </c>
      <c r="Z41">
        <v>12.987</v>
      </c>
      <c r="AA41">
        <v>180.94328999999999</v>
      </c>
      <c r="AB41">
        <v>1.3302320000000001</v>
      </c>
      <c r="AC41">
        <v>73.075785999999994</v>
      </c>
      <c r="AD41" s="1">
        <v>863</v>
      </c>
      <c r="AE41">
        <v>1</v>
      </c>
      <c r="AF41">
        <v>332</v>
      </c>
      <c r="AG41">
        <v>60</v>
      </c>
      <c r="AH41">
        <v>15.128368999999999</v>
      </c>
      <c r="AI41">
        <v>0</v>
      </c>
      <c r="AJ41">
        <v>0</v>
      </c>
      <c r="AK41">
        <v>7</v>
      </c>
      <c r="AL41">
        <v>4597</v>
      </c>
      <c r="AM41">
        <v>0.74039999999999995</v>
      </c>
      <c r="AN41" t="s">
        <v>68</v>
      </c>
      <c r="AO41">
        <v>2737.377</v>
      </c>
      <c r="AP41" t="s">
        <v>448</v>
      </c>
      <c r="AQ41" t="s">
        <v>114</v>
      </c>
      <c r="AR41" t="s">
        <v>116</v>
      </c>
      <c r="AS41" t="s">
        <v>114</v>
      </c>
      <c r="AT41" t="s">
        <v>116</v>
      </c>
      <c r="AU41" t="s">
        <v>170</v>
      </c>
      <c r="AV41" t="s">
        <v>231</v>
      </c>
      <c r="AW41" t="s">
        <v>68</v>
      </c>
      <c r="AX41">
        <v>6341</v>
      </c>
      <c r="AY41" t="s">
        <v>343</v>
      </c>
      <c r="AZ41">
        <v>8</v>
      </c>
      <c r="BA41" t="s">
        <v>391</v>
      </c>
      <c r="BB41">
        <v>1</v>
      </c>
      <c r="BC41">
        <v>1</v>
      </c>
      <c r="BE41" t="s">
        <v>68</v>
      </c>
      <c r="BF41">
        <v>0</v>
      </c>
      <c r="BG41" t="s">
        <v>266</v>
      </c>
      <c r="BI41" t="s">
        <v>114</v>
      </c>
      <c r="BJ41" t="s">
        <v>231</v>
      </c>
      <c r="BK41" t="s">
        <v>68</v>
      </c>
      <c r="BL41">
        <v>0.74039999999999995</v>
      </c>
      <c r="BM41">
        <v>6341</v>
      </c>
      <c r="BN41" t="s">
        <v>116</v>
      </c>
      <c r="BO41" t="s">
        <v>170</v>
      </c>
      <c r="BP41">
        <v>1</v>
      </c>
      <c r="BQ41">
        <v>2737.377</v>
      </c>
      <c r="BR41">
        <v>7.3516514483626342E-3</v>
      </c>
      <c r="BS41">
        <v>0.40386015972186645</v>
      </c>
      <c r="BT41">
        <v>0.31526530689780763</v>
      </c>
      <c r="BU41">
        <v>12.987</v>
      </c>
      <c r="BV41">
        <v>3.6531321772631249E-2</v>
      </c>
      <c r="BW41">
        <v>12.128398828513573</v>
      </c>
      <c r="BX41">
        <v>7</v>
      </c>
      <c r="BY41">
        <v>1</v>
      </c>
      <c r="BZ41">
        <v>332</v>
      </c>
    </row>
    <row r="42" spans="1:78" ht="16.5">
      <c r="A42" s="49" t="str">
        <f t="shared" si="1"/>
        <v>원진운수</v>
      </c>
      <c r="B42" s="50" t="str">
        <f t="shared" si="2"/>
        <v>안승진</v>
      </c>
      <c r="C42" s="51" t="str">
        <f t="shared" si="3"/>
        <v>D</v>
      </c>
      <c r="D42" s="52">
        <f t="shared" si="4"/>
        <v>0.82850284268642782</v>
      </c>
      <c r="E42" s="53">
        <f t="shared" si="5"/>
        <v>3983</v>
      </c>
      <c r="F42" s="54" t="str">
        <f t="shared" si="6"/>
        <v>22</v>
      </c>
      <c r="G42" s="55" t="str">
        <f t="shared" si="7"/>
        <v>70바3618</v>
      </c>
      <c r="H42" s="56">
        <f t="shared" si="8"/>
        <v>11</v>
      </c>
      <c r="I42" s="57">
        <f t="shared" si="9"/>
        <v>2572.0769999999998</v>
      </c>
      <c r="J42" s="58">
        <f t="shared" si="10"/>
        <v>3.6053930149384131E-3</v>
      </c>
      <c r="K42" s="58">
        <f t="shared" si="11"/>
        <v>0.3903181563827588</v>
      </c>
      <c r="L42" s="58">
        <f t="shared" si="12"/>
        <v>0.15046205848425223</v>
      </c>
      <c r="M42" s="59">
        <f t="shared" si="13"/>
        <v>10.57</v>
      </c>
      <c r="N42" s="60">
        <f t="shared" si="14"/>
        <v>7.7758169759303483E-2</v>
      </c>
      <c r="O42" s="60">
        <f t="shared" si="15"/>
        <v>0.93309803711164174</v>
      </c>
      <c r="P42" s="118">
        <f t="shared" si="16"/>
        <v>1</v>
      </c>
      <c r="Q42" s="119">
        <f t="shared" si="17"/>
        <v>2</v>
      </c>
      <c r="R42" s="119">
        <f t="shared" si="18"/>
        <v>24</v>
      </c>
      <c r="T42">
        <v>527</v>
      </c>
      <c r="U42">
        <v>3983</v>
      </c>
      <c r="V42" t="s">
        <v>285</v>
      </c>
      <c r="W42">
        <v>2572.0770000000002</v>
      </c>
      <c r="X42">
        <v>1165.5719999999999</v>
      </c>
      <c r="Y42">
        <v>2.2069999999999999</v>
      </c>
      <c r="Z42">
        <v>10.57</v>
      </c>
      <c r="AA42">
        <v>171.18217000000001</v>
      </c>
      <c r="AB42">
        <v>0.61717900000000003</v>
      </c>
      <c r="AC42">
        <v>66.815509000000006</v>
      </c>
      <c r="AD42" s="1">
        <v>387</v>
      </c>
      <c r="AE42">
        <v>2</v>
      </c>
      <c r="AF42">
        <v>24</v>
      </c>
      <c r="AG42">
        <v>62</v>
      </c>
      <c r="AH42">
        <v>15.025378999999999</v>
      </c>
      <c r="AI42">
        <v>0</v>
      </c>
      <c r="AJ42">
        <v>0</v>
      </c>
      <c r="AK42">
        <v>1</v>
      </c>
      <c r="AL42">
        <v>265</v>
      </c>
      <c r="AM42">
        <v>0.82850284268642782</v>
      </c>
      <c r="AN42" t="s">
        <v>66</v>
      </c>
      <c r="AO42">
        <v>571.90499999999997</v>
      </c>
      <c r="AP42" t="s">
        <v>449</v>
      </c>
      <c r="AQ42" t="s">
        <v>114</v>
      </c>
      <c r="AR42" t="s">
        <v>116</v>
      </c>
      <c r="AS42" t="s">
        <v>114</v>
      </c>
      <c r="AT42" t="s">
        <v>116</v>
      </c>
      <c r="AU42" t="s">
        <v>169</v>
      </c>
      <c r="AV42" t="s">
        <v>285</v>
      </c>
      <c r="AW42" t="s">
        <v>66</v>
      </c>
      <c r="AX42">
        <v>3983</v>
      </c>
      <c r="AY42" t="s">
        <v>344</v>
      </c>
      <c r="AZ42">
        <v>9</v>
      </c>
      <c r="BA42" t="s">
        <v>388</v>
      </c>
      <c r="BB42">
        <v>11</v>
      </c>
      <c r="BC42">
        <v>1</v>
      </c>
      <c r="BE42" t="s">
        <v>66</v>
      </c>
      <c r="BF42">
        <v>0</v>
      </c>
      <c r="BG42" t="s">
        <v>266</v>
      </c>
      <c r="BI42" t="s">
        <v>114</v>
      </c>
      <c r="BJ42" t="s">
        <v>285</v>
      </c>
      <c r="BK42" t="s">
        <v>66</v>
      </c>
      <c r="BL42">
        <v>0.82850284268642782</v>
      </c>
      <c r="BM42">
        <v>3983</v>
      </c>
      <c r="BN42" t="s">
        <v>116</v>
      </c>
      <c r="BO42" t="s">
        <v>169</v>
      </c>
      <c r="BP42">
        <v>11</v>
      </c>
      <c r="BQ42">
        <v>2572.0769999999998</v>
      </c>
      <c r="BR42">
        <v>3.6053930149384131E-3</v>
      </c>
      <c r="BS42">
        <v>0.3903181563827588</v>
      </c>
      <c r="BT42">
        <v>0.1504620584842522</v>
      </c>
      <c r="BU42">
        <v>10.57</v>
      </c>
      <c r="BV42">
        <v>7.7758169759303483E-2</v>
      </c>
      <c r="BW42">
        <v>0.93309803711164174</v>
      </c>
      <c r="BX42">
        <v>1</v>
      </c>
      <c r="BY42">
        <v>2</v>
      </c>
      <c r="BZ42">
        <v>24</v>
      </c>
    </row>
    <row r="43" spans="1:78" ht="16.5">
      <c r="A43" s="66" t="str">
        <f t="shared" si="1"/>
        <v>원진운수</v>
      </c>
      <c r="B43" s="67" t="str">
        <f t="shared" si="2"/>
        <v>안현국</v>
      </c>
      <c r="C43" s="68" t="str">
        <f t="shared" si="3"/>
        <v>C</v>
      </c>
      <c r="D43" s="69">
        <f t="shared" si="4"/>
        <v>0.87117805136403437</v>
      </c>
      <c r="E43" s="70">
        <f t="shared" si="5"/>
        <v>8310</v>
      </c>
      <c r="F43" s="71" t="str">
        <f t="shared" si="6"/>
        <v>22</v>
      </c>
      <c r="G43" s="72" t="str">
        <f t="shared" si="7"/>
        <v>70바4301</v>
      </c>
      <c r="H43" s="73">
        <f t="shared" si="8"/>
        <v>2</v>
      </c>
      <c r="I43" s="74">
        <f t="shared" si="9"/>
        <v>2554.6280000000002</v>
      </c>
      <c r="J43" s="75">
        <f t="shared" si="10"/>
        <v>7.2091093361845542E-3</v>
      </c>
      <c r="K43" s="75">
        <f t="shared" si="11"/>
        <v>0.37548254994623503</v>
      </c>
      <c r="L43" s="75">
        <f t="shared" si="12"/>
        <v>0.118608267035357</v>
      </c>
      <c r="M43" s="76">
        <f t="shared" si="13"/>
        <v>9.3309999999999995</v>
      </c>
      <c r="N43" s="77">
        <f t="shared" si="14"/>
        <v>3.9144642585926405E-2</v>
      </c>
      <c r="O43" s="77">
        <f t="shared" si="15"/>
        <v>1.2134839201637184</v>
      </c>
      <c r="P43" s="116">
        <f t="shared" si="16"/>
        <v>0</v>
      </c>
      <c r="Q43" s="117">
        <f t="shared" si="17"/>
        <v>1</v>
      </c>
      <c r="R43" s="117">
        <f t="shared" si="18"/>
        <v>31</v>
      </c>
      <c r="T43">
        <v>527</v>
      </c>
      <c r="U43">
        <v>8310</v>
      </c>
      <c r="V43" t="s">
        <v>232</v>
      </c>
      <c r="W43">
        <v>2554.6280000000002</v>
      </c>
      <c r="X43">
        <v>1157.4000000000001</v>
      </c>
      <c r="Y43">
        <v>2.2069999999999999</v>
      </c>
      <c r="Z43">
        <v>9.3309999999999995</v>
      </c>
      <c r="AA43">
        <v>167.45106000000001</v>
      </c>
      <c r="AB43">
        <v>1.2071730000000001</v>
      </c>
      <c r="AC43">
        <v>62.874951000000003</v>
      </c>
      <c r="AD43" s="1">
        <v>303</v>
      </c>
      <c r="AE43">
        <v>1</v>
      </c>
      <c r="AF43">
        <v>31</v>
      </c>
      <c r="AG43">
        <v>58</v>
      </c>
      <c r="AH43">
        <v>15.255967</v>
      </c>
      <c r="AI43">
        <v>0</v>
      </c>
      <c r="AJ43">
        <v>0</v>
      </c>
      <c r="AK43">
        <v>0</v>
      </c>
      <c r="AL43">
        <v>0</v>
      </c>
      <c r="AM43">
        <v>0.87117805136403437</v>
      </c>
      <c r="AN43" t="s">
        <v>67</v>
      </c>
      <c r="AO43">
        <v>2404.8200000000002</v>
      </c>
      <c r="AP43" t="s">
        <v>450</v>
      </c>
      <c r="AQ43" t="s">
        <v>114</v>
      </c>
      <c r="AR43" t="s">
        <v>116</v>
      </c>
      <c r="AS43" t="s">
        <v>114</v>
      </c>
      <c r="AT43" t="s">
        <v>116</v>
      </c>
      <c r="AU43" t="s">
        <v>170</v>
      </c>
      <c r="AV43" t="s">
        <v>232</v>
      </c>
      <c r="AW43" t="s">
        <v>67</v>
      </c>
      <c r="AX43">
        <v>8310</v>
      </c>
      <c r="AY43" t="s">
        <v>347</v>
      </c>
      <c r="AZ43">
        <v>7</v>
      </c>
      <c r="BA43" t="s">
        <v>358</v>
      </c>
      <c r="BB43">
        <v>2</v>
      </c>
      <c r="BC43">
        <v>1</v>
      </c>
      <c r="BE43" t="s">
        <v>67</v>
      </c>
      <c r="BF43">
        <v>0</v>
      </c>
      <c r="BG43" t="s">
        <v>266</v>
      </c>
      <c r="BI43" t="s">
        <v>114</v>
      </c>
      <c r="BJ43" t="s">
        <v>232</v>
      </c>
      <c r="BK43" t="s">
        <v>67</v>
      </c>
      <c r="BL43">
        <v>0.87117805136403437</v>
      </c>
      <c r="BM43">
        <v>8310</v>
      </c>
      <c r="BN43" t="s">
        <v>116</v>
      </c>
      <c r="BO43" t="s">
        <v>170</v>
      </c>
      <c r="BP43">
        <v>2</v>
      </c>
      <c r="BQ43">
        <v>2554.6280000000002</v>
      </c>
      <c r="BR43">
        <v>7.2091093361845542E-3</v>
      </c>
      <c r="BS43">
        <v>0.37548254994623503</v>
      </c>
      <c r="BT43">
        <v>0.118608267035357</v>
      </c>
      <c r="BU43">
        <v>9.3309999999999995</v>
      </c>
      <c r="BV43">
        <v>3.9144642585926405E-2</v>
      </c>
      <c r="BW43">
        <v>1.2134839201637184</v>
      </c>
      <c r="BX43">
        <v>0</v>
      </c>
      <c r="BY43">
        <v>1</v>
      </c>
      <c r="BZ43">
        <v>31</v>
      </c>
    </row>
    <row r="44" spans="1:78" ht="16.5">
      <c r="A44" s="49" t="str">
        <f t="shared" si="1"/>
        <v>원진운수</v>
      </c>
      <c r="B44" s="50" t="str">
        <f t="shared" si="2"/>
        <v>여양구</v>
      </c>
      <c r="C44" s="51" t="str">
        <f t="shared" si="3"/>
        <v>D</v>
      </c>
      <c r="D44" s="52">
        <f t="shared" si="4"/>
        <v>0.81218705901494359</v>
      </c>
      <c r="E44" s="53">
        <f t="shared" si="5"/>
        <v>4992</v>
      </c>
      <c r="F44" s="54" t="str">
        <f t="shared" si="6"/>
        <v>6</v>
      </c>
      <c r="G44" s="55" t="str">
        <f t="shared" si="7"/>
        <v>70바4347</v>
      </c>
      <c r="H44" s="56">
        <f t="shared" si="8"/>
        <v>11</v>
      </c>
      <c r="I44" s="57">
        <f t="shared" si="9"/>
        <v>1876.933</v>
      </c>
      <c r="J44" s="58">
        <f t="shared" si="10"/>
        <v>1.1018178731925963E-2</v>
      </c>
      <c r="K44" s="58">
        <f t="shared" si="11"/>
        <v>0.38157382925554928</v>
      </c>
      <c r="L44" s="58">
        <f t="shared" si="12"/>
        <v>0.20192516195303722</v>
      </c>
      <c r="M44" s="59">
        <f t="shared" si="13"/>
        <v>10.429</v>
      </c>
      <c r="N44" s="60">
        <f t="shared" si="14"/>
        <v>5.3278406847767072E-2</v>
      </c>
      <c r="O44" s="60">
        <f t="shared" si="15"/>
        <v>0.90573291641204023</v>
      </c>
      <c r="P44" s="118">
        <f t="shared" si="16"/>
        <v>1</v>
      </c>
      <c r="Q44" s="119">
        <f t="shared" si="17"/>
        <v>1</v>
      </c>
      <c r="R44" s="119">
        <f t="shared" si="18"/>
        <v>17</v>
      </c>
      <c r="T44">
        <v>527</v>
      </c>
      <c r="U44">
        <v>4992</v>
      </c>
      <c r="V44" t="s">
        <v>233</v>
      </c>
      <c r="W44">
        <v>1876.933</v>
      </c>
      <c r="X44">
        <v>802.923</v>
      </c>
      <c r="Y44">
        <v>2.3380000000000001</v>
      </c>
      <c r="Z44">
        <v>10.429</v>
      </c>
      <c r="AA44">
        <v>119.320809</v>
      </c>
      <c r="AB44">
        <v>1.3146979999999999</v>
      </c>
      <c r="AC44">
        <v>45.529698000000003</v>
      </c>
      <c r="AD44" s="1">
        <v>379</v>
      </c>
      <c r="AE44">
        <v>1</v>
      </c>
      <c r="AF44">
        <v>17</v>
      </c>
      <c r="AG44">
        <v>60</v>
      </c>
      <c r="AH44">
        <v>15.730138999999999</v>
      </c>
      <c r="AI44">
        <v>0</v>
      </c>
      <c r="AJ44">
        <v>0</v>
      </c>
      <c r="AK44">
        <v>1</v>
      </c>
      <c r="AL44">
        <v>750</v>
      </c>
      <c r="AM44">
        <v>0.81218705901494359</v>
      </c>
      <c r="AN44" t="s">
        <v>66</v>
      </c>
      <c r="AO44">
        <v>287.77600000000001</v>
      </c>
      <c r="AP44" t="s">
        <v>451</v>
      </c>
      <c r="AQ44" t="s">
        <v>114</v>
      </c>
      <c r="AR44" t="s">
        <v>117</v>
      </c>
      <c r="AS44" t="s">
        <v>114</v>
      </c>
      <c r="AT44" t="s">
        <v>117</v>
      </c>
      <c r="AU44" t="s">
        <v>199</v>
      </c>
      <c r="AV44" t="s">
        <v>233</v>
      </c>
      <c r="AW44" t="s">
        <v>66</v>
      </c>
      <c r="AX44">
        <v>4992</v>
      </c>
      <c r="AY44" t="s">
        <v>351</v>
      </c>
      <c r="AZ44">
        <v>9</v>
      </c>
      <c r="BA44" t="s">
        <v>452</v>
      </c>
      <c r="BB44">
        <v>11</v>
      </c>
      <c r="BC44">
        <v>1</v>
      </c>
      <c r="BE44" t="s">
        <v>68</v>
      </c>
      <c r="BF44">
        <v>1</v>
      </c>
      <c r="BG44" t="s">
        <v>304</v>
      </c>
      <c r="BI44" t="s">
        <v>114</v>
      </c>
      <c r="BJ44" t="s">
        <v>233</v>
      </c>
      <c r="BK44" t="s">
        <v>66</v>
      </c>
      <c r="BL44">
        <v>0.81218705901494359</v>
      </c>
      <c r="BM44">
        <v>4992</v>
      </c>
      <c r="BN44" t="s">
        <v>117</v>
      </c>
      <c r="BO44" t="s">
        <v>199</v>
      </c>
      <c r="BP44">
        <v>11</v>
      </c>
      <c r="BQ44">
        <v>1876.933</v>
      </c>
      <c r="BR44">
        <v>1.1018178731925963E-2</v>
      </c>
      <c r="BS44">
        <v>0.38157382925554928</v>
      </c>
      <c r="BT44">
        <v>0.20192516195303722</v>
      </c>
      <c r="BU44">
        <v>10.429</v>
      </c>
      <c r="BV44">
        <v>5.3278406847767072E-2</v>
      </c>
      <c r="BW44">
        <v>0.90573291641204023</v>
      </c>
      <c r="BX44">
        <v>1</v>
      </c>
      <c r="BY44">
        <v>1</v>
      </c>
      <c r="BZ44">
        <v>17</v>
      </c>
    </row>
    <row r="45" spans="1:78" ht="16.5">
      <c r="A45" s="66" t="str">
        <f t="shared" si="1"/>
        <v>원진운수</v>
      </c>
      <c r="B45" s="67" t="str">
        <f t="shared" si="2"/>
        <v>우종욱</v>
      </c>
      <c r="C45" s="68" t="str">
        <f t="shared" si="3"/>
        <v>C</v>
      </c>
      <c r="D45" s="69">
        <f t="shared" si="4"/>
        <v>0.88980416653175887</v>
      </c>
      <c r="E45" s="70">
        <f t="shared" si="5"/>
        <v>2956</v>
      </c>
      <c r="F45" s="71" t="str">
        <f t="shared" si="6"/>
        <v>6</v>
      </c>
      <c r="G45" s="72" t="str">
        <f t="shared" si="7"/>
        <v>70바4313</v>
      </c>
      <c r="H45" s="73">
        <f t="shared" si="8"/>
        <v>11</v>
      </c>
      <c r="I45" s="74">
        <f t="shared" si="9"/>
        <v>2298.7510000000002</v>
      </c>
      <c r="J45" s="75">
        <f t="shared" si="10"/>
        <v>5.8666141968426047E-3</v>
      </c>
      <c r="K45" s="75">
        <f t="shared" si="11"/>
        <v>0.3411332465906991</v>
      </c>
      <c r="L45" s="75">
        <f t="shared" si="12"/>
        <v>0.15530172689430041</v>
      </c>
      <c r="M45" s="76">
        <f t="shared" si="13"/>
        <v>7.3860000000000001</v>
      </c>
      <c r="N45" s="77">
        <f t="shared" si="14"/>
        <v>0.17400753713647105</v>
      </c>
      <c r="O45" s="77">
        <f t="shared" si="15"/>
        <v>0.34801507427294209</v>
      </c>
      <c r="P45" s="116">
        <f t="shared" si="16"/>
        <v>0</v>
      </c>
      <c r="Q45" s="117">
        <f t="shared" si="17"/>
        <v>4</v>
      </c>
      <c r="R45" s="117">
        <f t="shared" si="18"/>
        <v>8</v>
      </c>
      <c r="T45">
        <v>527</v>
      </c>
      <c r="U45">
        <v>2956</v>
      </c>
      <c r="V45" t="s">
        <v>286</v>
      </c>
      <c r="W45">
        <v>2298.7510000000002</v>
      </c>
      <c r="X45">
        <v>905.04499999999996</v>
      </c>
      <c r="Y45">
        <v>2.54</v>
      </c>
      <c r="Z45">
        <v>7.3860000000000001</v>
      </c>
      <c r="AA45">
        <v>149.00246899999999</v>
      </c>
      <c r="AB45">
        <v>0.87414000000000003</v>
      </c>
      <c r="AC45">
        <v>50.829695999999998</v>
      </c>
      <c r="AD45" s="1">
        <v>357</v>
      </c>
      <c r="AE45">
        <v>4</v>
      </c>
      <c r="AF45">
        <v>8</v>
      </c>
      <c r="AG45">
        <v>57</v>
      </c>
      <c r="AH45">
        <v>15.427603</v>
      </c>
      <c r="AI45">
        <v>0</v>
      </c>
      <c r="AJ45">
        <v>0</v>
      </c>
      <c r="AK45">
        <v>0</v>
      </c>
      <c r="AL45">
        <v>0</v>
      </c>
      <c r="AM45">
        <v>0.88980416653175887</v>
      </c>
      <c r="AN45" t="s">
        <v>67</v>
      </c>
      <c r="AO45">
        <v>349.48200000000003</v>
      </c>
      <c r="AP45" t="s">
        <v>453</v>
      </c>
      <c r="AQ45" t="s">
        <v>114</v>
      </c>
      <c r="AR45" t="s">
        <v>117</v>
      </c>
      <c r="AS45" t="s">
        <v>114</v>
      </c>
      <c r="AT45" t="s">
        <v>117</v>
      </c>
      <c r="AU45" t="s">
        <v>198</v>
      </c>
      <c r="AV45" t="s">
        <v>286</v>
      </c>
      <c r="AW45" t="s">
        <v>67</v>
      </c>
      <c r="AX45">
        <v>2956</v>
      </c>
      <c r="AY45" t="s">
        <v>364</v>
      </c>
      <c r="AZ45">
        <v>2</v>
      </c>
      <c r="BA45" t="s">
        <v>329</v>
      </c>
      <c r="BB45">
        <v>11</v>
      </c>
      <c r="BC45">
        <v>1</v>
      </c>
      <c r="BE45" t="s">
        <v>67</v>
      </c>
      <c r="BF45">
        <v>0</v>
      </c>
      <c r="BG45" t="s">
        <v>266</v>
      </c>
      <c r="BI45" t="s">
        <v>114</v>
      </c>
      <c r="BJ45" t="s">
        <v>286</v>
      </c>
      <c r="BK45" t="s">
        <v>67</v>
      </c>
      <c r="BL45">
        <v>0.88980416653175887</v>
      </c>
      <c r="BM45">
        <v>2956</v>
      </c>
      <c r="BN45" t="s">
        <v>117</v>
      </c>
      <c r="BO45" t="s">
        <v>198</v>
      </c>
      <c r="BP45">
        <v>11</v>
      </c>
      <c r="BQ45">
        <v>2298.7510000000002</v>
      </c>
      <c r="BR45">
        <v>5.8666141968426047E-3</v>
      </c>
      <c r="BS45">
        <v>0.3411332465906991</v>
      </c>
      <c r="BT45">
        <v>0.15530172689430041</v>
      </c>
      <c r="BU45">
        <v>7.3860000000000001</v>
      </c>
      <c r="BV45">
        <v>0.17400753713647105</v>
      </c>
      <c r="BW45">
        <v>0.34801507427294209</v>
      </c>
      <c r="BX45">
        <v>0</v>
      </c>
      <c r="BY45">
        <v>4</v>
      </c>
      <c r="BZ45">
        <v>8</v>
      </c>
    </row>
    <row r="46" spans="1:78" ht="16.5">
      <c r="A46" s="49" t="str">
        <f t="shared" si="1"/>
        <v>원진운수</v>
      </c>
      <c r="B46" s="50" t="str">
        <f t="shared" si="2"/>
        <v>유성윤</v>
      </c>
      <c r="C46" s="51" t="str">
        <f t="shared" si="3"/>
        <v>D</v>
      </c>
      <c r="D46" s="52">
        <f t="shared" si="4"/>
        <v>0.82527100371649809</v>
      </c>
      <c r="E46" s="53">
        <f t="shared" si="5"/>
        <v>1924</v>
      </c>
      <c r="F46" s="54" t="str">
        <f t="shared" si="6"/>
        <v>320</v>
      </c>
      <c r="G46" s="55" t="str">
        <f t="shared" si="7"/>
        <v>73아1448</v>
      </c>
      <c r="H46" s="56">
        <f t="shared" si="8"/>
        <v>2</v>
      </c>
      <c r="I46" s="57">
        <f t="shared" si="9"/>
        <v>4962.4670000000006</v>
      </c>
      <c r="J46" s="58">
        <f t="shared" si="10"/>
        <v>8.4411601586965208E-3</v>
      </c>
      <c r="K46" s="58">
        <f t="shared" si="11"/>
        <v>0.27812684926715614</v>
      </c>
      <c r="L46" s="58">
        <f t="shared" si="12"/>
        <v>0.2539059705585951</v>
      </c>
      <c r="M46" s="59">
        <f t="shared" si="13"/>
        <v>20.603000000000002</v>
      </c>
      <c r="N46" s="60">
        <f t="shared" si="14"/>
        <v>4.0302535009300811E-2</v>
      </c>
      <c r="O46" s="60">
        <f t="shared" si="15"/>
        <v>2.0957318204836421</v>
      </c>
      <c r="P46" s="118">
        <f t="shared" si="16"/>
        <v>0</v>
      </c>
      <c r="Q46" s="119">
        <f t="shared" si="17"/>
        <v>2</v>
      </c>
      <c r="R46" s="119">
        <f t="shared" si="18"/>
        <v>104</v>
      </c>
      <c r="T46">
        <v>527</v>
      </c>
      <c r="U46">
        <v>1924</v>
      </c>
      <c r="V46" t="s">
        <v>234</v>
      </c>
      <c r="W46">
        <v>4962.4669999999996</v>
      </c>
      <c r="X46">
        <v>2004.77</v>
      </c>
      <c r="Y46">
        <v>2.4750000000000001</v>
      </c>
      <c r="Z46">
        <v>20.603000000000002</v>
      </c>
      <c r="AA46">
        <v>152.84771000000001</v>
      </c>
      <c r="AB46">
        <v>1.2902119999999999</v>
      </c>
      <c r="AC46">
        <v>42.511051999999999</v>
      </c>
      <c r="AD46" s="1">
        <v>1260</v>
      </c>
      <c r="AE46">
        <v>2</v>
      </c>
      <c r="AF46">
        <v>104</v>
      </c>
      <c r="AG46">
        <v>103</v>
      </c>
      <c r="AH46">
        <v>32.466740000000001</v>
      </c>
      <c r="AI46">
        <v>33827</v>
      </c>
      <c r="AJ46">
        <v>28285.7</v>
      </c>
      <c r="AK46">
        <v>0</v>
      </c>
      <c r="AL46">
        <v>0</v>
      </c>
      <c r="AM46">
        <v>0.82527100371649809</v>
      </c>
      <c r="AN46" t="s">
        <v>66</v>
      </c>
      <c r="AO46">
        <v>4894.3720000000003</v>
      </c>
      <c r="AP46" t="s">
        <v>454</v>
      </c>
      <c r="AQ46" t="s">
        <v>114</v>
      </c>
      <c r="AR46" t="s">
        <v>115</v>
      </c>
      <c r="AS46" t="s">
        <v>114</v>
      </c>
      <c r="AT46" t="s">
        <v>115</v>
      </c>
      <c r="AU46" t="s">
        <v>188</v>
      </c>
      <c r="AV46" t="s">
        <v>234</v>
      </c>
      <c r="AW46" t="s">
        <v>66</v>
      </c>
      <c r="AX46">
        <v>1924</v>
      </c>
      <c r="AY46" t="s">
        <v>345</v>
      </c>
      <c r="AZ46">
        <v>3</v>
      </c>
      <c r="BA46" t="s">
        <v>382</v>
      </c>
      <c r="BB46">
        <v>2</v>
      </c>
      <c r="BC46">
        <v>1</v>
      </c>
      <c r="BE46" t="s">
        <v>66</v>
      </c>
      <c r="BF46">
        <v>0</v>
      </c>
      <c r="BG46" t="s">
        <v>266</v>
      </c>
      <c r="BI46" t="s">
        <v>114</v>
      </c>
      <c r="BJ46" t="s">
        <v>234</v>
      </c>
      <c r="BK46" t="s">
        <v>66</v>
      </c>
      <c r="BL46">
        <v>0.82527100371649809</v>
      </c>
      <c r="BM46">
        <v>1924</v>
      </c>
      <c r="BN46" t="s">
        <v>115</v>
      </c>
      <c r="BO46" t="s">
        <v>188</v>
      </c>
      <c r="BP46">
        <v>2</v>
      </c>
      <c r="BQ46">
        <v>4962.4670000000006</v>
      </c>
      <c r="BR46">
        <v>8.4411601586965208E-3</v>
      </c>
      <c r="BS46">
        <v>0.27812684926715614</v>
      </c>
      <c r="BT46">
        <v>0.25390597055859515</v>
      </c>
      <c r="BU46">
        <v>20.603000000000002</v>
      </c>
      <c r="BV46">
        <v>4.0302535009300811E-2</v>
      </c>
      <c r="BW46">
        <v>2.0957318204836421</v>
      </c>
      <c r="BX46">
        <v>0</v>
      </c>
      <c r="BY46">
        <v>2</v>
      </c>
      <c r="BZ46">
        <v>104</v>
      </c>
    </row>
    <row r="47" spans="1:78" ht="16.5">
      <c r="A47" s="66" t="str">
        <f t="shared" si="1"/>
        <v>원진운수</v>
      </c>
      <c r="B47" s="67" t="str">
        <f t="shared" si="2"/>
        <v>유재옥</v>
      </c>
      <c r="C47" s="68" t="str">
        <f t="shared" si="3"/>
        <v>D</v>
      </c>
      <c r="D47" s="69">
        <f t="shared" si="4"/>
        <v>0.80672034886533583</v>
      </c>
      <c r="E47" s="70">
        <f t="shared" si="5"/>
        <v>2639</v>
      </c>
      <c r="F47" s="71" t="str">
        <f t="shared" si="6"/>
        <v>6</v>
      </c>
      <c r="G47" s="72" t="str">
        <f t="shared" si="7"/>
        <v>70바4347</v>
      </c>
      <c r="H47" s="73">
        <f t="shared" si="8"/>
        <v>2</v>
      </c>
      <c r="I47" s="74">
        <f t="shared" si="9"/>
        <v>3023.8519999999999</v>
      </c>
      <c r="J47" s="75">
        <f t="shared" si="10"/>
        <v>5.2744692691709723E-3</v>
      </c>
      <c r="K47" s="75">
        <f t="shared" si="11"/>
        <v>0.36801613289406243</v>
      </c>
      <c r="L47" s="75">
        <f t="shared" si="12"/>
        <v>0.20470578586518123</v>
      </c>
      <c r="M47" s="76">
        <f t="shared" si="13"/>
        <v>11.803000000000001</v>
      </c>
      <c r="N47" s="77">
        <f t="shared" si="14"/>
        <v>6.6140803187457589E-2</v>
      </c>
      <c r="O47" s="77">
        <f t="shared" si="15"/>
        <v>3.4393217657477946</v>
      </c>
      <c r="P47" s="116">
        <f t="shared" si="16"/>
        <v>0</v>
      </c>
      <c r="Q47" s="117">
        <f t="shared" si="17"/>
        <v>2</v>
      </c>
      <c r="R47" s="117">
        <f t="shared" si="18"/>
        <v>104</v>
      </c>
      <c r="T47">
        <v>527</v>
      </c>
      <c r="U47">
        <v>2639</v>
      </c>
      <c r="V47" t="s">
        <v>235</v>
      </c>
      <c r="W47">
        <v>3023.8519999999999</v>
      </c>
      <c r="X47">
        <v>1323.7460000000001</v>
      </c>
      <c r="Y47">
        <v>2.2839999999999998</v>
      </c>
      <c r="Z47">
        <v>11.803000000000001</v>
      </c>
      <c r="AA47">
        <v>182.68662699999999</v>
      </c>
      <c r="AB47">
        <v>0.96357499999999996</v>
      </c>
      <c r="AC47">
        <v>67.231626000000006</v>
      </c>
      <c r="AD47" s="1">
        <v>619</v>
      </c>
      <c r="AE47">
        <v>2</v>
      </c>
      <c r="AF47">
        <v>104</v>
      </c>
      <c r="AG47">
        <v>100</v>
      </c>
      <c r="AH47">
        <v>16.552125</v>
      </c>
      <c r="AI47">
        <v>2390.8000000000002</v>
      </c>
      <c r="AJ47">
        <v>1310.9</v>
      </c>
      <c r="AK47">
        <v>0</v>
      </c>
      <c r="AL47">
        <v>0</v>
      </c>
      <c r="AM47">
        <v>0.80672034886533583</v>
      </c>
      <c r="AN47" t="s">
        <v>66</v>
      </c>
      <c r="AO47">
        <v>2494.9850000000001</v>
      </c>
      <c r="AP47" t="s">
        <v>455</v>
      </c>
      <c r="AQ47" t="s">
        <v>114</v>
      </c>
      <c r="AR47" t="s">
        <v>117</v>
      </c>
      <c r="AS47" t="s">
        <v>114</v>
      </c>
      <c r="AT47" t="s">
        <v>117</v>
      </c>
      <c r="AU47" t="s">
        <v>199</v>
      </c>
      <c r="AV47" t="s">
        <v>235</v>
      </c>
      <c r="AW47" t="s">
        <v>66</v>
      </c>
      <c r="AX47">
        <v>2639</v>
      </c>
      <c r="AY47" t="s">
        <v>351</v>
      </c>
      <c r="AZ47">
        <v>12</v>
      </c>
      <c r="BA47" t="s">
        <v>456</v>
      </c>
      <c r="BB47">
        <v>2</v>
      </c>
      <c r="BC47">
        <v>1</v>
      </c>
      <c r="BE47" t="s">
        <v>68</v>
      </c>
      <c r="BF47">
        <v>1</v>
      </c>
      <c r="BG47" t="s">
        <v>304</v>
      </c>
      <c r="BI47" t="s">
        <v>114</v>
      </c>
      <c r="BJ47" t="s">
        <v>235</v>
      </c>
      <c r="BK47" t="s">
        <v>66</v>
      </c>
      <c r="BL47">
        <v>0.80672034886533583</v>
      </c>
      <c r="BM47">
        <v>2639</v>
      </c>
      <c r="BN47" t="s">
        <v>117</v>
      </c>
      <c r="BO47" t="s">
        <v>199</v>
      </c>
      <c r="BP47">
        <v>2</v>
      </c>
      <c r="BQ47">
        <v>3023.8519999999999</v>
      </c>
      <c r="BR47">
        <v>5.2744692691709723E-3</v>
      </c>
      <c r="BS47">
        <v>0.36801613289406243</v>
      </c>
      <c r="BT47">
        <v>0.20470578586518123</v>
      </c>
      <c r="BU47">
        <v>11.803000000000001</v>
      </c>
      <c r="BV47">
        <v>6.6140803187457589E-2</v>
      </c>
      <c r="BW47">
        <v>3.4393217657477946</v>
      </c>
      <c r="BX47">
        <v>0</v>
      </c>
      <c r="BY47">
        <v>2</v>
      </c>
      <c r="BZ47">
        <v>104</v>
      </c>
    </row>
    <row r="48" spans="1:78" ht="16.5">
      <c r="A48" s="49" t="str">
        <f t="shared" si="1"/>
        <v>원진운수</v>
      </c>
      <c r="B48" s="50" t="str">
        <f t="shared" si="2"/>
        <v>이경철</v>
      </c>
      <c r="C48" s="51" t="str">
        <f t="shared" si="3"/>
        <v>C</v>
      </c>
      <c r="D48" s="52">
        <f t="shared" si="4"/>
        <v>0.86464285714285716</v>
      </c>
      <c r="E48" s="53">
        <f t="shared" si="5"/>
        <v>6875</v>
      </c>
      <c r="F48" s="54" t="str">
        <f t="shared" si="6"/>
        <v>6</v>
      </c>
      <c r="G48" s="55" t="str">
        <f t="shared" si="7"/>
        <v>70바4347</v>
      </c>
      <c r="H48" s="56">
        <f t="shared" si="8"/>
        <v>1</v>
      </c>
      <c r="I48" s="57">
        <f t="shared" si="9"/>
        <v>2547.8809999999999</v>
      </c>
      <c r="J48" s="58">
        <f t="shared" si="10"/>
        <v>8.0989107750920088E-3</v>
      </c>
      <c r="K48" s="58">
        <f t="shared" si="11"/>
        <v>0.3489654692838578</v>
      </c>
      <c r="L48" s="58">
        <f t="shared" si="12"/>
        <v>0.1546383053211669</v>
      </c>
      <c r="M48" s="59">
        <f t="shared" si="13"/>
        <v>9.2330000000000005</v>
      </c>
      <c r="N48" s="60">
        <f t="shared" si="14"/>
        <v>3.9248300842935763E-2</v>
      </c>
      <c r="O48" s="60">
        <f t="shared" si="15"/>
        <v>1.3344422286598159</v>
      </c>
      <c r="P48" s="118">
        <f t="shared" si="16"/>
        <v>0</v>
      </c>
      <c r="Q48" s="119">
        <f t="shared" si="17"/>
        <v>1</v>
      </c>
      <c r="R48" s="119">
        <f t="shared" si="18"/>
        <v>34</v>
      </c>
      <c r="T48">
        <v>527</v>
      </c>
      <c r="U48">
        <v>6875</v>
      </c>
      <c r="V48" t="s">
        <v>236</v>
      </c>
      <c r="W48">
        <v>2547.8809999999999</v>
      </c>
      <c r="X48">
        <v>1052.393</v>
      </c>
      <c r="Y48">
        <v>2.4209999999999998</v>
      </c>
      <c r="Z48">
        <v>9.2330000000000005</v>
      </c>
      <c r="AA48">
        <v>166.41163700000001</v>
      </c>
      <c r="AB48">
        <v>1.347753</v>
      </c>
      <c r="AC48">
        <v>58.071914999999997</v>
      </c>
      <c r="AD48" s="1">
        <v>394</v>
      </c>
      <c r="AE48">
        <v>1</v>
      </c>
      <c r="AF48">
        <v>34</v>
      </c>
      <c r="AG48">
        <v>58</v>
      </c>
      <c r="AH48">
        <v>15.310714000000001</v>
      </c>
      <c r="AI48">
        <v>0</v>
      </c>
      <c r="AJ48">
        <v>0</v>
      </c>
      <c r="AK48">
        <v>0</v>
      </c>
      <c r="AL48">
        <v>0</v>
      </c>
      <c r="AM48">
        <v>0.86464285714285716</v>
      </c>
      <c r="AN48" t="s">
        <v>67</v>
      </c>
      <c r="AO48">
        <v>2547.8809999999999</v>
      </c>
      <c r="AP48" t="s">
        <v>457</v>
      </c>
      <c r="AQ48" t="s">
        <v>114</v>
      </c>
      <c r="AR48" t="s">
        <v>117</v>
      </c>
      <c r="AS48" t="s">
        <v>114</v>
      </c>
      <c r="AT48" t="s">
        <v>117</v>
      </c>
      <c r="AU48" t="s">
        <v>199</v>
      </c>
      <c r="AV48" t="s">
        <v>236</v>
      </c>
      <c r="AW48" t="s">
        <v>67</v>
      </c>
      <c r="AX48">
        <v>6875</v>
      </c>
      <c r="AY48" t="s">
        <v>364</v>
      </c>
      <c r="AZ48">
        <v>7</v>
      </c>
      <c r="BA48" t="s">
        <v>373</v>
      </c>
      <c r="BB48">
        <v>1</v>
      </c>
      <c r="BC48">
        <v>1</v>
      </c>
      <c r="BE48" t="s">
        <v>66</v>
      </c>
      <c r="BF48">
        <v>1</v>
      </c>
      <c r="BG48" t="s">
        <v>304</v>
      </c>
      <c r="BI48" t="s">
        <v>114</v>
      </c>
      <c r="BJ48" t="s">
        <v>236</v>
      </c>
      <c r="BK48" t="s">
        <v>67</v>
      </c>
      <c r="BL48">
        <v>0.86464285714285716</v>
      </c>
      <c r="BM48">
        <v>6875</v>
      </c>
      <c r="BN48" t="s">
        <v>117</v>
      </c>
      <c r="BO48" t="s">
        <v>199</v>
      </c>
      <c r="BP48">
        <v>1</v>
      </c>
      <c r="BQ48">
        <v>2547.8809999999999</v>
      </c>
      <c r="BR48">
        <v>8.0989107750920088E-3</v>
      </c>
      <c r="BS48">
        <v>0.3489654692838578</v>
      </c>
      <c r="BT48">
        <v>0.1546383053211669</v>
      </c>
      <c r="BU48">
        <v>9.2330000000000005</v>
      </c>
      <c r="BV48">
        <v>3.9248300842935763E-2</v>
      </c>
      <c r="BW48">
        <v>1.3344422286598159</v>
      </c>
      <c r="BX48">
        <v>0</v>
      </c>
      <c r="BY48">
        <v>1</v>
      </c>
      <c r="BZ48">
        <v>34</v>
      </c>
    </row>
    <row r="49" spans="1:78" ht="16.5">
      <c r="A49" s="66" t="str">
        <f t="shared" si="1"/>
        <v>원진운수</v>
      </c>
      <c r="B49" s="67" t="str">
        <f t="shared" si="2"/>
        <v>이동소</v>
      </c>
      <c r="C49" s="68" t="str">
        <f t="shared" si="3"/>
        <v>D</v>
      </c>
      <c r="D49" s="69">
        <f t="shared" si="4"/>
        <v>0.82477353058323699</v>
      </c>
      <c r="E49" s="70">
        <f t="shared" si="5"/>
        <v>1245</v>
      </c>
      <c r="F49" s="71" t="str">
        <f t="shared" si="6"/>
        <v>22</v>
      </c>
      <c r="G49" s="72" t="str">
        <f t="shared" si="7"/>
        <v>70바3606</v>
      </c>
      <c r="H49" s="73">
        <f t="shared" si="8"/>
        <v>2</v>
      </c>
      <c r="I49" s="74">
        <f t="shared" si="9"/>
        <v>2550.7889999999998</v>
      </c>
      <c r="J49" s="75">
        <f t="shared" si="10"/>
        <v>5.634681174714282E-3</v>
      </c>
      <c r="K49" s="75">
        <f t="shared" si="11"/>
        <v>0.35849614826412141</v>
      </c>
      <c r="L49" s="75">
        <f t="shared" si="12"/>
        <v>9.1344286022873714E-2</v>
      </c>
      <c r="M49" s="76">
        <f t="shared" si="13"/>
        <v>9.2240000000000002</v>
      </c>
      <c r="N49" s="77">
        <f t="shared" si="14"/>
        <v>0.39203556232993009</v>
      </c>
      <c r="O49" s="77">
        <f t="shared" si="15"/>
        <v>2.7442489363095106</v>
      </c>
      <c r="P49" s="116">
        <f t="shared" si="16"/>
        <v>2</v>
      </c>
      <c r="Q49" s="117">
        <f t="shared" si="17"/>
        <v>10</v>
      </c>
      <c r="R49" s="117">
        <f t="shared" si="18"/>
        <v>70</v>
      </c>
      <c r="T49">
        <v>527</v>
      </c>
      <c r="U49">
        <v>1245</v>
      </c>
      <c r="V49" t="s">
        <v>237</v>
      </c>
      <c r="W49">
        <v>2550.7890000000002</v>
      </c>
      <c r="X49">
        <v>1174.587</v>
      </c>
      <c r="Y49">
        <v>2.1720000000000002</v>
      </c>
      <c r="Z49">
        <v>9.2240000000000002</v>
      </c>
      <c r="AA49">
        <v>172.880234</v>
      </c>
      <c r="AB49">
        <v>0.97412500000000002</v>
      </c>
      <c r="AC49">
        <v>61.976897999999998</v>
      </c>
      <c r="AD49" s="1">
        <v>233</v>
      </c>
      <c r="AE49">
        <v>10</v>
      </c>
      <c r="AF49">
        <v>70</v>
      </c>
      <c r="AG49">
        <v>60</v>
      </c>
      <c r="AH49">
        <v>14.754659</v>
      </c>
      <c r="AI49">
        <v>0</v>
      </c>
      <c r="AJ49">
        <v>0</v>
      </c>
      <c r="AK49">
        <v>2</v>
      </c>
      <c r="AL49">
        <v>303</v>
      </c>
      <c r="AM49">
        <v>0.82477353058323699</v>
      </c>
      <c r="AN49" t="s">
        <v>66</v>
      </c>
      <c r="AO49">
        <v>2383.1239999999998</v>
      </c>
      <c r="AP49" t="s">
        <v>458</v>
      </c>
      <c r="AQ49" t="s">
        <v>114</v>
      </c>
      <c r="AR49" t="s">
        <v>116</v>
      </c>
      <c r="AS49" t="s">
        <v>114</v>
      </c>
      <c r="AT49" t="s">
        <v>116</v>
      </c>
      <c r="AU49" t="s">
        <v>167</v>
      </c>
      <c r="AV49" t="s">
        <v>237</v>
      </c>
      <c r="AW49" t="s">
        <v>66</v>
      </c>
      <c r="AX49">
        <v>1245</v>
      </c>
      <c r="AY49" t="s">
        <v>344</v>
      </c>
      <c r="AZ49">
        <v>10</v>
      </c>
      <c r="BA49" t="s">
        <v>346</v>
      </c>
      <c r="BB49">
        <v>2</v>
      </c>
      <c r="BC49">
        <v>1</v>
      </c>
      <c r="BE49" t="s">
        <v>66</v>
      </c>
      <c r="BF49">
        <v>0</v>
      </c>
      <c r="BG49" t="s">
        <v>266</v>
      </c>
      <c r="BI49" t="s">
        <v>114</v>
      </c>
      <c r="BJ49" t="s">
        <v>237</v>
      </c>
      <c r="BK49" t="s">
        <v>66</v>
      </c>
      <c r="BL49">
        <v>0.82477353058323699</v>
      </c>
      <c r="BM49">
        <v>1245</v>
      </c>
      <c r="BN49" t="s">
        <v>116</v>
      </c>
      <c r="BO49" t="s">
        <v>167</v>
      </c>
      <c r="BP49">
        <v>2</v>
      </c>
      <c r="BQ49">
        <v>2550.7889999999998</v>
      </c>
      <c r="BR49">
        <v>5.634681174714282E-3</v>
      </c>
      <c r="BS49">
        <v>0.35849614826412141</v>
      </c>
      <c r="BT49">
        <v>9.13442860228737E-2</v>
      </c>
      <c r="BU49">
        <v>9.2240000000000002</v>
      </c>
      <c r="BV49">
        <v>0.39203556232993009</v>
      </c>
      <c r="BW49">
        <v>2.7442489363095106</v>
      </c>
      <c r="BX49">
        <v>2</v>
      </c>
      <c r="BY49">
        <v>10</v>
      </c>
      <c r="BZ49">
        <v>70</v>
      </c>
    </row>
    <row r="50" spans="1:78" ht="16.5">
      <c r="A50" s="49" t="str">
        <f t="shared" si="1"/>
        <v>원진운수</v>
      </c>
      <c r="B50" s="50" t="str">
        <f t="shared" si="2"/>
        <v>이석우</v>
      </c>
      <c r="C50" s="51" t="str">
        <f t="shared" si="3"/>
        <v>D</v>
      </c>
      <c r="D50" s="52">
        <f t="shared" si="4"/>
        <v>0.84880486277065836</v>
      </c>
      <c r="E50" s="53">
        <f t="shared" si="5"/>
        <v>2049</v>
      </c>
      <c r="F50" s="54" t="str">
        <f t="shared" si="6"/>
        <v>6</v>
      </c>
      <c r="G50" s="55" t="str">
        <f t="shared" si="7"/>
        <v>70바4312</v>
      </c>
      <c r="H50" s="56">
        <f t="shared" si="8"/>
        <v>9</v>
      </c>
      <c r="I50" s="57">
        <f t="shared" si="9"/>
        <v>2607.328</v>
      </c>
      <c r="J50" s="58">
        <f t="shared" si="10"/>
        <v>5.9250250845848387E-3</v>
      </c>
      <c r="K50" s="58">
        <f t="shared" si="11"/>
        <v>0.34885581515427561</v>
      </c>
      <c r="L50" s="58">
        <f t="shared" si="12"/>
        <v>0.24392788325826287</v>
      </c>
      <c r="M50" s="59">
        <f t="shared" si="13"/>
        <v>9.2140000000000004</v>
      </c>
      <c r="N50" s="60">
        <f t="shared" si="14"/>
        <v>3.8353440763877811E-2</v>
      </c>
      <c r="O50" s="60">
        <f t="shared" si="15"/>
        <v>0.46024128916653373</v>
      </c>
      <c r="P50" s="118">
        <f t="shared" si="16"/>
        <v>0</v>
      </c>
      <c r="Q50" s="119">
        <f t="shared" si="17"/>
        <v>1</v>
      </c>
      <c r="R50" s="119">
        <f t="shared" si="18"/>
        <v>12</v>
      </c>
      <c r="T50">
        <v>527</v>
      </c>
      <c r="U50">
        <v>2049</v>
      </c>
      <c r="V50" t="s">
        <v>296</v>
      </c>
      <c r="W50">
        <v>2607.328</v>
      </c>
      <c r="X50">
        <v>1072.3589999999999</v>
      </c>
      <c r="Y50">
        <v>2.431</v>
      </c>
      <c r="Z50">
        <v>9.2140000000000004</v>
      </c>
      <c r="AA50">
        <v>161.87830199999999</v>
      </c>
      <c r="AB50">
        <v>0.95913300000000001</v>
      </c>
      <c r="AC50">
        <v>56.472186999999998</v>
      </c>
      <c r="AD50" s="1">
        <v>636</v>
      </c>
      <c r="AE50">
        <v>1</v>
      </c>
      <c r="AF50">
        <v>12</v>
      </c>
      <c r="AG50">
        <v>58</v>
      </c>
      <c r="AH50">
        <v>16.106717</v>
      </c>
      <c r="AI50">
        <v>0</v>
      </c>
      <c r="AJ50">
        <v>0</v>
      </c>
      <c r="AK50">
        <v>0</v>
      </c>
      <c r="AL50">
        <v>0</v>
      </c>
      <c r="AM50">
        <v>0.84880486277065836</v>
      </c>
      <c r="AN50" t="s">
        <v>66</v>
      </c>
      <c r="AO50">
        <v>541.59500000000003</v>
      </c>
      <c r="AP50" t="s">
        <v>459</v>
      </c>
      <c r="AQ50" t="s">
        <v>114</v>
      </c>
      <c r="AR50" t="s">
        <v>117</v>
      </c>
      <c r="AS50" t="s">
        <v>114</v>
      </c>
      <c r="AT50" t="s">
        <v>117</v>
      </c>
      <c r="AU50" t="s">
        <v>197</v>
      </c>
      <c r="AV50" t="s">
        <v>296</v>
      </c>
      <c r="AW50" t="s">
        <v>66</v>
      </c>
      <c r="AX50">
        <v>2049</v>
      </c>
      <c r="AY50" t="s">
        <v>351</v>
      </c>
      <c r="AZ50">
        <v>1</v>
      </c>
      <c r="BA50" t="s">
        <v>306</v>
      </c>
      <c r="BB50">
        <v>9</v>
      </c>
      <c r="BC50">
        <v>1</v>
      </c>
      <c r="BE50" t="s">
        <v>68</v>
      </c>
      <c r="BF50">
        <v>1</v>
      </c>
      <c r="BG50" t="s">
        <v>304</v>
      </c>
      <c r="BI50" t="s">
        <v>114</v>
      </c>
      <c r="BJ50" t="s">
        <v>296</v>
      </c>
      <c r="BK50" t="s">
        <v>66</v>
      </c>
      <c r="BL50">
        <v>0.84880486277065836</v>
      </c>
      <c r="BM50">
        <v>2049</v>
      </c>
      <c r="BN50" t="s">
        <v>117</v>
      </c>
      <c r="BO50" t="s">
        <v>197</v>
      </c>
      <c r="BP50">
        <v>9</v>
      </c>
      <c r="BQ50">
        <v>2607.328</v>
      </c>
      <c r="BR50">
        <v>5.9250250845848387E-3</v>
      </c>
      <c r="BS50">
        <v>0.34885581515427561</v>
      </c>
      <c r="BT50">
        <v>0.24392788325826287</v>
      </c>
      <c r="BU50">
        <v>9.2140000000000004</v>
      </c>
      <c r="BV50">
        <v>3.8353440763877811E-2</v>
      </c>
      <c r="BW50">
        <v>0.46024128916653373</v>
      </c>
      <c r="BX50">
        <v>0</v>
      </c>
      <c r="BY50">
        <v>1</v>
      </c>
      <c r="BZ50">
        <v>12</v>
      </c>
    </row>
    <row r="51" spans="1:78" ht="16.5">
      <c r="A51" s="66" t="str">
        <f t="shared" si="1"/>
        <v>원진운수</v>
      </c>
      <c r="B51" s="67" t="str">
        <f t="shared" si="2"/>
        <v>이성진</v>
      </c>
      <c r="C51" s="68" t="str">
        <f t="shared" si="3"/>
        <v>C</v>
      </c>
      <c r="D51" s="69">
        <f t="shared" si="4"/>
        <v>0.89142857142857146</v>
      </c>
      <c r="E51" s="70">
        <f t="shared" si="5"/>
        <v>7391</v>
      </c>
      <c r="F51" s="71" t="str">
        <f t="shared" si="6"/>
        <v>6</v>
      </c>
      <c r="G51" s="72" t="str">
        <f t="shared" si="7"/>
        <v>70바4310</v>
      </c>
      <c r="H51" s="73">
        <f t="shared" si="8"/>
        <v>1</v>
      </c>
      <c r="I51" s="74">
        <f t="shared" si="9"/>
        <v>2593.7069999999999</v>
      </c>
      <c r="J51" s="75">
        <f t="shared" si="10"/>
        <v>5.3820808323103396E-3</v>
      </c>
      <c r="K51" s="75">
        <f t="shared" si="11"/>
        <v>0.36157281344317665</v>
      </c>
      <c r="L51" s="75">
        <f t="shared" si="12"/>
        <v>0.15460497272822257</v>
      </c>
      <c r="M51" s="76">
        <f t="shared" si="13"/>
        <v>10.689</v>
      </c>
      <c r="N51" s="77">
        <f t="shared" si="14"/>
        <v>0.11566456812585231</v>
      </c>
      <c r="O51" s="77">
        <f t="shared" si="15"/>
        <v>3.0458336273141109</v>
      </c>
      <c r="P51" s="116">
        <f t="shared" si="16"/>
        <v>0</v>
      </c>
      <c r="Q51" s="117">
        <f t="shared" si="17"/>
        <v>3</v>
      </c>
      <c r="R51" s="117">
        <f t="shared" si="18"/>
        <v>79</v>
      </c>
      <c r="T51">
        <v>527</v>
      </c>
      <c r="U51">
        <v>7391</v>
      </c>
      <c r="V51" t="s">
        <v>287</v>
      </c>
      <c r="W51">
        <v>2593.7069999999999</v>
      </c>
      <c r="X51">
        <v>1039.2280000000001</v>
      </c>
      <c r="Y51">
        <v>2.496</v>
      </c>
      <c r="Z51">
        <v>10.689</v>
      </c>
      <c r="AA51">
        <v>158.69772800000001</v>
      </c>
      <c r="AB51">
        <v>0.85412399999999999</v>
      </c>
      <c r="AC51">
        <v>57.380783999999998</v>
      </c>
      <c r="AD51" s="1">
        <v>401</v>
      </c>
      <c r="AE51">
        <v>3</v>
      </c>
      <c r="AF51">
        <v>79</v>
      </c>
      <c r="AG51">
        <v>61</v>
      </c>
      <c r="AH51">
        <v>16.343692999999998</v>
      </c>
      <c r="AI51">
        <v>0</v>
      </c>
      <c r="AJ51">
        <v>0</v>
      </c>
      <c r="AK51">
        <v>0</v>
      </c>
      <c r="AL51">
        <v>0</v>
      </c>
      <c r="AM51">
        <v>0.89142857142857146</v>
      </c>
      <c r="AN51" t="s">
        <v>67</v>
      </c>
      <c r="AO51">
        <v>2593.7069999999999</v>
      </c>
      <c r="AP51" t="s">
        <v>460</v>
      </c>
      <c r="AQ51" t="s">
        <v>114</v>
      </c>
      <c r="AR51" t="s">
        <v>117</v>
      </c>
      <c r="AS51" t="s">
        <v>114</v>
      </c>
      <c r="AT51" t="s">
        <v>117</v>
      </c>
      <c r="AU51" t="s">
        <v>196</v>
      </c>
      <c r="AV51" t="s">
        <v>287</v>
      </c>
      <c r="AW51" t="s">
        <v>67</v>
      </c>
      <c r="AX51">
        <v>7391</v>
      </c>
      <c r="AY51" t="s">
        <v>364</v>
      </c>
      <c r="AZ51">
        <v>1</v>
      </c>
      <c r="BA51" t="s">
        <v>318</v>
      </c>
      <c r="BB51">
        <v>1</v>
      </c>
      <c r="BC51">
        <v>1</v>
      </c>
      <c r="BE51" t="s">
        <v>67</v>
      </c>
      <c r="BF51">
        <v>0</v>
      </c>
      <c r="BG51" t="s">
        <v>266</v>
      </c>
      <c r="BI51" t="s">
        <v>114</v>
      </c>
      <c r="BJ51" t="s">
        <v>287</v>
      </c>
      <c r="BK51" t="s">
        <v>67</v>
      </c>
      <c r="BL51">
        <v>0.89142857142857146</v>
      </c>
      <c r="BM51">
        <v>7391</v>
      </c>
      <c r="BN51" t="s">
        <v>117</v>
      </c>
      <c r="BO51" t="s">
        <v>196</v>
      </c>
      <c r="BP51">
        <v>1</v>
      </c>
      <c r="BQ51">
        <v>2593.7069999999999</v>
      </c>
      <c r="BR51">
        <v>5.3820808323103396E-3</v>
      </c>
      <c r="BS51">
        <v>0.36157281344317665</v>
      </c>
      <c r="BT51">
        <v>0.15460497272822257</v>
      </c>
      <c r="BU51">
        <v>10.689</v>
      </c>
      <c r="BV51">
        <v>0.11566456812585231</v>
      </c>
      <c r="BW51">
        <v>3.0458336273141109</v>
      </c>
      <c r="BX51">
        <v>0</v>
      </c>
      <c r="BY51">
        <v>3</v>
      </c>
      <c r="BZ51">
        <v>79</v>
      </c>
    </row>
    <row r="52" spans="1:78" ht="16.5">
      <c r="A52" s="49" t="str">
        <f t="shared" si="1"/>
        <v>원진운수</v>
      </c>
      <c r="B52" s="50" t="str">
        <f t="shared" si="2"/>
        <v>이수웅</v>
      </c>
      <c r="C52" s="51" t="str">
        <f t="shared" si="3"/>
        <v>D</v>
      </c>
      <c r="D52" s="52">
        <f t="shared" si="4"/>
        <v>0.84178810511458124</v>
      </c>
      <c r="E52" s="53">
        <f t="shared" si="5"/>
        <v>1688</v>
      </c>
      <c r="F52" s="54" t="str">
        <f t="shared" si="6"/>
        <v>22</v>
      </c>
      <c r="G52" s="55" t="str">
        <f t="shared" si="7"/>
        <v>70바4311</v>
      </c>
      <c r="H52" s="56">
        <f t="shared" si="8"/>
        <v>3</v>
      </c>
      <c r="I52" s="57">
        <f t="shared" si="9"/>
        <v>2172.8449999999998</v>
      </c>
      <c r="J52" s="58">
        <f t="shared" si="10"/>
        <v>3.0458582547970812E-3</v>
      </c>
      <c r="K52" s="58">
        <f t="shared" si="11"/>
        <v>0.35040329555375466</v>
      </c>
      <c r="L52" s="58">
        <f t="shared" si="12"/>
        <v>0.16476094705328728</v>
      </c>
      <c r="M52" s="59">
        <f t="shared" si="13"/>
        <v>8.8350000000000009</v>
      </c>
      <c r="N52" s="60">
        <f t="shared" si="14"/>
        <v>4.6022610908739471E-2</v>
      </c>
      <c r="O52" s="60">
        <f t="shared" si="15"/>
        <v>0.55227133090487357</v>
      </c>
      <c r="P52" s="118">
        <f t="shared" si="16"/>
        <v>0</v>
      </c>
      <c r="Q52" s="119">
        <f t="shared" si="17"/>
        <v>1</v>
      </c>
      <c r="R52" s="119">
        <f t="shared" si="18"/>
        <v>12</v>
      </c>
      <c r="T52">
        <v>527</v>
      </c>
      <c r="U52">
        <v>1688</v>
      </c>
      <c r="V52" t="s">
        <v>238</v>
      </c>
      <c r="W52">
        <v>2172.8449999999998</v>
      </c>
      <c r="X52">
        <v>1017.025</v>
      </c>
      <c r="Y52">
        <v>2.1360000000000001</v>
      </c>
      <c r="Z52">
        <v>8.8350000000000009</v>
      </c>
      <c r="AA52">
        <v>145.814402</v>
      </c>
      <c r="AB52">
        <v>0.44413000000000002</v>
      </c>
      <c r="AC52">
        <v>51.093846999999997</v>
      </c>
      <c r="AD52" s="1">
        <v>358</v>
      </c>
      <c r="AE52">
        <v>1</v>
      </c>
      <c r="AF52">
        <v>12</v>
      </c>
      <c r="AG52">
        <v>59</v>
      </c>
      <c r="AH52">
        <v>14.901443</v>
      </c>
      <c r="AI52">
        <v>0</v>
      </c>
      <c r="AJ52">
        <v>0</v>
      </c>
      <c r="AK52">
        <v>0</v>
      </c>
      <c r="AL52">
        <v>0</v>
      </c>
      <c r="AM52">
        <v>0.84178810511458124</v>
      </c>
      <c r="AN52" t="s">
        <v>66</v>
      </c>
      <c r="AO52">
        <v>1915.296</v>
      </c>
      <c r="AP52" t="s">
        <v>461</v>
      </c>
      <c r="AQ52" t="s">
        <v>114</v>
      </c>
      <c r="AR52" t="s">
        <v>116</v>
      </c>
      <c r="AS52" t="s">
        <v>114</v>
      </c>
      <c r="AT52" t="s">
        <v>116</v>
      </c>
      <c r="AU52" t="s">
        <v>171</v>
      </c>
      <c r="AV52" t="s">
        <v>238</v>
      </c>
      <c r="AW52" t="s">
        <v>66</v>
      </c>
      <c r="AX52">
        <v>1688</v>
      </c>
      <c r="AY52" t="s">
        <v>344</v>
      </c>
      <c r="AZ52">
        <v>1</v>
      </c>
      <c r="BA52" t="s">
        <v>178</v>
      </c>
      <c r="BB52">
        <v>3</v>
      </c>
      <c r="BC52">
        <v>1</v>
      </c>
      <c r="BE52" t="s">
        <v>66</v>
      </c>
      <c r="BF52">
        <v>0</v>
      </c>
      <c r="BG52" t="s">
        <v>266</v>
      </c>
      <c r="BI52" t="s">
        <v>114</v>
      </c>
      <c r="BJ52" t="s">
        <v>238</v>
      </c>
      <c r="BK52" t="s">
        <v>66</v>
      </c>
      <c r="BL52">
        <v>0.84178810511458124</v>
      </c>
      <c r="BM52">
        <v>1688</v>
      </c>
      <c r="BN52" t="s">
        <v>116</v>
      </c>
      <c r="BO52" t="s">
        <v>171</v>
      </c>
      <c r="BP52">
        <v>3</v>
      </c>
      <c r="BQ52">
        <v>2172.8449999999998</v>
      </c>
      <c r="BR52">
        <v>3.0458582547970812E-3</v>
      </c>
      <c r="BS52">
        <v>0.35040329555375466</v>
      </c>
      <c r="BT52">
        <v>0.16476094705328728</v>
      </c>
      <c r="BU52">
        <v>8.8350000000000009</v>
      </c>
      <c r="BV52">
        <v>4.6022610908739471E-2</v>
      </c>
      <c r="BW52">
        <v>0.55227133090487357</v>
      </c>
      <c r="BX52">
        <v>0</v>
      </c>
      <c r="BY52">
        <v>1</v>
      </c>
      <c r="BZ52">
        <v>12</v>
      </c>
    </row>
    <row r="53" spans="1:78" ht="16.5">
      <c r="A53" s="66" t="str">
        <f t="shared" si="1"/>
        <v>원진운수</v>
      </c>
      <c r="B53" s="67" t="str">
        <f t="shared" si="2"/>
        <v>이승주</v>
      </c>
      <c r="C53" s="68" t="str">
        <f t="shared" si="3"/>
        <v>B</v>
      </c>
      <c r="D53" s="69">
        <f t="shared" si="4"/>
        <v>0.90091267932051344</v>
      </c>
      <c r="E53" s="70">
        <f t="shared" si="5"/>
        <v>1984</v>
      </c>
      <c r="F53" s="71" t="str">
        <f t="shared" si="6"/>
        <v>6</v>
      </c>
      <c r="G53" s="72" t="str">
        <f t="shared" si="7"/>
        <v>70바3616</v>
      </c>
      <c r="H53" s="73">
        <f t="shared" si="8"/>
        <v>11</v>
      </c>
      <c r="I53" s="74">
        <f t="shared" si="9"/>
        <v>2842.5160000000001</v>
      </c>
      <c r="J53" s="75">
        <f t="shared" si="10"/>
        <v>3.9001636129287068E-3</v>
      </c>
      <c r="K53" s="75">
        <f t="shared" si="11"/>
        <v>0.35480250506327826</v>
      </c>
      <c r="L53" s="75">
        <f t="shared" si="12"/>
        <v>0.1607730616116145</v>
      </c>
      <c r="M53" s="76">
        <f t="shared" si="13"/>
        <v>7.5039999999999996</v>
      </c>
      <c r="N53" s="77">
        <f t="shared" si="14"/>
        <v>3.518010100910602E-2</v>
      </c>
      <c r="O53" s="77">
        <f t="shared" si="15"/>
        <v>0.6684219191730143</v>
      </c>
      <c r="P53" s="116">
        <f t="shared" si="16"/>
        <v>0</v>
      </c>
      <c r="Q53" s="117">
        <f t="shared" si="17"/>
        <v>1</v>
      </c>
      <c r="R53" s="117">
        <f t="shared" si="18"/>
        <v>19</v>
      </c>
      <c r="T53">
        <v>527</v>
      </c>
      <c r="U53">
        <v>1984</v>
      </c>
      <c r="V53" t="s">
        <v>297</v>
      </c>
      <c r="W53">
        <v>2842.5160000000001</v>
      </c>
      <c r="X53">
        <v>1092.346</v>
      </c>
      <c r="Y53">
        <v>2.6019999999999999</v>
      </c>
      <c r="Z53">
        <v>7.5039999999999996</v>
      </c>
      <c r="AA53">
        <v>186.735243</v>
      </c>
      <c r="AB53">
        <v>0.728298</v>
      </c>
      <c r="AC53">
        <v>66.254131999999998</v>
      </c>
      <c r="AD53" s="1">
        <v>457</v>
      </c>
      <c r="AE53">
        <v>1</v>
      </c>
      <c r="AF53">
        <v>19</v>
      </c>
      <c r="AG53">
        <v>58</v>
      </c>
      <c r="AH53">
        <v>15.222172</v>
      </c>
      <c r="AI53">
        <v>0</v>
      </c>
      <c r="AJ53">
        <v>0</v>
      </c>
      <c r="AK53">
        <v>0</v>
      </c>
      <c r="AL53">
        <v>0</v>
      </c>
      <c r="AM53">
        <v>0.90091267932051344</v>
      </c>
      <c r="AN53" t="s">
        <v>303</v>
      </c>
      <c r="AO53">
        <v>686.03099999999995</v>
      </c>
      <c r="AP53" t="s">
        <v>462</v>
      </c>
      <c r="AQ53" t="s">
        <v>114</v>
      </c>
      <c r="AR53" t="s">
        <v>117</v>
      </c>
      <c r="AS53" t="s">
        <v>114</v>
      </c>
      <c r="AT53" t="s">
        <v>117</v>
      </c>
      <c r="AU53" t="s">
        <v>193</v>
      </c>
      <c r="AV53" t="s">
        <v>297</v>
      </c>
      <c r="AW53" t="s">
        <v>303</v>
      </c>
      <c r="AX53">
        <v>1984</v>
      </c>
      <c r="AY53" t="s">
        <v>341</v>
      </c>
      <c r="AZ53">
        <v>1</v>
      </c>
      <c r="BA53" t="s">
        <v>342</v>
      </c>
      <c r="BB53">
        <v>11</v>
      </c>
      <c r="BC53">
        <v>1</v>
      </c>
      <c r="BE53" t="s">
        <v>67</v>
      </c>
      <c r="BF53">
        <v>1</v>
      </c>
      <c r="BG53" t="s">
        <v>304</v>
      </c>
      <c r="BI53" t="s">
        <v>114</v>
      </c>
      <c r="BJ53" t="s">
        <v>297</v>
      </c>
      <c r="BK53" t="s">
        <v>303</v>
      </c>
      <c r="BL53">
        <v>0.90091267932051344</v>
      </c>
      <c r="BM53">
        <v>1984</v>
      </c>
      <c r="BN53" t="s">
        <v>117</v>
      </c>
      <c r="BO53" t="s">
        <v>193</v>
      </c>
      <c r="BP53">
        <v>11</v>
      </c>
      <c r="BQ53">
        <v>2842.5160000000001</v>
      </c>
      <c r="BR53">
        <v>3.9001636129287068E-3</v>
      </c>
      <c r="BS53">
        <v>0.35480250506327826</v>
      </c>
      <c r="BT53">
        <v>0.1607730616116145</v>
      </c>
      <c r="BU53">
        <v>7.5039999999999996</v>
      </c>
      <c r="BV53">
        <v>3.518010100910602E-2</v>
      </c>
      <c r="BW53">
        <v>0.6684219191730143</v>
      </c>
      <c r="BX53">
        <v>0</v>
      </c>
      <c r="BY53">
        <v>1</v>
      </c>
      <c r="BZ53">
        <v>19</v>
      </c>
    </row>
    <row r="54" spans="1:78" ht="16.5">
      <c r="A54" s="49" t="str">
        <f t="shared" si="1"/>
        <v>원진운수</v>
      </c>
      <c r="B54" s="50" t="str">
        <f t="shared" si="2"/>
        <v>이예찬</v>
      </c>
      <c r="C54" s="51" t="str">
        <f t="shared" si="3"/>
        <v>F</v>
      </c>
      <c r="D54" s="52">
        <f t="shared" si="4"/>
        <v>0.76715831112579069</v>
      </c>
      <c r="E54" s="53">
        <f t="shared" si="5"/>
        <v>3742</v>
      </c>
      <c r="F54" s="54" t="str">
        <f t="shared" si="6"/>
        <v>6</v>
      </c>
      <c r="G54" s="55" t="str">
        <f t="shared" si="7"/>
        <v>70바4312</v>
      </c>
      <c r="H54" s="56">
        <f t="shared" si="8"/>
        <v>8</v>
      </c>
      <c r="I54" s="57">
        <f t="shared" si="9"/>
        <v>1675.5889999999999</v>
      </c>
      <c r="J54" s="58">
        <f t="shared" si="10"/>
        <v>7.9799671571171987E-3</v>
      </c>
      <c r="K54" s="58">
        <f t="shared" si="11"/>
        <v>0.34592823293004438</v>
      </c>
      <c r="L54" s="58">
        <f t="shared" si="12"/>
        <v>0.27870796478133958</v>
      </c>
      <c r="M54" s="59">
        <f t="shared" si="13"/>
        <v>10.782999999999999</v>
      </c>
      <c r="N54" s="60">
        <f t="shared" si="14"/>
        <v>0</v>
      </c>
      <c r="O54" s="60">
        <f t="shared" si="15"/>
        <v>0.65648557014876563</v>
      </c>
      <c r="P54" s="118">
        <f t="shared" si="16"/>
        <v>0</v>
      </c>
      <c r="Q54" s="119">
        <f t="shared" si="17"/>
        <v>0</v>
      </c>
      <c r="R54" s="119">
        <f t="shared" si="18"/>
        <v>14</v>
      </c>
      <c r="T54">
        <v>527</v>
      </c>
      <c r="U54">
        <v>3742</v>
      </c>
      <c r="V54" t="s">
        <v>288</v>
      </c>
      <c r="W54">
        <v>1725.577</v>
      </c>
      <c r="X54">
        <v>780.875</v>
      </c>
      <c r="Y54">
        <v>2.21</v>
      </c>
      <c r="Z54">
        <v>10.782999999999999</v>
      </c>
      <c r="AA54">
        <v>105.95720300000001</v>
      </c>
      <c r="AB54">
        <v>0.84553500000000004</v>
      </c>
      <c r="AC54">
        <v>36.653587999999999</v>
      </c>
      <c r="AD54" s="1">
        <v>467</v>
      </c>
      <c r="AE54">
        <v>0</v>
      </c>
      <c r="AF54">
        <v>14</v>
      </c>
      <c r="AG54">
        <v>60</v>
      </c>
      <c r="AH54">
        <v>16.285602999999998</v>
      </c>
      <c r="AI54">
        <v>0</v>
      </c>
      <c r="AJ54">
        <v>0</v>
      </c>
      <c r="AK54">
        <v>0</v>
      </c>
      <c r="AL54">
        <v>0</v>
      </c>
      <c r="AM54">
        <v>0.76715831112579069</v>
      </c>
      <c r="AN54" t="s">
        <v>68</v>
      </c>
      <c r="AO54">
        <v>364.46699999999998</v>
      </c>
      <c r="AP54" t="s">
        <v>463</v>
      </c>
      <c r="AQ54" t="s">
        <v>114</v>
      </c>
      <c r="AR54" t="s">
        <v>117</v>
      </c>
      <c r="AS54" t="s">
        <v>114</v>
      </c>
      <c r="AT54" t="s">
        <v>117</v>
      </c>
      <c r="AU54" t="s">
        <v>197</v>
      </c>
      <c r="AV54" t="s">
        <v>288</v>
      </c>
      <c r="AW54" t="s">
        <v>68</v>
      </c>
      <c r="AX54">
        <v>3742</v>
      </c>
      <c r="AY54" t="s">
        <v>350</v>
      </c>
      <c r="AZ54">
        <v>8</v>
      </c>
      <c r="BA54" t="s">
        <v>386</v>
      </c>
      <c r="BB54">
        <v>8</v>
      </c>
      <c r="BC54">
        <v>1</v>
      </c>
      <c r="BE54" t="s">
        <v>68</v>
      </c>
      <c r="BF54">
        <v>0</v>
      </c>
      <c r="BG54" t="s">
        <v>266</v>
      </c>
      <c r="BI54" t="s">
        <v>114</v>
      </c>
      <c r="BJ54" t="s">
        <v>288</v>
      </c>
      <c r="BK54" t="s">
        <v>68</v>
      </c>
      <c r="BL54">
        <v>0.76715831112579069</v>
      </c>
      <c r="BM54">
        <v>3742</v>
      </c>
      <c r="BN54" t="s">
        <v>117</v>
      </c>
      <c r="BO54" t="s">
        <v>197</v>
      </c>
      <c r="BP54">
        <v>8</v>
      </c>
      <c r="BQ54">
        <v>1675.5889999999999</v>
      </c>
      <c r="BR54">
        <v>7.9799671571171987E-3</v>
      </c>
      <c r="BS54">
        <v>0.34592823293004438</v>
      </c>
      <c r="BT54">
        <v>0.27063411253163433</v>
      </c>
      <c r="BU54">
        <v>10.782999999999999</v>
      </c>
      <c r="BV54">
        <v>0</v>
      </c>
      <c r="BW54">
        <v>0.65648557014876563</v>
      </c>
      <c r="BX54">
        <v>0</v>
      </c>
      <c r="BY54">
        <v>0</v>
      </c>
      <c r="BZ54">
        <v>14</v>
      </c>
    </row>
    <row r="55" spans="1:78" ht="16.5">
      <c r="A55" s="66" t="str">
        <f t="shared" si="1"/>
        <v>원진운수</v>
      </c>
      <c r="B55" s="67" t="str">
        <f t="shared" si="2"/>
        <v>이용철</v>
      </c>
      <c r="C55" s="68" t="str">
        <f t="shared" si="3"/>
        <v>D</v>
      </c>
      <c r="D55" s="69">
        <f t="shared" si="4"/>
        <v>0.8125</v>
      </c>
      <c r="E55" s="70">
        <f t="shared" si="5"/>
        <v>1354</v>
      </c>
      <c r="F55" s="71" t="str">
        <f t="shared" si="6"/>
        <v>6</v>
      </c>
      <c r="G55" s="72" t="str">
        <f t="shared" si="7"/>
        <v>70바4313</v>
      </c>
      <c r="H55" s="73">
        <f t="shared" si="8"/>
        <v>1</v>
      </c>
      <c r="I55" s="74">
        <f t="shared" si="9"/>
        <v>2782.8960000000002</v>
      </c>
      <c r="J55" s="75">
        <f t="shared" si="10"/>
        <v>1.4530859901615725E-3</v>
      </c>
      <c r="K55" s="75">
        <f t="shared" si="11"/>
        <v>0.36952542381777298</v>
      </c>
      <c r="L55" s="75">
        <f t="shared" si="12"/>
        <v>4.2401872006715302E-2</v>
      </c>
      <c r="M55" s="76">
        <f t="shared" si="13"/>
        <v>9.6509999999999998</v>
      </c>
      <c r="N55" s="77">
        <f t="shared" si="14"/>
        <v>7.1867579672398818E-2</v>
      </c>
      <c r="O55" s="77">
        <f t="shared" si="15"/>
        <v>6.7196186993692892</v>
      </c>
      <c r="P55" s="116">
        <f t="shared" si="16"/>
        <v>0</v>
      </c>
      <c r="Q55" s="117">
        <f t="shared" si="17"/>
        <v>2</v>
      </c>
      <c r="R55" s="117">
        <f t="shared" si="18"/>
        <v>187</v>
      </c>
      <c r="T55">
        <v>527</v>
      </c>
      <c r="U55">
        <v>1354</v>
      </c>
      <c r="V55" t="s">
        <v>239</v>
      </c>
      <c r="W55">
        <v>2782.8960000000002</v>
      </c>
      <c r="X55">
        <v>1223.2449999999999</v>
      </c>
      <c r="Y55">
        <v>2.2749999999999999</v>
      </c>
      <c r="Z55">
        <v>9.6509999999999998</v>
      </c>
      <c r="AA55">
        <v>178.71413100000001</v>
      </c>
      <c r="AB55">
        <v>0.259687</v>
      </c>
      <c r="AC55">
        <v>66.039415000000005</v>
      </c>
      <c r="AD55" s="1">
        <v>118</v>
      </c>
      <c r="AE55">
        <v>2</v>
      </c>
      <c r="AF55">
        <v>187</v>
      </c>
      <c r="AG55">
        <v>61</v>
      </c>
      <c r="AH55">
        <v>15.571773</v>
      </c>
      <c r="AI55">
        <v>0</v>
      </c>
      <c r="AJ55">
        <v>0</v>
      </c>
      <c r="AK55">
        <v>0</v>
      </c>
      <c r="AL55">
        <v>0</v>
      </c>
      <c r="AM55">
        <v>0.8125</v>
      </c>
      <c r="AN55" t="s">
        <v>66</v>
      </c>
      <c r="AO55">
        <v>2782.8960000000002</v>
      </c>
      <c r="AP55" t="s">
        <v>464</v>
      </c>
      <c r="AQ55" t="s">
        <v>114</v>
      </c>
      <c r="AR55" t="s">
        <v>117</v>
      </c>
      <c r="AS55" t="s">
        <v>114</v>
      </c>
      <c r="AT55" t="s">
        <v>117</v>
      </c>
      <c r="AU55" t="s">
        <v>198</v>
      </c>
      <c r="AV55" t="s">
        <v>239</v>
      </c>
      <c r="AW55" t="s">
        <v>66</v>
      </c>
      <c r="AX55">
        <v>1354</v>
      </c>
      <c r="AY55" t="s">
        <v>351</v>
      </c>
      <c r="AZ55">
        <v>8</v>
      </c>
      <c r="BA55" t="s">
        <v>465</v>
      </c>
      <c r="BB55">
        <v>1</v>
      </c>
      <c r="BC55">
        <v>1</v>
      </c>
      <c r="BE55" t="s">
        <v>68</v>
      </c>
      <c r="BF55">
        <v>1</v>
      </c>
      <c r="BG55" t="s">
        <v>304</v>
      </c>
      <c r="BI55" t="s">
        <v>114</v>
      </c>
      <c r="BJ55" t="s">
        <v>239</v>
      </c>
      <c r="BK55" t="s">
        <v>66</v>
      </c>
      <c r="BL55">
        <v>0.8125</v>
      </c>
      <c r="BM55">
        <v>1354</v>
      </c>
      <c r="BN55" t="s">
        <v>117</v>
      </c>
      <c r="BO55" t="s">
        <v>198</v>
      </c>
      <c r="BP55">
        <v>1</v>
      </c>
      <c r="BQ55">
        <v>2782.8960000000002</v>
      </c>
      <c r="BR55">
        <v>1.4530859901615725E-3</v>
      </c>
      <c r="BS55">
        <v>0.36952542381777298</v>
      </c>
      <c r="BT55">
        <v>4.2401872006715302E-2</v>
      </c>
      <c r="BU55">
        <v>9.6509999999999998</v>
      </c>
      <c r="BV55">
        <v>7.1867579672398818E-2</v>
      </c>
      <c r="BW55">
        <v>6.7196186993692892</v>
      </c>
      <c r="BX55">
        <v>0</v>
      </c>
      <c r="BY55">
        <v>2</v>
      </c>
      <c r="BZ55">
        <v>187</v>
      </c>
    </row>
    <row r="56" spans="1:78" ht="16.5">
      <c r="A56" s="49" t="str">
        <f t="shared" si="1"/>
        <v>원진운수</v>
      </c>
      <c r="B56" s="50" t="str">
        <f t="shared" si="2"/>
        <v>이웅</v>
      </c>
      <c r="C56" s="51" t="str">
        <f t="shared" si="3"/>
        <v>D</v>
      </c>
      <c r="D56" s="52">
        <f t="shared" si="4"/>
        <v>0.83542434148323308</v>
      </c>
      <c r="E56" s="53">
        <f t="shared" si="5"/>
        <v>8758</v>
      </c>
      <c r="F56" s="54" t="str">
        <f t="shared" si="6"/>
        <v>320</v>
      </c>
      <c r="G56" s="55" t="str">
        <f t="shared" si="7"/>
        <v>70바4344</v>
      </c>
      <c r="H56" s="56">
        <f t="shared" si="8"/>
        <v>2</v>
      </c>
      <c r="I56" s="57">
        <f t="shared" si="9"/>
        <v>4094.8969999999999</v>
      </c>
      <c r="J56" s="58">
        <f t="shared" si="10"/>
        <v>1.3024826381104386E-2</v>
      </c>
      <c r="K56" s="58">
        <f t="shared" si="11"/>
        <v>0.26878093515693979</v>
      </c>
      <c r="L56" s="58">
        <f t="shared" si="12"/>
        <v>0.13382509987430696</v>
      </c>
      <c r="M56" s="59">
        <f t="shared" si="13"/>
        <v>19.375</v>
      </c>
      <c r="N56" s="60">
        <f t="shared" si="14"/>
        <v>0</v>
      </c>
      <c r="O56" s="60">
        <f t="shared" si="15"/>
        <v>6.2516834977778437</v>
      </c>
      <c r="P56" s="118">
        <f t="shared" si="16"/>
        <v>1</v>
      </c>
      <c r="Q56" s="119">
        <f t="shared" si="17"/>
        <v>0</v>
      </c>
      <c r="R56" s="119">
        <f t="shared" si="18"/>
        <v>256</v>
      </c>
      <c r="T56">
        <v>527</v>
      </c>
      <c r="U56">
        <v>8758</v>
      </c>
      <c r="V56" t="s">
        <v>240</v>
      </c>
      <c r="W56">
        <v>4094.8969999999999</v>
      </c>
      <c r="X56">
        <v>1634.3109999999999</v>
      </c>
      <c r="Y56">
        <v>2.5059999999999998</v>
      </c>
      <c r="Z56">
        <v>19.375</v>
      </c>
      <c r="AA56">
        <v>129.57547</v>
      </c>
      <c r="AB56">
        <v>1.6876979999999999</v>
      </c>
      <c r="AC56">
        <v>34.827415999999999</v>
      </c>
      <c r="AD56" s="1">
        <v>548</v>
      </c>
      <c r="AE56">
        <v>0</v>
      </c>
      <c r="AF56">
        <v>256</v>
      </c>
      <c r="AG56">
        <v>107</v>
      </c>
      <c r="AH56">
        <v>31.602409000000002</v>
      </c>
      <c r="AI56">
        <v>15767.1</v>
      </c>
      <c r="AJ56">
        <v>11819.6</v>
      </c>
      <c r="AK56">
        <v>1</v>
      </c>
      <c r="AL56">
        <v>13</v>
      </c>
      <c r="AM56">
        <v>0.83542434148323308</v>
      </c>
      <c r="AN56" t="s">
        <v>66</v>
      </c>
      <c r="AO56">
        <v>4026.8629999999998</v>
      </c>
      <c r="AP56" t="s">
        <v>466</v>
      </c>
      <c r="AQ56" t="s">
        <v>114</v>
      </c>
      <c r="AR56" t="s">
        <v>115</v>
      </c>
      <c r="AS56" t="s">
        <v>114</v>
      </c>
      <c r="AT56" t="s">
        <v>115</v>
      </c>
      <c r="AU56" t="s">
        <v>187</v>
      </c>
      <c r="AV56" t="s">
        <v>240</v>
      </c>
      <c r="AW56" t="s">
        <v>66</v>
      </c>
      <c r="AX56">
        <v>8758</v>
      </c>
      <c r="AY56" t="s">
        <v>345</v>
      </c>
      <c r="AZ56">
        <v>2</v>
      </c>
      <c r="BA56" t="s">
        <v>272</v>
      </c>
      <c r="BB56">
        <v>2</v>
      </c>
      <c r="BC56">
        <v>1</v>
      </c>
      <c r="BE56" t="s">
        <v>66</v>
      </c>
      <c r="BF56">
        <v>0</v>
      </c>
      <c r="BG56" t="s">
        <v>266</v>
      </c>
      <c r="BI56" t="s">
        <v>114</v>
      </c>
      <c r="BJ56" t="s">
        <v>240</v>
      </c>
      <c r="BK56" t="s">
        <v>66</v>
      </c>
      <c r="BL56">
        <v>0.83542434148323308</v>
      </c>
      <c r="BM56">
        <v>8758</v>
      </c>
      <c r="BN56" t="s">
        <v>115</v>
      </c>
      <c r="BO56" t="s">
        <v>187</v>
      </c>
      <c r="BP56">
        <v>2</v>
      </c>
      <c r="BQ56">
        <v>4094.8969999999999</v>
      </c>
      <c r="BR56">
        <v>1.3024826381104386E-2</v>
      </c>
      <c r="BS56">
        <v>0.26878093515693979</v>
      </c>
      <c r="BT56">
        <v>0.13382509987430696</v>
      </c>
      <c r="BU56">
        <v>19.375</v>
      </c>
      <c r="BV56">
        <v>0</v>
      </c>
      <c r="BW56">
        <v>6.2516834977778437</v>
      </c>
      <c r="BX56">
        <v>1</v>
      </c>
      <c r="BY56">
        <v>0</v>
      </c>
      <c r="BZ56">
        <v>256</v>
      </c>
    </row>
    <row r="57" spans="1:78" ht="16.5">
      <c r="A57" s="66" t="str">
        <f t="shared" si="1"/>
        <v>원진운수</v>
      </c>
      <c r="B57" s="67" t="str">
        <f t="shared" si="2"/>
        <v>이인수</v>
      </c>
      <c r="C57" s="68" t="str">
        <f t="shared" si="3"/>
        <v>D</v>
      </c>
      <c r="D57" s="69">
        <f t="shared" si="4"/>
        <v>0.81291336504368084</v>
      </c>
      <c r="E57" s="70">
        <f t="shared" si="5"/>
        <v>2121</v>
      </c>
      <c r="F57" s="71" t="str">
        <f t="shared" si="6"/>
        <v>6</v>
      </c>
      <c r="G57" s="72" t="str">
        <f t="shared" si="7"/>
        <v>70바3614</v>
      </c>
      <c r="H57" s="73">
        <f t="shared" si="8"/>
        <v>10</v>
      </c>
      <c r="I57" s="74">
        <f t="shared" si="9"/>
        <v>2652.011</v>
      </c>
      <c r="J57" s="75">
        <f t="shared" si="10"/>
        <v>7.7071939531759325E-3</v>
      </c>
      <c r="K57" s="75">
        <f t="shared" si="11"/>
        <v>0.36835244394258398</v>
      </c>
      <c r="L57" s="75">
        <f t="shared" si="12"/>
        <v>0.20361906492846371</v>
      </c>
      <c r="M57" s="76">
        <f t="shared" si="13"/>
        <v>9.1150000000000002</v>
      </c>
      <c r="N57" s="77">
        <f t="shared" si="14"/>
        <v>0</v>
      </c>
      <c r="O57" s="77">
        <f t="shared" si="15"/>
        <v>3.4690655506330859</v>
      </c>
      <c r="P57" s="116">
        <f t="shared" si="16"/>
        <v>2</v>
      </c>
      <c r="Q57" s="117">
        <f t="shared" si="17"/>
        <v>0</v>
      </c>
      <c r="R57" s="117">
        <f t="shared" si="18"/>
        <v>92</v>
      </c>
      <c r="T57">
        <v>527</v>
      </c>
      <c r="U57">
        <v>2121</v>
      </c>
      <c r="V57" t="s">
        <v>467</v>
      </c>
      <c r="W57">
        <v>2652.011</v>
      </c>
      <c r="X57">
        <v>1114.6610000000001</v>
      </c>
      <c r="Y57">
        <v>2.379</v>
      </c>
      <c r="Z57">
        <v>9.1150000000000002</v>
      </c>
      <c r="AA57">
        <v>173.78802300000001</v>
      </c>
      <c r="AB57">
        <v>1.339418</v>
      </c>
      <c r="AC57">
        <v>64.015242999999998</v>
      </c>
      <c r="AD57" s="1">
        <v>540</v>
      </c>
      <c r="AE57">
        <v>0</v>
      </c>
      <c r="AF57">
        <v>92</v>
      </c>
      <c r="AG57">
        <v>60</v>
      </c>
      <c r="AH57">
        <v>15.260033</v>
      </c>
      <c r="AI57">
        <v>0</v>
      </c>
      <c r="AJ57">
        <v>0</v>
      </c>
      <c r="AK57">
        <v>2</v>
      </c>
      <c r="AL57">
        <v>252</v>
      </c>
      <c r="AM57">
        <v>0.81291336504368084</v>
      </c>
      <c r="AN57" t="s">
        <v>66</v>
      </c>
      <c r="AO57">
        <v>533.72199999999998</v>
      </c>
      <c r="AP57" t="s">
        <v>468</v>
      </c>
      <c r="AQ57" t="s">
        <v>114</v>
      </c>
      <c r="AR57" t="s">
        <v>117</v>
      </c>
      <c r="AS57" t="s">
        <v>114</v>
      </c>
      <c r="AT57" t="s">
        <v>117</v>
      </c>
      <c r="AU57" t="s">
        <v>192</v>
      </c>
      <c r="AV57" t="s">
        <v>467</v>
      </c>
      <c r="AW57" t="s">
        <v>66</v>
      </c>
      <c r="AX57">
        <v>2121</v>
      </c>
      <c r="AY57" t="s">
        <v>351</v>
      </c>
      <c r="AZ57">
        <v>7</v>
      </c>
      <c r="BA57" t="s">
        <v>352</v>
      </c>
      <c r="BB57">
        <v>10</v>
      </c>
      <c r="BC57">
        <v>1</v>
      </c>
      <c r="BE57" t="s">
        <v>366</v>
      </c>
      <c r="BF57" t="s">
        <v>367</v>
      </c>
      <c r="BG57" t="s">
        <v>366</v>
      </c>
      <c r="BI57" t="s">
        <v>114</v>
      </c>
      <c r="BJ57" t="s">
        <v>467</v>
      </c>
      <c r="BK57" t="s">
        <v>66</v>
      </c>
      <c r="BL57">
        <v>0.81291336504368084</v>
      </c>
      <c r="BM57">
        <v>2121</v>
      </c>
      <c r="BN57" t="s">
        <v>117</v>
      </c>
      <c r="BO57" t="s">
        <v>192</v>
      </c>
      <c r="BP57">
        <v>10</v>
      </c>
      <c r="BQ57">
        <v>2652.011</v>
      </c>
      <c r="BR57">
        <v>7.7071939531759325E-3</v>
      </c>
      <c r="BS57">
        <v>0.36835244394258398</v>
      </c>
      <c r="BT57">
        <v>0.20361906492846371</v>
      </c>
      <c r="BU57">
        <v>9.1150000000000002</v>
      </c>
      <c r="BV57">
        <v>0</v>
      </c>
      <c r="BW57">
        <v>3.4690655506330859</v>
      </c>
      <c r="BX57">
        <v>2</v>
      </c>
      <c r="BY57">
        <v>0</v>
      </c>
      <c r="BZ57">
        <v>92</v>
      </c>
    </row>
    <row r="58" spans="1:78" ht="16.5">
      <c r="A58" s="49" t="str">
        <f t="shared" si="1"/>
        <v>원진운수</v>
      </c>
      <c r="B58" s="50" t="str">
        <f t="shared" si="2"/>
        <v>이재영</v>
      </c>
      <c r="C58" s="51" t="str">
        <f t="shared" si="3"/>
        <v>C</v>
      </c>
      <c r="D58" s="52">
        <f t="shared" si="4"/>
        <v>0.88200053649827126</v>
      </c>
      <c r="E58" s="53">
        <f t="shared" si="5"/>
        <v>5973</v>
      </c>
      <c r="F58" s="54" t="str">
        <f t="shared" si="6"/>
        <v>22</v>
      </c>
      <c r="G58" s="55" t="str">
        <f t="shared" si="7"/>
        <v>70바4323</v>
      </c>
      <c r="H58" s="56">
        <f t="shared" si="8"/>
        <v>11</v>
      </c>
      <c r="I58" s="57">
        <f t="shared" si="9"/>
        <v>2442.1219999999994</v>
      </c>
      <c r="J58" s="58">
        <f t="shared" si="10"/>
        <v>8.8252514755080089E-3</v>
      </c>
      <c r="K58" s="58">
        <f t="shared" si="11"/>
        <v>0.36834195435514322</v>
      </c>
      <c r="L58" s="58">
        <f t="shared" si="12"/>
        <v>0.2260329336536013</v>
      </c>
      <c r="M58" s="59">
        <f t="shared" si="13"/>
        <v>8.468</v>
      </c>
      <c r="N58" s="60">
        <f t="shared" si="14"/>
        <v>4.0947995227101686E-2</v>
      </c>
      <c r="O58" s="60">
        <f t="shared" si="15"/>
        <v>1.4741278281756607</v>
      </c>
      <c r="P58" s="118">
        <f t="shared" si="16"/>
        <v>0</v>
      </c>
      <c r="Q58" s="119">
        <f t="shared" si="17"/>
        <v>1</v>
      </c>
      <c r="R58" s="119">
        <f t="shared" si="18"/>
        <v>36</v>
      </c>
      <c r="T58">
        <v>527</v>
      </c>
      <c r="U58">
        <v>5973</v>
      </c>
      <c r="V58" t="s">
        <v>289</v>
      </c>
      <c r="W58">
        <v>2442.1219999999998</v>
      </c>
      <c r="X58">
        <v>1063.7650000000001</v>
      </c>
      <c r="Y58">
        <v>2.2959999999999998</v>
      </c>
      <c r="Z58">
        <v>8.468</v>
      </c>
      <c r="AA58">
        <v>165.77578600000001</v>
      </c>
      <c r="AB58">
        <v>1.4630129999999999</v>
      </c>
      <c r="AC58">
        <v>61.062176999999998</v>
      </c>
      <c r="AD58" s="1">
        <v>552</v>
      </c>
      <c r="AE58">
        <v>1</v>
      </c>
      <c r="AF58">
        <v>36</v>
      </c>
      <c r="AG58">
        <v>58</v>
      </c>
      <c r="AH58">
        <v>14.731475</v>
      </c>
      <c r="AI58">
        <v>0</v>
      </c>
      <c r="AJ58">
        <v>0</v>
      </c>
      <c r="AK58">
        <v>0</v>
      </c>
      <c r="AL58">
        <v>0</v>
      </c>
      <c r="AM58">
        <v>0.88200053649827126</v>
      </c>
      <c r="AN58" t="s">
        <v>67</v>
      </c>
      <c r="AO58">
        <v>406.11700000000002</v>
      </c>
      <c r="AP58" t="s">
        <v>469</v>
      </c>
      <c r="AQ58" t="s">
        <v>114</v>
      </c>
      <c r="AR58" t="s">
        <v>116</v>
      </c>
      <c r="AS58" t="s">
        <v>114</v>
      </c>
      <c r="AT58" t="s">
        <v>116</v>
      </c>
      <c r="AU58" t="s">
        <v>173</v>
      </c>
      <c r="AV58" t="s">
        <v>289</v>
      </c>
      <c r="AW58" t="s">
        <v>67</v>
      </c>
      <c r="AX58">
        <v>5973</v>
      </c>
      <c r="AY58" t="s">
        <v>347</v>
      </c>
      <c r="AZ58">
        <v>3</v>
      </c>
      <c r="BA58" t="s">
        <v>379</v>
      </c>
      <c r="BB58">
        <v>11</v>
      </c>
      <c r="BC58">
        <v>1</v>
      </c>
      <c r="BE58" t="s">
        <v>67</v>
      </c>
      <c r="BF58">
        <v>0</v>
      </c>
      <c r="BG58" t="s">
        <v>266</v>
      </c>
      <c r="BI58" t="s">
        <v>114</v>
      </c>
      <c r="BJ58" t="s">
        <v>289</v>
      </c>
      <c r="BK58" t="s">
        <v>67</v>
      </c>
      <c r="BL58">
        <v>0.88200053649827126</v>
      </c>
      <c r="BM58">
        <v>5973</v>
      </c>
      <c r="BN58" t="s">
        <v>116</v>
      </c>
      <c r="BO58" t="s">
        <v>173</v>
      </c>
      <c r="BP58">
        <v>11</v>
      </c>
      <c r="BQ58">
        <v>2442.1219999999994</v>
      </c>
      <c r="BR58">
        <v>8.8252514755080089E-3</v>
      </c>
      <c r="BS58">
        <v>0.36834195435514322</v>
      </c>
      <c r="BT58">
        <v>0.22603293365360128</v>
      </c>
      <c r="BU58">
        <v>8.468</v>
      </c>
      <c r="BV58">
        <v>4.0947995227101686E-2</v>
      </c>
      <c r="BW58">
        <v>1.4741278281756607</v>
      </c>
      <c r="BX58">
        <v>0</v>
      </c>
      <c r="BY58">
        <v>1</v>
      </c>
      <c r="BZ58">
        <v>36</v>
      </c>
    </row>
    <row r="59" spans="1:78" ht="16.5">
      <c r="A59" s="66" t="str">
        <f t="shared" si="1"/>
        <v>원진운수</v>
      </c>
      <c r="B59" s="67" t="str">
        <f t="shared" si="2"/>
        <v>이재현</v>
      </c>
      <c r="C59" s="68" t="str">
        <f t="shared" si="3"/>
        <v>D</v>
      </c>
      <c r="D59" s="69">
        <f t="shared" si="4"/>
        <v>0.83770664653321336</v>
      </c>
      <c r="E59" s="70">
        <f t="shared" si="5"/>
        <v>7377</v>
      </c>
      <c r="F59" s="71" t="str">
        <f t="shared" si="6"/>
        <v>6</v>
      </c>
      <c r="G59" s="72" t="str">
        <f t="shared" si="7"/>
        <v>72바1380</v>
      </c>
      <c r="H59" s="73">
        <f t="shared" si="8"/>
        <v>6</v>
      </c>
      <c r="I59" s="74">
        <f t="shared" si="9"/>
        <v>1458.9789999999998</v>
      </c>
      <c r="J59" s="75">
        <f t="shared" si="10"/>
        <v>3.9769747825311348E-3</v>
      </c>
      <c r="K59" s="75">
        <f t="shared" si="11"/>
        <v>0.35153789557723186</v>
      </c>
      <c r="L59" s="75">
        <f t="shared" si="12"/>
        <v>0.25634364853777886</v>
      </c>
      <c r="M59" s="76">
        <f t="shared" si="13"/>
        <v>8.7100000000000009</v>
      </c>
      <c r="N59" s="77">
        <f t="shared" si="14"/>
        <v>6.8541082496732311E-2</v>
      </c>
      <c r="O59" s="77">
        <f t="shared" si="15"/>
        <v>0.47978757747712619</v>
      </c>
      <c r="P59" s="116">
        <f t="shared" si="16"/>
        <v>0</v>
      </c>
      <c r="Q59" s="117">
        <f t="shared" si="17"/>
        <v>1</v>
      </c>
      <c r="R59" s="117">
        <f t="shared" si="18"/>
        <v>7</v>
      </c>
      <c r="T59">
        <v>527</v>
      </c>
      <c r="U59">
        <v>7377</v>
      </c>
      <c r="V59" t="s">
        <v>241</v>
      </c>
      <c r="W59">
        <v>1458.979</v>
      </c>
      <c r="X59">
        <v>598.59500000000003</v>
      </c>
      <c r="Y59">
        <v>2.4369999999999998</v>
      </c>
      <c r="Z59">
        <v>8.7100000000000009</v>
      </c>
      <c r="AA59">
        <v>91.215816000000004</v>
      </c>
      <c r="AB59">
        <v>0.362763</v>
      </c>
      <c r="AC59">
        <v>32.065815999999998</v>
      </c>
      <c r="AD59" s="1">
        <v>374</v>
      </c>
      <c r="AE59">
        <v>1</v>
      </c>
      <c r="AF59">
        <v>7</v>
      </c>
      <c r="AG59">
        <v>58</v>
      </c>
      <c r="AH59">
        <v>15.994802</v>
      </c>
      <c r="AI59">
        <v>0</v>
      </c>
      <c r="AJ59">
        <v>0</v>
      </c>
      <c r="AK59">
        <v>0</v>
      </c>
      <c r="AL59">
        <v>0</v>
      </c>
      <c r="AM59">
        <v>0.83770664653321336</v>
      </c>
      <c r="AN59" t="s">
        <v>66</v>
      </c>
      <c r="AO59">
        <v>386.041</v>
      </c>
      <c r="AP59" t="s">
        <v>470</v>
      </c>
      <c r="AQ59" t="s">
        <v>114</v>
      </c>
      <c r="AR59" t="s">
        <v>117</v>
      </c>
      <c r="AS59" t="s">
        <v>114</v>
      </c>
      <c r="AT59" t="s">
        <v>117</v>
      </c>
      <c r="AU59" t="s">
        <v>202</v>
      </c>
      <c r="AV59" t="s">
        <v>241</v>
      </c>
      <c r="AW59" t="s">
        <v>66</v>
      </c>
      <c r="AX59">
        <v>7377</v>
      </c>
      <c r="AY59" t="s">
        <v>351</v>
      </c>
      <c r="AZ59">
        <v>4</v>
      </c>
      <c r="BA59" t="s">
        <v>319</v>
      </c>
      <c r="BB59">
        <v>6</v>
      </c>
      <c r="BC59">
        <v>1</v>
      </c>
      <c r="BE59" t="s">
        <v>66</v>
      </c>
      <c r="BF59">
        <v>0</v>
      </c>
      <c r="BG59" t="s">
        <v>266</v>
      </c>
      <c r="BI59" t="s">
        <v>114</v>
      </c>
      <c r="BJ59" t="s">
        <v>241</v>
      </c>
      <c r="BK59" t="s">
        <v>66</v>
      </c>
      <c r="BL59">
        <v>0.83770664653321336</v>
      </c>
      <c r="BM59">
        <v>7377</v>
      </c>
      <c r="BN59" t="s">
        <v>117</v>
      </c>
      <c r="BO59" t="s">
        <v>202</v>
      </c>
      <c r="BP59">
        <v>6</v>
      </c>
      <c r="BQ59">
        <v>1458.9789999999998</v>
      </c>
      <c r="BR59">
        <v>3.9769747825311348E-3</v>
      </c>
      <c r="BS59">
        <v>0.35153789557723186</v>
      </c>
      <c r="BT59">
        <v>0.2563436485377788</v>
      </c>
      <c r="BU59">
        <v>8.7100000000000009</v>
      </c>
      <c r="BV59">
        <v>6.8541082496732311E-2</v>
      </c>
      <c r="BW59">
        <v>0.47978757747712619</v>
      </c>
      <c r="BX59">
        <v>0</v>
      </c>
      <c r="BY59">
        <v>1</v>
      </c>
      <c r="BZ59">
        <v>7</v>
      </c>
    </row>
    <row r="60" spans="1:78" ht="16.5">
      <c r="A60" s="49" t="str">
        <f t="shared" si="1"/>
        <v>원진운수</v>
      </c>
      <c r="B60" s="50" t="str">
        <f t="shared" si="2"/>
        <v>이재훈</v>
      </c>
      <c r="C60" s="51" t="str">
        <f t="shared" si="3"/>
        <v>C</v>
      </c>
      <c r="D60" s="52">
        <f t="shared" si="4"/>
        <v>0.89199622346294682</v>
      </c>
      <c r="E60" s="53">
        <f t="shared" si="5"/>
        <v>3685</v>
      </c>
      <c r="F60" s="54" t="str">
        <f t="shared" si="6"/>
        <v>22</v>
      </c>
      <c r="G60" s="55" t="str">
        <f t="shared" si="7"/>
        <v>70바4356</v>
      </c>
      <c r="H60" s="56">
        <f t="shared" si="8"/>
        <v>11</v>
      </c>
      <c r="I60" s="57">
        <f t="shared" si="9"/>
        <v>2931.1930000000002</v>
      </c>
      <c r="J60" s="58">
        <f t="shared" si="10"/>
        <v>8.3287494389898287E-3</v>
      </c>
      <c r="K60" s="58">
        <f t="shared" si="11"/>
        <v>0.38229768082177273</v>
      </c>
      <c r="L60" s="58">
        <f t="shared" si="12"/>
        <v>0.13816899808371538</v>
      </c>
      <c r="M60" s="59">
        <f t="shared" si="13"/>
        <v>8.9120000000000008</v>
      </c>
      <c r="N60" s="60">
        <f t="shared" si="14"/>
        <v>3.4115801995979106E-2</v>
      </c>
      <c r="O60" s="60">
        <f t="shared" si="15"/>
        <v>1.262284673851227</v>
      </c>
      <c r="P60" s="118">
        <f t="shared" si="16"/>
        <v>0</v>
      </c>
      <c r="Q60" s="119">
        <f t="shared" si="17"/>
        <v>1</v>
      </c>
      <c r="R60" s="119">
        <f t="shared" si="18"/>
        <v>37</v>
      </c>
      <c r="T60">
        <v>527</v>
      </c>
      <c r="U60">
        <v>3685</v>
      </c>
      <c r="V60" t="s">
        <v>290</v>
      </c>
      <c r="W60">
        <v>2931.1930000000002</v>
      </c>
      <c r="X60">
        <v>1274.6669999999999</v>
      </c>
      <c r="Y60">
        <v>2.2999999999999998</v>
      </c>
      <c r="Z60">
        <v>8.9120000000000008</v>
      </c>
      <c r="AA60">
        <v>198.303</v>
      </c>
      <c r="AB60">
        <v>1.651616</v>
      </c>
      <c r="AC60">
        <v>75.810777000000002</v>
      </c>
      <c r="AD60" s="1">
        <v>405</v>
      </c>
      <c r="AE60">
        <v>1</v>
      </c>
      <c r="AF60">
        <v>37</v>
      </c>
      <c r="AG60">
        <v>59</v>
      </c>
      <c r="AH60">
        <v>14.781385</v>
      </c>
      <c r="AI60">
        <v>0</v>
      </c>
      <c r="AJ60">
        <v>0</v>
      </c>
      <c r="AK60">
        <v>0</v>
      </c>
      <c r="AL60">
        <v>0</v>
      </c>
      <c r="AM60">
        <v>0.89199622346294682</v>
      </c>
      <c r="AN60" t="s">
        <v>67</v>
      </c>
      <c r="AO60">
        <v>392.96</v>
      </c>
      <c r="AP60" t="s">
        <v>471</v>
      </c>
      <c r="AQ60" t="s">
        <v>114</v>
      </c>
      <c r="AR60" t="s">
        <v>116</v>
      </c>
      <c r="AS60" t="s">
        <v>114</v>
      </c>
      <c r="AT60" t="s">
        <v>116</v>
      </c>
      <c r="AU60" t="s">
        <v>181</v>
      </c>
      <c r="AV60" t="s">
        <v>290</v>
      </c>
      <c r="AW60" t="s">
        <v>67</v>
      </c>
      <c r="AX60">
        <v>3685</v>
      </c>
      <c r="AY60" t="s">
        <v>347</v>
      </c>
      <c r="AZ60">
        <v>1</v>
      </c>
      <c r="BA60" t="s">
        <v>305</v>
      </c>
      <c r="BB60">
        <v>11</v>
      </c>
      <c r="BC60">
        <v>1</v>
      </c>
      <c r="BE60" t="s">
        <v>67</v>
      </c>
      <c r="BF60">
        <v>0</v>
      </c>
      <c r="BG60" t="s">
        <v>266</v>
      </c>
      <c r="BI60" t="s">
        <v>114</v>
      </c>
      <c r="BJ60" t="s">
        <v>290</v>
      </c>
      <c r="BK60" t="s">
        <v>67</v>
      </c>
      <c r="BL60">
        <v>0.89199622346294682</v>
      </c>
      <c r="BM60">
        <v>3685</v>
      </c>
      <c r="BN60" t="s">
        <v>116</v>
      </c>
      <c r="BO60" t="s">
        <v>181</v>
      </c>
      <c r="BP60">
        <v>11</v>
      </c>
      <c r="BQ60">
        <v>2931.1930000000002</v>
      </c>
      <c r="BR60">
        <v>8.3287494389898287E-3</v>
      </c>
      <c r="BS60">
        <v>0.38229768082177273</v>
      </c>
      <c r="BT60">
        <v>0.13816899808371538</v>
      </c>
      <c r="BU60">
        <v>8.9120000000000008</v>
      </c>
      <c r="BV60">
        <v>3.4115801995979106E-2</v>
      </c>
      <c r="BW60">
        <v>1.262284673851227</v>
      </c>
      <c r="BX60">
        <v>0</v>
      </c>
      <c r="BY60">
        <v>1</v>
      </c>
      <c r="BZ60">
        <v>37</v>
      </c>
    </row>
    <row r="61" spans="1:78" ht="16.5">
      <c r="A61" s="66" t="str">
        <f t="shared" si="1"/>
        <v>원진운수</v>
      </c>
      <c r="B61" s="67" t="str">
        <f t="shared" si="2"/>
        <v>이정철</v>
      </c>
      <c r="C61" s="68" t="str">
        <f t="shared" si="3"/>
        <v>C</v>
      </c>
      <c r="D61" s="69">
        <f t="shared" si="4"/>
        <v>0.86076923076923073</v>
      </c>
      <c r="E61" s="70">
        <f t="shared" si="5"/>
        <v>2181</v>
      </c>
      <c r="F61" s="71" t="str">
        <f t="shared" si="6"/>
        <v>22</v>
      </c>
      <c r="G61" s="72" t="str">
        <f t="shared" si="7"/>
        <v>70바4327</v>
      </c>
      <c r="H61" s="73">
        <f t="shared" si="8"/>
        <v>1</v>
      </c>
      <c r="I61" s="74">
        <f t="shared" si="9"/>
        <v>2569.1469999999999</v>
      </c>
      <c r="J61" s="75">
        <f t="shared" si="10"/>
        <v>3.8398358257989568E-3</v>
      </c>
      <c r="K61" s="75">
        <f t="shared" si="11"/>
        <v>0.37959103348771772</v>
      </c>
      <c r="L61" s="75">
        <f t="shared" si="12"/>
        <v>0.19773099787594872</v>
      </c>
      <c r="M61" s="76">
        <f t="shared" si="13"/>
        <v>9.8539999999999992</v>
      </c>
      <c r="N61" s="77">
        <f t="shared" si="14"/>
        <v>7.7846849557460129E-2</v>
      </c>
      <c r="O61" s="77">
        <f t="shared" si="15"/>
        <v>1.2066261681406318</v>
      </c>
      <c r="P61" s="116">
        <f t="shared" si="16"/>
        <v>0</v>
      </c>
      <c r="Q61" s="117">
        <f t="shared" si="17"/>
        <v>2</v>
      </c>
      <c r="R61" s="117">
        <f t="shared" si="18"/>
        <v>31</v>
      </c>
      <c r="T61">
        <v>527</v>
      </c>
      <c r="U61">
        <v>2181</v>
      </c>
      <c r="V61" t="s">
        <v>242</v>
      </c>
      <c r="W61">
        <v>2569.1469999999999</v>
      </c>
      <c r="X61">
        <v>1148.1669999999999</v>
      </c>
      <c r="Y61">
        <v>2.238</v>
      </c>
      <c r="Z61">
        <v>9.8539999999999992</v>
      </c>
      <c r="AA61">
        <v>172.376901</v>
      </c>
      <c r="AB61">
        <v>0.66189900000000002</v>
      </c>
      <c r="AC61">
        <v>65.432726000000002</v>
      </c>
      <c r="AD61" s="1">
        <v>508</v>
      </c>
      <c r="AE61">
        <v>2</v>
      </c>
      <c r="AF61">
        <v>31</v>
      </c>
      <c r="AG61">
        <v>57</v>
      </c>
      <c r="AH61">
        <v>14.904241000000001</v>
      </c>
      <c r="AI61">
        <v>0</v>
      </c>
      <c r="AJ61">
        <v>0</v>
      </c>
      <c r="AK61">
        <v>0</v>
      </c>
      <c r="AL61">
        <v>0</v>
      </c>
      <c r="AM61">
        <v>0.86076923076923073</v>
      </c>
      <c r="AN61" t="s">
        <v>67</v>
      </c>
      <c r="AO61">
        <v>2569.1469999999999</v>
      </c>
      <c r="AP61" t="s">
        <v>472</v>
      </c>
      <c r="AQ61" t="s">
        <v>114</v>
      </c>
      <c r="AR61" t="s">
        <v>116</v>
      </c>
      <c r="AS61" t="s">
        <v>114</v>
      </c>
      <c r="AT61" t="s">
        <v>116</v>
      </c>
      <c r="AU61" t="s">
        <v>175</v>
      </c>
      <c r="AV61" t="s">
        <v>242</v>
      </c>
      <c r="AW61" t="s">
        <v>67</v>
      </c>
      <c r="AX61">
        <v>2181</v>
      </c>
      <c r="AY61" t="s">
        <v>347</v>
      </c>
      <c r="AZ61">
        <v>10</v>
      </c>
      <c r="BA61" t="s">
        <v>349</v>
      </c>
      <c r="BB61">
        <v>1</v>
      </c>
      <c r="BC61">
        <v>1</v>
      </c>
      <c r="BE61" t="s">
        <v>67</v>
      </c>
      <c r="BF61">
        <v>0</v>
      </c>
      <c r="BG61" t="s">
        <v>266</v>
      </c>
      <c r="BI61" t="s">
        <v>114</v>
      </c>
      <c r="BJ61" t="s">
        <v>242</v>
      </c>
      <c r="BK61" t="s">
        <v>67</v>
      </c>
      <c r="BL61">
        <v>0.86076923076923073</v>
      </c>
      <c r="BM61">
        <v>2181</v>
      </c>
      <c r="BN61" t="s">
        <v>116</v>
      </c>
      <c r="BO61" t="s">
        <v>175</v>
      </c>
      <c r="BP61">
        <v>1</v>
      </c>
      <c r="BQ61">
        <v>2569.1469999999999</v>
      </c>
      <c r="BR61">
        <v>3.8398358257989568E-3</v>
      </c>
      <c r="BS61">
        <v>0.37959103348771772</v>
      </c>
      <c r="BT61">
        <v>0.19773099787594872</v>
      </c>
      <c r="BU61">
        <v>9.8539999999999992</v>
      </c>
      <c r="BV61">
        <v>7.7846849557460129E-2</v>
      </c>
      <c r="BW61">
        <v>1.2066261681406318</v>
      </c>
      <c r="BX61">
        <v>0</v>
      </c>
      <c r="BY61">
        <v>2</v>
      </c>
      <c r="BZ61">
        <v>31</v>
      </c>
    </row>
    <row r="62" spans="1:78" ht="16.5">
      <c r="A62" s="49" t="str">
        <f t="shared" si="1"/>
        <v>원진운수</v>
      </c>
      <c r="B62" s="50" t="str">
        <f t="shared" si="2"/>
        <v>이종훈</v>
      </c>
      <c r="C62" s="51" t="str">
        <f t="shared" si="3"/>
        <v>C</v>
      </c>
      <c r="D62" s="52">
        <f t="shared" si="4"/>
        <v>0.85785714285714298</v>
      </c>
      <c r="E62" s="53">
        <f t="shared" si="5"/>
        <v>8311</v>
      </c>
      <c r="F62" s="54" t="str">
        <f t="shared" si="6"/>
        <v>6</v>
      </c>
      <c r="G62" s="55" t="str">
        <f t="shared" si="7"/>
        <v>70바4309</v>
      </c>
      <c r="H62" s="56">
        <f t="shared" si="8"/>
        <v>1</v>
      </c>
      <c r="I62" s="57">
        <f t="shared" si="9"/>
        <v>2491.7719999999999</v>
      </c>
      <c r="J62" s="58">
        <f t="shared" si="10"/>
        <v>3.087635532649141E-3</v>
      </c>
      <c r="K62" s="58">
        <f t="shared" si="11"/>
        <v>0.38467236448577113</v>
      </c>
      <c r="L62" s="58">
        <f t="shared" si="12"/>
        <v>0.1480873852021774</v>
      </c>
      <c r="M62" s="59">
        <f t="shared" si="13"/>
        <v>11.204000000000001</v>
      </c>
      <c r="N62" s="60">
        <f t="shared" si="14"/>
        <v>4.0132082710617183E-2</v>
      </c>
      <c r="O62" s="60">
        <f t="shared" si="15"/>
        <v>1.525019143003453</v>
      </c>
      <c r="P62" s="118">
        <f t="shared" si="16"/>
        <v>0</v>
      </c>
      <c r="Q62" s="119">
        <f t="shared" si="17"/>
        <v>1</v>
      </c>
      <c r="R62" s="119">
        <f t="shared" si="18"/>
        <v>38</v>
      </c>
      <c r="T62">
        <v>527</v>
      </c>
      <c r="U62">
        <v>8311</v>
      </c>
      <c r="V62" t="s">
        <v>243</v>
      </c>
      <c r="W62">
        <v>2491.7719999999999</v>
      </c>
      <c r="X62">
        <v>1037.3489999999999</v>
      </c>
      <c r="Y62">
        <v>2.4020000000000001</v>
      </c>
      <c r="Z62">
        <v>11.204000000000001</v>
      </c>
      <c r="AA62">
        <v>156.349412</v>
      </c>
      <c r="AB62">
        <v>0.48275000000000001</v>
      </c>
      <c r="AC62">
        <v>60.143298000000001</v>
      </c>
      <c r="AD62" s="1">
        <v>369</v>
      </c>
      <c r="AE62">
        <v>1</v>
      </c>
      <c r="AF62">
        <v>38</v>
      </c>
      <c r="AG62">
        <v>58</v>
      </c>
      <c r="AH62">
        <v>15.937200000000001</v>
      </c>
      <c r="AI62">
        <v>0</v>
      </c>
      <c r="AJ62">
        <v>0</v>
      </c>
      <c r="AK62">
        <v>0</v>
      </c>
      <c r="AL62">
        <v>0</v>
      </c>
      <c r="AM62">
        <v>0.85785714285714298</v>
      </c>
      <c r="AN62" t="s">
        <v>67</v>
      </c>
      <c r="AO62">
        <v>2491.7719999999999</v>
      </c>
      <c r="AP62" t="s">
        <v>473</v>
      </c>
      <c r="AQ62" t="s">
        <v>114</v>
      </c>
      <c r="AR62" t="s">
        <v>117</v>
      </c>
      <c r="AS62" t="s">
        <v>114</v>
      </c>
      <c r="AT62" t="s">
        <v>117</v>
      </c>
      <c r="AU62" t="s">
        <v>195</v>
      </c>
      <c r="AV62" t="s">
        <v>243</v>
      </c>
      <c r="AW62" t="s">
        <v>67</v>
      </c>
      <c r="AX62">
        <v>8311</v>
      </c>
      <c r="AY62" t="s">
        <v>364</v>
      </c>
      <c r="AZ62">
        <v>8</v>
      </c>
      <c r="BA62" t="s">
        <v>389</v>
      </c>
      <c r="BB62">
        <v>1</v>
      </c>
      <c r="BC62">
        <v>1</v>
      </c>
      <c r="BE62" t="s">
        <v>67</v>
      </c>
      <c r="BF62">
        <v>0</v>
      </c>
      <c r="BG62" t="s">
        <v>266</v>
      </c>
      <c r="BI62" t="s">
        <v>114</v>
      </c>
      <c r="BJ62" t="s">
        <v>243</v>
      </c>
      <c r="BK62" t="s">
        <v>67</v>
      </c>
      <c r="BL62">
        <v>0.85785714285714298</v>
      </c>
      <c r="BM62">
        <v>8311</v>
      </c>
      <c r="BN62" t="s">
        <v>117</v>
      </c>
      <c r="BO62" t="s">
        <v>195</v>
      </c>
      <c r="BP62">
        <v>1</v>
      </c>
      <c r="BQ62">
        <v>2491.7719999999999</v>
      </c>
      <c r="BR62">
        <v>3.087635532649141E-3</v>
      </c>
      <c r="BS62">
        <v>0.38467236448577113</v>
      </c>
      <c r="BT62">
        <v>0.1480873852021774</v>
      </c>
      <c r="BU62">
        <v>11.204000000000001</v>
      </c>
      <c r="BV62">
        <v>4.0132082710617183E-2</v>
      </c>
      <c r="BW62">
        <v>1.525019143003453</v>
      </c>
      <c r="BX62">
        <v>0</v>
      </c>
      <c r="BY62">
        <v>1</v>
      </c>
      <c r="BZ62">
        <v>38</v>
      </c>
    </row>
    <row r="63" spans="1:78" ht="16.5">
      <c r="A63" s="66" t="str">
        <f t="shared" si="1"/>
        <v>원진운수</v>
      </c>
      <c r="B63" s="67" t="str">
        <f t="shared" si="2"/>
        <v>이태현</v>
      </c>
      <c r="C63" s="68" t="str">
        <f t="shared" si="3"/>
        <v>D</v>
      </c>
      <c r="D63" s="69">
        <f t="shared" si="4"/>
        <v>0.82942903028832904</v>
      </c>
      <c r="E63" s="70">
        <f t="shared" si="5"/>
        <v>1274</v>
      </c>
      <c r="F63" s="71" t="str">
        <f t="shared" si="6"/>
        <v>6</v>
      </c>
      <c r="G63" s="72" t="str">
        <f t="shared" si="7"/>
        <v>70바4307</v>
      </c>
      <c r="H63" s="73">
        <f t="shared" si="8"/>
        <v>2</v>
      </c>
      <c r="I63" s="74">
        <f t="shared" si="9"/>
        <v>2510.5709999999999</v>
      </c>
      <c r="J63" s="75">
        <f t="shared" si="10"/>
        <v>2.4602943900544263E-3</v>
      </c>
      <c r="K63" s="75">
        <f t="shared" si="11"/>
        <v>0.35892513820516331</v>
      </c>
      <c r="L63" s="75">
        <f t="shared" si="12"/>
        <v>0.17964040849671251</v>
      </c>
      <c r="M63" s="76">
        <f t="shared" si="13"/>
        <v>11.47</v>
      </c>
      <c r="N63" s="77">
        <f t="shared" si="14"/>
        <v>7.9663152326701778E-2</v>
      </c>
      <c r="O63" s="77">
        <f t="shared" si="15"/>
        <v>4.7797891396021068</v>
      </c>
      <c r="P63" s="116">
        <f t="shared" si="16"/>
        <v>0</v>
      </c>
      <c r="Q63" s="117">
        <f t="shared" si="17"/>
        <v>2</v>
      </c>
      <c r="R63" s="117">
        <f t="shared" si="18"/>
        <v>120</v>
      </c>
      <c r="T63">
        <v>527</v>
      </c>
      <c r="U63">
        <v>1274</v>
      </c>
      <c r="V63" t="s">
        <v>244</v>
      </c>
      <c r="W63">
        <v>2510.5709999999999</v>
      </c>
      <c r="X63">
        <v>1081.433</v>
      </c>
      <c r="Y63">
        <v>2.3220000000000001</v>
      </c>
      <c r="Z63">
        <v>11.47</v>
      </c>
      <c r="AA63">
        <v>156.58857800000001</v>
      </c>
      <c r="AB63">
        <v>0.38525399999999999</v>
      </c>
      <c r="AC63">
        <v>56.203577000000003</v>
      </c>
      <c r="AD63" s="1">
        <v>451</v>
      </c>
      <c r="AE63">
        <v>2</v>
      </c>
      <c r="AF63">
        <v>120</v>
      </c>
      <c r="AG63">
        <v>60</v>
      </c>
      <c r="AH63">
        <v>16.032912</v>
      </c>
      <c r="AI63">
        <v>0</v>
      </c>
      <c r="AJ63">
        <v>0</v>
      </c>
      <c r="AK63">
        <v>0</v>
      </c>
      <c r="AL63">
        <v>0</v>
      </c>
      <c r="AM63">
        <v>0.82942903028832904</v>
      </c>
      <c r="AN63" t="s">
        <v>66</v>
      </c>
      <c r="AO63">
        <v>2410.982</v>
      </c>
      <c r="AP63" t="s">
        <v>474</v>
      </c>
      <c r="AQ63" t="s">
        <v>114</v>
      </c>
      <c r="AR63" t="s">
        <v>117</v>
      </c>
      <c r="AS63" t="s">
        <v>114</v>
      </c>
      <c r="AT63" t="s">
        <v>117</v>
      </c>
      <c r="AU63" t="s">
        <v>194</v>
      </c>
      <c r="AV63" t="s">
        <v>244</v>
      </c>
      <c r="AW63" t="s">
        <v>66</v>
      </c>
      <c r="AX63">
        <v>1274</v>
      </c>
      <c r="AY63" t="s">
        <v>351</v>
      </c>
      <c r="AZ63">
        <v>6</v>
      </c>
      <c r="BA63" t="s">
        <v>392</v>
      </c>
      <c r="BB63">
        <v>2</v>
      </c>
      <c r="BC63">
        <v>1</v>
      </c>
      <c r="BE63" t="s">
        <v>66</v>
      </c>
      <c r="BF63">
        <v>0</v>
      </c>
      <c r="BG63" t="s">
        <v>266</v>
      </c>
      <c r="BI63" t="s">
        <v>114</v>
      </c>
      <c r="BJ63" t="s">
        <v>244</v>
      </c>
      <c r="BK63" t="s">
        <v>66</v>
      </c>
      <c r="BL63">
        <v>0.82942903028832904</v>
      </c>
      <c r="BM63">
        <v>1274</v>
      </c>
      <c r="BN63" t="s">
        <v>117</v>
      </c>
      <c r="BO63" t="s">
        <v>194</v>
      </c>
      <c r="BP63">
        <v>2</v>
      </c>
      <c r="BQ63">
        <v>2510.5709999999999</v>
      </c>
      <c r="BR63">
        <v>2.4602943900544263E-3</v>
      </c>
      <c r="BS63">
        <v>0.35892513820516331</v>
      </c>
      <c r="BT63">
        <v>0.17964040849671251</v>
      </c>
      <c r="BU63">
        <v>11.47</v>
      </c>
      <c r="BV63">
        <v>7.9663152326701778E-2</v>
      </c>
      <c r="BW63">
        <v>4.7797891396021068</v>
      </c>
      <c r="BX63">
        <v>0</v>
      </c>
      <c r="BY63">
        <v>2</v>
      </c>
      <c r="BZ63">
        <v>120</v>
      </c>
    </row>
    <row r="64" spans="1:78" ht="16.5">
      <c r="A64" s="49" t="str">
        <f t="shared" si="1"/>
        <v>원진운수</v>
      </c>
      <c r="B64" s="50" t="str">
        <f t="shared" si="2"/>
        <v>임성진</v>
      </c>
      <c r="C64" s="51" t="str">
        <f t="shared" si="3"/>
        <v>C</v>
      </c>
      <c r="D64" s="52">
        <f t="shared" si="4"/>
        <v>0.85433213681853626</v>
      </c>
      <c r="E64" s="53">
        <f t="shared" si="5"/>
        <v>2009</v>
      </c>
      <c r="F64" s="54" t="str">
        <f t="shared" si="6"/>
        <v>22</v>
      </c>
      <c r="G64" s="55" t="str">
        <f t="shared" si="7"/>
        <v>70바4311</v>
      </c>
      <c r="H64" s="56">
        <f t="shared" si="8"/>
        <v>11</v>
      </c>
      <c r="I64" s="57">
        <f t="shared" si="9"/>
        <v>2126.837</v>
      </c>
      <c r="J64" s="58">
        <f t="shared" si="10"/>
        <v>9.9878276577534918E-3</v>
      </c>
      <c r="K64" s="58">
        <f t="shared" si="11"/>
        <v>0.37944366822468184</v>
      </c>
      <c r="L64" s="58">
        <f t="shared" si="12"/>
        <v>8.9804719402568234E-2</v>
      </c>
      <c r="M64" s="59">
        <f t="shared" si="13"/>
        <v>9.2739999999999991</v>
      </c>
      <c r="N64" s="60">
        <f t="shared" si="14"/>
        <v>4.70181776976797E-2</v>
      </c>
      <c r="O64" s="60">
        <f t="shared" si="15"/>
        <v>1.5515998640234301</v>
      </c>
      <c r="P64" s="118">
        <f t="shared" si="16"/>
        <v>0</v>
      </c>
      <c r="Q64" s="119">
        <f t="shared" si="17"/>
        <v>1</v>
      </c>
      <c r="R64" s="119">
        <f t="shared" si="18"/>
        <v>33</v>
      </c>
      <c r="T64">
        <v>527</v>
      </c>
      <c r="U64">
        <v>2009</v>
      </c>
      <c r="V64" t="s">
        <v>291</v>
      </c>
      <c r="W64">
        <v>2126.837</v>
      </c>
      <c r="X64">
        <v>972.85</v>
      </c>
      <c r="Y64">
        <v>2.1859999999999999</v>
      </c>
      <c r="Z64">
        <v>9.2739999999999991</v>
      </c>
      <c r="AA64">
        <v>147.287183</v>
      </c>
      <c r="AB64">
        <v>1.471079</v>
      </c>
      <c r="AC64">
        <v>55.887188999999999</v>
      </c>
      <c r="AD64" s="1">
        <v>191</v>
      </c>
      <c r="AE64">
        <v>1</v>
      </c>
      <c r="AF64">
        <v>33</v>
      </c>
      <c r="AG64">
        <v>58</v>
      </c>
      <c r="AH64">
        <v>14.440068</v>
      </c>
      <c r="AI64">
        <v>0</v>
      </c>
      <c r="AJ64">
        <v>0</v>
      </c>
      <c r="AK64">
        <v>0</v>
      </c>
      <c r="AL64">
        <v>0</v>
      </c>
      <c r="AM64">
        <v>0.85433213681853626</v>
      </c>
      <c r="AN64" t="s">
        <v>67</v>
      </c>
      <c r="AO64">
        <v>387.18700000000001</v>
      </c>
      <c r="AP64" t="s">
        <v>475</v>
      </c>
      <c r="AQ64" t="s">
        <v>114</v>
      </c>
      <c r="AR64" t="s">
        <v>116</v>
      </c>
      <c r="AS64" t="s">
        <v>114</v>
      </c>
      <c r="AT64" t="s">
        <v>116</v>
      </c>
      <c r="AU64" t="s">
        <v>171</v>
      </c>
      <c r="AV64" t="s">
        <v>291</v>
      </c>
      <c r="AW64" t="s">
        <v>67</v>
      </c>
      <c r="AX64">
        <v>2009</v>
      </c>
      <c r="AY64" t="s">
        <v>347</v>
      </c>
      <c r="AZ64">
        <v>11</v>
      </c>
      <c r="BA64" t="s">
        <v>361</v>
      </c>
      <c r="BB64">
        <v>11</v>
      </c>
      <c r="BC64">
        <v>1</v>
      </c>
      <c r="BE64" t="s">
        <v>67</v>
      </c>
      <c r="BF64">
        <v>0</v>
      </c>
      <c r="BG64" t="s">
        <v>266</v>
      </c>
      <c r="BI64" t="s">
        <v>114</v>
      </c>
      <c r="BJ64" t="s">
        <v>291</v>
      </c>
      <c r="BK64" t="s">
        <v>67</v>
      </c>
      <c r="BL64">
        <v>0.85433213681853626</v>
      </c>
      <c r="BM64">
        <v>2009</v>
      </c>
      <c r="BN64" t="s">
        <v>116</v>
      </c>
      <c r="BO64" t="s">
        <v>171</v>
      </c>
      <c r="BP64">
        <v>11</v>
      </c>
      <c r="BQ64">
        <v>2126.837</v>
      </c>
      <c r="BR64">
        <v>9.9878276577534918E-3</v>
      </c>
      <c r="BS64">
        <v>0.37944366822468184</v>
      </c>
      <c r="BT64">
        <v>8.9804719402568234E-2</v>
      </c>
      <c r="BU64">
        <v>9.2739999999999991</v>
      </c>
      <c r="BV64">
        <v>4.70181776976797E-2</v>
      </c>
      <c r="BW64">
        <v>1.5515998640234301</v>
      </c>
      <c r="BX64">
        <v>0</v>
      </c>
      <c r="BY64">
        <v>1</v>
      </c>
      <c r="BZ64">
        <v>33</v>
      </c>
    </row>
    <row r="65" spans="1:78" ht="16.5">
      <c r="A65" s="66" t="str">
        <f t="shared" si="1"/>
        <v>원진운수</v>
      </c>
      <c r="B65" s="67" t="str">
        <f t="shared" si="2"/>
        <v>임충섭</v>
      </c>
      <c r="C65" s="68" t="str">
        <f t="shared" si="3"/>
        <v>F</v>
      </c>
      <c r="D65" s="69">
        <f t="shared" si="4"/>
        <v>0.79230769230769227</v>
      </c>
      <c r="E65" s="70">
        <f t="shared" si="5"/>
        <v>913</v>
      </c>
      <c r="F65" s="71" t="str">
        <f t="shared" si="6"/>
        <v>22</v>
      </c>
      <c r="G65" s="72" t="str">
        <f t="shared" si="7"/>
        <v>70바3618</v>
      </c>
      <c r="H65" s="73">
        <f t="shared" si="8"/>
        <v>1</v>
      </c>
      <c r="I65" s="74">
        <f t="shared" si="9"/>
        <v>2778.6689999999999</v>
      </c>
      <c r="J65" s="75">
        <f t="shared" si="10"/>
        <v>6.5087073504613673E-3</v>
      </c>
      <c r="K65" s="75">
        <f t="shared" si="11"/>
        <v>0.39116786988450036</v>
      </c>
      <c r="L65" s="75">
        <f t="shared" si="12"/>
        <v>0.17958238278830621</v>
      </c>
      <c r="M65" s="76">
        <f t="shared" si="13"/>
        <v>10.846</v>
      </c>
      <c r="N65" s="77">
        <f t="shared" si="14"/>
        <v>0.1439538138583617</v>
      </c>
      <c r="O65" s="77">
        <f t="shared" si="15"/>
        <v>3.8507645207111754</v>
      </c>
      <c r="P65" s="116">
        <f t="shared" si="16"/>
        <v>0</v>
      </c>
      <c r="Q65" s="117">
        <f t="shared" si="17"/>
        <v>4</v>
      </c>
      <c r="R65" s="117">
        <f t="shared" si="18"/>
        <v>107</v>
      </c>
      <c r="T65">
        <v>527</v>
      </c>
      <c r="U65">
        <v>913</v>
      </c>
      <c r="V65" t="s">
        <v>245</v>
      </c>
      <c r="W65">
        <v>2778.6689999999999</v>
      </c>
      <c r="X65">
        <v>1349.0250000000001</v>
      </c>
      <c r="Y65">
        <v>2.06</v>
      </c>
      <c r="Z65">
        <v>10.846</v>
      </c>
      <c r="AA65">
        <v>188.24383</v>
      </c>
      <c r="AB65">
        <v>1.2252240000000001</v>
      </c>
      <c r="AC65">
        <v>73.634938000000005</v>
      </c>
      <c r="AD65" s="1">
        <v>499</v>
      </c>
      <c r="AE65">
        <v>4</v>
      </c>
      <c r="AF65">
        <v>107</v>
      </c>
      <c r="AG65">
        <v>58</v>
      </c>
      <c r="AH65">
        <v>14.761009</v>
      </c>
      <c r="AI65">
        <v>0</v>
      </c>
      <c r="AJ65">
        <v>0</v>
      </c>
      <c r="AK65">
        <v>0</v>
      </c>
      <c r="AL65">
        <v>0</v>
      </c>
      <c r="AM65">
        <v>0.79230769230769227</v>
      </c>
      <c r="AN65" t="s">
        <v>68</v>
      </c>
      <c r="AO65">
        <v>2778.6689999999999</v>
      </c>
      <c r="AP65" t="s">
        <v>476</v>
      </c>
      <c r="AQ65" t="s">
        <v>114</v>
      </c>
      <c r="AR65" t="s">
        <v>116</v>
      </c>
      <c r="AS65" t="s">
        <v>114</v>
      </c>
      <c r="AT65" t="s">
        <v>116</v>
      </c>
      <c r="AU65" t="s">
        <v>169</v>
      </c>
      <c r="AV65" t="s">
        <v>245</v>
      </c>
      <c r="AW65" t="s">
        <v>68</v>
      </c>
      <c r="AX65">
        <v>913</v>
      </c>
      <c r="AY65" t="s">
        <v>343</v>
      </c>
      <c r="AZ65">
        <v>1</v>
      </c>
      <c r="BA65" t="s">
        <v>182</v>
      </c>
      <c r="BB65">
        <v>1</v>
      </c>
      <c r="BC65">
        <v>1</v>
      </c>
      <c r="BE65" t="s">
        <v>68</v>
      </c>
      <c r="BF65">
        <v>0</v>
      </c>
      <c r="BG65" t="s">
        <v>266</v>
      </c>
      <c r="BI65" t="s">
        <v>114</v>
      </c>
      <c r="BJ65" t="s">
        <v>245</v>
      </c>
      <c r="BK65" t="s">
        <v>68</v>
      </c>
      <c r="BL65">
        <v>0.79230769230769227</v>
      </c>
      <c r="BM65">
        <v>913</v>
      </c>
      <c r="BN65" t="s">
        <v>116</v>
      </c>
      <c r="BO65" t="s">
        <v>169</v>
      </c>
      <c r="BP65">
        <v>1</v>
      </c>
      <c r="BQ65">
        <v>2778.6689999999999</v>
      </c>
      <c r="BR65">
        <v>6.5087073504613673E-3</v>
      </c>
      <c r="BS65">
        <v>0.39116786988450036</v>
      </c>
      <c r="BT65">
        <v>0.17958238278830621</v>
      </c>
      <c r="BU65">
        <v>10.846</v>
      </c>
      <c r="BV65">
        <v>0.1439538138583617</v>
      </c>
      <c r="BW65">
        <v>3.8507645207111754</v>
      </c>
      <c r="BX65">
        <v>0</v>
      </c>
      <c r="BY65">
        <v>4</v>
      </c>
      <c r="BZ65">
        <v>107</v>
      </c>
    </row>
    <row r="66" spans="1:78" ht="16.5">
      <c r="A66" s="49" t="str">
        <f t="shared" si="1"/>
        <v>원진운수</v>
      </c>
      <c r="B66" s="50" t="str">
        <f t="shared" si="2"/>
        <v>임태균</v>
      </c>
      <c r="C66" s="51" t="str">
        <f t="shared" si="3"/>
        <v>C</v>
      </c>
      <c r="D66" s="52">
        <f t="shared" si="4"/>
        <v>0.86161216519572392</v>
      </c>
      <c r="E66" s="53">
        <f t="shared" si="5"/>
        <v>2524</v>
      </c>
      <c r="F66" s="54" t="str">
        <f t="shared" si="6"/>
        <v>22</v>
      </c>
      <c r="G66" s="55" t="str">
        <f t="shared" si="7"/>
        <v>70바4301</v>
      </c>
      <c r="H66" s="56">
        <f t="shared" si="8"/>
        <v>13</v>
      </c>
      <c r="I66" s="57">
        <f t="shared" si="9"/>
        <v>2619.1910000000003</v>
      </c>
      <c r="J66" s="58">
        <f t="shared" si="10"/>
        <v>8.7365401136959842E-3</v>
      </c>
      <c r="K66" s="58">
        <f t="shared" si="11"/>
        <v>0.35061755651494025</v>
      </c>
      <c r="L66" s="58">
        <f t="shared" si="12"/>
        <v>0.16646361414650554</v>
      </c>
      <c r="M66" s="59">
        <f t="shared" si="13"/>
        <v>8.5679999999999996</v>
      </c>
      <c r="N66" s="60">
        <f t="shared" si="14"/>
        <v>3.8179728015253558E-2</v>
      </c>
      <c r="O66" s="60">
        <f t="shared" si="15"/>
        <v>2.25260395289996</v>
      </c>
      <c r="P66" s="118">
        <f t="shared" si="16"/>
        <v>0</v>
      </c>
      <c r="Q66" s="119">
        <f t="shared" si="17"/>
        <v>1</v>
      </c>
      <c r="R66" s="119">
        <f t="shared" si="18"/>
        <v>59</v>
      </c>
      <c r="T66">
        <v>527</v>
      </c>
      <c r="U66">
        <v>2524</v>
      </c>
      <c r="V66" t="s">
        <v>298</v>
      </c>
      <c r="W66">
        <v>2619.1909999999998</v>
      </c>
      <c r="X66">
        <v>1170.3910000000001</v>
      </c>
      <c r="Y66">
        <v>2.238</v>
      </c>
      <c r="Z66">
        <v>8.5679999999999996</v>
      </c>
      <c r="AA66">
        <v>177.59994</v>
      </c>
      <c r="AB66">
        <v>1.551609</v>
      </c>
      <c r="AC66">
        <v>62.269657000000002</v>
      </c>
      <c r="AD66" s="1">
        <v>436</v>
      </c>
      <c r="AE66">
        <v>1</v>
      </c>
      <c r="AF66">
        <v>59</v>
      </c>
      <c r="AG66">
        <v>59</v>
      </c>
      <c r="AH66">
        <v>14.747702</v>
      </c>
      <c r="AI66">
        <v>0</v>
      </c>
      <c r="AJ66">
        <v>0</v>
      </c>
      <c r="AK66">
        <v>0</v>
      </c>
      <c r="AL66">
        <v>0</v>
      </c>
      <c r="AM66">
        <v>0.86161216519572392</v>
      </c>
      <c r="AN66" t="s">
        <v>67</v>
      </c>
      <c r="AO66">
        <v>341.24700000000001</v>
      </c>
      <c r="AP66" t="s">
        <v>477</v>
      </c>
      <c r="AQ66" t="s">
        <v>114</v>
      </c>
      <c r="AR66" t="s">
        <v>116</v>
      </c>
      <c r="AS66" t="s">
        <v>114</v>
      </c>
      <c r="AT66" t="s">
        <v>116</v>
      </c>
      <c r="AU66" t="s">
        <v>170</v>
      </c>
      <c r="AV66" t="s">
        <v>298</v>
      </c>
      <c r="AW66" t="s">
        <v>67</v>
      </c>
      <c r="AX66">
        <v>2524</v>
      </c>
      <c r="AY66" t="s">
        <v>347</v>
      </c>
      <c r="AZ66">
        <v>9</v>
      </c>
      <c r="BA66" t="s">
        <v>369</v>
      </c>
      <c r="BB66">
        <v>13</v>
      </c>
      <c r="BC66">
        <v>1</v>
      </c>
      <c r="BE66" t="s">
        <v>67</v>
      </c>
      <c r="BF66">
        <v>0</v>
      </c>
      <c r="BG66" t="s">
        <v>266</v>
      </c>
      <c r="BI66" t="s">
        <v>114</v>
      </c>
      <c r="BJ66" t="s">
        <v>298</v>
      </c>
      <c r="BK66" t="s">
        <v>67</v>
      </c>
      <c r="BL66">
        <v>0.86161216519572392</v>
      </c>
      <c r="BM66">
        <v>2524</v>
      </c>
      <c r="BN66" t="s">
        <v>116</v>
      </c>
      <c r="BO66" t="s">
        <v>170</v>
      </c>
      <c r="BP66">
        <v>13</v>
      </c>
      <c r="BQ66">
        <v>2619.1910000000003</v>
      </c>
      <c r="BR66">
        <v>8.7365401136959842E-3</v>
      </c>
      <c r="BS66">
        <v>0.35061755651494025</v>
      </c>
      <c r="BT66">
        <v>0.16646361414650557</v>
      </c>
      <c r="BU66">
        <v>8.5679999999999996</v>
      </c>
      <c r="BV66">
        <v>3.8179728015253558E-2</v>
      </c>
      <c r="BW66">
        <v>2.25260395289996</v>
      </c>
      <c r="BX66">
        <v>0</v>
      </c>
      <c r="BY66">
        <v>1</v>
      </c>
      <c r="BZ66">
        <v>59</v>
      </c>
    </row>
    <row r="67" spans="1:78" ht="16.5">
      <c r="A67" s="66" t="str">
        <f t="shared" si="1"/>
        <v>원진운수</v>
      </c>
      <c r="B67" s="67" t="str">
        <f t="shared" si="2"/>
        <v>장기원</v>
      </c>
      <c r="C67" s="68" t="str">
        <f t="shared" si="3"/>
        <v>C</v>
      </c>
      <c r="D67" s="69">
        <f t="shared" si="4"/>
        <v>0.85142857142857142</v>
      </c>
      <c r="E67" s="70">
        <f t="shared" si="5"/>
        <v>9885</v>
      </c>
      <c r="F67" s="71" t="str">
        <f t="shared" si="6"/>
        <v>6</v>
      </c>
      <c r="G67" s="72" t="str">
        <f t="shared" si="7"/>
        <v>70바4312</v>
      </c>
      <c r="H67" s="73">
        <f t="shared" si="8"/>
        <v>1</v>
      </c>
      <c r="I67" s="74">
        <f t="shared" si="9"/>
        <v>2695.5549999999998</v>
      </c>
      <c r="J67" s="75">
        <f t="shared" si="10"/>
        <v>5.9305842390661254E-3</v>
      </c>
      <c r="K67" s="75">
        <f t="shared" si="11"/>
        <v>0.36453802488511533</v>
      </c>
      <c r="L67" s="75">
        <f t="shared" si="12"/>
        <v>0.19773293440497414</v>
      </c>
      <c r="M67" s="76">
        <f t="shared" si="13"/>
        <v>9.1319999999999997</v>
      </c>
      <c r="N67" s="77">
        <f t="shared" si="14"/>
        <v>0</v>
      </c>
      <c r="O67" s="77">
        <f t="shared" si="15"/>
        <v>1.595218795387221</v>
      </c>
      <c r="P67" s="116">
        <f t="shared" si="16"/>
        <v>0</v>
      </c>
      <c r="Q67" s="117">
        <f t="shared" si="17"/>
        <v>0</v>
      </c>
      <c r="R67" s="117">
        <f t="shared" si="18"/>
        <v>43</v>
      </c>
      <c r="T67">
        <v>527</v>
      </c>
      <c r="U67">
        <v>9885</v>
      </c>
      <c r="V67" t="s">
        <v>246</v>
      </c>
      <c r="W67">
        <v>2695.5549999999998</v>
      </c>
      <c r="X67">
        <v>1130.604</v>
      </c>
      <c r="Y67">
        <v>2.3839999999999999</v>
      </c>
      <c r="Z67">
        <v>9.1319999999999997</v>
      </c>
      <c r="AA67">
        <v>173.670242</v>
      </c>
      <c r="AB67">
        <v>1.0299659999999999</v>
      </c>
      <c r="AC67">
        <v>63.309407</v>
      </c>
      <c r="AD67" s="1">
        <v>533</v>
      </c>
      <c r="AE67">
        <v>0</v>
      </c>
      <c r="AF67">
        <v>43</v>
      </c>
      <c r="AG67">
        <v>59</v>
      </c>
      <c r="AH67">
        <v>15.52111</v>
      </c>
      <c r="AI67">
        <v>0</v>
      </c>
      <c r="AJ67">
        <v>0</v>
      </c>
      <c r="AK67">
        <v>0</v>
      </c>
      <c r="AL67">
        <v>0</v>
      </c>
      <c r="AM67">
        <v>0.85142857142857142</v>
      </c>
      <c r="AN67" t="s">
        <v>67</v>
      </c>
      <c r="AO67">
        <v>2695.5549999999998</v>
      </c>
      <c r="AP67" t="s">
        <v>478</v>
      </c>
      <c r="AQ67" t="s">
        <v>114</v>
      </c>
      <c r="AR67" t="s">
        <v>117</v>
      </c>
      <c r="AS67" t="s">
        <v>114</v>
      </c>
      <c r="AT67" t="s">
        <v>117</v>
      </c>
      <c r="AU67" t="s">
        <v>197</v>
      </c>
      <c r="AV67" t="s">
        <v>246</v>
      </c>
      <c r="AW67" t="s">
        <v>67</v>
      </c>
      <c r="AX67">
        <v>9885</v>
      </c>
      <c r="AY67" t="s">
        <v>364</v>
      </c>
      <c r="AZ67">
        <v>10</v>
      </c>
      <c r="BA67" t="s">
        <v>479</v>
      </c>
      <c r="BB67">
        <v>1</v>
      </c>
      <c r="BC67">
        <v>1</v>
      </c>
      <c r="BE67" t="s">
        <v>67</v>
      </c>
      <c r="BF67">
        <v>0</v>
      </c>
      <c r="BG67" t="s">
        <v>266</v>
      </c>
      <c r="BI67" t="s">
        <v>114</v>
      </c>
      <c r="BJ67" t="s">
        <v>246</v>
      </c>
      <c r="BK67" t="s">
        <v>67</v>
      </c>
      <c r="BL67">
        <v>0.85142857142857142</v>
      </c>
      <c r="BM67">
        <v>9885</v>
      </c>
      <c r="BN67" t="s">
        <v>117</v>
      </c>
      <c r="BO67" t="s">
        <v>197</v>
      </c>
      <c r="BP67">
        <v>1</v>
      </c>
      <c r="BQ67">
        <v>2695.5549999999998</v>
      </c>
      <c r="BR67">
        <v>5.9305842390661254E-3</v>
      </c>
      <c r="BS67">
        <v>0.36453802488511533</v>
      </c>
      <c r="BT67">
        <v>0.19773293440497414</v>
      </c>
      <c r="BU67">
        <v>9.1319999999999997</v>
      </c>
      <c r="BV67">
        <v>0</v>
      </c>
      <c r="BW67">
        <v>1.595218795387221</v>
      </c>
      <c r="BX67">
        <v>0</v>
      </c>
      <c r="BY67">
        <v>0</v>
      </c>
      <c r="BZ67">
        <v>43</v>
      </c>
    </row>
    <row r="68" spans="1:78" ht="16.5">
      <c r="A68" s="49" t="str">
        <f t="shared" si="1"/>
        <v>원진운수</v>
      </c>
      <c r="B68" s="50" t="str">
        <f t="shared" si="2"/>
        <v>장수민</v>
      </c>
      <c r="C68" s="51" t="str">
        <f t="shared" si="3"/>
        <v>D</v>
      </c>
      <c r="D68" s="52">
        <f t="shared" si="4"/>
        <v>0.80599762595933244</v>
      </c>
      <c r="E68" s="53">
        <f t="shared" si="5"/>
        <v>6395</v>
      </c>
      <c r="F68" s="54" t="str">
        <f t="shared" si="6"/>
        <v>22</v>
      </c>
      <c r="G68" s="55" t="str">
        <f t="shared" si="7"/>
        <v>70바3611</v>
      </c>
      <c r="H68" s="56">
        <f t="shared" si="8"/>
        <v>2</v>
      </c>
      <c r="I68" s="57">
        <f t="shared" si="9"/>
        <v>1962.242</v>
      </c>
      <c r="J68" s="58">
        <f t="shared" si="10"/>
        <v>3.9623986208422463E-3</v>
      </c>
      <c r="K68" s="58">
        <f t="shared" si="11"/>
        <v>0.3799086306116341</v>
      </c>
      <c r="L68" s="58">
        <f t="shared" si="12"/>
        <v>0.15900179488564611</v>
      </c>
      <c r="M68" s="59">
        <f t="shared" si="13"/>
        <v>10.154</v>
      </c>
      <c r="N68" s="60">
        <f t="shared" si="14"/>
        <v>0.86635593367178976</v>
      </c>
      <c r="O68" s="60">
        <f t="shared" si="15"/>
        <v>3.210613165960162</v>
      </c>
      <c r="P68" s="118">
        <f t="shared" si="16"/>
        <v>0</v>
      </c>
      <c r="Q68" s="119">
        <f t="shared" si="17"/>
        <v>17</v>
      </c>
      <c r="R68" s="119">
        <f t="shared" si="18"/>
        <v>63</v>
      </c>
      <c r="T68">
        <v>527</v>
      </c>
      <c r="U68">
        <v>6395</v>
      </c>
      <c r="V68" t="s">
        <v>247</v>
      </c>
      <c r="W68">
        <v>1962.242</v>
      </c>
      <c r="X68">
        <v>909.33500000000004</v>
      </c>
      <c r="Y68">
        <v>2.1579999999999999</v>
      </c>
      <c r="Z68">
        <v>10.154</v>
      </c>
      <c r="AA68">
        <v>128.21274399999999</v>
      </c>
      <c r="AB68">
        <v>0.50802999999999998</v>
      </c>
      <c r="AC68">
        <v>48.709128</v>
      </c>
      <c r="AD68" s="1">
        <v>312</v>
      </c>
      <c r="AE68">
        <v>17</v>
      </c>
      <c r="AF68">
        <v>63</v>
      </c>
      <c r="AG68">
        <v>59</v>
      </c>
      <c r="AH68">
        <v>15.304577999999999</v>
      </c>
      <c r="AI68">
        <v>0</v>
      </c>
      <c r="AJ68">
        <v>0</v>
      </c>
      <c r="AK68">
        <v>0</v>
      </c>
      <c r="AL68">
        <v>0</v>
      </c>
      <c r="AM68">
        <v>0.80599762595933244</v>
      </c>
      <c r="AN68" t="s">
        <v>66</v>
      </c>
      <c r="AO68">
        <v>1651.3979999999999</v>
      </c>
      <c r="AP68" t="s">
        <v>480</v>
      </c>
      <c r="AQ68" t="s">
        <v>114</v>
      </c>
      <c r="AR68" t="s">
        <v>116</v>
      </c>
      <c r="AS68" t="s">
        <v>114</v>
      </c>
      <c r="AT68" t="s">
        <v>116</v>
      </c>
      <c r="AU68" t="s">
        <v>267</v>
      </c>
      <c r="AV68" t="s">
        <v>247</v>
      </c>
      <c r="AW68" t="s">
        <v>66</v>
      </c>
      <c r="AX68">
        <v>6395</v>
      </c>
      <c r="AY68" t="s">
        <v>344</v>
      </c>
      <c r="AZ68">
        <v>13</v>
      </c>
      <c r="BA68" t="s">
        <v>481</v>
      </c>
      <c r="BB68">
        <v>2</v>
      </c>
      <c r="BC68">
        <v>1</v>
      </c>
      <c r="BE68" t="s">
        <v>68</v>
      </c>
      <c r="BF68">
        <v>1</v>
      </c>
      <c r="BG68" t="s">
        <v>304</v>
      </c>
      <c r="BI68" t="s">
        <v>114</v>
      </c>
      <c r="BJ68" t="s">
        <v>247</v>
      </c>
      <c r="BK68" t="s">
        <v>66</v>
      </c>
      <c r="BL68">
        <v>0.80599762595933244</v>
      </c>
      <c r="BM68">
        <v>6395</v>
      </c>
      <c r="BN68" t="s">
        <v>116</v>
      </c>
      <c r="BO68" t="s">
        <v>267</v>
      </c>
      <c r="BP68">
        <v>2</v>
      </c>
      <c r="BQ68">
        <v>1962.242</v>
      </c>
      <c r="BR68">
        <v>3.9623986208422463E-3</v>
      </c>
      <c r="BS68">
        <v>0.3799086306116341</v>
      </c>
      <c r="BT68">
        <v>0.15900179488564611</v>
      </c>
      <c r="BU68">
        <v>10.154</v>
      </c>
      <c r="BV68">
        <v>0.86635593367178976</v>
      </c>
      <c r="BW68">
        <v>3.210613165960162</v>
      </c>
      <c r="BX68">
        <v>0</v>
      </c>
      <c r="BY68">
        <v>17</v>
      </c>
      <c r="BZ68">
        <v>63</v>
      </c>
    </row>
    <row r="69" spans="1:78" ht="16.5">
      <c r="A69" s="66" t="str">
        <f t="shared" si="1"/>
        <v>원진운수</v>
      </c>
      <c r="B69" s="67" t="str">
        <f t="shared" si="2"/>
        <v>전경수</v>
      </c>
      <c r="C69" s="68" t="str">
        <f t="shared" si="3"/>
        <v>D</v>
      </c>
      <c r="D69" s="69">
        <f t="shared" si="4"/>
        <v>0.80766666666666664</v>
      </c>
      <c r="E69" s="70">
        <f t="shared" si="5"/>
        <v>29</v>
      </c>
      <c r="F69" s="71" t="str">
        <f t="shared" si="6"/>
        <v>320</v>
      </c>
      <c r="G69" s="72" t="str">
        <f t="shared" si="7"/>
        <v>73아1448</v>
      </c>
      <c r="H69" s="73">
        <f t="shared" si="8"/>
        <v>1</v>
      </c>
      <c r="I69" s="74">
        <f t="shared" si="9"/>
        <v>4739.1949999999997</v>
      </c>
      <c r="J69" s="75">
        <f t="shared" si="10"/>
        <v>1.0860175578960074E-2</v>
      </c>
      <c r="K69" s="75">
        <f t="shared" si="11"/>
        <v>0.27796434061723291</v>
      </c>
      <c r="L69" s="75">
        <f t="shared" si="12"/>
        <v>0.17281415936672789</v>
      </c>
      <c r="M69" s="76">
        <f t="shared" si="13"/>
        <v>20.07</v>
      </c>
      <c r="N69" s="77">
        <f t="shared" si="14"/>
        <v>0</v>
      </c>
      <c r="O69" s="77">
        <f t="shared" si="15"/>
        <v>6.625597807222535</v>
      </c>
      <c r="P69" s="116">
        <f t="shared" si="16"/>
        <v>0</v>
      </c>
      <c r="Q69" s="117">
        <f t="shared" si="17"/>
        <v>0</v>
      </c>
      <c r="R69" s="117">
        <f t="shared" si="18"/>
        <v>314</v>
      </c>
      <c r="T69">
        <v>527</v>
      </c>
      <c r="U69">
        <v>29</v>
      </c>
      <c r="V69" t="s">
        <v>248</v>
      </c>
      <c r="W69">
        <v>4739.1949999999997</v>
      </c>
      <c r="X69">
        <v>1956.1310000000001</v>
      </c>
      <c r="Y69">
        <v>2.423</v>
      </c>
      <c r="Z69">
        <v>20.07</v>
      </c>
      <c r="AA69">
        <v>152.412453</v>
      </c>
      <c r="AB69">
        <v>1.6552260000000001</v>
      </c>
      <c r="AC69">
        <v>42.365226999999997</v>
      </c>
      <c r="AD69" s="1">
        <v>819</v>
      </c>
      <c r="AE69">
        <v>0</v>
      </c>
      <c r="AF69">
        <v>314</v>
      </c>
      <c r="AG69">
        <v>104</v>
      </c>
      <c r="AH69">
        <v>31.094539000000001</v>
      </c>
      <c r="AI69">
        <v>30658.9</v>
      </c>
      <c r="AJ69">
        <v>27184.6</v>
      </c>
      <c r="AK69">
        <v>0</v>
      </c>
      <c r="AL69">
        <v>0</v>
      </c>
      <c r="AM69">
        <v>0.80766666666666664</v>
      </c>
      <c r="AN69" t="s">
        <v>66</v>
      </c>
      <c r="AO69">
        <v>4739.1949999999997</v>
      </c>
      <c r="AP69" t="s">
        <v>482</v>
      </c>
      <c r="AQ69" t="s">
        <v>114</v>
      </c>
      <c r="AR69" t="s">
        <v>115</v>
      </c>
      <c r="AS69" t="s">
        <v>114</v>
      </c>
      <c r="AT69" t="s">
        <v>115</v>
      </c>
      <c r="AU69" t="s">
        <v>188</v>
      </c>
      <c r="AV69" t="s">
        <v>248</v>
      </c>
      <c r="AW69" t="s">
        <v>66</v>
      </c>
      <c r="AX69">
        <v>29</v>
      </c>
      <c r="AY69" t="s">
        <v>345</v>
      </c>
      <c r="AZ69">
        <v>7</v>
      </c>
      <c r="BA69" t="s">
        <v>483</v>
      </c>
      <c r="BB69">
        <v>1</v>
      </c>
      <c r="BC69">
        <v>1</v>
      </c>
      <c r="BE69" t="s">
        <v>66</v>
      </c>
      <c r="BF69">
        <v>0</v>
      </c>
      <c r="BG69" t="s">
        <v>266</v>
      </c>
      <c r="BI69" t="s">
        <v>114</v>
      </c>
      <c r="BJ69" t="s">
        <v>248</v>
      </c>
      <c r="BK69" t="s">
        <v>66</v>
      </c>
      <c r="BL69">
        <v>0.80766666666666664</v>
      </c>
      <c r="BM69">
        <v>29</v>
      </c>
      <c r="BN69" t="s">
        <v>115</v>
      </c>
      <c r="BO69" t="s">
        <v>188</v>
      </c>
      <c r="BP69">
        <v>1</v>
      </c>
      <c r="BQ69">
        <v>4739.1949999999997</v>
      </c>
      <c r="BR69">
        <v>1.0860175578960074E-2</v>
      </c>
      <c r="BS69">
        <v>0.27796434061723291</v>
      </c>
      <c r="BT69">
        <v>0.17281415936672789</v>
      </c>
      <c r="BU69">
        <v>20.07</v>
      </c>
      <c r="BV69">
        <v>0</v>
      </c>
      <c r="BW69">
        <v>6.625597807222535</v>
      </c>
      <c r="BX69">
        <v>0</v>
      </c>
      <c r="BY69">
        <v>0</v>
      </c>
      <c r="BZ69">
        <v>314</v>
      </c>
    </row>
    <row r="70" spans="1:78" ht="16.5">
      <c r="A70" s="49" t="str">
        <f t="shared" si="1"/>
        <v>원진운수</v>
      </c>
      <c r="B70" s="50" t="str">
        <f t="shared" si="2"/>
        <v>전기하</v>
      </c>
      <c r="C70" s="51" t="str">
        <f t="shared" si="3"/>
        <v>F</v>
      </c>
      <c r="D70" s="52">
        <f t="shared" si="4"/>
        <v>0.78711657753004838</v>
      </c>
      <c r="E70" s="53">
        <f t="shared" si="5"/>
        <v>5672</v>
      </c>
      <c r="F70" s="54" t="str">
        <f t="shared" si="6"/>
        <v>22</v>
      </c>
      <c r="G70" s="55" t="str">
        <f t="shared" si="7"/>
        <v>70바4345</v>
      </c>
      <c r="H70" s="56">
        <f t="shared" si="8"/>
        <v>3</v>
      </c>
      <c r="I70" s="57">
        <f t="shared" si="9"/>
        <v>2686.8580000000002</v>
      </c>
      <c r="J70" s="58">
        <f t="shared" si="10"/>
        <v>4.8953658309174213E-3</v>
      </c>
      <c r="K70" s="58">
        <f t="shared" si="11"/>
        <v>0.39715353285579924</v>
      </c>
      <c r="L70" s="58">
        <f t="shared" si="12"/>
        <v>7.1831112771869599E-2</v>
      </c>
      <c r="M70" s="59">
        <f t="shared" si="13"/>
        <v>11.467000000000001</v>
      </c>
      <c r="N70" s="60">
        <f t="shared" si="14"/>
        <v>0.22330915887627853</v>
      </c>
      <c r="O70" s="60">
        <f t="shared" si="15"/>
        <v>4.801146915839988</v>
      </c>
      <c r="P70" s="118">
        <f t="shared" si="16"/>
        <v>0</v>
      </c>
      <c r="Q70" s="119">
        <f t="shared" si="17"/>
        <v>6</v>
      </c>
      <c r="R70" s="119">
        <f t="shared" si="18"/>
        <v>129</v>
      </c>
      <c r="T70">
        <v>527</v>
      </c>
      <c r="U70">
        <v>5672</v>
      </c>
      <c r="V70" t="s">
        <v>249</v>
      </c>
      <c r="W70">
        <v>2686.8580000000002</v>
      </c>
      <c r="X70">
        <v>1289.049</v>
      </c>
      <c r="Y70">
        <v>2.0840000000000001</v>
      </c>
      <c r="Z70">
        <v>11.467000000000001</v>
      </c>
      <c r="AA70">
        <v>184.859116</v>
      </c>
      <c r="AB70">
        <v>0.90495300000000001</v>
      </c>
      <c r="AC70">
        <v>73.417451</v>
      </c>
      <c r="AD70" s="1">
        <v>193</v>
      </c>
      <c r="AE70">
        <v>6</v>
      </c>
      <c r="AF70">
        <v>129</v>
      </c>
      <c r="AG70">
        <v>61</v>
      </c>
      <c r="AH70">
        <v>14.534625</v>
      </c>
      <c r="AI70">
        <v>0</v>
      </c>
      <c r="AJ70">
        <v>0</v>
      </c>
      <c r="AK70">
        <v>0</v>
      </c>
      <c r="AL70">
        <v>0</v>
      </c>
      <c r="AM70">
        <v>0.78711657753004838</v>
      </c>
      <c r="AN70" t="s">
        <v>68</v>
      </c>
      <c r="AO70">
        <v>2293.7750000000001</v>
      </c>
      <c r="AP70" t="s">
        <v>484</v>
      </c>
      <c r="AQ70" t="s">
        <v>114</v>
      </c>
      <c r="AR70" t="s">
        <v>116</v>
      </c>
      <c r="AS70" t="s">
        <v>114</v>
      </c>
      <c r="AT70" t="s">
        <v>116</v>
      </c>
      <c r="AU70" t="s">
        <v>180</v>
      </c>
      <c r="AV70" t="s">
        <v>249</v>
      </c>
      <c r="AW70" t="s">
        <v>68</v>
      </c>
      <c r="AX70">
        <v>5672</v>
      </c>
      <c r="AY70" t="s">
        <v>343</v>
      </c>
      <c r="AZ70">
        <v>3</v>
      </c>
      <c r="BA70" t="s">
        <v>269</v>
      </c>
      <c r="BB70">
        <v>3</v>
      </c>
      <c r="BC70">
        <v>1</v>
      </c>
      <c r="BE70" t="s">
        <v>68</v>
      </c>
      <c r="BF70">
        <v>0</v>
      </c>
      <c r="BG70" t="s">
        <v>266</v>
      </c>
      <c r="BI70" t="s">
        <v>114</v>
      </c>
      <c r="BJ70" t="s">
        <v>249</v>
      </c>
      <c r="BK70" t="s">
        <v>68</v>
      </c>
      <c r="BL70">
        <v>0.78711657753004838</v>
      </c>
      <c r="BM70">
        <v>5672</v>
      </c>
      <c r="BN70" t="s">
        <v>116</v>
      </c>
      <c r="BO70" t="s">
        <v>180</v>
      </c>
      <c r="BP70">
        <v>3</v>
      </c>
      <c r="BQ70">
        <v>2686.8580000000002</v>
      </c>
      <c r="BR70">
        <v>4.8953658309174213E-3</v>
      </c>
      <c r="BS70">
        <v>0.39715353285579924</v>
      </c>
      <c r="BT70">
        <v>7.1831112771869599E-2</v>
      </c>
      <c r="BU70">
        <v>11.467000000000001</v>
      </c>
      <c r="BV70">
        <v>0.22330915887627853</v>
      </c>
      <c r="BW70">
        <v>4.801146915839988</v>
      </c>
      <c r="BX70">
        <v>0</v>
      </c>
      <c r="BY70">
        <v>6</v>
      </c>
      <c r="BZ70">
        <v>129</v>
      </c>
    </row>
    <row r="71" spans="1:78" ht="16.5">
      <c r="A71" s="66" t="str">
        <f t="shared" ref="A71:A91" si="19">BI71</f>
        <v>원진운수</v>
      </c>
      <c r="B71" s="67" t="str">
        <f t="shared" ref="B71:B91" si="20">IF(BJ71="NULL", E71, BJ71)</f>
        <v>전승찬</v>
      </c>
      <c r="C71" s="68" t="str">
        <f t="shared" ref="C71:C91" si="21">BK71</f>
        <v>D</v>
      </c>
      <c r="D71" s="69">
        <f t="shared" ref="D71:D91" si="22">BL71</f>
        <v>0.80779982335959655</v>
      </c>
      <c r="E71" s="70">
        <f t="shared" ref="E71:E91" si="23">U71</f>
        <v>2278</v>
      </c>
      <c r="F71" s="71" t="str">
        <f t="shared" ref="F71:F91" si="24">BN71</f>
        <v>6</v>
      </c>
      <c r="G71" s="72" t="str">
        <f t="shared" ref="G71:G91" si="25">BO71</f>
        <v>70바3614</v>
      </c>
      <c r="H71" s="73">
        <f t="shared" ref="H71:H91" si="26">BP71</f>
        <v>2</v>
      </c>
      <c r="I71" s="74">
        <f t="shared" ref="I71:I91" si="27">BQ71</f>
        <v>2704.5529999999999</v>
      </c>
      <c r="J71" s="75">
        <f t="shared" ref="J71:J91" si="28">AB71/AA71</f>
        <v>5.0433158676018415E-3</v>
      </c>
      <c r="K71" s="75">
        <f t="shared" ref="K71:K91" si="29">AC71/AA71</f>
        <v>0.37410162218460746</v>
      </c>
      <c r="L71" s="75">
        <f t="shared" ref="L71:L91" si="30">AD71/I71</f>
        <v>0.14124330342204425</v>
      </c>
      <c r="M71" s="76">
        <f t="shared" ref="M71:M91" si="31">Z71</f>
        <v>9.2759999999999998</v>
      </c>
      <c r="N71" s="77">
        <f t="shared" ref="N71:N91" si="32">BV71</f>
        <v>3.6974686759697444E-2</v>
      </c>
      <c r="O71" s="77">
        <f t="shared" ref="O71:O91" si="33">BW71</f>
        <v>1.5159621571475952</v>
      </c>
      <c r="P71" s="116">
        <f t="shared" ref="P71:P91" si="34">AK71</f>
        <v>0</v>
      </c>
      <c r="Q71" s="117">
        <f t="shared" ref="Q71:Q91" si="35">AE71</f>
        <v>1</v>
      </c>
      <c r="R71" s="117">
        <f t="shared" ref="R71:R91" si="36">AF71</f>
        <v>41</v>
      </c>
      <c r="T71">
        <v>527</v>
      </c>
      <c r="U71">
        <v>2278</v>
      </c>
      <c r="V71" t="s">
        <v>250</v>
      </c>
      <c r="W71">
        <v>2704.5529999999999</v>
      </c>
      <c r="X71">
        <v>1117.1790000000001</v>
      </c>
      <c r="Y71">
        <v>2.4209999999999998</v>
      </c>
      <c r="Z71">
        <v>9.2759999999999998</v>
      </c>
      <c r="AA71">
        <v>169.966352</v>
      </c>
      <c r="AB71">
        <v>0.85719400000000001</v>
      </c>
      <c r="AC71">
        <v>63.584688</v>
      </c>
      <c r="AD71" s="1">
        <v>382</v>
      </c>
      <c r="AE71">
        <v>1</v>
      </c>
      <c r="AF71">
        <v>41</v>
      </c>
      <c r="AG71">
        <v>63</v>
      </c>
      <c r="AH71">
        <v>15.912284</v>
      </c>
      <c r="AI71">
        <v>0</v>
      </c>
      <c r="AJ71">
        <v>0</v>
      </c>
      <c r="AK71">
        <v>0</v>
      </c>
      <c r="AL71">
        <v>0</v>
      </c>
      <c r="AM71">
        <v>0.80779982335959655</v>
      </c>
      <c r="AN71" t="s">
        <v>66</v>
      </c>
      <c r="AO71">
        <v>2503.7550000000001</v>
      </c>
      <c r="AP71" t="s">
        <v>485</v>
      </c>
      <c r="AQ71" t="s">
        <v>114</v>
      </c>
      <c r="AR71" t="s">
        <v>117</v>
      </c>
      <c r="AS71" t="s">
        <v>114</v>
      </c>
      <c r="AT71" t="s">
        <v>117</v>
      </c>
      <c r="AU71" t="s">
        <v>192</v>
      </c>
      <c r="AV71" t="s">
        <v>250</v>
      </c>
      <c r="AW71" t="s">
        <v>66</v>
      </c>
      <c r="AX71">
        <v>2278</v>
      </c>
      <c r="AY71" t="s">
        <v>351</v>
      </c>
      <c r="AZ71">
        <v>10</v>
      </c>
      <c r="BA71" t="s">
        <v>486</v>
      </c>
      <c r="BB71">
        <v>2</v>
      </c>
      <c r="BC71">
        <v>1</v>
      </c>
      <c r="BE71" t="s">
        <v>66</v>
      </c>
      <c r="BF71">
        <v>0</v>
      </c>
      <c r="BG71" t="s">
        <v>266</v>
      </c>
      <c r="BI71" t="s">
        <v>114</v>
      </c>
      <c r="BJ71" t="s">
        <v>250</v>
      </c>
      <c r="BK71" t="s">
        <v>66</v>
      </c>
      <c r="BL71">
        <v>0.80779982335959655</v>
      </c>
      <c r="BM71">
        <v>2278</v>
      </c>
      <c r="BN71" t="s">
        <v>117</v>
      </c>
      <c r="BO71" t="s">
        <v>192</v>
      </c>
      <c r="BP71">
        <v>2</v>
      </c>
      <c r="BQ71">
        <v>2704.5529999999999</v>
      </c>
      <c r="BR71">
        <v>5.0433158676018415E-3</v>
      </c>
      <c r="BS71">
        <v>0.37410162218460746</v>
      </c>
      <c r="BT71">
        <v>0.14124330342204425</v>
      </c>
      <c r="BU71">
        <v>9.2759999999999998</v>
      </c>
      <c r="BV71">
        <v>3.6974686759697444E-2</v>
      </c>
      <c r="BW71">
        <v>1.5159621571475952</v>
      </c>
      <c r="BX71">
        <v>0</v>
      </c>
      <c r="BY71">
        <v>1</v>
      </c>
      <c r="BZ71">
        <v>41</v>
      </c>
    </row>
    <row r="72" spans="1:78" ht="16.5">
      <c r="A72" s="49" t="str">
        <f t="shared" si="19"/>
        <v>원진운수</v>
      </c>
      <c r="B72" s="50" t="str">
        <f t="shared" si="20"/>
        <v>정대은</v>
      </c>
      <c r="C72" s="51" t="str">
        <f t="shared" si="21"/>
        <v>F</v>
      </c>
      <c r="D72" s="52">
        <f t="shared" si="22"/>
        <v>0.75</v>
      </c>
      <c r="E72" s="53">
        <f t="shared" si="23"/>
        <v>9581</v>
      </c>
      <c r="F72" s="54" t="str">
        <f t="shared" si="24"/>
        <v>22</v>
      </c>
      <c r="G72" s="55" t="str">
        <f t="shared" si="25"/>
        <v>70바3618</v>
      </c>
      <c r="H72" s="56">
        <f t="shared" si="26"/>
        <v>1</v>
      </c>
      <c r="I72" s="57">
        <f t="shared" si="27"/>
        <v>2406.94</v>
      </c>
      <c r="J72" s="58">
        <f t="shared" si="28"/>
        <v>1.0362084180582664E-2</v>
      </c>
      <c r="K72" s="58">
        <f t="shared" si="29"/>
        <v>0.38020777879668516</v>
      </c>
      <c r="L72" s="58">
        <f t="shared" si="30"/>
        <v>0.18238925772973152</v>
      </c>
      <c r="M72" s="59">
        <f t="shared" si="31"/>
        <v>11.888</v>
      </c>
      <c r="N72" s="60">
        <f t="shared" si="32"/>
        <v>0.12463958386997598</v>
      </c>
      <c r="O72" s="60">
        <f t="shared" si="33"/>
        <v>2.2850590376162265</v>
      </c>
      <c r="P72" s="118">
        <f t="shared" si="34"/>
        <v>0</v>
      </c>
      <c r="Q72" s="119">
        <f t="shared" si="35"/>
        <v>3</v>
      </c>
      <c r="R72" s="119">
        <f t="shared" si="36"/>
        <v>55</v>
      </c>
      <c r="T72">
        <v>527</v>
      </c>
      <c r="U72">
        <v>9581</v>
      </c>
      <c r="V72" t="s">
        <v>251</v>
      </c>
      <c r="W72">
        <v>2406.94</v>
      </c>
      <c r="X72">
        <v>1234.0619999999999</v>
      </c>
      <c r="Y72">
        <v>1.95</v>
      </c>
      <c r="Z72">
        <v>11.888</v>
      </c>
      <c r="AA72">
        <v>160.78551100000001</v>
      </c>
      <c r="AB72">
        <v>1.6660729999999999</v>
      </c>
      <c r="AC72">
        <v>61.131901999999997</v>
      </c>
      <c r="AD72" s="1">
        <v>439</v>
      </c>
      <c r="AE72">
        <v>3</v>
      </c>
      <c r="AF72">
        <v>55</v>
      </c>
      <c r="AG72">
        <v>58</v>
      </c>
      <c r="AH72">
        <v>14.969881000000001</v>
      </c>
      <c r="AI72">
        <v>0</v>
      </c>
      <c r="AJ72">
        <v>0</v>
      </c>
      <c r="AK72">
        <v>0</v>
      </c>
      <c r="AL72">
        <v>0</v>
      </c>
      <c r="AM72">
        <v>0.75</v>
      </c>
      <c r="AN72" t="s">
        <v>68</v>
      </c>
      <c r="AO72">
        <v>2406.94</v>
      </c>
      <c r="AP72" t="s">
        <v>487</v>
      </c>
      <c r="AQ72" t="s">
        <v>114</v>
      </c>
      <c r="AR72" t="s">
        <v>116</v>
      </c>
      <c r="AS72" t="s">
        <v>114</v>
      </c>
      <c r="AT72" t="s">
        <v>116</v>
      </c>
      <c r="AU72" t="s">
        <v>169</v>
      </c>
      <c r="AV72" t="s">
        <v>251</v>
      </c>
      <c r="AW72" t="s">
        <v>68</v>
      </c>
      <c r="AX72">
        <v>9581</v>
      </c>
      <c r="AY72" t="s">
        <v>343</v>
      </c>
      <c r="AZ72">
        <v>7</v>
      </c>
      <c r="BA72" t="s">
        <v>383</v>
      </c>
      <c r="BB72">
        <v>1</v>
      </c>
      <c r="BC72">
        <v>1</v>
      </c>
      <c r="BE72" t="s">
        <v>68</v>
      </c>
      <c r="BF72">
        <v>0</v>
      </c>
      <c r="BG72" t="s">
        <v>266</v>
      </c>
      <c r="BI72" t="s">
        <v>114</v>
      </c>
      <c r="BJ72" t="s">
        <v>251</v>
      </c>
      <c r="BK72" t="s">
        <v>68</v>
      </c>
      <c r="BL72">
        <v>0.75</v>
      </c>
      <c r="BM72">
        <v>9581</v>
      </c>
      <c r="BN72" t="s">
        <v>116</v>
      </c>
      <c r="BO72" t="s">
        <v>169</v>
      </c>
      <c r="BP72">
        <v>1</v>
      </c>
      <c r="BQ72">
        <v>2406.94</v>
      </c>
      <c r="BR72">
        <v>1.0362084180582664E-2</v>
      </c>
      <c r="BS72">
        <v>0.38020777879668516</v>
      </c>
      <c r="BT72">
        <v>0.18238925772973152</v>
      </c>
      <c r="BU72">
        <v>11.888</v>
      </c>
      <c r="BV72">
        <v>0.12463958386997598</v>
      </c>
      <c r="BW72">
        <v>2.2850590376162265</v>
      </c>
      <c r="BX72">
        <v>0</v>
      </c>
      <c r="BY72">
        <v>3</v>
      </c>
      <c r="BZ72">
        <v>55</v>
      </c>
    </row>
    <row r="73" spans="1:78" ht="16.5">
      <c r="A73" s="66" t="str">
        <f t="shared" si="19"/>
        <v>원진운수</v>
      </c>
      <c r="B73" s="67" t="str">
        <f t="shared" si="20"/>
        <v>정재식</v>
      </c>
      <c r="C73" s="68" t="str">
        <f t="shared" si="21"/>
        <v>C</v>
      </c>
      <c r="D73" s="69">
        <f t="shared" si="22"/>
        <v>0.87821428571428584</v>
      </c>
      <c r="E73" s="70">
        <f t="shared" si="23"/>
        <v>9897</v>
      </c>
      <c r="F73" s="71" t="str">
        <f t="shared" si="24"/>
        <v>6</v>
      </c>
      <c r="G73" s="72" t="str">
        <f t="shared" si="25"/>
        <v>70바4312</v>
      </c>
      <c r="H73" s="73">
        <f t="shared" si="26"/>
        <v>1</v>
      </c>
      <c r="I73" s="74">
        <f t="shared" si="27"/>
        <v>2655.3609999999999</v>
      </c>
      <c r="J73" s="75">
        <f t="shared" si="28"/>
        <v>1.3871515768186624E-3</v>
      </c>
      <c r="K73" s="75">
        <f t="shared" si="29"/>
        <v>0.36511966039227634</v>
      </c>
      <c r="L73" s="75">
        <f t="shared" si="30"/>
        <v>0.12352369414177583</v>
      </c>
      <c r="M73" s="76">
        <f t="shared" si="31"/>
        <v>9.2149999999999999</v>
      </c>
      <c r="N73" s="77">
        <f t="shared" si="32"/>
        <v>7.5319325696204781E-2</v>
      </c>
      <c r="O73" s="77">
        <f t="shared" si="33"/>
        <v>2.2595797708861434</v>
      </c>
      <c r="P73" s="116">
        <f t="shared" si="34"/>
        <v>0</v>
      </c>
      <c r="Q73" s="117">
        <f t="shared" si="35"/>
        <v>2</v>
      </c>
      <c r="R73" s="117">
        <f t="shared" si="36"/>
        <v>60</v>
      </c>
      <c r="T73">
        <v>527</v>
      </c>
      <c r="U73">
        <v>9897</v>
      </c>
      <c r="V73" t="s">
        <v>252</v>
      </c>
      <c r="W73">
        <v>2655.3609999999999</v>
      </c>
      <c r="X73">
        <v>1079.8689999999999</v>
      </c>
      <c r="Y73">
        <v>2.4590000000000001</v>
      </c>
      <c r="Z73">
        <v>9.2149999999999999</v>
      </c>
      <c r="AA73">
        <v>163.98496299999999</v>
      </c>
      <c r="AB73">
        <v>0.22747200000000001</v>
      </c>
      <c r="AC73">
        <v>59.874133999999998</v>
      </c>
      <c r="AD73" s="1">
        <v>328</v>
      </c>
      <c r="AE73">
        <v>2</v>
      </c>
      <c r="AF73">
        <v>60</v>
      </c>
      <c r="AG73">
        <v>58</v>
      </c>
      <c r="AH73">
        <v>16.192710000000002</v>
      </c>
      <c r="AI73">
        <v>0</v>
      </c>
      <c r="AJ73">
        <v>0</v>
      </c>
      <c r="AK73">
        <v>0</v>
      </c>
      <c r="AL73">
        <v>0</v>
      </c>
      <c r="AM73">
        <v>0.87821428571428584</v>
      </c>
      <c r="AN73" t="s">
        <v>67</v>
      </c>
      <c r="AO73">
        <v>2655.3609999999999</v>
      </c>
      <c r="AP73" t="s">
        <v>488</v>
      </c>
      <c r="AQ73" t="s">
        <v>114</v>
      </c>
      <c r="AR73" t="s">
        <v>117</v>
      </c>
      <c r="AS73" t="s">
        <v>114</v>
      </c>
      <c r="AT73" t="s">
        <v>117</v>
      </c>
      <c r="AU73" t="s">
        <v>197</v>
      </c>
      <c r="AV73" t="s">
        <v>252</v>
      </c>
      <c r="AW73" t="s">
        <v>67</v>
      </c>
      <c r="AX73">
        <v>9897</v>
      </c>
      <c r="AY73" t="s">
        <v>364</v>
      </c>
      <c r="AZ73">
        <v>6</v>
      </c>
      <c r="BA73" t="s">
        <v>370</v>
      </c>
      <c r="BB73">
        <v>1</v>
      </c>
      <c r="BC73">
        <v>1</v>
      </c>
      <c r="BE73" t="s">
        <v>67</v>
      </c>
      <c r="BF73">
        <v>0</v>
      </c>
      <c r="BG73" t="s">
        <v>266</v>
      </c>
      <c r="BI73" t="s">
        <v>114</v>
      </c>
      <c r="BJ73" t="s">
        <v>252</v>
      </c>
      <c r="BK73" t="s">
        <v>67</v>
      </c>
      <c r="BL73">
        <v>0.87821428571428584</v>
      </c>
      <c r="BM73">
        <v>9897</v>
      </c>
      <c r="BN73" t="s">
        <v>117</v>
      </c>
      <c r="BO73" t="s">
        <v>197</v>
      </c>
      <c r="BP73">
        <v>1</v>
      </c>
      <c r="BQ73">
        <v>2655.3609999999999</v>
      </c>
      <c r="BR73">
        <v>1.3871515768186624E-3</v>
      </c>
      <c r="BS73">
        <v>0.36511966039227634</v>
      </c>
      <c r="BT73">
        <v>0.12352369414177583</v>
      </c>
      <c r="BU73">
        <v>9.2149999999999999</v>
      </c>
      <c r="BV73">
        <v>7.5319325696204781E-2</v>
      </c>
      <c r="BW73">
        <v>2.2595797708861434</v>
      </c>
      <c r="BX73">
        <v>0</v>
      </c>
      <c r="BY73">
        <v>2</v>
      </c>
      <c r="BZ73">
        <v>60</v>
      </c>
    </row>
    <row r="74" spans="1:78" ht="16.5">
      <c r="A74" s="49" t="str">
        <f t="shared" si="19"/>
        <v>원진운수</v>
      </c>
      <c r="B74" s="50" t="str">
        <f t="shared" si="20"/>
        <v>정재영</v>
      </c>
      <c r="C74" s="51" t="str">
        <f t="shared" si="21"/>
        <v>F</v>
      </c>
      <c r="D74" s="52">
        <f t="shared" si="22"/>
        <v>0.76433333333333342</v>
      </c>
      <c r="E74" s="53">
        <f t="shared" si="23"/>
        <v>4400</v>
      </c>
      <c r="F74" s="54" t="str">
        <f t="shared" si="24"/>
        <v>6</v>
      </c>
      <c r="G74" s="55" t="str">
        <f t="shared" si="25"/>
        <v>72바1380</v>
      </c>
      <c r="H74" s="56">
        <f t="shared" si="26"/>
        <v>1</v>
      </c>
      <c r="I74" s="57">
        <f t="shared" si="27"/>
        <v>2663.5740000000001</v>
      </c>
      <c r="J74" s="58">
        <f t="shared" si="28"/>
        <v>4.0646289895974758E-3</v>
      </c>
      <c r="K74" s="58">
        <f t="shared" si="29"/>
        <v>0.36548098618744945</v>
      </c>
      <c r="L74" s="58">
        <f t="shared" si="30"/>
        <v>0.2748187210116933</v>
      </c>
      <c r="M74" s="59">
        <f t="shared" si="31"/>
        <v>9.1140000000000008</v>
      </c>
      <c r="N74" s="60">
        <f t="shared" si="32"/>
        <v>7.5087082243632045E-2</v>
      </c>
      <c r="O74" s="60">
        <f t="shared" si="33"/>
        <v>2.7406785018925697</v>
      </c>
      <c r="P74" s="118">
        <f t="shared" si="34"/>
        <v>0</v>
      </c>
      <c r="Q74" s="119">
        <f t="shared" si="35"/>
        <v>2</v>
      </c>
      <c r="R74" s="119">
        <f t="shared" si="36"/>
        <v>73</v>
      </c>
      <c r="T74">
        <v>527</v>
      </c>
      <c r="U74">
        <v>4400</v>
      </c>
      <c r="V74" t="s">
        <v>253</v>
      </c>
      <c r="W74">
        <v>2663.5740000000001</v>
      </c>
      <c r="X74">
        <v>1161.8150000000001</v>
      </c>
      <c r="Y74">
        <v>2.2930000000000001</v>
      </c>
      <c r="Z74">
        <v>9.1140000000000008</v>
      </c>
      <c r="AA74">
        <v>164.6908</v>
      </c>
      <c r="AB74">
        <v>0.66940699999999997</v>
      </c>
      <c r="AC74">
        <v>60.191355999999999</v>
      </c>
      <c r="AD74" s="1">
        <v>732</v>
      </c>
      <c r="AE74">
        <v>2</v>
      </c>
      <c r="AF74">
        <v>73</v>
      </c>
      <c r="AG74">
        <v>58</v>
      </c>
      <c r="AH74">
        <v>16.173179999999999</v>
      </c>
      <c r="AI74">
        <v>0</v>
      </c>
      <c r="AJ74">
        <v>0</v>
      </c>
      <c r="AK74">
        <v>0</v>
      </c>
      <c r="AL74">
        <v>0</v>
      </c>
      <c r="AM74">
        <v>0.76433333333333342</v>
      </c>
      <c r="AN74" t="s">
        <v>68</v>
      </c>
      <c r="AO74">
        <v>2663.5740000000001</v>
      </c>
      <c r="AP74" t="s">
        <v>489</v>
      </c>
      <c r="AQ74" t="s">
        <v>114</v>
      </c>
      <c r="AR74" t="s">
        <v>117</v>
      </c>
      <c r="AS74" t="s">
        <v>114</v>
      </c>
      <c r="AT74" t="s">
        <v>117</v>
      </c>
      <c r="AU74" t="s">
        <v>202</v>
      </c>
      <c r="AV74" t="s">
        <v>253</v>
      </c>
      <c r="AW74" t="s">
        <v>68</v>
      </c>
      <c r="AX74">
        <v>4400</v>
      </c>
      <c r="AY74" t="s">
        <v>350</v>
      </c>
      <c r="AZ74">
        <v>9</v>
      </c>
      <c r="BA74" t="s">
        <v>385</v>
      </c>
      <c r="BB74">
        <v>1</v>
      </c>
      <c r="BC74">
        <v>1</v>
      </c>
      <c r="BE74" t="s">
        <v>68</v>
      </c>
      <c r="BF74">
        <v>0</v>
      </c>
      <c r="BG74" t="s">
        <v>266</v>
      </c>
      <c r="BI74" t="s">
        <v>114</v>
      </c>
      <c r="BJ74" t="s">
        <v>253</v>
      </c>
      <c r="BK74" t="s">
        <v>68</v>
      </c>
      <c r="BL74">
        <v>0.76433333333333342</v>
      </c>
      <c r="BM74">
        <v>4400</v>
      </c>
      <c r="BN74" t="s">
        <v>117</v>
      </c>
      <c r="BO74" t="s">
        <v>202</v>
      </c>
      <c r="BP74">
        <v>1</v>
      </c>
      <c r="BQ74">
        <v>2663.5740000000001</v>
      </c>
      <c r="BR74">
        <v>4.0646289895974758E-3</v>
      </c>
      <c r="BS74">
        <v>0.36548098618744945</v>
      </c>
      <c r="BT74">
        <v>0.2748187210116933</v>
      </c>
      <c r="BU74">
        <v>9.1140000000000008</v>
      </c>
      <c r="BV74">
        <v>7.5087082243632045E-2</v>
      </c>
      <c r="BW74">
        <v>2.7406785018925697</v>
      </c>
      <c r="BX74">
        <v>0</v>
      </c>
      <c r="BY74">
        <v>2</v>
      </c>
      <c r="BZ74">
        <v>73</v>
      </c>
    </row>
    <row r="75" spans="1:78" ht="16.5">
      <c r="A75" s="66" t="str">
        <f t="shared" si="19"/>
        <v>원진운수</v>
      </c>
      <c r="B75" s="67" t="str">
        <f t="shared" si="20"/>
        <v>정태열</v>
      </c>
      <c r="C75" s="68" t="str">
        <f t="shared" si="21"/>
        <v>D</v>
      </c>
      <c r="D75" s="69">
        <f t="shared" si="22"/>
        <v>0.81784357300986499</v>
      </c>
      <c r="E75" s="70">
        <f t="shared" si="23"/>
        <v>823</v>
      </c>
      <c r="F75" s="71" t="str">
        <f t="shared" si="24"/>
        <v>320</v>
      </c>
      <c r="G75" s="72" t="str">
        <f t="shared" si="25"/>
        <v>73아1448</v>
      </c>
      <c r="H75" s="73">
        <f t="shared" si="26"/>
        <v>2</v>
      </c>
      <c r="I75" s="74">
        <f t="shared" si="27"/>
        <v>468.423</v>
      </c>
      <c r="J75" s="75">
        <f t="shared" si="28"/>
        <v>8.4508118260557003E-3</v>
      </c>
      <c r="K75" s="75">
        <f t="shared" si="29"/>
        <v>0.29486973631637997</v>
      </c>
      <c r="L75" s="75">
        <f t="shared" si="30"/>
        <v>0.12381970996300352</v>
      </c>
      <c r="M75" s="76">
        <f t="shared" si="31"/>
        <v>18.170999999999999</v>
      </c>
      <c r="N75" s="77">
        <f t="shared" si="32"/>
        <v>0</v>
      </c>
      <c r="O75" s="77">
        <f t="shared" si="33"/>
        <v>4.0561629125811498</v>
      </c>
      <c r="P75" s="116">
        <f t="shared" si="34"/>
        <v>0</v>
      </c>
      <c r="Q75" s="117">
        <f t="shared" si="35"/>
        <v>0</v>
      </c>
      <c r="R75" s="117">
        <f t="shared" si="36"/>
        <v>19</v>
      </c>
      <c r="T75">
        <v>527</v>
      </c>
      <c r="U75">
        <v>823</v>
      </c>
      <c r="V75" t="s">
        <v>490</v>
      </c>
      <c r="W75">
        <v>468.423</v>
      </c>
      <c r="X75">
        <v>190.916</v>
      </c>
      <c r="Y75">
        <v>2.4540000000000002</v>
      </c>
      <c r="Z75">
        <v>18.170999999999999</v>
      </c>
      <c r="AA75">
        <v>16.335826999999998</v>
      </c>
      <c r="AB75">
        <v>0.13805100000000001</v>
      </c>
      <c r="AC75">
        <v>4.8169409999999999</v>
      </c>
      <c r="AD75" s="1">
        <v>58</v>
      </c>
      <c r="AE75">
        <v>0</v>
      </c>
      <c r="AF75">
        <v>19</v>
      </c>
      <c r="AG75">
        <v>101</v>
      </c>
      <c r="AH75">
        <v>28.674581</v>
      </c>
      <c r="AI75">
        <v>4673.8999999999996</v>
      </c>
      <c r="AJ75">
        <v>4118.8</v>
      </c>
      <c r="AK75">
        <v>0</v>
      </c>
      <c r="AL75">
        <v>0</v>
      </c>
      <c r="AM75">
        <v>0.81784357300986499</v>
      </c>
      <c r="AN75" t="s">
        <v>66</v>
      </c>
      <c r="AO75">
        <v>266.399</v>
      </c>
      <c r="AP75" t="s">
        <v>491</v>
      </c>
      <c r="AQ75" t="s">
        <v>114</v>
      </c>
      <c r="AR75" t="s">
        <v>115</v>
      </c>
      <c r="AS75" t="s">
        <v>114</v>
      </c>
      <c r="AT75" t="s">
        <v>115</v>
      </c>
      <c r="AU75" t="s">
        <v>188</v>
      </c>
      <c r="AV75" t="s">
        <v>490</v>
      </c>
      <c r="AW75" t="s">
        <v>66</v>
      </c>
      <c r="AX75">
        <v>823</v>
      </c>
      <c r="AY75" t="s">
        <v>345</v>
      </c>
      <c r="AZ75">
        <v>4</v>
      </c>
      <c r="BA75" t="s">
        <v>376</v>
      </c>
      <c r="BB75">
        <v>2</v>
      </c>
      <c r="BC75">
        <v>1</v>
      </c>
      <c r="BE75" t="s">
        <v>68</v>
      </c>
      <c r="BF75">
        <v>1</v>
      </c>
      <c r="BG75" t="s">
        <v>304</v>
      </c>
      <c r="BI75" t="s">
        <v>114</v>
      </c>
      <c r="BJ75" t="s">
        <v>490</v>
      </c>
      <c r="BK75" t="s">
        <v>66</v>
      </c>
      <c r="BL75">
        <v>0.81784357300986499</v>
      </c>
      <c r="BM75">
        <v>823</v>
      </c>
      <c r="BN75" t="s">
        <v>115</v>
      </c>
      <c r="BO75" t="s">
        <v>188</v>
      </c>
      <c r="BP75">
        <v>2</v>
      </c>
      <c r="BQ75">
        <v>468.423</v>
      </c>
      <c r="BR75">
        <v>8.4508118260557003E-3</v>
      </c>
      <c r="BS75">
        <v>0.29486973631637997</v>
      </c>
      <c r="BT75">
        <v>0.12381970996300352</v>
      </c>
      <c r="BU75">
        <v>18.170999999999999</v>
      </c>
      <c r="BV75">
        <v>0</v>
      </c>
      <c r="BW75">
        <v>4.0561629125811498</v>
      </c>
      <c r="BX75">
        <v>0</v>
      </c>
      <c r="BY75">
        <v>0</v>
      </c>
      <c r="BZ75">
        <v>19</v>
      </c>
    </row>
    <row r="76" spans="1:78" ht="16.5">
      <c r="A76" s="49" t="str">
        <f t="shared" si="19"/>
        <v>원진운수</v>
      </c>
      <c r="B76" s="50" t="str">
        <f t="shared" si="20"/>
        <v>조병훈</v>
      </c>
      <c r="C76" s="51" t="str">
        <f t="shared" si="21"/>
        <v>D</v>
      </c>
      <c r="D76" s="52">
        <f t="shared" si="22"/>
        <v>0.80733333333333335</v>
      </c>
      <c r="E76" s="53">
        <f t="shared" si="23"/>
        <v>1102</v>
      </c>
      <c r="F76" s="54" t="str">
        <f t="shared" si="24"/>
        <v>6</v>
      </c>
      <c r="G76" s="55" t="str">
        <f t="shared" si="25"/>
        <v>70바3616</v>
      </c>
      <c r="H76" s="56">
        <f t="shared" si="26"/>
        <v>1</v>
      </c>
      <c r="I76" s="57">
        <f t="shared" si="27"/>
        <v>2557.1489999999999</v>
      </c>
      <c r="J76" s="58">
        <f t="shared" si="28"/>
        <v>4.8973412805776249E-3</v>
      </c>
      <c r="K76" s="58">
        <f t="shared" si="29"/>
        <v>0.35619081520850193</v>
      </c>
      <c r="L76" s="58">
        <f t="shared" si="30"/>
        <v>0.16424541549983987</v>
      </c>
      <c r="M76" s="59">
        <f t="shared" si="31"/>
        <v>8.6989999999999998</v>
      </c>
      <c r="N76" s="60">
        <f t="shared" si="32"/>
        <v>0</v>
      </c>
      <c r="O76" s="60">
        <f t="shared" si="33"/>
        <v>0.50837866702331391</v>
      </c>
      <c r="P76" s="118">
        <f t="shared" si="34"/>
        <v>0</v>
      </c>
      <c r="Q76" s="119">
        <f t="shared" si="35"/>
        <v>0</v>
      </c>
      <c r="R76" s="119">
        <f t="shared" si="36"/>
        <v>13</v>
      </c>
      <c r="T76">
        <v>527</v>
      </c>
      <c r="U76">
        <v>1102</v>
      </c>
      <c r="V76" t="s">
        <v>254</v>
      </c>
      <c r="W76">
        <v>2557.1489999999999</v>
      </c>
      <c r="X76">
        <v>1055.6110000000001</v>
      </c>
      <c r="Y76">
        <v>2.4220000000000002</v>
      </c>
      <c r="Z76">
        <v>8.6989999999999998</v>
      </c>
      <c r="AA76">
        <v>157.84523799999999</v>
      </c>
      <c r="AB76">
        <v>0.77302199999999999</v>
      </c>
      <c r="AC76">
        <v>56.223024000000002</v>
      </c>
      <c r="AD76" s="1">
        <v>420</v>
      </c>
      <c r="AE76">
        <v>0</v>
      </c>
      <c r="AF76">
        <v>13</v>
      </c>
      <c r="AG76">
        <v>56</v>
      </c>
      <c r="AH76">
        <v>16.200354999999998</v>
      </c>
      <c r="AI76">
        <v>0</v>
      </c>
      <c r="AJ76">
        <v>0</v>
      </c>
      <c r="AK76">
        <v>0</v>
      </c>
      <c r="AL76">
        <v>0</v>
      </c>
      <c r="AM76">
        <v>0.80733333333333335</v>
      </c>
      <c r="AN76" t="s">
        <v>66</v>
      </c>
      <c r="AO76">
        <v>2557.1489999999999</v>
      </c>
      <c r="AP76" t="s">
        <v>492</v>
      </c>
      <c r="AQ76" t="s">
        <v>114</v>
      </c>
      <c r="AR76" t="s">
        <v>117</v>
      </c>
      <c r="AS76" t="s">
        <v>114</v>
      </c>
      <c r="AT76" t="s">
        <v>117</v>
      </c>
      <c r="AU76" t="s">
        <v>193</v>
      </c>
      <c r="AV76" t="s">
        <v>254</v>
      </c>
      <c r="AW76" t="s">
        <v>66</v>
      </c>
      <c r="AX76">
        <v>1102</v>
      </c>
      <c r="AY76" t="s">
        <v>351</v>
      </c>
      <c r="AZ76">
        <v>11</v>
      </c>
      <c r="BA76" t="s">
        <v>493</v>
      </c>
      <c r="BB76">
        <v>1</v>
      </c>
      <c r="BC76">
        <v>1</v>
      </c>
      <c r="BE76" t="s">
        <v>68</v>
      </c>
      <c r="BF76">
        <v>1</v>
      </c>
      <c r="BG76" t="s">
        <v>304</v>
      </c>
      <c r="BI76" t="s">
        <v>114</v>
      </c>
      <c r="BJ76" t="s">
        <v>254</v>
      </c>
      <c r="BK76" t="s">
        <v>66</v>
      </c>
      <c r="BL76">
        <v>0.80733333333333335</v>
      </c>
      <c r="BM76">
        <v>1102</v>
      </c>
      <c r="BN76" t="s">
        <v>117</v>
      </c>
      <c r="BO76" t="s">
        <v>193</v>
      </c>
      <c r="BP76">
        <v>1</v>
      </c>
      <c r="BQ76">
        <v>2557.1489999999999</v>
      </c>
      <c r="BR76">
        <v>4.8973412805776249E-3</v>
      </c>
      <c r="BS76">
        <v>0.35619081520850193</v>
      </c>
      <c r="BT76">
        <v>0.16424541549983987</v>
      </c>
      <c r="BU76">
        <v>8.6989999999999998</v>
      </c>
      <c r="BV76">
        <v>0</v>
      </c>
      <c r="BW76">
        <v>0.50837866702331391</v>
      </c>
      <c r="BX76">
        <v>0</v>
      </c>
      <c r="BY76">
        <v>0</v>
      </c>
      <c r="BZ76">
        <v>13</v>
      </c>
    </row>
    <row r="77" spans="1:78" ht="16.5">
      <c r="A77" s="66" t="str">
        <f t="shared" si="19"/>
        <v>원진운수</v>
      </c>
      <c r="B77" s="67" t="str">
        <f t="shared" si="20"/>
        <v>조상현</v>
      </c>
      <c r="C77" s="68" t="str">
        <f t="shared" si="21"/>
        <v>C</v>
      </c>
      <c r="D77" s="69">
        <f t="shared" si="22"/>
        <v>0.87212268518887615</v>
      </c>
      <c r="E77" s="70">
        <f t="shared" si="23"/>
        <v>4272</v>
      </c>
      <c r="F77" s="71" t="str">
        <f t="shared" si="24"/>
        <v>22</v>
      </c>
      <c r="G77" s="72" t="str">
        <f t="shared" si="25"/>
        <v>70바3608</v>
      </c>
      <c r="H77" s="73">
        <f t="shared" si="26"/>
        <v>3</v>
      </c>
      <c r="I77" s="74">
        <f t="shared" si="27"/>
        <v>2788.547</v>
      </c>
      <c r="J77" s="75">
        <f t="shared" si="28"/>
        <v>7.5242862953380915E-3</v>
      </c>
      <c r="K77" s="75">
        <f t="shared" si="29"/>
        <v>0.37383890330014369</v>
      </c>
      <c r="L77" s="75">
        <f t="shared" si="30"/>
        <v>0.2442132049414982</v>
      </c>
      <c r="M77" s="76">
        <f t="shared" si="31"/>
        <v>9.4139999999999997</v>
      </c>
      <c r="N77" s="77">
        <f t="shared" si="32"/>
        <v>7.1721939777238827E-2</v>
      </c>
      <c r="O77" s="77">
        <f t="shared" si="33"/>
        <v>1.7571875245423512</v>
      </c>
      <c r="P77" s="116">
        <f t="shared" si="34"/>
        <v>0</v>
      </c>
      <c r="Q77" s="117">
        <f t="shared" si="35"/>
        <v>2</v>
      </c>
      <c r="R77" s="117">
        <f t="shared" si="36"/>
        <v>49</v>
      </c>
      <c r="T77">
        <v>527</v>
      </c>
      <c r="U77">
        <v>4272</v>
      </c>
      <c r="V77" t="s">
        <v>255</v>
      </c>
      <c r="W77">
        <v>2788.547</v>
      </c>
      <c r="X77">
        <v>1233.998</v>
      </c>
      <c r="Y77">
        <v>2.2599999999999998</v>
      </c>
      <c r="Z77">
        <v>9.4139999999999997</v>
      </c>
      <c r="AA77">
        <v>188.60606100000001</v>
      </c>
      <c r="AB77">
        <v>1.4191260000000001</v>
      </c>
      <c r="AC77">
        <v>70.508283000000006</v>
      </c>
      <c r="AD77" s="1">
        <v>681</v>
      </c>
      <c r="AE77">
        <v>2</v>
      </c>
      <c r="AF77">
        <v>49</v>
      </c>
      <c r="AG77">
        <v>65</v>
      </c>
      <c r="AH77">
        <v>14.785033</v>
      </c>
      <c r="AI77">
        <v>4.5999999999999996</v>
      </c>
      <c r="AJ77">
        <v>0</v>
      </c>
      <c r="AK77">
        <v>0</v>
      </c>
      <c r="AL77">
        <v>0</v>
      </c>
      <c r="AM77">
        <v>0.87212268518887615</v>
      </c>
      <c r="AN77" t="s">
        <v>67</v>
      </c>
      <c r="AO77">
        <v>2558.3980000000001</v>
      </c>
      <c r="AP77" t="s">
        <v>494</v>
      </c>
      <c r="AQ77" t="s">
        <v>114</v>
      </c>
      <c r="AR77" t="s">
        <v>116</v>
      </c>
      <c r="AS77" t="s">
        <v>114</v>
      </c>
      <c r="AT77" t="s">
        <v>116</v>
      </c>
      <c r="AU77" t="s">
        <v>168</v>
      </c>
      <c r="AV77" t="s">
        <v>255</v>
      </c>
      <c r="AW77" t="s">
        <v>67</v>
      </c>
      <c r="AX77">
        <v>4272</v>
      </c>
      <c r="AY77" t="s">
        <v>347</v>
      </c>
      <c r="AZ77">
        <v>6</v>
      </c>
      <c r="BA77" t="s">
        <v>348</v>
      </c>
      <c r="BB77">
        <v>3</v>
      </c>
      <c r="BC77">
        <v>1</v>
      </c>
      <c r="BE77" t="s">
        <v>67</v>
      </c>
      <c r="BF77">
        <v>0</v>
      </c>
      <c r="BG77" t="s">
        <v>266</v>
      </c>
      <c r="BI77" t="s">
        <v>114</v>
      </c>
      <c r="BJ77" t="s">
        <v>255</v>
      </c>
      <c r="BK77" t="s">
        <v>67</v>
      </c>
      <c r="BL77">
        <v>0.87212268518887615</v>
      </c>
      <c r="BM77">
        <v>4272</v>
      </c>
      <c r="BN77" t="s">
        <v>116</v>
      </c>
      <c r="BO77" t="s">
        <v>168</v>
      </c>
      <c r="BP77">
        <v>3</v>
      </c>
      <c r="BQ77">
        <v>2788.547</v>
      </c>
      <c r="BR77">
        <v>7.5242862953380915E-3</v>
      </c>
      <c r="BS77">
        <v>0.37383890330014369</v>
      </c>
      <c r="BT77">
        <v>0.2442132049414982</v>
      </c>
      <c r="BU77">
        <v>9.4139999999999997</v>
      </c>
      <c r="BV77">
        <v>7.1721939777238827E-2</v>
      </c>
      <c r="BW77">
        <v>1.7571875245423512</v>
      </c>
      <c r="BX77">
        <v>0</v>
      </c>
      <c r="BY77">
        <v>2</v>
      </c>
      <c r="BZ77">
        <v>49</v>
      </c>
    </row>
    <row r="78" spans="1:78" ht="16.5">
      <c r="A78" s="49" t="str">
        <f t="shared" si="19"/>
        <v>원진운수</v>
      </c>
      <c r="B78" s="50" t="str">
        <f t="shared" si="20"/>
        <v>조영욱</v>
      </c>
      <c r="C78" s="51" t="str">
        <f t="shared" si="21"/>
        <v>F</v>
      </c>
      <c r="D78" s="52">
        <f t="shared" si="22"/>
        <v>0.78866666666666674</v>
      </c>
      <c r="E78" s="53">
        <f t="shared" si="23"/>
        <v>7973</v>
      </c>
      <c r="F78" s="54" t="str">
        <f t="shared" si="24"/>
        <v>6</v>
      </c>
      <c r="G78" s="55" t="str">
        <f t="shared" si="25"/>
        <v>70바3616</v>
      </c>
      <c r="H78" s="56">
        <f t="shared" si="26"/>
        <v>1</v>
      </c>
      <c r="I78" s="57">
        <f t="shared" si="27"/>
        <v>2605.2240000000002</v>
      </c>
      <c r="J78" s="58">
        <f t="shared" si="28"/>
        <v>9.3239977056839615E-3</v>
      </c>
      <c r="K78" s="58">
        <f t="shared" si="29"/>
        <v>0.34545415598261575</v>
      </c>
      <c r="L78" s="58">
        <f t="shared" si="30"/>
        <v>0.25602405013925866</v>
      </c>
      <c r="M78" s="59">
        <f t="shared" si="31"/>
        <v>8.3119999999999994</v>
      </c>
      <c r="N78" s="60">
        <f t="shared" si="32"/>
        <v>3.8384415313232181E-2</v>
      </c>
      <c r="O78" s="60">
        <f t="shared" si="33"/>
        <v>0.57576622969848268</v>
      </c>
      <c r="P78" s="118">
        <f t="shared" si="34"/>
        <v>0</v>
      </c>
      <c r="Q78" s="119">
        <f t="shared" si="35"/>
        <v>1</v>
      </c>
      <c r="R78" s="119">
        <f t="shared" si="36"/>
        <v>15</v>
      </c>
      <c r="T78">
        <v>527</v>
      </c>
      <c r="U78">
        <v>7973</v>
      </c>
      <c r="V78" t="s">
        <v>256</v>
      </c>
      <c r="W78">
        <v>2605.2240000000002</v>
      </c>
      <c r="X78">
        <v>1100.9090000000001</v>
      </c>
      <c r="Y78">
        <v>2.3660000000000001</v>
      </c>
      <c r="Z78">
        <v>8.3119999999999994</v>
      </c>
      <c r="AA78">
        <v>167.12606</v>
      </c>
      <c r="AB78">
        <v>1.5582830000000001</v>
      </c>
      <c r="AC78">
        <v>57.734392</v>
      </c>
      <c r="AD78" s="1">
        <v>667</v>
      </c>
      <c r="AE78">
        <v>1</v>
      </c>
      <c r="AF78">
        <v>15</v>
      </c>
      <c r="AG78">
        <v>57</v>
      </c>
      <c r="AH78">
        <v>15.588376</v>
      </c>
      <c r="AI78">
        <v>0</v>
      </c>
      <c r="AJ78">
        <v>0</v>
      </c>
      <c r="AK78">
        <v>0</v>
      </c>
      <c r="AL78">
        <v>0</v>
      </c>
      <c r="AM78">
        <v>0.78866666666666674</v>
      </c>
      <c r="AN78" t="s">
        <v>68</v>
      </c>
      <c r="AO78">
        <v>2605.2240000000002</v>
      </c>
      <c r="AP78" t="s">
        <v>495</v>
      </c>
      <c r="AQ78" t="s">
        <v>114</v>
      </c>
      <c r="AR78" t="s">
        <v>117</v>
      </c>
      <c r="AS78" t="s">
        <v>114</v>
      </c>
      <c r="AT78" t="s">
        <v>117</v>
      </c>
      <c r="AU78" t="s">
        <v>193</v>
      </c>
      <c r="AV78" t="s">
        <v>256</v>
      </c>
      <c r="AW78" t="s">
        <v>68</v>
      </c>
      <c r="AX78">
        <v>7973</v>
      </c>
      <c r="AY78" t="s">
        <v>350</v>
      </c>
      <c r="AZ78">
        <v>3</v>
      </c>
      <c r="BA78" t="s">
        <v>276</v>
      </c>
      <c r="BB78">
        <v>1</v>
      </c>
      <c r="BC78">
        <v>1</v>
      </c>
      <c r="BE78" t="s">
        <v>68</v>
      </c>
      <c r="BF78">
        <v>0</v>
      </c>
      <c r="BG78" t="s">
        <v>266</v>
      </c>
      <c r="BI78" t="s">
        <v>114</v>
      </c>
      <c r="BJ78" t="s">
        <v>256</v>
      </c>
      <c r="BK78" t="s">
        <v>68</v>
      </c>
      <c r="BL78">
        <v>0.78866666666666674</v>
      </c>
      <c r="BM78">
        <v>7973</v>
      </c>
      <c r="BN78" t="s">
        <v>117</v>
      </c>
      <c r="BO78" t="s">
        <v>193</v>
      </c>
      <c r="BP78">
        <v>1</v>
      </c>
      <c r="BQ78">
        <v>2605.2240000000002</v>
      </c>
      <c r="BR78">
        <v>9.3239977056839615E-3</v>
      </c>
      <c r="BS78">
        <v>0.34545415598261575</v>
      </c>
      <c r="BT78">
        <v>0.25602405013925866</v>
      </c>
      <c r="BU78">
        <v>8.3119999999999994</v>
      </c>
      <c r="BV78">
        <v>3.8384415313232181E-2</v>
      </c>
      <c r="BW78">
        <v>0.57576622969848268</v>
      </c>
      <c r="BX78">
        <v>0</v>
      </c>
      <c r="BY78">
        <v>1</v>
      </c>
      <c r="BZ78">
        <v>15</v>
      </c>
    </row>
    <row r="79" spans="1:78" ht="16.5">
      <c r="A79" s="66" t="str">
        <f t="shared" si="19"/>
        <v>원진운수</v>
      </c>
      <c r="B79" s="67" t="str">
        <f t="shared" si="20"/>
        <v>주진희</v>
      </c>
      <c r="C79" s="68" t="str">
        <f t="shared" si="21"/>
        <v>D</v>
      </c>
      <c r="D79" s="69">
        <f t="shared" si="22"/>
        <v>0.81769230769230761</v>
      </c>
      <c r="E79" s="70">
        <f t="shared" si="23"/>
        <v>1256</v>
      </c>
      <c r="F79" s="71" t="str">
        <f t="shared" si="24"/>
        <v>22</v>
      </c>
      <c r="G79" s="72" t="str">
        <f t="shared" si="25"/>
        <v>72바1436</v>
      </c>
      <c r="H79" s="73">
        <f t="shared" si="26"/>
        <v>1</v>
      </c>
      <c r="I79" s="74">
        <f t="shared" si="27"/>
        <v>2686.6959999999999</v>
      </c>
      <c r="J79" s="75">
        <f t="shared" si="28"/>
        <v>8.7568666474044481E-3</v>
      </c>
      <c r="K79" s="75">
        <f t="shared" si="29"/>
        <v>0.37154158352566385</v>
      </c>
      <c r="L79" s="75">
        <f t="shared" si="30"/>
        <v>0.2084344488546527</v>
      </c>
      <c r="M79" s="76">
        <f t="shared" si="31"/>
        <v>9.7129999999999992</v>
      </c>
      <c r="N79" s="77">
        <f t="shared" si="32"/>
        <v>0</v>
      </c>
      <c r="O79" s="77">
        <f t="shared" si="33"/>
        <v>0.44664524754568435</v>
      </c>
      <c r="P79" s="116">
        <f t="shared" si="34"/>
        <v>1</v>
      </c>
      <c r="Q79" s="117">
        <f t="shared" si="35"/>
        <v>0</v>
      </c>
      <c r="R79" s="117">
        <f t="shared" si="36"/>
        <v>12</v>
      </c>
      <c r="T79">
        <v>527</v>
      </c>
      <c r="U79">
        <v>1256</v>
      </c>
      <c r="V79" t="s">
        <v>257</v>
      </c>
      <c r="W79">
        <v>2686.6959999999999</v>
      </c>
      <c r="X79">
        <v>1263.8520000000001</v>
      </c>
      <c r="Y79">
        <v>2.1259999999999999</v>
      </c>
      <c r="Z79">
        <v>9.7129999999999992</v>
      </c>
      <c r="AA79">
        <v>175.69800499999999</v>
      </c>
      <c r="AB79">
        <v>1.538564</v>
      </c>
      <c r="AC79">
        <v>65.279115000000004</v>
      </c>
      <c r="AD79" s="1">
        <v>560</v>
      </c>
      <c r="AE79">
        <v>0</v>
      </c>
      <c r="AF79">
        <v>12</v>
      </c>
      <c r="AG79">
        <v>58</v>
      </c>
      <c r="AH79">
        <v>15.291556</v>
      </c>
      <c r="AI79">
        <v>0</v>
      </c>
      <c r="AJ79">
        <v>0</v>
      </c>
      <c r="AK79">
        <v>1</v>
      </c>
      <c r="AL79">
        <v>644</v>
      </c>
      <c r="AM79">
        <v>0.81769230769230761</v>
      </c>
      <c r="AN79" t="s">
        <v>66</v>
      </c>
      <c r="AO79">
        <v>2686.6959999999999</v>
      </c>
      <c r="AP79" t="s">
        <v>496</v>
      </c>
      <c r="AQ79" t="s">
        <v>114</v>
      </c>
      <c r="AR79" t="s">
        <v>116</v>
      </c>
      <c r="AS79" t="s">
        <v>114</v>
      </c>
      <c r="AT79" t="s">
        <v>116</v>
      </c>
      <c r="AU79" t="s">
        <v>184</v>
      </c>
      <c r="AV79" t="s">
        <v>257</v>
      </c>
      <c r="AW79" t="s">
        <v>66</v>
      </c>
      <c r="AX79">
        <v>1256</v>
      </c>
      <c r="AY79" t="s">
        <v>344</v>
      </c>
      <c r="AZ79">
        <v>12</v>
      </c>
      <c r="BA79" t="s">
        <v>497</v>
      </c>
      <c r="BB79">
        <v>1</v>
      </c>
      <c r="BC79">
        <v>1</v>
      </c>
      <c r="BE79" t="s">
        <v>68</v>
      </c>
      <c r="BF79">
        <v>1</v>
      </c>
      <c r="BG79" t="s">
        <v>304</v>
      </c>
      <c r="BI79" t="s">
        <v>114</v>
      </c>
      <c r="BJ79" t="s">
        <v>257</v>
      </c>
      <c r="BK79" t="s">
        <v>66</v>
      </c>
      <c r="BL79">
        <v>0.81769230769230761</v>
      </c>
      <c r="BM79">
        <v>1256</v>
      </c>
      <c r="BN79" t="s">
        <v>116</v>
      </c>
      <c r="BO79" t="s">
        <v>184</v>
      </c>
      <c r="BP79">
        <v>1</v>
      </c>
      <c r="BQ79">
        <v>2686.6959999999999</v>
      </c>
      <c r="BR79">
        <v>8.7568666474044481E-3</v>
      </c>
      <c r="BS79">
        <v>0.37154158352566385</v>
      </c>
      <c r="BT79">
        <v>0.2084344488546527</v>
      </c>
      <c r="BU79">
        <v>9.7129999999999992</v>
      </c>
      <c r="BV79">
        <v>0</v>
      </c>
      <c r="BW79">
        <v>0.44664524754568435</v>
      </c>
      <c r="BX79">
        <v>1</v>
      </c>
      <c r="BY79">
        <v>0</v>
      </c>
      <c r="BZ79">
        <v>12</v>
      </c>
    </row>
    <row r="80" spans="1:78" ht="16.5">
      <c r="A80" s="49" t="str">
        <f t="shared" si="19"/>
        <v>원진운수</v>
      </c>
      <c r="B80" s="50" t="str">
        <f t="shared" si="20"/>
        <v>최귀성</v>
      </c>
      <c r="C80" s="51" t="str">
        <f t="shared" si="21"/>
        <v>D</v>
      </c>
      <c r="D80" s="52">
        <f t="shared" si="22"/>
        <v>0.82916816510903368</v>
      </c>
      <c r="E80" s="53">
        <f t="shared" si="23"/>
        <v>4886</v>
      </c>
      <c r="F80" s="54" t="str">
        <f t="shared" si="24"/>
        <v>22</v>
      </c>
      <c r="G80" s="55" t="str">
        <f t="shared" si="25"/>
        <v>70바4311</v>
      </c>
      <c r="H80" s="56">
        <f t="shared" si="26"/>
        <v>9</v>
      </c>
      <c r="I80" s="57">
        <f t="shared" si="27"/>
        <v>1915.8510000000001</v>
      </c>
      <c r="J80" s="58">
        <f t="shared" si="28"/>
        <v>8.6102444215604649E-3</v>
      </c>
      <c r="K80" s="58">
        <f t="shared" si="29"/>
        <v>0.37703074221874944</v>
      </c>
      <c r="L80" s="58">
        <f t="shared" si="30"/>
        <v>0.23018491521522289</v>
      </c>
      <c r="M80" s="59">
        <f t="shared" si="31"/>
        <v>9.766</v>
      </c>
      <c r="N80" s="60">
        <f t="shared" si="32"/>
        <v>0.15658837769743053</v>
      </c>
      <c r="O80" s="60">
        <f t="shared" si="33"/>
        <v>1.8790605323691665</v>
      </c>
      <c r="P80" s="118">
        <f t="shared" si="34"/>
        <v>0</v>
      </c>
      <c r="Q80" s="119">
        <f t="shared" si="35"/>
        <v>3</v>
      </c>
      <c r="R80" s="119">
        <f t="shared" si="36"/>
        <v>36</v>
      </c>
      <c r="T80">
        <v>527</v>
      </c>
      <c r="U80">
        <v>4886</v>
      </c>
      <c r="V80" t="s">
        <v>299</v>
      </c>
      <c r="W80">
        <v>1915.8510000000001</v>
      </c>
      <c r="X80">
        <v>910.55700000000002</v>
      </c>
      <c r="Y80">
        <v>2.1040000000000001</v>
      </c>
      <c r="Z80">
        <v>9.766</v>
      </c>
      <c r="AA80">
        <v>130.62219200000001</v>
      </c>
      <c r="AB80">
        <v>1.124689</v>
      </c>
      <c r="AC80">
        <v>49.248581999999999</v>
      </c>
      <c r="AD80" s="1">
        <v>441</v>
      </c>
      <c r="AE80">
        <v>3</v>
      </c>
      <c r="AF80">
        <v>36</v>
      </c>
      <c r="AG80">
        <v>58</v>
      </c>
      <c r="AH80">
        <v>14.667116999999999</v>
      </c>
      <c r="AI80">
        <v>0</v>
      </c>
      <c r="AJ80">
        <v>0</v>
      </c>
      <c r="AK80">
        <v>0</v>
      </c>
      <c r="AL80">
        <v>0</v>
      </c>
      <c r="AM80">
        <v>0.82916816510903368</v>
      </c>
      <c r="AN80" t="s">
        <v>66</v>
      </c>
      <c r="AO80">
        <v>504.89600000000002</v>
      </c>
      <c r="AP80" t="s">
        <v>498</v>
      </c>
      <c r="AQ80" t="s">
        <v>114</v>
      </c>
      <c r="AR80" t="s">
        <v>116</v>
      </c>
      <c r="AS80" t="s">
        <v>114</v>
      </c>
      <c r="AT80" t="s">
        <v>116</v>
      </c>
      <c r="AU80" t="s">
        <v>171</v>
      </c>
      <c r="AV80" t="s">
        <v>299</v>
      </c>
      <c r="AW80" t="s">
        <v>66</v>
      </c>
      <c r="AX80">
        <v>4886</v>
      </c>
      <c r="AY80" t="s">
        <v>344</v>
      </c>
      <c r="AZ80">
        <v>8</v>
      </c>
      <c r="BA80" t="s">
        <v>390</v>
      </c>
      <c r="BB80">
        <v>9</v>
      </c>
      <c r="BC80">
        <v>1</v>
      </c>
      <c r="BE80" t="s">
        <v>66</v>
      </c>
      <c r="BF80">
        <v>0</v>
      </c>
      <c r="BG80" t="s">
        <v>266</v>
      </c>
      <c r="BI80" t="s">
        <v>114</v>
      </c>
      <c r="BJ80" t="s">
        <v>299</v>
      </c>
      <c r="BK80" t="s">
        <v>66</v>
      </c>
      <c r="BL80">
        <v>0.82916816510903368</v>
      </c>
      <c r="BM80">
        <v>4886</v>
      </c>
      <c r="BN80" t="s">
        <v>116</v>
      </c>
      <c r="BO80" t="s">
        <v>171</v>
      </c>
      <c r="BP80">
        <v>9</v>
      </c>
      <c r="BQ80">
        <v>1915.8510000000001</v>
      </c>
      <c r="BR80">
        <v>8.6102444215604649E-3</v>
      </c>
      <c r="BS80">
        <v>0.37703074221874944</v>
      </c>
      <c r="BT80">
        <v>0.23018491521522289</v>
      </c>
      <c r="BU80">
        <v>9.766</v>
      </c>
      <c r="BV80">
        <v>0.15658837769743053</v>
      </c>
      <c r="BW80">
        <v>1.8790605323691665</v>
      </c>
      <c r="BX80">
        <v>0</v>
      </c>
      <c r="BY80">
        <v>3</v>
      </c>
      <c r="BZ80">
        <v>36</v>
      </c>
    </row>
    <row r="81" spans="1:78" ht="16.5">
      <c r="A81" s="66" t="str">
        <f t="shared" si="19"/>
        <v>원진운수</v>
      </c>
      <c r="B81" s="67" t="str">
        <f t="shared" si="20"/>
        <v>최낙식</v>
      </c>
      <c r="C81" s="68" t="str">
        <f t="shared" si="21"/>
        <v>D</v>
      </c>
      <c r="D81" s="69">
        <f t="shared" si="22"/>
        <v>0.83070061478318147</v>
      </c>
      <c r="E81" s="70">
        <f t="shared" si="23"/>
        <v>6859</v>
      </c>
      <c r="F81" s="71" t="str">
        <f t="shared" si="24"/>
        <v>22</v>
      </c>
      <c r="G81" s="72" t="str">
        <f t="shared" si="25"/>
        <v>70바3611</v>
      </c>
      <c r="H81" s="73">
        <f t="shared" si="26"/>
        <v>9</v>
      </c>
      <c r="I81" s="74">
        <f t="shared" si="27"/>
        <v>2171.2220000000002</v>
      </c>
      <c r="J81" s="75">
        <f t="shared" si="28"/>
        <v>4.9759876026638896E-3</v>
      </c>
      <c r="K81" s="75">
        <f t="shared" si="29"/>
        <v>0.36549425341289687</v>
      </c>
      <c r="L81" s="75">
        <f t="shared" si="30"/>
        <v>0.17409550934911305</v>
      </c>
      <c r="M81" s="76">
        <f t="shared" si="31"/>
        <v>9.5060000000000002</v>
      </c>
      <c r="N81" s="77">
        <f t="shared" si="32"/>
        <v>4.6057013055320915E-2</v>
      </c>
      <c r="O81" s="77">
        <f t="shared" si="33"/>
        <v>7.3230650757960261</v>
      </c>
      <c r="P81" s="116">
        <f t="shared" si="34"/>
        <v>0</v>
      </c>
      <c r="Q81" s="117">
        <f t="shared" si="35"/>
        <v>1</v>
      </c>
      <c r="R81" s="117">
        <f t="shared" si="36"/>
        <v>159</v>
      </c>
      <c r="T81">
        <v>527</v>
      </c>
      <c r="U81">
        <v>6859</v>
      </c>
      <c r="V81" t="s">
        <v>300</v>
      </c>
      <c r="W81">
        <v>2171.2220000000002</v>
      </c>
      <c r="X81">
        <v>1012.0940000000001</v>
      </c>
      <c r="Y81">
        <v>2.145</v>
      </c>
      <c r="Z81">
        <v>9.5060000000000002</v>
      </c>
      <c r="AA81">
        <v>145.13440499999999</v>
      </c>
      <c r="AB81">
        <v>0.72218700000000002</v>
      </c>
      <c r="AC81">
        <v>53.045791000000001</v>
      </c>
      <c r="AD81" s="1">
        <v>378</v>
      </c>
      <c r="AE81">
        <v>1</v>
      </c>
      <c r="AF81">
        <v>159</v>
      </c>
      <c r="AG81">
        <v>58</v>
      </c>
      <c r="AH81">
        <v>14.960077</v>
      </c>
      <c r="AI81">
        <v>0</v>
      </c>
      <c r="AJ81">
        <v>0</v>
      </c>
      <c r="AK81">
        <v>0</v>
      </c>
      <c r="AL81">
        <v>0</v>
      </c>
      <c r="AM81">
        <v>0.83070061478318147</v>
      </c>
      <c r="AN81" t="s">
        <v>66</v>
      </c>
      <c r="AO81">
        <v>513.52499999999998</v>
      </c>
      <c r="AP81" t="s">
        <v>499</v>
      </c>
      <c r="AQ81" t="s">
        <v>114</v>
      </c>
      <c r="AR81" t="s">
        <v>116</v>
      </c>
      <c r="AS81" t="s">
        <v>114</v>
      </c>
      <c r="AT81" t="s">
        <v>116</v>
      </c>
      <c r="AU81" t="s">
        <v>267</v>
      </c>
      <c r="AV81" t="s">
        <v>300</v>
      </c>
      <c r="AW81" t="s">
        <v>66</v>
      </c>
      <c r="AX81">
        <v>6859</v>
      </c>
      <c r="AY81" t="s">
        <v>344</v>
      </c>
      <c r="AZ81">
        <v>7</v>
      </c>
      <c r="BA81" t="s">
        <v>310</v>
      </c>
      <c r="BB81">
        <v>9</v>
      </c>
      <c r="BC81">
        <v>1</v>
      </c>
      <c r="BE81" t="s">
        <v>66</v>
      </c>
      <c r="BF81">
        <v>0</v>
      </c>
      <c r="BG81" t="s">
        <v>266</v>
      </c>
      <c r="BI81" t="s">
        <v>114</v>
      </c>
      <c r="BJ81" t="s">
        <v>300</v>
      </c>
      <c r="BK81" t="s">
        <v>66</v>
      </c>
      <c r="BL81">
        <v>0.83070061478318147</v>
      </c>
      <c r="BM81">
        <v>6859</v>
      </c>
      <c r="BN81" t="s">
        <v>116</v>
      </c>
      <c r="BO81" t="s">
        <v>267</v>
      </c>
      <c r="BP81">
        <v>9</v>
      </c>
      <c r="BQ81">
        <v>2171.2220000000002</v>
      </c>
      <c r="BR81">
        <v>4.9759876026638896E-3</v>
      </c>
      <c r="BS81">
        <v>0.36549425341289687</v>
      </c>
      <c r="BT81">
        <v>0.17409550934911305</v>
      </c>
      <c r="BU81">
        <v>9.5060000000000002</v>
      </c>
      <c r="BV81">
        <v>4.6057013055320915E-2</v>
      </c>
      <c r="BW81">
        <v>7.3230650757960261</v>
      </c>
      <c r="BX81">
        <v>0</v>
      </c>
      <c r="BY81">
        <v>1</v>
      </c>
      <c r="BZ81">
        <v>159</v>
      </c>
    </row>
    <row r="82" spans="1:78" ht="16.5">
      <c r="A82" s="49" t="str">
        <f t="shared" si="19"/>
        <v>원진운수</v>
      </c>
      <c r="B82" s="50" t="str">
        <f t="shared" si="20"/>
        <v>최성겸</v>
      </c>
      <c r="C82" s="51" t="str">
        <f t="shared" si="21"/>
        <v>D</v>
      </c>
      <c r="D82" s="52">
        <f t="shared" si="22"/>
        <v>0.83311195106942437</v>
      </c>
      <c r="E82" s="53">
        <f t="shared" si="23"/>
        <v>4860</v>
      </c>
      <c r="F82" s="54" t="str">
        <f t="shared" si="24"/>
        <v>6</v>
      </c>
      <c r="G82" s="55" t="str">
        <f t="shared" si="25"/>
        <v>70바4312</v>
      </c>
      <c r="H82" s="56">
        <f t="shared" si="26"/>
        <v>8</v>
      </c>
      <c r="I82" s="57">
        <f t="shared" si="27"/>
        <v>2312.3879999999999</v>
      </c>
      <c r="J82" s="58">
        <f t="shared" si="28"/>
        <v>7.8626462853480933E-3</v>
      </c>
      <c r="K82" s="58">
        <f t="shared" si="29"/>
        <v>0.36427631589014792</v>
      </c>
      <c r="L82" s="58">
        <f t="shared" si="30"/>
        <v>6.962499372942603E-2</v>
      </c>
      <c r="M82" s="59">
        <f t="shared" si="31"/>
        <v>9.1929999999999996</v>
      </c>
      <c r="N82" s="60">
        <f t="shared" si="32"/>
        <v>8.6490675440280787E-2</v>
      </c>
      <c r="O82" s="60">
        <f t="shared" si="33"/>
        <v>3.2434003290105293</v>
      </c>
      <c r="P82" s="118">
        <f t="shared" si="34"/>
        <v>0</v>
      </c>
      <c r="Q82" s="119">
        <f t="shared" si="35"/>
        <v>2</v>
      </c>
      <c r="R82" s="119">
        <f t="shared" si="36"/>
        <v>75</v>
      </c>
      <c r="T82">
        <v>527</v>
      </c>
      <c r="U82">
        <v>4860</v>
      </c>
      <c r="V82" t="s">
        <v>301</v>
      </c>
      <c r="W82">
        <v>2312.3879999999999</v>
      </c>
      <c r="X82">
        <v>956.05799999999999</v>
      </c>
      <c r="Y82">
        <v>2.419</v>
      </c>
      <c r="Z82">
        <v>9.1929999999999996</v>
      </c>
      <c r="AA82">
        <v>147.034975</v>
      </c>
      <c r="AB82">
        <v>1.1560839999999999</v>
      </c>
      <c r="AC82">
        <v>53.561359000000003</v>
      </c>
      <c r="AD82" s="1">
        <v>161</v>
      </c>
      <c r="AE82">
        <v>2</v>
      </c>
      <c r="AF82">
        <v>75</v>
      </c>
      <c r="AG82">
        <v>57</v>
      </c>
      <c r="AH82">
        <v>15.726788000000001</v>
      </c>
      <c r="AI82">
        <v>0</v>
      </c>
      <c r="AJ82">
        <v>0</v>
      </c>
      <c r="AK82">
        <v>0</v>
      </c>
      <c r="AL82">
        <v>0</v>
      </c>
      <c r="AM82">
        <v>0.83311195106942437</v>
      </c>
      <c r="AN82" t="s">
        <v>66</v>
      </c>
      <c r="AO82">
        <v>489.74299999999999</v>
      </c>
      <c r="AP82" t="s">
        <v>500</v>
      </c>
      <c r="AQ82" t="s">
        <v>114</v>
      </c>
      <c r="AR82" t="s">
        <v>117</v>
      </c>
      <c r="AS82" t="s">
        <v>114</v>
      </c>
      <c r="AT82" t="s">
        <v>117</v>
      </c>
      <c r="AU82" t="s">
        <v>197</v>
      </c>
      <c r="AV82" t="s">
        <v>301</v>
      </c>
      <c r="AW82" t="s">
        <v>66</v>
      </c>
      <c r="AX82">
        <v>4860</v>
      </c>
      <c r="AY82" t="s">
        <v>351</v>
      </c>
      <c r="AZ82">
        <v>5</v>
      </c>
      <c r="BA82" t="s">
        <v>328</v>
      </c>
      <c r="BB82">
        <v>8</v>
      </c>
      <c r="BC82">
        <v>1</v>
      </c>
      <c r="BE82" t="s">
        <v>66</v>
      </c>
      <c r="BF82">
        <v>0</v>
      </c>
      <c r="BG82" t="s">
        <v>266</v>
      </c>
      <c r="BI82" t="s">
        <v>114</v>
      </c>
      <c r="BJ82" t="s">
        <v>301</v>
      </c>
      <c r="BK82" t="s">
        <v>66</v>
      </c>
      <c r="BL82">
        <v>0.83311195106942437</v>
      </c>
      <c r="BM82">
        <v>4860</v>
      </c>
      <c r="BN82" t="s">
        <v>117</v>
      </c>
      <c r="BO82" t="s">
        <v>197</v>
      </c>
      <c r="BP82">
        <v>8</v>
      </c>
      <c r="BQ82">
        <v>2312.3879999999999</v>
      </c>
      <c r="BR82">
        <v>7.8626462853480933E-3</v>
      </c>
      <c r="BS82">
        <v>0.36427631589014792</v>
      </c>
      <c r="BT82">
        <v>6.962499372942603E-2</v>
      </c>
      <c r="BU82">
        <v>9.1929999999999996</v>
      </c>
      <c r="BV82">
        <v>8.6490675440280787E-2</v>
      </c>
      <c r="BW82">
        <v>3.2434003290105293</v>
      </c>
      <c r="BX82">
        <v>0</v>
      </c>
      <c r="BY82">
        <v>2</v>
      </c>
      <c r="BZ82">
        <v>75</v>
      </c>
    </row>
    <row r="83" spans="1:78" ht="16.5">
      <c r="A83" s="66" t="str">
        <f t="shared" si="19"/>
        <v>원진운수</v>
      </c>
      <c r="B83" s="67" t="str">
        <f t="shared" si="20"/>
        <v>최성진</v>
      </c>
      <c r="C83" s="68" t="str">
        <f t="shared" si="21"/>
        <v>D</v>
      </c>
      <c r="D83" s="69">
        <f t="shared" si="22"/>
        <v>0.80014240267031</v>
      </c>
      <c r="E83" s="70">
        <f t="shared" si="23"/>
        <v>7282</v>
      </c>
      <c r="F83" s="71" t="str">
        <f t="shared" si="24"/>
        <v>22</v>
      </c>
      <c r="G83" s="72" t="str">
        <f t="shared" si="25"/>
        <v>70바3606</v>
      </c>
      <c r="H83" s="73">
        <f t="shared" si="26"/>
        <v>11</v>
      </c>
      <c r="I83" s="74">
        <f t="shared" si="27"/>
        <v>2716.2159999999999</v>
      </c>
      <c r="J83" s="75">
        <f t="shared" si="28"/>
        <v>9.1136455310282249E-3</v>
      </c>
      <c r="K83" s="75">
        <f t="shared" si="29"/>
        <v>0.37596119290861607</v>
      </c>
      <c r="L83" s="75">
        <f t="shared" si="30"/>
        <v>0.16162190341268884</v>
      </c>
      <c r="M83" s="76">
        <f t="shared" si="31"/>
        <v>10.284000000000001</v>
      </c>
      <c r="N83" s="77">
        <f t="shared" si="32"/>
        <v>0</v>
      </c>
      <c r="O83" s="77">
        <f t="shared" si="33"/>
        <v>2.1353235530605814</v>
      </c>
      <c r="P83" s="116">
        <f t="shared" si="34"/>
        <v>0</v>
      </c>
      <c r="Q83" s="117">
        <f t="shared" si="35"/>
        <v>0</v>
      </c>
      <c r="R83" s="117">
        <f t="shared" si="36"/>
        <v>58</v>
      </c>
      <c r="T83">
        <v>527</v>
      </c>
      <c r="U83">
        <v>7282</v>
      </c>
      <c r="V83" t="s">
        <v>302</v>
      </c>
      <c r="W83">
        <v>2716.2159999999999</v>
      </c>
      <c r="X83">
        <v>1307.817</v>
      </c>
      <c r="Y83">
        <v>2.077</v>
      </c>
      <c r="Z83">
        <v>10.284000000000001</v>
      </c>
      <c r="AA83">
        <v>186.22328400000001</v>
      </c>
      <c r="AB83">
        <v>1.697173</v>
      </c>
      <c r="AC83">
        <v>70.012727999999996</v>
      </c>
      <c r="AD83" s="1">
        <v>439</v>
      </c>
      <c r="AE83">
        <v>0</v>
      </c>
      <c r="AF83">
        <v>58</v>
      </c>
      <c r="AG83">
        <v>61</v>
      </c>
      <c r="AH83">
        <v>14.585801999999999</v>
      </c>
      <c r="AI83">
        <v>0</v>
      </c>
      <c r="AJ83">
        <v>0</v>
      </c>
      <c r="AK83">
        <v>0</v>
      </c>
      <c r="AL83">
        <v>0</v>
      </c>
      <c r="AM83">
        <v>0.80014240267031</v>
      </c>
      <c r="AN83" t="s">
        <v>66</v>
      </c>
      <c r="AO83">
        <v>483.60300000000001</v>
      </c>
      <c r="AP83" t="s">
        <v>501</v>
      </c>
      <c r="AQ83" t="s">
        <v>114</v>
      </c>
      <c r="AR83" t="s">
        <v>116</v>
      </c>
      <c r="AS83" t="s">
        <v>114</v>
      </c>
      <c r="AT83" t="s">
        <v>116</v>
      </c>
      <c r="AU83" t="s">
        <v>167</v>
      </c>
      <c r="AV83" t="s">
        <v>302</v>
      </c>
      <c r="AW83" t="s">
        <v>66</v>
      </c>
      <c r="AX83">
        <v>7282</v>
      </c>
      <c r="AY83" t="s">
        <v>344</v>
      </c>
      <c r="AZ83">
        <v>14</v>
      </c>
      <c r="BA83" t="s">
        <v>502</v>
      </c>
      <c r="BB83">
        <v>11</v>
      </c>
      <c r="BC83">
        <v>1</v>
      </c>
      <c r="BE83" t="s">
        <v>66</v>
      </c>
      <c r="BF83">
        <v>0</v>
      </c>
      <c r="BG83" t="s">
        <v>266</v>
      </c>
      <c r="BI83" t="s">
        <v>114</v>
      </c>
      <c r="BJ83" t="s">
        <v>302</v>
      </c>
      <c r="BK83" t="s">
        <v>66</v>
      </c>
      <c r="BL83">
        <v>0.80014240267031</v>
      </c>
      <c r="BM83">
        <v>7282</v>
      </c>
      <c r="BN83" t="s">
        <v>116</v>
      </c>
      <c r="BO83" t="s">
        <v>167</v>
      </c>
      <c r="BP83">
        <v>11</v>
      </c>
      <c r="BQ83">
        <v>2716.2159999999999</v>
      </c>
      <c r="BR83">
        <v>9.1136455310282249E-3</v>
      </c>
      <c r="BS83">
        <v>0.37596119290861607</v>
      </c>
      <c r="BT83">
        <v>0.16162190341268884</v>
      </c>
      <c r="BU83">
        <v>10.284000000000001</v>
      </c>
      <c r="BV83">
        <v>0</v>
      </c>
      <c r="BW83">
        <v>2.1353235530605814</v>
      </c>
      <c r="BX83">
        <v>0</v>
      </c>
      <c r="BY83">
        <v>0</v>
      </c>
      <c r="BZ83">
        <v>58</v>
      </c>
    </row>
    <row r="84" spans="1:78" ht="16.5">
      <c r="A84" s="49" t="str">
        <f t="shared" si="19"/>
        <v>원진운수</v>
      </c>
      <c r="B84" s="50" t="str">
        <f t="shared" si="20"/>
        <v>하동진</v>
      </c>
      <c r="C84" s="51" t="str">
        <f t="shared" si="21"/>
        <v>F</v>
      </c>
      <c r="D84" s="52">
        <f t="shared" si="22"/>
        <v>0.75347702101568714</v>
      </c>
      <c r="E84" s="53">
        <f t="shared" si="23"/>
        <v>8552</v>
      </c>
      <c r="F84" s="54" t="str">
        <f t="shared" si="24"/>
        <v>22</v>
      </c>
      <c r="G84" s="55" t="str">
        <f t="shared" si="25"/>
        <v>70바3608</v>
      </c>
      <c r="H84" s="56">
        <f t="shared" si="26"/>
        <v>2</v>
      </c>
      <c r="I84" s="57">
        <f t="shared" si="27"/>
        <v>2908.8820000000001</v>
      </c>
      <c r="J84" s="58">
        <f t="shared" si="28"/>
        <v>4.7573946590540985E-3</v>
      </c>
      <c r="K84" s="58">
        <f t="shared" si="29"/>
        <v>0.38558505096773121</v>
      </c>
      <c r="L84" s="58">
        <f t="shared" si="30"/>
        <v>0.14060384711377086</v>
      </c>
      <c r="M84" s="59">
        <f t="shared" si="31"/>
        <v>12.435</v>
      </c>
      <c r="N84" s="60">
        <f t="shared" si="32"/>
        <v>0.10313240619591994</v>
      </c>
      <c r="O84" s="60">
        <f t="shared" si="33"/>
        <v>0.82505924956735954</v>
      </c>
      <c r="P84" s="118">
        <f t="shared" si="34"/>
        <v>0</v>
      </c>
      <c r="Q84" s="119">
        <f t="shared" si="35"/>
        <v>3</v>
      </c>
      <c r="R84" s="119">
        <f t="shared" si="36"/>
        <v>24</v>
      </c>
      <c r="T84">
        <v>527</v>
      </c>
      <c r="U84">
        <v>8552</v>
      </c>
      <c r="V84" t="s">
        <v>258</v>
      </c>
      <c r="W84">
        <v>2908.8820000000001</v>
      </c>
      <c r="X84">
        <v>1485.2660000000001</v>
      </c>
      <c r="Y84">
        <v>1.958</v>
      </c>
      <c r="Z84">
        <v>12.435</v>
      </c>
      <c r="AA84">
        <v>195.532443</v>
      </c>
      <c r="AB84">
        <v>0.93022499999999997</v>
      </c>
      <c r="AC84">
        <v>75.394386999999995</v>
      </c>
      <c r="AD84" s="1">
        <v>409</v>
      </c>
      <c r="AE84">
        <v>3</v>
      </c>
      <c r="AF84">
        <v>24</v>
      </c>
      <c r="AG84">
        <v>60</v>
      </c>
      <c r="AH84">
        <v>14.876723</v>
      </c>
      <c r="AI84">
        <v>0</v>
      </c>
      <c r="AJ84">
        <v>0</v>
      </c>
      <c r="AK84">
        <v>0</v>
      </c>
      <c r="AL84">
        <v>0</v>
      </c>
      <c r="AM84">
        <v>0.75347702101568714</v>
      </c>
      <c r="AN84" t="s">
        <v>68</v>
      </c>
      <c r="AO84">
        <v>2795.8760000000002</v>
      </c>
      <c r="AP84" t="s">
        <v>503</v>
      </c>
      <c r="AQ84" t="s">
        <v>114</v>
      </c>
      <c r="AR84" t="s">
        <v>116</v>
      </c>
      <c r="AS84" t="s">
        <v>114</v>
      </c>
      <c r="AT84" t="s">
        <v>116</v>
      </c>
      <c r="AU84" t="s">
        <v>168</v>
      </c>
      <c r="AV84" t="s">
        <v>258</v>
      </c>
      <c r="AW84" t="s">
        <v>68</v>
      </c>
      <c r="AX84">
        <v>8552</v>
      </c>
      <c r="AY84" t="s">
        <v>343</v>
      </c>
      <c r="AZ84">
        <v>6</v>
      </c>
      <c r="BA84" t="s">
        <v>380</v>
      </c>
      <c r="BB84">
        <v>2</v>
      </c>
      <c r="BC84">
        <v>1</v>
      </c>
      <c r="BE84" t="s">
        <v>68</v>
      </c>
      <c r="BF84">
        <v>0</v>
      </c>
      <c r="BG84" t="s">
        <v>266</v>
      </c>
      <c r="BI84" t="s">
        <v>114</v>
      </c>
      <c r="BJ84" t="s">
        <v>258</v>
      </c>
      <c r="BK84" t="s">
        <v>68</v>
      </c>
      <c r="BL84">
        <v>0.75347702101568714</v>
      </c>
      <c r="BM84">
        <v>8552</v>
      </c>
      <c r="BN84" t="s">
        <v>116</v>
      </c>
      <c r="BO84" t="s">
        <v>168</v>
      </c>
      <c r="BP84">
        <v>2</v>
      </c>
      <c r="BQ84">
        <v>2908.8820000000001</v>
      </c>
      <c r="BR84">
        <v>4.7573946590540985E-3</v>
      </c>
      <c r="BS84">
        <v>0.38558505096773121</v>
      </c>
      <c r="BT84">
        <v>0.14060384711377086</v>
      </c>
      <c r="BU84">
        <v>12.435</v>
      </c>
      <c r="BV84">
        <v>0.10313240619591994</v>
      </c>
      <c r="BW84">
        <v>0.82505924956735954</v>
      </c>
      <c r="BX84">
        <v>0</v>
      </c>
      <c r="BY84">
        <v>3</v>
      </c>
      <c r="BZ84">
        <v>24</v>
      </c>
    </row>
    <row r="85" spans="1:78" ht="16.5">
      <c r="A85" s="66" t="str">
        <f t="shared" si="19"/>
        <v>원진운수</v>
      </c>
      <c r="B85" s="67" t="str">
        <f t="shared" si="20"/>
        <v>하택규</v>
      </c>
      <c r="C85" s="68" t="str">
        <f t="shared" si="21"/>
        <v>D</v>
      </c>
      <c r="D85" s="69">
        <f t="shared" si="22"/>
        <v>0.84500000000000008</v>
      </c>
      <c r="E85" s="70">
        <f t="shared" si="23"/>
        <v>155</v>
      </c>
      <c r="F85" s="71" t="str">
        <f t="shared" si="24"/>
        <v>6</v>
      </c>
      <c r="G85" s="72" t="str">
        <f t="shared" si="25"/>
        <v>70바4310</v>
      </c>
      <c r="H85" s="73">
        <f t="shared" si="26"/>
        <v>1</v>
      </c>
      <c r="I85" s="74">
        <f t="shared" si="27"/>
        <v>2774.0279999999998</v>
      </c>
      <c r="J85" s="75">
        <f t="shared" si="28"/>
        <v>7.6682586355098295E-3</v>
      </c>
      <c r="K85" s="75">
        <f t="shared" si="29"/>
        <v>0.36011190867548792</v>
      </c>
      <c r="L85" s="75">
        <f t="shared" si="30"/>
        <v>0.13013567274735513</v>
      </c>
      <c r="M85" s="76">
        <f t="shared" si="31"/>
        <v>10.721</v>
      </c>
      <c r="N85" s="77">
        <f t="shared" si="32"/>
        <v>0</v>
      </c>
      <c r="O85" s="77">
        <f t="shared" si="33"/>
        <v>5.4072994216352539</v>
      </c>
      <c r="P85" s="116">
        <f t="shared" si="34"/>
        <v>0</v>
      </c>
      <c r="Q85" s="117">
        <f t="shared" si="35"/>
        <v>0</v>
      </c>
      <c r="R85" s="117">
        <f t="shared" si="36"/>
        <v>150</v>
      </c>
      <c r="T85">
        <v>527</v>
      </c>
      <c r="U85">
        <v>155</v>
      </c>
      <c r="V85" t="s">
        <v>331</v>
      </c>
      <c r="W85">
        <v>2774.0279999999998</v>
      </c>
      <c r="X85">
        <v>1172.23</v>
      </c>
      <c r="Y85">
        <v>2.3660000000000001</v>
      </c>
      <c r="Z85">
        <v>10.721</v>
      </c>
      <c r="AA85">
        <v>178.90802400000001</v>
      </c>
      <c r="AB85">
        <v>1.3719129999999999</v>
      </c>
      <c r="AC85">
        <v>64.426910000000007</v>
      </c>
      <c r="AD85" s="1">
        <v>361</v>
      </c>
      <c r="AE85">
        <v>0</v>
      </c>
      <c r="AF85">
        <v>150</v>
      </c>
      <c r="AG85">
        <v>58</v>
      </c>
      <c r="AH85">
        <v>15.505330000000001</v>
      </c>
      <c r="AI85">
        <v>0</v>
      </c>
      <c r="AJ85">
        <v>0</v>
      </c>
      <c r="AK85">
        <v>0</v>
      </c>
      <c r="AL85">
        <v>0</v>
      </c>
      <c r="AM85">
        <v>0.84500000000000008</v>
      </c>
      <c r="AN85" t="s">
        <v>66</v>
      </c>
      <c r="AO85">
        <v>2774.0279999999998</v>
      </c>
      <c r="AP85" t="s">
        <v>504</v>
      </c>
      <c r="AQ85" t="s">
        <v>114</v>
      </c>
      <c r="AR85" t="s">
        <v>117</v>
      </c>
      <c r="AS85" t="s">
        <v>114</v>
      </c>
      <c r="AT85" t="s">
        <v>117</v>
      </c>
      <c r="AU85" t="s">
        <v>196</v>
      </c>
      <c r="AV85" t="s">
        <v>331</v>
      </c>
      <c r="AW85" t="s">
        <v>66</v>
      </c>
      <c r="AX85">
        <v>155</v>
      </c>
      <c r="AY85" t="s">
        <v>351</v>
      </c>
      <c r="AZ85">
        <v>2</v>
      </c>
      <c r="BA85" t="s">
        <v>307</v>
      </c>
      <c r="BB85">
        <v>1</v>
      </c>
      <c r="BC85">
        <v>1</v>
      </c>
      <c r="BE85" t="s">
        <v>66</v>
      </c>
      <c r="BF85">
        <v>0</v>
      </c>
      <c r="BG85" t="s">
        <v>266</v>
      </c>
      <c r="BI85" t="s">
        <v>114</v>
      </c>
      <c r="BJ85" t="s">
        <v>331</v>
      </c>
      <c r="BK85" t="s">
        <v>66</v>
      </c>
      <c r="BL85">
        <v>0.84500000000000008</v>
      </c>
      <c r="BM85">
        <v>155</v>
      </c>
      <c r="BN85" t="s">
        <v>117</v>
      </c>
      <c r="BO85" t="s">
        <v>196</v>
      </c>
      <c r="BP85">
        <v>1</v>
      </c>
      <c r="BQ85">
        <v>2774.0279999999998</v>
      </c>
      <c r="BR85">
        <v>7.6682586355098295E-3</v>
      </c>
      <c r="BS85">
        <v>0.36011190867548792</v>
      </c>
      <c r="BT85">
        <v>0.13013567274735513</v>
      </c>
      <c r="BU85">
        <v>10.721</v>
      </c>
      <c r="BV85">
        <v>0</v>
      </c>
      <c r="BW85">
        <v>5.4072994216352539</v>
      </c>
      <c r="BX85">
        <v>0</v>
      </c>
      <c r="BY85">
        <v>0</v>
      </c>
      <c r="BZ85">
        <v>150</v>
      </c>
    </row>
    <row r="86" spans="1:78" ht="16.5">
      <c r="A86" s="49" t="str">
        <f t="shared" si="19"/>
        <v>원진운수</v>
      </c>
      <c r="B86" s="50" t="str">
        <f t="shared" si="20"/>
        <v>한상용</v>
      </c>
      <c r="C86" s="51" t="str">
        <f t="shared" si="21"/>
        <v>D</v>
      </c>
      <c r="D86" s="52">
        <f t="shared" si="22"/>
        <v>0.81270979681767053</v>
      </c>
      <c r="E86" s="53">
        <f t="shared" si="23"/>
        <v>2269</v>
      </c>
      <c r="F86" s="54" t="str">
        <f t="shared" si="24"/>
        <v>320</v>
      </c>
      <c r="G86" s="55" t="str">
        <f t="shared" si="25"/>
        <v>70바3613</v>
      </c>
      <c r="H86" s="56">
        <f t="shared" si="26"/>
        <v>2</v>
      </c>
      <c r="I86" s="57">
        <f t="shared" si="27"/>
        <v>795.476</v>
      </c>
      <c r="J86" s="58">
        <f t="shared" si="28"/>
        <v>6.6602981682632742E-3</v>
      </c>
      <c r="K86" s="58">
        <f t="shared" si="29"/>
        <v>0.28094564143677592</v>
      </c>
      <c r="L86" s="58">
        <f t="shared" si="30"/>
        <v>0.17096681735212627</v>
      </c>
      <c r="M86" s="59">
        <f t="shared" si="31"/>
        <v>19.8</v>
      </c>
      <c r="N86" s="60">
        <f t="shared" si="32"/>
        <v>0</v>
      </c>
      <c r="O86" s="60">
        <f t="shared" si="33"/>
        <v>2.6399287973490084</v>
      </c>
      <c r="P86" s="118">
        <f t="shared" si="34"/>
        <v>0</v>
      </c>
      <c r="Q86" s="119">
        <f t="shared" si="35"/>
        <v>0</v>
      </c>
      <c r="R86" s="119">
        <f t="shared" si="36"/>
        <v>21</v>
      </c>
      <c r="T86">
        <v>527</v>
      </c>
      <c r="U86">
        <v>2269</v>
      </c>
      <c r="V86" t="s">
        <v>505</v>
      </c>
      <c r="W86">
        <v>795.476</v>
      </c>
      <c r="X86">
        <v>326.96300000000002</v>
      </c>
      <c r="Y86">
        <v>2.4329999999999998</v>
      </c>
      <c r="Z86">
        <v>19.8</v>
      </c>
      <c r="AA86">
        <v>25.689990999999999</v>
      </c>
      <c r="AB86">
        <v>0.17110300000000001</v>
      </c>
      <c r="AC86">
        <v>7.2174909999999999</v>
      </c>
      <c r="AD86" s="1">
        <v>136</v>
      </c>
      <c r="AE86">
        <v>0</v>
      </c>
      <c r="AF86">
        <v>21</v>
      </c>
      <c r="AG86">
        <v>103</v>
      </c>
      <c r="AH86">
        <v>30.964431999999999</v>
      </c>
      <c r="AI86">
        <v>6905.4</v>
      </c>
      <c r="AJ86">
        <v>5390.4</v>
      </c>
      <c r="AK86">
        <v>0</v>
      </c>
      <c r="AL86">
        <v>0</v>
      </c>
      <c r="AM86">
        <v>0.81270979681767053</v>
      </c>
      <c r="AN86" t="s">
        <v>66</v>
      </c>
      <c r="AO86">
        <v>526.20699999999999</v>
      </c>
      <c r="AP86" t="s">
        <v>506</v>
      </c>
      <c r="AQ86" t="s">
        <v>114</v>
      </c>
      <c r="AR86" t="s">
        <v>115</v>
      </c>
      <c r="AS86" t="s">
        <v>114</v>
      </c>
      <c r="AT86" t="s">
        <v>115</v>
      </c>
      <c r="AU86" t="s">
        <v>185</v>
      </c>
      <c r="AV86" t="s">
        <v>505</v>
      </c>
      <c r="AW86" t="s">
        <v>66</v>
      </c>
      <c r="AX86">
        <v>2269</v>
      </c>
      <c r="AY86" t="s">
        <v>345</v>
      </c>
      <c r="AZ86">
        <v>5</v>
      </c>
      <c r="BA86" t="s">
        <v>372</v>
      </c>
      <c r="BB86">
        <v>2</v>
      </c>
      <c r="BC86">
        <v>1</v>
      </c>
      <c r="BE86" t="s">
        <v>366</v>
      </c>
      <c r="BF86" t="s">
        <v>367</v>
      </c>
      <c r="BG86" t="s">
        <v>366</v>
      </c>
      <c r="BI86" t="s">
        <v>114</v>
      </c>
      <c r="BJ86" t="s">
        <v>505</v>
      </c>
      <c r="BK86" t="s">
        <v>66</v>
      </c>
      <c r="BL86">
        <v>0.81270979681767053</v>
      </c>
      <c r="BM86">
        <v>2269</v>
      </c>
      <c r="BN86" t="s">
        <v>115</v>
      </c>
      <c r="BO86" t="s">
        <v>185</v>
      </c>
      <c r="BP86">
        <v>2</v>
      </c>
      <c r="BQ86">
        <v>795.476</v>
      </c>
      <c r="BR86">
        <v>6.6602981682632742E-3</v>
      </c>
      <c r="BS86">
        <v>0.28094564143677592</v>
      </c>
      <c r="BT86">
        <v>0.17096681735212627</v>
      </c>
      <c r="BU86">
        <v>19.8</v>
      </c>
      <c r="BV86">
        <v>0</v>
      </c>
      <c r="BW86">
        <v>2.6399287973490084</v>
      </c>
      <c r="BX86">
        <v>0</v>
      </c>
      <c r="BY86">
        <v>0</v>
      </c>
      <c r="BZ86">
        <v>21</v>
      </c>
    </row>
    <row r="87" spans="1:78" ht="16.5">
      <c r="A87" s="66" t="str">
        <f t="shared" si="19"/>
        <v>원진운수</v>
      </c>
      <c r="B87" s="67" t="str">
        <f t="shared" si="20"/>
        <v>한선영</v>
      </c>
      <c r="C87" s="68" t="str">
        <f t="shared" si="21"/>
        <v>F</v>
      </c>
      <c r="D87" s="69">
        <f t="shared" si="22"/>
        <v>0.78700000000000003</v>
      </c>
      <c r="E87" s="70">
        <f t="shared" si="23"/>
        <v>8231</v>
      </c>
      <c r="F87" s="71" t="str">
        <f t="shared" si="24"/>
        <v>6</v>
      </c>
      <c r="G87" s="72" t="str">
        <f t="shared" si="25"/>
        <v>70바3612</v>
      </c>
      <c r="H87" s="73">
        <f t="shared" si="26"/>
        <v>1</v>
      </c>
      <c r="I87" s="74">
        <f t="shared" si="27"/>
        <v>2538.59</v>
      </c>
      <c r="J87" s="75">
        <f t="shared" si="28"/>
        <v>8.2183388402445583E-3</v>
      </c>
      <c r="K87" s="75">
        <f t="shared" si="29"/>
        <v>0.36950328018725948</v>
      </c>
      <c r="L87" s="75">
        <f t="shared" si="30"/>
        <v>7.2875099957062775E-2</v>
      </c>
      <c r="M87" s="76">
        <f t="shared" si="31"/>
        <v>9.93</v>
      </c>
      <c r="N87" s="77">
        <f t="shared" si="32"/>
        <v>0</v>
      </c>
      <c r="O87" s="77">
        <f t="shared" si="33"/>
        <v>3.9391945922736635</v>
      </c>
      <c r="P87" s="116">
        <f t="shared" si="34"/>
        <v>0</v>
      </c>
      <c r="Q87" s="117">
        <f t="shared" si="35"/>
        <v>0</v>
      </c>
      <c r="R87" s="117">
        <f t="shared" si="36"/>
        <v>100</v>
      </c>
      <c r="T87">
        <v>527</v>
      </c>
      <c r="U87">
        <v>8231</v>
      </c>
      <c r="V87" t="s">
        <v>259</v>
      </c>
      <c r="W87">
        <v>2538.59</v>
      </c>
      <c r="X87">
        <v>1075.423</v>
      </c>
      <c r="Y87">
        <v>2.3610000000000002</v>
      </c>
      <c r="Z87">
        <v>9.93</v>
      </c>
      <c r="AA87">
        <v>159.22719000000001</v>
      </c>
      <c r="AB87">
        <v>1.3085830000000001</v>
      </c>
      <c r="AC87">
        <v>58.834969000000001</v>
      </c>
      <c r="AD87" s="1">
        <v>185</v>
      </c>
      <c r="AE87">
        <v>0</v>
      </c>
      <c r="AF87">
        <v>100</v>
      </c>
      <c r="AG87">
        <v>63</v>
      </c>
      <c r="AH87">
        <v>15.943194</v>
      </c>
      <c r="AI87">
        <v>0</v>
      </c>
      <c r="AJ87">
        <v>0</v>
      </c>
      <c r="AK87">
        <v>0</v>
      </c>
      <c r="AL87">
        <v>0</v>
      </c>
      <c r="AM87">
        <v>0.78700000000000003</v>
      </c>
      <c r="AN87" t="s">
        <v>68</v>
      </c>
      <c r="AO87">
        <v>2538.59</v>
      </c>
      <c r="AP87" t="s">
        <v>507</v>
      </c>
      <c r="AQ87" t="s">
        <v>114</v>
      </c>
      <c r="AR87" t="s">
        <v>117</v>
      </c>
      <c r="AS87" t="s">
        <v>114</v>
      </c>
      <c r="AT87" t="s">
        <v>117</v>
      </c>
      <c r="AU87" t="s">
        <v>191</v>
      </c>
      <c r="AV87" t="s">
        <v>259</v>
      </c>
      <c r="AW87" t="s">
        <v>68</v>
      </c>
      <c r="AX87">
        <v>8231</v>
      </c>
      <c r="AY87" t="s">
        <v>350</v>
      </c>
      <c r="AZ87">
        <v>4</v>
      </c>
      <c r="BA87" t="s">
        <v>278</v>
      </c>
      <c r="BB87">
        <v>1</v>
      </c>
      <c r="BC87">
        <v>1</v>
      </c>
      <c r="BE87" t="s">
        <v>66</v>
      </c>
      <c r="BF87">
        <v>-1</v>
      </c>
      <c r="BG87" t="s">
        <v>363</v>
      </c>
      <c r="BI87" t="s">
        <v>114</v>
      </c>
      <c r="BJ87" t="s">
        <v>259</v>
      </c>
      <c r="BK87" t="s">
        <v>68</v>
      </c>
      <c r="BL87">
        <v>0.78700000000000003</v>
      </c>
      <c r="BM87">
        <v>8231</v>
      </c>
      <c r="BN87" t="s">
        <v>117</v>
      </c>
      <c r="BO87" t="s">
        <v>191</v>
      </c>
      <c r="BP87">
        <v>1</v>
      </c>
      <c r="BQ87">
        <v>2538.59</v>
      </c>
      <c r="BR87">
        <v>8.2183388402445583E-3</v>
      </c>
      <c r="BS87">
        <v>0.36950328018725948</v>
      </c>
      <c r="BT87">
        <v>7.2875099957062775E-2</v>
      </c>
      <c r="BU87">
        <v>9.93</v>
      </c>
      <c r="BV87">
        <v>0</v>
      </c>
      <c r="BW87">
        <v>3.9391945922736635</v>
      </c>
      <c r="BX87">
        <v>0</v>
      </c>
      <c r="BY87">
        <v>0</v>
      </c>
      <c r="BZ87">
        <v>100</v>
      </c>
    </row>
    <row r="88" spans="1:78" ht="16.5">
      <c r="A88" s="49" t="str">
        <f t="shared" si="19"/>
        <v>원진운수</v>
      </c>
      <c r="B88" s="50" t="str">
        <f t="shared" si="20"/>
        <v>한창현</v>
      </c>
      <c r="C88" s="51" t="str">
        <f t="shared" si="21"/>
        <v>B</v>
      </c>
      <c r="D88" s="52">
        <f t="shared" si="22"/>
        <v>0.91133333333333333</v>
      </c>
      <c r="E88" s="53">
        <f t="shared" si="23"/>
        <v>4015</v>
      </c>
      <c r="F88" s="54" t="str">
        <f t="shared" si="24"/>
        <v>320</v>
      </c>
      <c r="G88" s="55" t="str">
        <f t="shared" si="25"/>
        <v>70바3613</v>
      </c>
      <c r="H88" s="56">
        <f t="shared" si="26"/>
        <v>1</v>
      </c>
      <c r="I88" s="57">
        <f t="shared" si="27"/>
        <v>5133.4610000000002</v>
      </c>
      <c r="J88" s="58">
        <f t="shared" si="28"/>
        <v>6.595393350679055E-3</v>
      </c>
      <c r="K88" s="58">
        <f t="shared" si="29"/>
        <v>0.23401744647238476</v>
      </c>
      <c r="L88" s="58">
        <f t="shared" si="30"/>
        <v>0.12954223281330079</v>
      </c>
      <c r="M88" s="59">
        <f t="shared" si="31"/>
        <v>15.217000000000001</v>
      </c>
      <c r="N88" s="60">
        <f t="shared" si="32"/>
        <v>0</v>
      </c>
      <c r="O88" s="60">
        <f t="shared" si="33"/>
        <v>0.40908073519989729</v>
      </c>
      <c r="P88" s="118">
        <f t="shared" si="34"/>
        <v>0</v>
      </c>
      <c r="Q88" s="119">
        <f t="shared" si="35"/>
        <v>0</v>
      </c>
      <c r="R88" s="119">
        <f t="shared" si="36"/>
        <v>21</v>
      </c>
      <c r="T88">
        <v>527</v>
      </c>
      <c r="U88">
        <v>4015</v>
      </c>
      <c r="V88" t="s">
        <v>292</v>
      </c>
      <c r="W88">
        <v>5133.4610000000002</v>
      </c>
      <c r="X88">
        <v>1877.9590000000001</v>
      </c>
      <c r="Y88">
        <v>2.734</v>
      </c>
      <c r="Z88">
        <v>15.217000000000001</v>
      </c>
      <c r="AA88">
        <v>166.94606999999999</v>
      </c>
      <c r="AB88">
        <v>1.101075</v>
      </c>
      <c r="AC88">
        <v>39.068292999999997</v>
      </c>
      <c r="AD88" s="1">
        <v>665</v>
      </c>
      <c r="AE88">
        <v>0</v>
      </c>
      <c r="AF88">
        <v>21</v>
      </c>
      <c r="AG88">
        <v>105</v>
      </c>
      <c r="AH88">
        <v>30.749217000000002</v>
      </c>
      <c r="AI88">
        <v>37944.800000000003</v>
      </c>
      <c r="AJ88">
        <v>31298</v>
      </c>
      <c r="AK88">
        <v>0</v>
      </c>
      <c r="AL88">
        <v>0</v>
      </c>
      <c r="AM88">
        <v>0.91133333333333333</v>
      </c>
      <c r="AN88" t="s">
        <v>303</v>
      </c>
      <c r="AO88">
        <v>5133.4610000000002</v>
      </c>
      <c r="AP88" t="s">
        <v>508</v>
      </c>
      <c r="AQ88" t="s">
        <v>114</v>
      </c>
      <c r="AR88" t="s">
        <v>115</v>
      </c>
      <c r="AS88" t="s">
        <v>114</v>
      </c>
      <c r="AT88" t="s">
        <v>115</v>
      </c>
      <c r="AU88" t="s">
        <v>185</v>
      </c>
      <c r="AV88" t="s">
        <v>292</v>
      </c>
      <c r="AW88" t="s">
        <v>303</v>
      </c>
      <c r="AX88">
        <v>4015</v>
      </c>
      <c r="AY88" t="s">
        <v>359</v>
      </c>
      <c r="AZ88">
        <v>3</v>
      </c>
      <c r="BA88" t="s">
        <v>509</v>
      </c>
      <c r="BB88">
        <v>1</v>
      </c>
      <c r="BC88">
        <v>1</v>
      </c>
      <c r="BE88" t="s">
        <v>67</v>
      </c>
      <c r="BF88">
        <v>1</v>
      </c>
      <c r="BG88" t="s">
        <v>304</v>
      </c>
      <c r="BI88" t="s">
        <v>114</v>
      </c>
      <c r="BJ88" t="s">
        <v>292</v>
      </c>
      <c r="BK88" t="s">
        <v>303</v>
      </c>
      <c r="BL88">
        <v>0.91133333333333333</v>
      </c>
      <c r="BM88">
        <v>4015</v>
      </c>
      <c r="BN88" t="s">
        <v>115</v>
      </c>
      <c r="BO88" t="s">
        <v>185</v>
      </c>
      <c r="BP88">
        <v>1</v>
      </c>
      <c r="BQ88">
        <v>5133.4610000000002</v>
      </c>
      <c r="BR88">
        <v>6.595393350679055E-3</v>
      </c>
      <c r="BS88">
        <v>0.23401744647238476</v>
      </c>
      <c r="BT88">
        <v>0.12954223281330079</v>
      </c>
      <c r="BU88">
        <v>15.217000000000001</v>
      </c>
      <c r="BV88">
        <v>0</v>
      </c>
      <c r="BW88">
        <v>0.40908073519989729</v>
      </c>
      <c r="BX88">
        <v>0</v>
      </c>
      <c r="BY88">
        <v>0</v>
      </c>
      <c r="BZ88">
        <v>21</v>
      </c>
    </row>
    <row r="89" spans="1:78" ht="16.5">
      <c r="A89" s="66" t="str">
        <f t="shared" si="19"/>
        <v>원진운수</v>
      </c>
      <c r="B89" s="67" t="str">
        <f t="shared" si="20"/>
        <v>함성혁</v>
      </c>
      <c r="C89" s="68" t="str">
        <f t="shared" si="21"/>
        <v>D</v>
      </c>
      <c r="D89" s="69">
        <f t="shared" si="22"/>
        <v>0.80666666666666664</v>
      </c>
      <c r="E89" s="70">
        <f t="shared" si="23"/>
        <v>6564</v>
      </c>
      <c r="F89" s="71" t="str">
        <f t="shared" si="24"/>
        <v>6</v>
      </c>
      <c r="G89" s="72" t="str">
        <f t="shared" si="25"/>
        <v>70바3610</v>
      </c>
      <c r="H89" s="73">
        <f t="shared" si="26"/>
        <v>1</v>
      </c>
      <c r="I89" s="74">
        <f t="shared" si="27"/>
        <v>7572.4629999999997</v>
      </c>
      <c r="J89" s="75">
        <f t="shared" si="28"/>
        <v>8.5683858651435275E-3</v>
      </c>
      <c r="K89" s="75">
        <f t="shared" si="29"/>
        <v>0.35862018810525337</v>
      </c>
      <c r="L89" s="75">
        <f t="shared" si="30"/>
        <v>0.214197150913778</v>
      </c>
      <c r="M89" s="76">
        <f t="shared" si="31"/>
        <v>10.465999999999999</v>
      </c>
      <c r="N89" s="77">
        <f t="shared" si="32"/>
        <v>0.63387566238356008</v>
      </c>
      <c r="O89" s="77">
        <f t="shared" si="33"/>
        <v>8.0687089524240658</v>
      </c>
      <c r="P89" s="116">
        <f t="shared" si="34"/>
        <v>0</v>
      </c>
      <c r="Q89" s="117">
        <f t="shared" si="35"/>
        <v>48</v>
      </c>
      <c r="R89" s="117">
        <f t="shared" si="36"/>
        <v>611</v>
      </c>
      <c r="T89">
        <v>527</v>
      </c>
      <c r="U89">
        <v>6564</v>
      </c>
      <c r="V89" t="s">
        <v>260</v>
      </c>
      <c r="W89">
        <v>7572.4629999999997</v>
      </c>
      <c r="X89">
        <v>3129.5160000000001</v>
      </c>
      <c r="Y89">
        <v>2.42</v>
      </c>
      <c r="Z89">
        <v>10.465999999999999</v>
      </c>
      <c r="AA89">
        <v>475.739079</v>
      </c>
      <c r="AB89">
        <v>4.0763160000000003</v>
      </c>
      <c r="AC89">
        <v>170.60963799999999</v>
      </c>
      <c r="AD89" s="1">
        <v>1622</v>
      </c>
      <c r="AE89">
        <v>48</v>
      </c>
      <c r="AF89">
        <v>611</v>
      </c>
      <c r="AG89">
        <v>59</v>
      </c>
      <c r="AH89">
        <v>15.917260000000001</v>
      </c>
      <c r="AI89">
        <v>0</v>
      </c>
      <c r="AJ89">
        <v>0</v>
      </c>
      <c r="AK89">
        <v>0</v>
      </c>
      <c r="AL89">
        <v>0</v>
      </c>
      <c r="AM89">
        <v>0.80666666666666664</v>
      </c>
      <c r="AN89" t="s">
        <v>66</v>
      </c>
      <c r="AO89">
        <v>7572.4629999999997</v>
      </c>
      <c r="AP89" t="s">
        <v>510</v>
      </c>
      <c r="AQ89" t="s">
        <v>114</v>
      </c>
      <c r="AR89" t="s">
        <v>117</v>
      </c>
      <c r="AS89" t="s">
        <v>114</v>
      </c>
      <c r="AT89" t="s">
        <v>117</v>
      </c>
      <c r="AU89" t="s">
        <v>190</v>
      </c>
      <c r="AV89" t="s">
        <v>260</v>
      </c>
      <c r="AW89" t="s">
        <v>66</v>
      </c>
      <c r="AX89">
        <v>6564</v>
      </c>
      <c r="AY89" t="s">
        <v>351</v>
      </c>
      <c r="AZ89">
        <v>13</v>
      </c>
      <c r="BA89" t="s">
        <v>511</v>
      </c>
      <c r="BB89">
        <v>1</v>
      </c>
      <c r="BC89">
        <v>1</v>
      </c>
      <c r="BE89" t="s">
        <v>68</v>
      </c>
      <c r="BF89">
        <v>1</v>
      </c>
      <c r="BG89" t="s">
        <v>304</v>
      </c>
      <c r="BI89" t="s">
        <v>114</v>
      </c>
      <c r="BJ89" t="s">
        <v>260</v>
      </c>
      <c r="BK89" t="s">
        <v>66</v>
      </c>
      <c r="BL89">
        <v>0.80666666666666664</v>
      </c>
      <c r="BM89">
        <v>6564</v>
      </c>
      <c r="BN89" t="s">
        <v>117</v>
      </c>
      <c r="BO89" t="s">
        <v>190</v>
      </c>
      <c r="BP89">
        <v>1</v>
      </c>
      <c r="BQ89">
        <v>7572.4629999999997</v>
      </c>
      <c r="BR89">
        <v>8.5683858651435275E-3</v>
      </c>
      <c r="BS89">
        <v>0.35862018810525337</v>
      </c>
      <c r="BT89">
        <v>0.214197150913778</v>
      </c>
      <c r="BU89">
        <v>10.465999999999999</v>
      </c>
      <c r="BV89">
        <v>0.63387566238356008</v>
      </c>
      <c r="BW89">
        <v>8.0687089524240658</v>
      </c>
      <c r="BX89">
        <v>0</v>
      </c>
      <c r="BY89">
        <v>48</v>
      </c>
      <c r="BZ89">
        <v>611</v>
      </c>
    </row>
    <row r="90" spans="1:78" ht="16.5">
      <c r="A90" s="49" t="str">
        <f t="shared" si="19"/>
        <v>원진운수</v>
      </c>
      <c r="B90" s="50" t="str">
        <f t="shared" si="20"/>
        <v>홍인상</v>
      </c>
      <c r="C90" s="51" t="str">
        <f t="shared" si="21"/>
        <v>F</v>
      </c>
      <c r="D90" s="52">
        <f t="shared" si="22"/>
        <v>0.73040000000000005</v>
      </c>
      <c r="E90" s="53">
        <f t="shared" si="23"/>
        <v>1833</v>
      </c>
      <c r="F90" s="54" t="str">
        <f t="shared" si="24"/>
        <v>22</v>
      </c>
      <c r="G90" s="55" t="str">
        <f t="shared" si="25"/>
        <v>70바4311</v>
      </c>
      <c r="H90" s="56">
        <f t="shared" si="26"/>
        <v>1</v>
      </c>
      <c r="I90" s="57">
        <f t="shared" si="27"/>
        <v>2214.547</v>
      </c>
      <c r="J90" s="58">
        <f t="shared" si="28"/>
        <v>6.5130525373509399E-3</v>
      </c>
      <c r="K90" s="58">
        <f t="shared" si="29"/>
        <v>0.38666914501099875</v>
      </c>
      <c r="L90" s="58">
        <f t="shared" si="30"/>
        <v>0.15488494938242447</v>
      </c>
      <c r="M90" s="59">
        <f t="shared" si="31"/>
        <v>11.957000000000001</v>
      </c>
      <c r="N90" s="60">
        <f t="shared" si="32"/>
        <v>0</v>
      </c>
      <c r="O90" s="60">
        <f t="shared" si="33"/>
        <v>3.3866971439305646</v>
      </c>
      <c r="P90" s="118">
        <f t="shared" si="34"/>
        <v>1</v>
      </c>
      <c r="Q90" s="119">
        <f t="shared" si="35"/>
        <v>0</v>
      </c>
      <c r="R90" s="119">
        <f t="shared" si="36"/>
        <v>75</v>
      </c>
      <c r="T90">
        <v>527</v>
      </c>
      <c r="U90">
        <v>1833</v>
      </c>
      <c r="V90" t="s">
        <v>268</v>
      </c>
      <c r="W90">
        <v>2214.547</v>
      </c>
      <c r="X90">
        <v>1212.48</v>
      </c>
      <c r="Y90">
        <v>1.8260000000000001</v>
      </c>
      <c r="Z90">
        <v>11.957000000000001</v>
      </c>
      <c r="AA90">
        <v>151.78412800000001</v>
      </c>
      <c r="AB90">
        <v>0.98857799999999996</v>
      </c>
      <c r="AC90">
        <v>58.690238999999998</v>
      </c>
      <c r="AD90" s="1">
        <v>343</v>
      </c>
      <c r="AE90">
        <v>0</v>
      </c>
      <c r="AF90">
        <v>75</v>
      </c>
      <c r="AG90">
        <v>60</v>
      </c>
      <c r="AH90">
        <v>14.590109</v>
      </c>
      <c r="AI90">
        <v>0</v>
      </c>
      <c r="AJ90">
        <v>0</v>
      </c>
      <c r="AK90">
        <v>1</v>
      </c>
      <c r="AL90">
        <v>219</v>
      </c>
      <c r="AM90">
        <v>0.73040000000000005</v>
      </c>
      <c r="AN90" t="s">
        <v>68</v>
      </c>
      <c r="AO90">
        <v>2214.547</v>
      </c>
      <c r="AP90" t="s">
        <v>512</v>
      </c>
      <c r="AQ90" t="s">
        <v>114</v>
      </c>
      <c r="AR90" t="s">
        <v>116</v>
      </c>
      <c r="AS90" t="s">
        <v>114</v>
      </c>
      <c r="AT90" t="s">
        <v>116</v>
      </c>
      <c r="AU90" t="s">
        <v>171</v>
      </c>
      <c r="AV90" t="s">
        <v>268</v>
      </c>
      <c r="AW90" t="s">
        <v>68</v>
      </c>
      <c r="AX90">
        <v>1833</v>
      </c>
      <c r="AY90" t="s">
        <v>343</v>
      </c>
      <c r="AZ90">
        <v>10</v>
      </c>
      <c r="BA90" t="s">
        <v>365</v>
      </c>
      <c r="BB90">
        <v>1</v>
      </c>
      <c r="BC90">
        <v>1</v>
      </c>
      <c r="BE90" t="s">
        <v>68</v>
      </c>
      <c r="BF90">
        <v>0</v>
      </c>
      <c r="BG90" t="s">
        <v>266</v>
      </c>
      <c r="BI90" t="s">
        <v>114</v>
      </c>
      <c r="BJ90" t="s">
        <v>268</v>
      </c>
      <c r="BK90" t="s">
        <v>68</v>
      </c>
      <c r="BL90">
        <v>0.73040000000000005</v>
      </c>
      <c r="BM90">
        <v>1833</v>
      </c>
      <c r="BN90" t="s">
        <v>116</v>
      </c>
      <c r="BO90" t="s">
        <v>171</v>
      </c>
      <c r="BP90">
        <v>1</v>
      </c>
      <c r="BQ90">
        <v>2214.547</v>
      </c>
      <c r="BR90">
        <v>6.5130525373509399E-3</v>
      </c>
      <c r="BS90">
        <v>0.38666914501099875</v>
      </c>
      <c r="BT90">
        <v>0.15488494938242447</v>
      </c>
      <c r="BU90">
        <v>11.957000000000001</v>
      </c>
      <c r="BV90">
        <v>0</v>
      </c>
      <c r="BW90">
        <v>3.3866971439305646</v>
      </c>
      <c r="BX90">
        <v>1</v>
      </c>
      <c r="BY90">
        <v>0</v>
      </c>
      <c r="BZ90">
        <v>75</v>
      </c>
    </row>
    <row r="91" spans="1:78" ht="16.5">
      <c r="A91" s="66" t="str">
        <f t="shared" si="19"/>
        <v>원진운수</v>
      </c>
      <c r="B91" s="67" t="str">
        <f t="shared" si="20"/>
        <v>홍종환</v>
      </c>
      <c r="C91" s="68" t="str">
        <f t="shared" si="21"/>
        <v>F</v>
      </c>
      <c r="D91" s="69">
        <f t="shared" si="22"/>
        <v>0.75631243448251484</v>
      </c>
      <c r="E91" s="70">
        <f t="shared" si="23"/>
        <v>6966</v>
      </c>
      <c r="F91" s="71" t="str">
        <f t="shared" si="24"/>
        <v>6</v>
      </c>
      <c r="G91" s="72" t="str">
        <f t="shared" si="25"/>
        <v>72바1380</v>
      </c>
      <c r="H91" s="73">
        <f t="shared" si="26"/>
        <v>2</v>
      </c>
      <c r="I91" s="74">
        <f t="shared" si="27"/>
        <v>2801.7330000000002</v>
      </c>
      <c r="J91" s="75">
        <f t="shared" si="28"/>
        <v>6.6495289920737695E-3</v>
      </c>
      <c r="K91" s="75">
        <f t="shared" si="29"/>
        <v>0.35443785076060236</v>
      </c>
      <c r="L91" s="75">
        <f t="shared" si="30"/>
        <v>0.16989484722491399</v>
      </c>
      <c r="M91" s="76">
        <f t="shared" si="31"/>
        <v>8.8059999999999992</v>
      </c>
      <c r="N91" s="77">
        <f t="shared" si="32"/>
        <v>0</v>
      </c>
      <c r="O91" s="77">
        <f t="shared" si="33"/>
        <v>3.2122975315634998</v>
      </c>
      <c r="P91" s="116">
        <f t="shared" si="34"/>
        <v>0</v>
      </c>
      <c r="Q91" s="117">
        <f t="shared" si="35"/>
        <v>0</v>
      </c>
      <c r="R91" s="117">
        <f t="shared" si="36"/>
        <v>90</v>
      </c>
      <c r="T91">
        <v>527</v>
      </c>
      <c r="U91">
        <v>6966</v>
      </c>
      <c r="V91" t="s">
        <v>261</v>
      </c>
      <c r="W91">
        <v>2801.7330000000002</v>
      </c>
      <c r="X91">
        <v>1235.49</v>
      </c>
      <c r="Y91">
        <v>2.2679999999999998</v>
      </c>
      <c r="Z91">
        <v>8.8059999999999992</v>
      </c>
      <c r="AA91">
        <v>176.65912900000001</v>
      </c>
      <c r="AB91">
        <v>1.1747000000000001</v>
      </c>
      <c r="AC91">
        <v>62.614682000000002</v>
      </c>
      <c r="AD91" s="1">
        <v>476</v>
      </c>
      <c r="AE91">
        <v>0</v>
      </c>
      <c r="AF91">
        <v>90</v>
      </c>
      <c r="AG91">
        <v>58</v>
      </c>
      <c r="AH91">
        <v>15.859541999999999</v>
      </c>
      <c r="AI91">
        <v>0</v>
      </c>
      <c r="AJ91">
        <v>0</v>
      </c>
      <c r="AK91">
        <v>0</v>
      </c>
      <c r="AL91">
        <v>0</v>
      </c>
      <c r="AM91">
        <v>0.75631243448251484</v>
      </c>
      <c r="AN91" t="s">
        <v>68</v>
      </c>
      <c r="AO91">
        <v>2662.77</v>
      </c>
      <c r="AP91" t="s">
        <v>513</v>
      </c>
      <c r="AQ91" t="s">
        <v>114</v>
      </c>
      <c r="AR91" t="s">
        <v>117</v>
      </c>
      <c r="AS91" t="s">
        <v>114</v>
      </c>
      <c r="AT91" t="s">
        <v>117</v>
      </c>
      <c r="AU91" t="s">
        <v>202</v>
      </c>
      <c r="AV91" t="s">
        <v>261</v>
      </c>
      <c r="AW91" t="s">
        <v>68</v>
      </c>
      <c r="AX91">
        <v>6966</v>
      </c>
      <c r="AY91" t="s">
        <v>350</v>
      </c>
      <c r="AZ91">
        <v>12</v>
      </c>
      <c r="BA91" t="s">
        <v>357</v>
      </c>
      <c r="BB91">
        <v>2</v>
      </c>
      <c r="BC91">
        <v>1</v>
      </c>
      <c r="BE91" t="s">
        <v>68</v>
      </c>
      <c r="BF91">
        <v>0</v>
      </c>
      <c r="BG91" t="s">
        <v>266</v>
      </c>
      <c r="BI91" t="s">
        <v>114</v>
      </c>
      <c r="BJ91" t="s">
        <v>261</v>
      </c>
      <c r="BK91" t="s">
        <v>68</v>
      </c>
      <c r="BL91">
        <v>0.75631243448251484</v>
      </c>
      <c r="BM91">
        <v>6966</v>
      </c>
      <c r="BN91" t="s">
        <v>117</v>
      </c>
      <c r="BO91" t="s">
        <v>202</v>
      </c>
      <c r="BP91">
        <v>2</v>
      </c>
      <c r="BQ91">
        <v>2801.7330000000002</v>
      </c>
      <c r="BR91">
        <v>6.6495289920737695E-3</v>
      </c>
      <c r="BS91">
        <v>0.35443785076060236</v>
      </c>
      <c r="BT91">
        <v>0.16989484722491399</v>
      </c>
      <c r="BU91">
        <v>8.8059999999999992</v>
      </c>
      <c r="BV91">
        <v>0</v>
      </c>
      <c r="BW91">
        <v>3.2122975315634998</v>
      </c>
      <c r="BX91">
        <v>0</v>
      </c>
      <c r="BY91">
        <v>0</v>
      </c>
      <c r="BZ91">
        <v>90</v>
      </c>
    </row>
  </sheetData>
  <sortState xmlns:xlrd2="http://schemas.microsoft.com/office/spreadsheetml/2017/richdata2" ref="T4:AN87">
    <sortCondition ref="AB4:AB87"/>
    <sortCondition descending="1" ref="AD4:AD87"/>
  </sortState>
  <phoneticPr fontId="3" type="noConversion"/>
  <conditionalFormatting sqref="C5:D91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68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18"/>
      <c r="B1" s="25"/>
      <c r="C1" s="41"/>
      <c r="D1" s="19"/>
      <c r="E1" s="19"/>
      <c r="F1" s="17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41.25">
      <c r="A2" s="252" t="s">
        <v>514</v>
      </c>
      <c r="B2" s="253"/>
      <c r="C2" s="254"/>
      <c r="D2" s="255"/>
      <c r="E2" s="252"/>
      <c r="F2" s="256"/>
      <c r="G2" s="252"/>
      <c r="H2" s="252"/>
      <c r="I2" s="252"/>
      <c r="J2" s="252"/>
      <c r="K2" s="257"/>
      <c r="L2" s="257"/>
      <c r="M2" s="257"/>
      <c r="N2" s="257"/>
      <c r="O2" s="257"/>
      <c r="P2" s="257"/>
      <c r="Q2" s="257"/>
      <c r="R2" s="257"/>
    </row>
    <row r="3" spans="1:18">
      <c r="A3" s="257"/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</row>
    <row r="4" spans="1:18" ht="26.25">
      <c r="A4" s="258" t="s">
        <v>515</v>
      </c>
      <c r="B4" s="259"/>
      <c r="C4" s="260"/>
      <c r="D4" s="261"/>
      <c r="E4" s="262"/>
      <c r="F4" s="263"/>
      <c r="G4" s="257"/>
      <c r="H4" s="262"/>
      <c r="I4" s="257"/>
      <c r="J4" s="257"/>
      <c r="K4" s="257"/>
      <c r="L4" s="257"/>
      <c r="M4" s="257"/>
      <c r="N4" s="257"/>
      <c r="O4" s="257"/>
      <c r="P4" s="257"/>
      <c r="Q4" s="257"/>
      <c r="R4" s="257"/>
    </row>
    <row r="5" spans="1:18" ht="26.25">
      <c r="A5" s="264"/>
      <c r="B5" s="257"/>
      <c r="C5" s="257"/>
      <c r="D5" s="257"/>
      <c r="E5" s="257"/>
      <c r="F5" s="257"/>
      <c r="G5" s="257"/>
      <c r="H5" s="257"/>
      <c r="I5" s="257"/>
      <c r="J5" s="257"/>
      <c r="K5" s="257"/>
      <c r="L5" s="257"/>
      <c r="M5" s="257"/>
      <c r="N5" s="257"/>
      <c r="O5" s="257"/>
      <c r="P5" s="257"/>
      <c r="Q5" s="257"/>
      <c r="R5" s="257"/>
    </row>
    <row r="6" spans="1:18" ht="17.25">
      <c r="A6" s="265" t="s">
        <v>516</v>
      </c>
      <c r="B6" s="257"/>
      <c r="C6" s="257"/>
      <c r="D6" s="257"/>
      <c r="E6" s="257"/>
      <c r="F6" s="257"/>
      <c r="G6" s="257"/>
      <c r="H6" s="257"/>
      <c r="I6" s="257"/>
      <c r="J6" s="257"/>
      <c r="K6" s="257"/>
      <c r="L6" s="257"/>
      <c r="M6" s="257"/>
      <c r="N6" s="257"/>
      <c r="O6" s="257"/>
      <c r="P6" s="257"/>
      <c r="Q6" s="257"/>
      <c r="R6" s="257"/>
    </row>
    <row r="7" spans="1:18" ht="17.25">
      <c r="A7" s="265"/>
      <c r="B7" s="257"/>
      <c r="C7" s="257"/>
      <c r="D7" s="257"/>
      <c r="E7" s="257"/>
      <c r="F7" s="257"/>
      <c r="G7" s="257"/>
      <c r="H7" s="257"/>
      <c r="I7" s="257"/>
      <c r="J7" s="257"/>
      <c r="K7" s="257"/>
      <c r="L7" s="257"/>
      <c r="M7" s="257"/>
      <c r="N7" s="257"/>
      <c r="O7" s="257"/>
      <c r="P7" s="257"/>
      <c r="Q7" s="257"/>
      <c r="R7" s="257"/>
    </row>
    <row r="8" spans="1:18" ht="17.25">
      <c r="A8" s="266" t="s">
        <v>164</v>
      </c>
      <c r="B8" s="267"/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267"/>
      <c r="O8" s="267"/>
      <c r="P8" s="267"/>
      <c r="Q8" s="267"/>
      <c r="R8" s="267"/>
    </row>
    <row r="9" spans="1:18">
      <c r="A9" s="267"/>
      <c r="B9" s="267"/>
      <c r="C9" s="267"/>
      <c r="D9" s="267"/>
      <c r="E9" s="267"/>
      <c r="F9" s="267"/>
      <c r="G9" s="267"/>
      <c r="H9" s="267"/>
      <c r="I9" s="267"/>
      <c r="J9" s="267"/>
      <c r="K9" s="267"/>
      <c r="L9" s="267"/>
      <c r="M9" s="267"/>
      <c r="N9" s="267"/>
      <c r="O9" s="267"/>
      <c r="P9" s="267"/>
      <c r="Q9" s="267"/>
      <c r="R9" s="267"/>
    </row>
    <row r="10" spans="1:18">
      <c r="A10" s="267" t="s">
        <v>517</v>
      </c>
      <c r="B10" s="267"/>
      <c r="C10" s="267"/>
      <c r="D10" s="267"/>
      <c r="E10" s="267"/>
      <c r="F10" s="267"/>
      <c r="G10" s="267"/>
      <c r="H10" s="267"/>
      <c r="I10" s="267"/>
      <c r="J10" s="267"/>
      <c r="K10" s="267"/>
      <c r="L10" s="267"/>
      <c r="M10" s="267"/>
      <c r="N10" s="267"/>
      <c r="O10" s="267"/>
      <c r="P10" s="267"/>
      <c r="Q10" s="267"/>
      <c r="R10" s="267"/>
    </row>
    <row r="11" spans="1:18">
      <c r="A11" s="267"/>
      <c r="B11" s="267"/>
      <c r="C11" s="267"/>
      <c r="D11" s="267"/>
      <c r="E11" s="267"/>
      <c r="F11" s="267"/>
      <c r="G11" s="267"/>
      <c r="H11" s="267"/>
      <c r="I11" s="267"/>
      <c r="J11" s="267"/>
      <c r="K11" s="267"/>
      <c r="L11" s="267"/>
      <c r="M11" s="267"/>
      <c r="N11" s="267"/>
      <c r="O11" s="267"/>
      <c r="P11" s="267"/>
      <c r="Q11" s="267"/>
      <c r="R11" s="267"/>
    </row>
    <row r="12" spans="1:18">
      <c r="A12" s="257"/>
      <c r="B12" s="257"/>
      <c r="C12" s="257"/>
      <c r="D12" s="257"/>
      <c r="E12" s="257"/>
      <c r="F12" s="257"/>
      <c r="G12" s="257"/>
      <c r="H12" s="257"/>
      <c r="I12" s="257"/>
      <c r="J12" s="257"/>
      <c r="K12" s="257"/>
      <c r="L12" s="257"/>
      <c r="M12" s="257"/>
      <c r="N12" s="257"/>
      <c r="O12" s="257"/>
      <c r="P12" s="257"/>
      <c r="Q12" s="257"/>
      <c r="R12" s="257"/>
    </row>
    <row r="13" spans="1:18" ht="37.5" customHeight="1">
      <c r="A13" s="268" t="s">
        <v>0</v>
      </c>
      <c r="B13" s="269" t="s">
        <v>71</v>
      </c>
      <c r="C13" s="270" t="s">
        <v>65</v>
      </c>
      <c r="D13" s="270" t="s">
        <v>151</v>
      </c>
      <c r="E13" s="271" t="s">
        <v>137</v>
      </c>
      <c r="F13" s="269" t="s">
        <v>142</v>
      </c>
      <c r="G13" s="271" t="s">
        <v>140</v>
      </c>
      <c r="H13" s="271" t="s">
        <v>144</v>
      </c>
      <c r="I13" s="121" t="s">
        <v>146</v>
      </c>
      <c r="J13" s="271" t="s">
        <v>11</v>
      </c>
      <c r="K13" s="271" t="s">
        <v>12</v>
      </c>
      <c r="L13" s="271" t="s">
        <v>13</v>
      </c>
      <c r="M13" s="271" t="s">
        <v>102</v>
      </c>
      <c r="N13" s="271" t="s">
        <v>6</v>
      </c>
      <c r="O13" s="271" t="s">
        <v>7</v>
      </c>
      <c r="P13" s="271" t="s">
        <v>155</v>
      </c>
      <c r="Q13" s="272" t="s">
        <v>157</v>
      </c>
      <c r="R13" s="272" t="s">
        <v>158</v>
      </c>
    </row>
    <row r="14" spans="1:18" ht="16.5">
      <c r="A14" s="273" t="s">
        <v>114</v>
      </c>
      <c r="B14" s="274" t="s">
        <v>203</v>
      </c>
      <c r="C14" s="275" t="s">
        <v>68</v>
      </c>
      <c r="D14" s="276">
        <v>0.79061242552227085</v>
      </c>
      <c r="E14" s="277">
        <v>8822</v>
      </c>
      <c r="F14" s="122" t="s">
        <v>116</v>
      </c>
      <c r="G14" s="278" t="s">
        <v>167</v>
      </c>
      <c r="H14" s="279">
        <v>2</v>
      </c>
      <c r="I14" s="123">
        <v>2468.6909999999998</v>
      </c>
      <c r="J14" s="280">
        <v>5.9742060641752564E-3</v>
      </c>
      <c r="K14" s="280">
        <v>0.39434390118386164</v>
      </c>
      <c r="L14" s="280">
        <v>0.13894002935158756</v>
      </c>
      <c r="M14" s="281">
        <v>11.067</v>
      </c>
      <c r="N14" s="282">
        <v>0.1215218915611553</v>
      </c>
      <c r="O14" s="282">
        <v>2.3899305340360542</v>
      </c>
      <c r="P14" s="283">
        <v>0</v>
      </c>
      <c r="Q14" s="284">
        <v>3</v>
      </c>
      <c r="R14" s="284">
        <v>59</v>
      </c>
    </row>
    <row r="15" spans="1:18" ht="16.5">
      <c r="A15" s="273" t="s">
        <v>114</v>
      </c>
      <c r="B15" s="274" t="s">
        <v>204</v>
      </c>
      <c r="C15" s="275" t="s">
        <v>66</v>
      </c>
      <c r="D15" s="276">
        <v>0.8402961378332463</v>
      </c>
      <c r="E15" s="277">
        <v>9655</v>
      </c>
      <c r="F15" s="122" t="s">
        <v>116</v>
      </c>
      <c r="G15" s="278" t="s">
        <v>173</v>
      </c>
      <c r="H15" s="279">
        <v>2</v>
      </c>
      <c r="I15" s="123">
        <v>2725.9859999999999</v>
      </c>
      <c r="J15" s="280">
        <v>6.4826519195732022E-3</v>
      </c>
      <c r="K15" s="280">
        <v>0.3334845413956572</v>
      </c>
      <c r="L15" s="280">
        <v>0.23807899233525046</v>
      </c>
      <c r="M15" s="281">
        <v>7.734</v>
      </c>
      <c r="N15" s="282">
        <v>0.18341987082839017</v>
      </c>
      <c r="O15" s="282">
        <v>1.7975147341182238</v>
      </c>
      <c r="P15" s="283">
        <v>0</v>
      </c>
      <c r="Q15" s="284">
        <v>5</v>
      </c>
      <c r="R15" s="284">
        <v>49</v>
      </c>
    </row>
    <row r="16" spans="1:18" ht="16.5">
      <c r="A16" s="273" t="s">
        <v>114</v>
      </c>
      <c r="B16" s="274" t="s">
        <v>205</v>
      </c>
      <c r="C16" s="275" t="s">
        <v>66</v>
      </c>
      <c r="D16" s="276">
        <v>0.84429801163802576</v>
      </c>
      <c r="E16" s="277">
        <v>784</v>
      </c>
      <c r="F16" s="122" t="s">
        <v>115</v>
      </c>
      <c r="G16" s="278" t="s">
        <v>188</v>
      </c>
      <c r="H16" s="279">
        <v>3</v>
      </c>
      <c r="I16" s="123">
        <v>557.71199999999999</v>
      </c>
      <c r="J16" s="280">
        <v>6.5730513561914287E-3</v>
      </c>
      <c r="K16" s="280">
        <v>0.28487871207100945</v>
      </c>
      <c r="L16" s="280">
        <v>0.16137361218693519</v>
      </c>
      <c r="M16" s="281">
        <v>14.587</v>
      </c>
      <c r="N16" s="282">
        <v>0.17930401354103911</v>
      </c>
      <c r="O16" s="282">
        <v>2.1516481624924695</v>
      </c>
      <c r="P16" s="283">
        <v>0</v>
      </c>
      <c r="Q16" s="284">
        <v>1</v>
      </c>
      <c r="R16" s="284">
        <v>12</v>
      </c>
    </row>
    <row r="17" spans="1:18" ht="16.5">
      <c r="A17" s="273" t="s">
        <v>114</v>
      </c>
      <c r="B17" s="274" t="s">
        <v>206</v>
      </c>
      <c r="C17" s="275" t="s">
        <v>66</v>
      </c>
      <c r="D17" s="276">
        <v>0.83153846153846145</v>
      </c>
      <c r="E17" s="277">
        <v>5050</v>
      </c>
      <c r="F17" s="122" t="s">
        <v>116</v>
      </c>
      <c r="G17" s="278" t="s">
        <v>175</v>
      </c>
      <c r="H17" s="279">
        <v>1</v>
      </c>
      <c r="I17" s="123">
        <v>2755.8339999999998</v>
      </c>
      <c r="J17" s="280">
        <v>9.4345954590015699E-3</v>
      </c>
      <c r="K17" s="280">
        <v>0.35234381573362922</v>
      </c>
      <c r="L17" s="280">
        <v>0.25618379046052847</v>
      </c>
      <c r="M17" s="281">
        <v>9.7650000000000006</v>
      </c>
      <c r="N17" s="282">
        <v>0</v>
      </c>
      <c r="O17" s="282">
        <v>2.4312059434639388</v>
      </c>
      <c r="P17" s="283">
        <v>0</v>
      </c>
      <c r="Q17" s="284">
        <v>0</v>
      </c>
      <c r="R17" s="284">
        <v>67</v>
      </c>
    </row>
    <row r="18" spans="1:18" ht="16.5">
      <c r="A18" s="273" t="s">
        <v>114</v>
      </c>
      <c r="B18" s="274" t="s">
        <v>208</v>
      </c>
      <c r="C18" s="275" t="s">
        <v>68</v>
      </c>
      <c r="D18" s="276">
        <v>0.77108661586542204</v>
      </c>
      <c r="E18" s="277">
        <v>9290</v>
      </c>
      <c r="F18" s="122" t="s">
        <v>117</v>
      </c>
      <c r="G18" s="278" t="s">
        <v>195</v>
      </c>
      <c r="H18" s="279">
        <v>11</v>
      </c>
      <c r="I18" s="123">
        <v>2729.0670000000005</v>
      </c>
      <c r="J18" s="280">
        <v>8.3709354409614908E-3</v>
      </c>
      <c r="K18" s="280">
        <v>0.36006612277963645</v>
      </c>
      <c r="L18" s="280">
        <v>0.11175980655659974</v>
      </c>
      <c r="M18" s="281">
        <v>11.561</v>
      </c>
      <c r="N18" s="282">
        <v>7.3285119053508013E-2</v>
      </c>
      <c r="O18" s="282">
        <v>2.2351961311319943</v>
      </c>
      <c r="P18" s="283">
        <v>0</v>
      </c>
      <c r="Q18" s="284">
        <v>2</v>
      </c>
      <c r="R18" s="284">
        <v>61</v>
      </c>
    </row>
    <row r="19" spans="1:18" ht="16.5">
      <c r="A19" s="273" t="s">
        <v>114</v>
      </c>
      <c r="B19" s="274" t="s">
        <v>295</v>
      </c>
      <c r="C19" s="275" t="s">
        <v>68</v>
      </c>
      <c r="D19" s="276">
        <v>0.78600000000000003</v>
      </c>
      <c r="E19" s="277">
        <v>9777</v>
      </c>
      <c r="F19" s="122" t="s">
        <v>117</v>
      </c>
      <c r="G19" s="278" t="s">
        <v>201</v>
      </c>
      <c r="H19" s="279">
        <v>1</v>
      </c>
      <c r="I19" s="123">
        <v>2248.8180000000002</v>
      </c>
      <c r="J19" s="280">
        <v>9.7827575926395932E-3</v>
      </c>
      <c r="K19" s="280">
        <v>0.37063494292087729</v>
      </c>
      <c r="L19" s="280">
        <v>7.0703809734713963E-2</v>
      </c>
      <c r="M19" s="281">
        <v>8.7129999999999992</v>
      </c>
      <c r="N19" s="282">
        <v>4.4467804864599975E-2</v>
      </c>
      <c r="O19" s="282">
        <v>5.0693297545643974</v>
      </c>
      <c r="P19" s="283">
        <v>1</v>
      </c>
      <c r="Q19" s="284">
        <v>1</v>
      </c>
      <c r="R19" s="284">
        <v>114</v>
      </c>
    </row>
    <row r="20" spans="1:18" ht="16.5">
      <c r="A20" s="273" t="s">
        <v>114</v>
      </c>
      <c r="B20" s="274" t="s">
        <v>209</v>
      </c>
      <c r="C20" s="275" t="s">
        <v>68</v>
      </c>
      <c r="D20" s="276">
        <v>0.7902731727530774</v>
      </c>
      <c r="E20" s="277">
        <v>5138</v>
      </c>
      <c r="F20" s="122" t="s">
        <v>117</v>
      </c>
      <c r="G20" s="278" t="s">
        <v>192</v>
      </c>
      <c r="H20" s="279">
        <v>2</v>
      </c>
      <c r="I20" s="123">
        <v>2499.3110000000001</v>
      </c>
      <c r="J20" s="280">
        <v>4.4542223289014294E-3</v>
      </c>
      <c r="K20" s="280">
        <v>0.35791082539086416</v>
      </c>
      <c r="L20" s="280">
        <v>7.3220179481465086E-2</v>
      </c>
      <c r="M20" s="281">
        <v>9.2460000000000004</v>
      </c>
      <c r="N20" s="282">
        <v>0</v>
      </c>
      <c r="O20" s="282">
        <v>2.5206947034602734</v>
      </c>
      <c r="P20" s="283">
        <v>0</v>
      </c>
      <c r="Q20" s="284">
        <v>0</v>
      </c>
      <c r="R20" s="284">
        <v>63</v>
      </c>
    </row>
    <row r="21" spans="1:18" ht="16.5">
      <c r="A21" s="273" t="s">
        <v>114</v>
      </c>
      <c r="B21" s="274" t="s">
        <v>210</v>
      </c>
      <c r="C21" s="275" t="s">
        <v>68</v>
      </c>
      <c r="D21" s="276">
        <v>0.77233373895865565</v>
      </c>
      <c r="E21" s="277">
        <v>9146</v>
      </c>
      <c r="F21" s="122" t="s">
        <v>117</v>
      </c>
      <c r="G21" s="278" t="s">
        <v>189</v>
      </c>
      <c r="H21" s="279">
        <v>2</v>
      </c>
      <c r="I21" s="123">
        <v>2710.1600000000003</v>
      </c>
      <c r="J21" s="280">
        <v>6.3337810350916892E-3</v>
      </c>
      <c r="K21" s="280">
        <v>0.3693136553352302</v>
      </c>
      <c r="L21" s="280">
        <v>0.17452844112524724</v>
      </c>
      <c r="M21" s="281">
        <v>10.499000000000001</v>
      </c>
      <c r="N21" s="282">
        <v>3.6898190512737253E-2</v>
      </c>
      <c r="O21" s="282">
        <v>7.2689435310092385</v>
      </c>
      <c r="P21" s="283">
        <v>0</v>
      </c>
      <c r="Q21" s="284">
        <v>1</v>
      </c>
      <c r="R21" s="284">
        <v>197</v>
      </c>
    </row>
    <row r="22" spans="1:18" ht="16.5">
      <c r="A22" s="273" t="s">
        <v>114</v>
      </c>
      <c r="B22" s="274" t="s">
        <v>215</v>
      </c>
      <c r="C22" s="275" t="s">
        <v>68</v>
      </c>
      <c r="D22" s="276">
        <v>0.76035714285714295</v>
      </c>
      <c r="E22" s="277">
        <v>8632</v>
      </c>
      <c r="F22" s="122" t="s">
        <v>117</v>
      </c>
      <c r="G22" s="278" t="s">
        <v>198</v>
      </c>
      <c r="H22" s="279">
        <v>1</v>
      </c>
      <c r="I22" s="123">
        <v>2818.4569999999999</v>
      </c>
      <c r="J22" s="280">
        <v>3.5550162349472689E-3</v>
      </c>
      <c r="K22" s="280">
        <v>0.39452163023309533</v>
      </c>
      <c r="L22" s="280">
        <v>0.12950348364371003</v>
      </c>
      <c r="M22" s="281">
        <v>12.019</v>
      </c>
      <c r="N22" s="282">
        <v>0.17740203238864385</v>
      </c>
      <c r="O22" s="282">
        <v>2.1288243886637264</v>
      </c>
      <c r="P22" s="283">
        <v>0</v>
      </c>
      <c r="Q22" s="284">
        <v>5</v>
      </c>
      <c r="R22" s="284">
        <v>60</v>
      </c>
    </row>
    <row r="23" spans="1:18" ht="16.5">
      <c r="A23" s="273" t="s">
        <v>114</v>
      </c>
      <c r="B23" s="274" t="s">
        <v>282</v>
      </c>
      <c r="C23" s="275" t="s">
        <v>66</v>
      </c>
      <c r="D23" s="276">
        <v>0.83683763766975006</v>
      </c>
      <c r="E23" s="277">
        <v>9568</v>
      </c>
      <c r="F23" s="122" t="s">
        <v>116</v>
      </c>
      <c r="G23" s="278" t="s">
        <v>168</v>
      </c>
      <c r="H23" s="279">
        <v>11</v>
      </c>
      <c r="I23" s="123">
        <v>2784.7109999999998</v>
      </c>
      <c r="J23" s="280">
        <v>8.3578648624168198E-3</v>
      </c>
      <c r="K23" s="280">
        <v>0.36588623578610568</v>
      </c>
      <c r="L23" s="280">
        <v>0.1565692095158169</v>
      </c>
      <c r="M23" s="281">
        <v>9.6519999999999992</v>
      </c>
      <c r="N23" s="282">
        <v>7.1820738310007765E-2</v>
      </c>
      <c r="O23" s="282">
        <v>1.185042182115128</v>
      </c>
      <c r="P23" s="283">
        <v>0</v>
      </c>
      <c r="Q23" s="284">
        <v>2</v>
      </c>
      <c r="R23" s="284">
        <v>33</v>
      </c>
    </row>
    <row r="24" spans="1:18" ht="16.5">
      <c r="A24" s="273" t="s">
        <v>114</v>
      </c>
      <c r="B24" s="274" t="s">
        <v>216</v>
      </c>
      <c r="C24" s="275" t="s">
        <v>68</v>
      </c>
      <c r="D24" s="276">
        <v>0.73066333346445234</v>
      </c>
      <c r="E24" s="277">
        <v>7342</v>
      </c>
      <c r="F24" s="122" t="s">
        <v>116</v>
      </c>
      <c r="G24" s="278" t="s">
        <v>267</v>
      </c>
      <c r="H24" s="279">
        <v>2</v>
      </c>
      <c r="I24" s="123">
        <v>2023.019</v>
      </c>
      <c r="J24" s="280">
        <v>5.3650861868993439E-3</v>
      </c>
      <c r="K24" s="280">
        <v>0.36950497550715888</v>
      </c>
      <c r="L24" s="280">
        <v>0.25951313358895789</v>
      </c>
      <c r="M24" s="281">
        <v>11.222</v>
      </c>
      <c r="N24" s="282">
        <v>0</v>
      </c>
      <c r="O24" s="282">
        <v>2.2738293609699167</v>
      </c>
      <c r="P24" s="283">
        <v>0</v>
      </c>
      <c r="Q24" s="284">
        <v>0</v>
      </c>
      <c r="R24" s="284">
        <v>46</v>
      </c>
    </row>
    <row r="25" spans="1:18" ht="16.5">
      <c r="A25" s="273" t="s">
        <v>114</v>
      </c>
      <c r="B25" s="274" t="s">
        <v>218</v>
      </c>
      <c r="C25" s="275" t="s">
        <v>66</v>
      </c>
      <c r="D25" s="276">
        <v>0.81233333333333324</v>
      </c>
      <c r="E25" s="277">
        <v>8889</v>
      </c>
      <c r="F25" s="122" t="s">
        <v>115</v>
      </c>
      <c r="G25" s="278" t="s">
        <v>186</v>
      </c>
      <c r="H25" s="279">
        <v>1</v>
      </c>
      <c r="I25" s="123">
        <v>5299.8249999999998</v>
      </c>
      <c r="J25" s="280">
        <v>7.5647330790550565E-3</v>
      </c>
      <c r="K25" s="280">
        <v>0.27639091459106252</v>
      </c>
      <c r="L25" s="280">
        <v>9.1889826550876685E-2</v>
      </c>
      <c r="M25" s="281">
        <v>19.058</v>
      </c>
      <c r="N25" s="282">
        <v>0.98116447241182492</v>
      </c>
      <c r="O25" s="282">
        <v>2.5661224663078497</v>
      </c>
      <c r="P25" s="283">
        <v>0</v>
      </c>
      <c r="Q25" s="284">
        <v>52</v>
      </c>
      <c r="R25" s="284">
        <v>136</v>
      </c>
    </row>
    <row r="26" spans="1:18" ht="16.5">
      <c r="A26" s="273" t="s">
        <v>114</v>
      </c>
      <c r="B26" s="274" t="s">
        <v>283</v>
      </c>
      <c r="C26" s="275" t="s">
        <v>68</v>
      </c>
      <c r="D26" s="276">
        <v>0.7788294469384448</v>
      </c>
      <c r="E26" s="277">
        <v>848</v>
      </c>
      <c r="F26" s="122" t="s">
        <v>116</v>
      </c>
      <c r="G26" s="278" t="s">
        <v>170</v>
      </c>
      <c r="H26" s="279">
        <v>10</v>
      </c>
      <c r="I26" s="123">
        <v>2992.9260000000004</v>
      </c>
      <c r="J26" s="280">
        <v>7.2942454590883277E-3</v>
      </c>
      <c r="K26" s="280">
        <v>0.39762936453533931</v>
      </c>
      <c r="L26" s="280">
        <v>0.1633852624488544</v>
      </c>
      <c r="M26" s="281">
        <v>11.694000000000001</v>
      </c>
      <c r="N26" s="282">
        <v>6.6824238220390339E-2</v>
      </c>
      <c r="O26" s="282">
        <v>6.9497207749205954</v>
      </c>
      <c r="P26" s="283">
        <v>0</v>
      </c>
      <c r="Q26" s="284">
        <v>2</v>
      </c>
      <c r="R26" s="284">
        <v>208</v>
      </c>
    </row>
    <row r="27" spans="1:18" ht="16.5">
      <c r="A27" s="273" t="s">
        <v>114</v>
      </c>
      <c r="B27" s="274" t="s">
        <v>220</v>
      </c>
      <c r="C27" s="275" t="s">
        <v>68</v>
      </c>
      <c r="D27" s="276">
        <v>0.79592005450013648</v>
      </c>
      <c r="E27" s="277">
        <v>8479</v>
      </c>
      <c r="F27" s="122" t="s">
        <v>117</v>
      </c>
      <c r="G27" s="278" t="s">
        <v>199</v>
      </c>
      <c r="H27" s="279">
        <v>8</v>
      </c>
      <c r="I27" s="123">
        <v>2302.7640000000001</v>
      </c>
      <c r="J27" s="280">
        <v>8.4846604566988157E-3</v>
      </c>
      <c r="K27" s="280">
        <v>0.33967802859007401</v>
      </c>
      <c r="L27" s="280">
        <v>0.17109873178493323</v>
      </c>
      <c r="M27" s="281">
        <v>9.8729999999999993</v>
      </c>
      <c r="N27" s="282">
        <v>0</v>
      </c>
      <c r="O27" s="282">
        <v>2.3884340731399307</v>
      </c>
      <c r="P27" s="283">
        <v>0</v>
      </c>
      <c r="Q27" s="284">
        <v>0</v>
      </c>
      <c r="R27" s="284">
        <v>55</v>
      </c>
    </row>
    <row r="28" spans="1:18" ht="16.5">
      <c r="A28" s="273" t="s">
        <v>114</v>
      </c>
      <c r="B28" s="274" t="s">
        <v>223</v>
      </c>
      <c r="C28" s="275" t="s">
        <v>66</v>
      </c>
      <c r="D28" s="276">
        <v>0.84132525485791709</v>
      </c>
      <c r="E28" s="277">
        <v>9567</v>
      </c>
      <c r="F28" s="122" t="s">
        <v>116</v>
      </c>
      <c r="G28" s="278" t="s">
        <v>174</v>
      </c>
      <c r="H28" s="279">
        <v>6</v>
      </c>
      <c r="I28" s="123">
        <v>7302.2550000000001</v>
      </c>
      <c r="J28" s="280">
        <v>6.9250590937372132E-3</v>
      </c>
      <c r="K28" s="280">
        <v>0.36671765273121221</v>
      </c>
      <c r="L28" s="280">
        <v>0.12393431891929274</v>
      </c>
      <c r="M28" s="281">
        <v>9.68</v>
      </c>
      <c r="N28" s="282">
        <v>0.19172159832818766</v>
      </c>
      <c r="O28" s="282">
        <v>4.9025951572493698</v>
      </c>
      <c r="P28" s="283">
        <v>1</v>
      </c>
      <c r="Q28" s="284">
        <v>14</v>
      </c>
      <c r="R28" s="284">
        <v>358</v>
      </c>
    </row>
    <row r="29" spans="1:18" ht="16.5">
      <c r="A29" s="273" t="s">
        <v>114</v>
      </c>
      <c r="B29" s="274" t="s">
        <v>227</v>
      </c>
      <c r="C29" s="275" t="s">
        <v>68</v>
      </c>
      <c r="D29" s="276">
        <v>0.7573333333333333</v>
      </c>
      <c r="E29" s="277">
        <v>8836</v>
      </c>
      <c r="F29" s="122" t="s">
        <v>117</v>
      </c>
      <c r="G29" s="278" t="s">
        <v>189</v>
      </c>
      <c r="H29" s="279">
        <v>1</v>
      </c>
      <c r="I29" s="123">
        <v>2633.5940000000001</v>
      </c>
      <c r="J29" s="280">
        <v>4.9693977304002494E-3</v>
      </c>
      <c r="K29" s="280">
        <v>0.37721450328451778</v>
      </c>
      <c r="L29" s="280">
        <v>0.21453572570411383</v>
      </c>
      <c r="M29" s="281">
        <v>10.173999999999999</v>
      </c>
      <c r="N29" s="282">
        <v>0</v>
      </c>
      <c r="O29" s="282">
        <v>4.2907145140822767</v>
      </c>
      <c r="P29" s="283">
        <v>0</v>
      </c>
      <c r="Q29" s="284">
        <v>0</v>
      </c>
      <c r="R29" s="284">
        <v>113</v>
      </c>
    </row>
    <row r="30" spans="1:18" ht="16.5">
      <c r="A30" s="273" t="s">
        <v>114</v>
      </c>
      <c r="B30" s="274" t="s">
        <v>229</v>
      </c>
      <c r="C30" s="275" t="s">
        <v>68</v>
      </c>
      <c r="D30" s="276">
        <v>0.75961538461538458</v>
      </c>
      <c r="E30" s="277">
        <v>132</v>
      </c>
      <c r="F30" s="122" t="s">
        <v>116</v>
      </c>
      <c r="G30" s="278" t="s">
        <v>184</v>
      </c>
      <c r="H30" s="279">
        <v>1</v>
      </c>
      <c r="I30" s="123">
        <v>2965.2179999999998</v>
      </c>
      <c r="J30" s="280">
        <v>8.4422098872570829E-3</v>
      </c>
      <c r="K30" s="280">
        <v>0.38977075562628694</v>
      </c>
      <c r="L30" s="280">
        <v>0.29272721263664259</v>
      </c>
      <c r="M30" s="281">
        <v>10.48</v>
      </c>
      <c r="N30" s="282">
        <v>6.7448666506138844E-2</v>
      </c>
      <c r="O30" s="282">
        <v>2.3607033277148597</v>
      </c>
      <c r="P30" s="283">
        <v>0</v>
      </c>
      <c r="Q30" s="284">
        <v>2</v>
      </c>
      <c r="R30" s="284">
        <v>70</v>
      </c>
    </row>
    <row r="31" spans="1:18" ht="16.5">
      <c r="A31" s="273" t="s">
        <v>114</v>
      </c>
      <c r="B31" s="274" t="s">
        <v>330</v>
      </c>
      <c r="C31" s="275" t="s">
        <v>66</v>
      </c>
      <c r="D31" s="276">
        <v>0.82339857616255063</v>
      </c>
      <c r="E31" s="277">
        <v>7888</v>
      </c>
      <c r="F31" s="122" t="s">
        <v>116</v>
      </c>
      <c r="G31" s="278" t="s">
        <v>183</v>
      </c>
      <c r="H31" s="279">
        <v>2</v>
      </c>
      <c r="I31" s="123">
        <v>513.61199999999997</v>
      </c>
      <c r="J31" s="280">
        <v>2.5508453243167865E-3</v>
      </c>
      <c r="K31" s="280">
        <v>0.37312854521581701</v>
      </c>
      <c r="L31" s="280">
        <v>0.10513773042685919</v>
      </c>
      <c r="M31" s="281">
        <v>10.09</v>
      </c>
      <c r="N31" s="282">
        <v>0</v>
      </c>
      <c r="O31" s="282">
        <v>3.8939900158095999</v>
      </c>
      <c r="P31" s="283">
        <v>0</v>
      </c>
      <c r="Q31" s="284">
        <v>0</v>
      </c>
      <c r="R31" s="284">
        <v>20</v>
      </c>
    </row>
    <row r="32" spans="1:18" ht="16.5">
      <c r="A32" s="273" t="s">
        <v>114</v>
      </c>
      <c r="B32" s="274" t="s">
        <v>230</v>
      </c>
      <c r="C32" s="275" t="s">
        <v>66</v>
      </c>
      <c r="D32" s="276">
        <v>0.83789149680298458</v>
      </c>
      <c r="E32" s="277">
        <v>5810</v>
      </c>
      <c r="F32" s="122" t="s">
        <v>117</v>
      </c>
      <c r="G32" s="278" t="s">
        <v>201</v>
      </c>
      <c r="H32" s="279">
        <v>3</v>
      </c>
      <c r="I32" s="123">
        <v>3512.13</v>
      </c>
      <c r="J32" s="280">
        <v>1.0383360952966558E-2</v>
      </c>
      <c r="K32" s="280">
        <v>0.37315870486093433</v>
      </c>
      <c r="L32" s="280">
        <v>0.17169068343142196</v>
      </c>
      <c r="M32" s="281">
        <v>8.5890000000000004</v>
      </c>
      <c r="N32" s="282">
        <v>0</v>
      </c>
      <c r="O32" s="282">
        <v>2.6194930142107493</v>
      </c>
      <c r="P32" s="283">
        <v>2</v>
      </c>
      <c r="Q32" s="284">
        <v>0</v>
      </c>
      <c r="R32" s="284">
        <v>92</v>
      </c>
    </row>
    <row r="33" spans="1:18" ht="16.5">
      <c r="A33" s="273" t="s">
        <v>114</v>
      </c>
      <c r="B33" s="274" t="s">
        <v>231</v>
      </c>
      <c r="C33" s="275" t="s">
        <v>68</v>
      </c>
      <c r="D33" s="276">
        <v>0.74039999999999995</v>
      </c>
      <c r="E33" s="277">
        <v>6341</v>
      </c>
      <c r="F33" s="122" t="s">
        <v>116</v>
      </c>
      <c r="G33" s="278" t="s">
        <v>170</v>
      </c>
      <c r="H33" s="279">
        <v>1</v>
      </c>
      <c r="I33" s="123">
        <v>2737.377</v>
      </c>
      <c r="J33" s="280">
        <v>7.3516514483626342E-3</v>
      </c>
      <c r="K33" s="280">
        <v>0.40386015972186645</v>
      </c>
      <c r="L33" s="280">
        <v>0.31526530689780763</v>
      </c>
      <c r="M33" s="281">
        <v>12.987</v>
      </c>
      <c r="N33" s="282">
        <v>3.6531321772631249E-2</v>
      </c>
      <c r="O33" s="282">
        <v>12.128398828513573</v>
      </c>
      <c r="P33" s="283">
        <v>7</v>
      </c>
      <c r="Q33" s="284">
        <v>1</v>
      </c>
      <c r="R33" s="284">
        <v>332</v>
      </c>
    </row>
    <row r="34" spans="1:18" ht="16.5">
      <c r="A34" s="273" t="s">
        <v>114</v>
      </c>
      <c r="B34" s="274" t="s">
        <v>285</v>
      </c>
      <c r="C34" s="275" t="s">
        <v>66</v>
      </c>
      <c r="D34" s="276">
        <v>0.82850284268642782</v>
      </c>
      <c r="E34" s="277">
        <v>3983</v>
      </c>
      <c r="F34" s="122" t="s">
        <v>116</v>
      </c>
      <c r="G34" s="278" t="s">
        <v>169</v>
      </c>
      <c r="H34" s="279">
        <v>11</v>
      </c>
      <c r="I34" s="123">
        <v>2572.0769999999998</v>
      </c>
      <c r="J34" s="280">
        <v>3.6053930149384131E-3</v>
      </c>
      <c r="K34" s="280">
        <v>0.3903181563827588</v>
      </c>
      <c r="L34" s="280">
        <v>0.1504620584842522</v>
      </c>
      <c r="M34" s="281">
        <v>10.57</v>
      </c>
      <c r="N34" s="282">
        <v>7.7758169759303483E-2</v>
      </c>
      <c r="O34" s="282">
        <v>0.93309803711164174</v>
      </c>
      <c r="P34" s="283">
        <v>1</v>
      </c>
      <c r="Q34" s="284">
        <v>2</v>
      </c>
      <c r="R34" s="284">
        <v>24</v>
      </c>
    </row>
    <row r="35" spans="1:18" ht="16.5">
      <c r="A35" s="273" t="s">
        <v>114</v>
      </c>
      <c r="B35" s="274" t="s">
        <v>233</v>
      </c>
      <c r="C35" s="275" t="s">
        <v>66</v>
      </c>
      <c r="D35" s="276">
        <v>0.81218705901494359</v>
      </c>
      <c r="E35" s="277">
        <v>4992</v>
      </c>
      <c r="F35" s="122" t="s">
        <v>117</v>
      </c>
      <c r="G35" s="278" t="s">
        <v>199</v>
      </c>
      <c r="H35" s="279">
        <v>11</v>
      </c>
      <c r="I35" s="123">
        <v>1876.933</v>
      </c>
      <c r="J35" s="280">
        <v>1.1018178731925963E-2</v>
      </c>
      <c r="K35" s="280">
        <v>0.38157382925554928</v>
      </c>
      <c r="L35" s="280">
        <v>0.20192516195303722</v>
      </c>
      <c r="M35" s="281">
        <v>10.429</v>
      </c>
      <c r="N35" s="282">
        <v>5.3278406847767072E-2</v>
      </c>
      <c r="O35" s="282">
        <v>0.90573291641204023</v>
      </c>
      <c r="P35" s="283">
        <v>1</v>
      </c>
      <c r="Q35" s="284">
        <v>1</v>
      </c>
      <c r="R35" s="284">
        <v>17</v>
      </c>
    </row>
    <row r="36" spans="1:18" ht="16.5">
      <c r="A36" s="273" t="s">
        <v>114</v>
      </c>
      <c r="B36" s="274" t="s">
        <v>234</v>
      </c>
      <c r="C36" s="275" t="s">
        <v>66</v>
      </c>
      <c r="D36" s="276">
        <v>0.82527100371649809</v>
      </c>
      <c r="E36" s="277">
        <v>1924</v>
      </c>
      <c r="F36" s="122" t="s">
        <v>115</v>
      </c>
      <c r="G36" s="278" t="s">
        <v>188</v>
      </c>
      <c r="H36" s="279">
        <v>2</v>
      </c>
      <c r="I36" s="123">
        <v>4962.4670000000006</v>
      </c>
      <c r="J36" s="280">
        <v>8.4411601586965208E-3</v>
      </c>
      <c r="K36" s="280">
        <v>0.27812684926715614</v>
      </c>
      <c r="L36" s="280">
        <v>0.25390597055859515</v>
      </c>
      <c r="M36" s="281">
        <v>20.603000000000002</v>
      </c>
      <c r="N36" s="282">
        <v>4.0302535009300811E-2</v>
      </c>
      <c r="O36" s="282">
        <v>2.0957318204836421</v>
      </c>
      <c r="P36" s="283">
        <v>0</v>
      </c>
      <c r="Q36" s="284">
        <v>2</v>
      </c>
      <c r="R36" s="284">
        <v>104</v>
      </c>
    </row>
    <row r="37" spans="1:18" ht="16.5">
      <c r="A37" s="273" t="s">
        <v>114</v>
      </c>
      <c r="B37" s="274" t="s">
        <v>235</v>
      </c>
      <c r="C37" s="275" t="s">
        <v>66</v>
      </c>
      <c r="D37" s="276">
        <v>0.80672034886533583</v>
      </c>
      <c r="E37" s="277">
        <v>2639</v>
      </c>
      <c r="F37" s="122" t="s">
        <v>117</v>
      </c>
      <c r="G37" s="278" t="s">
        <v>199</v>
      </c>
      <c r="H37" s="279">
        <v>2</v>
      </c>
      <c r="I37" s="123">
        <v>3023.8519999999999</v>
      </c>
      <c r="J37" s="280">
        <v>5.2744692691709723E-3</v>
      </c>
      <c r="K37" s="280">
        <v>0.36801613289406243</v>
      </c>
      <c r="L37" s="280">
        <v>0.20470578586518123</v>
      </c>
      <c r="M37" s="281">
        <v>11.803000000000001</v>
      </c>
      <c r="N37" s="282">
        <v>6.6140803187457589E-2</v>
      </c>
      <c r="O37" s="282">
        <v>3.4393217657477946</v>
      </c>
      <c r="P37" s="283">
        <v>0</v>
      </c>
      <c r="Q37" s="284">
        <v>2</v>
      </c>
      <c r="R37" s="284">
        <v>104</v>
      </c>
    </row>
    <row r="38" spans="1:18" ht="16.5">
      <c r="A38" s="273" t="s">
        <v>114</v>
      </c>
      <c r="B38" s="274" t="s">
        <v>237</v>
      </c>
      <c r="C38" s="275" t="s">
        <v>66</v>
      </c>
      <c r="D38" s="276">
        <v>0.82477353058323699</v>
      </c>
      <c r="E38" s="277">
        <v>1245</v>
      </c>
      <c r="F38" s="122" t="s">
        <v>116</v>
      </c>
      <c r="G38" s="278" t="s">
        <v>167</v>
      </c>
      <c r="H38" s="279">
        <v>2</v>
      </c>
      <c r="I38" s="123">
        <v>2550.7889999999998</v>
      </c>
      <c r="J38" s="280">
        <v>5.634681174714282E-3</v>
      </c>
      <c r="K38" s="280">
        <v>0.35849614826412141</v>
      </c>
      <c r="L38" s="280">
        <v>9.13442860228737E-2</v>
      </c>
      <c r="M38" s="281">
        <v>9.2240000000000002</v>
      </c>
      <c r="N38" s="282">
        <v>0.39203556232993009</v>
      </c>
      <c r="O38" s="282">
        <v>2.7442489363095106</v>
      </c>
      <c r="P38" s="283">
        <v>2</v>
      </c>
      <c r="Q38" s="284">
        <v>10</v>
      </c>
      <c r="R38" s="284">
        <v>70</v>
      </c>
    </row>
    <row r="39" spans="1:18" ht="16.5">
      <c r="A39" s="273" t="s">
        <v>114</v>
      </c>
      <c r="B39" s="274" t="s">
        <v>296</v>
      </c>
      <c r="C39" s="275" t="s">
        <v>66</v>
      </c>
      <c r="D39" s="276">
        <v>0.84880486277065836</v>
      </c>
      <c r="E39" s="277">
        <v>2049</v>
      </c>
      <c r="F39" s="122" t="s">
        <v>117</v>
      </c>
      <c r="G39" s="278" t="s">
        <v>197</v>
      </c>
      <c r="H39" s="279">
        <v>9</v>
      </c>
      <c r="I39" s="123">
        <v>2607.328</v>
      </c>
      <c r="J39" s="280">
        <v>5.9250250845848387E-3</v>
      </c>
      <c r="K39" s="280">
        <v>0.34885581515427561</v>
      </c>
      <c r="L39" s="280">
        <v>0.24392788325826287</v>
      </c>
      <c r="M39" s="281">
        <v>9.2140000000000004</v>
      </c>
      <c r="N39" s="282">
        <v>3.8353440763877811E-2</v>
      </c>
      <c r="O39" s="282">
        <v>0.46024128916653373</v>
      </c>
      <c r="P39" s="283">
        <v>0</v>
      </c>
      <c r="Q39" s="284">
        <v>1</v>
      </c>
      <c r="R39" s="284">
        <v>12</v>
      </c>
    </row>
    <row r="40" spans="1:18" ht="16.5">
      <c r="A40" s="273" t="s">
        <v>114</v>
      </c>
      <c r="B40" s="274" t="s">
        <v>238</v>
      </c>
      <c r="C40" s="275" t="s">
        <v>66</v>
      </c>
      <c r="D40" s="276">
        <v>0.84178810511458124</v>
      </c>
      <c r="E40" s="277">
        <v>1688</v>
      </c>
      <c r="F40" s="122" t="s">
        <v>116</v>
      </c>
      <c r="G40" s="278" t="s">
        <v>171</v>
      </c>
      <c r="H40" s="279">
        <v>3</v>
      </c>
      <c r="I40" s="123">
        <v>2172.8449999999998</v>
      </c>
      <c r="J40" s="280">
        <v>3.0458582547970812E-3</v>
      </c>
      <c r="K40" s="280">
        <v>0.35040329555375466</v>
      </c>
      <c r="L40" s="280">
        <v>0.16476094705328728</v>
      </c>
      <c r="M40" s="281">
        <v>8.8350000000000009</v>
      </c>
      <c r="N40" s="282">
        <v>4.6022610908739471E-2</v>
      </c>
      <c r="O40" s="282">
        <v>0.55227133090487357</v>
      </c>
      <c r="P40" s="283">
        <v>0</v>
      </c>
      <c r="Q40" s="284">
        <v>1</v>
      </c>
      <c r="R40" s="284">
        <v>12</v>
      </c>
    </row>
    <row r="41" spans="1:18" ht="16.5">
      <c r="A41" s="273" t="s">
        <v>114</v>
      </c>
      <c r="B41" s="274" t="s">
        <v>288</v>
      </c>
      <c r="C41" s="275" t="s">
        <v>68</v>
      </c>
      <c r="D41" s="276">
        <v>0.76715831112579069</v>
      </c>
      <c r="E41" s="277">
        <v>3742</v>
      </c>
      <c r="F41" s="122" t="s">
        <v>117</v>
      </c>
      <c r="G41" s="278" t="s">
        <v>197</v>
      </c>
      <c r="H41" s="279">
        <v>8</v>
      </c>
      <c r="I41" s="123">
        <v>1675.5889999999999</v>
      </c>
      <c r="J41" s="280">
        <v>7.9799671571171987E-3</v>
      </c>
      <c r="K41" s="280">
        <v>0.34592823293004438</v>
      </c>
      <c r="L41" s="280">
        <v>0.27063411253163433</v>
      </c>
      <c r="M41" s="281">
        <v>10.782999999999999</v>
      </c>
      <c r="N41" s="282">
        <v>0</v>
      </c>
      <c r="O41" s="282">
        <v>0.65648557014876563</v>
      </c>
      <c r="P41" s="283">
        <v>0</v>
      </c>
      <c r="Q41" s="284">
        <v>0</v>
      </c>
      <c r="R41" s="284">
        <v>14</v>
      </c>
    </row>
    <row r="42" spans="1:18" ht="16.5">
      <c r="A42" s="273" t="s">
        <v>114</v>
      </c>
      <c r="B42" s="274" t="s">
        <v>239</v>
      </c>
      <c r="C42" s="275" t="s">
        <v>66</v>
      </c>
      <c r="D42" s="276">
        <v>0.8125</v>
      </c>
      <c r="E42" s="277">
        <v>1354</v>
      </c>
      <c r="F42" s="122" t="s">
        <v>117</v>
      </c>
      <c r="G42" s="278" t="s">
        <v>198</v>
      </c>
      <c r="H42" s="279">
        <v>1</v>
      </c>
      <c r="I42" s="123">
        <v>2782.8960000000002</v>
      </c>
      <c r="J42" s="280">
        <v>1.4530859901615725E-3</v>
      </c>
      <c r="K42" s="280">
        <v>0.36952542381777298</v>
      </c>
      <c r="L42" s="280">
        <v>4.2401872006715302E-2</v>
      </c>
      <c r="M42" s="281">
        <v>9.6509999999999998</v>
      </c>
      <c r="N42" s="282">
        <v>7.1867579672398818E-2</v>
      </c>
      <c r="O42" s="282">
        <v>6.7196186993692892</v>
      </c>
      <c r="P42" s="283">
        <v>0</v>
      </c>
      <c r="Q42" s="284">
        <v>2</v>
      </c>
      <c r="R42" s="284">
        <v>187</v>
      </c>
    </row>
    <row r="43" spans="1:18" ht="16.5">
      <c r="A43" s="273" t="s">
        <v>114</v>
      </c>
      <c r="B43" s="274" t="s">
        <v>240</v>
      </c>
      <c r="C43" s="275" t="s">
        <v>66</v>
      </c>
      <c r="D43" s="276">
        <v>0.83542434148323308</v>
      </c>
      <c r="E43" s="277">
        <v>8758</v>
      </c>
      <c r="F43" s="122" t="s">
        <v>115</v>
      </c>
      <c r="G43" s="278" t="s">
        <v>187</v>
      </c>
      <c r="H43" s="279">
        <v>2</v>
      </c>
      <c r="I43" s="123">
        <v>4094.8969999999999</v>
      </c>
      <c r="J43" s="280">
        <v>1.3024826381104386E-2</v>
      </c>
      <c r="K43" s="280">
        <v>0.26878093515693979</v>
      </c>
      <c r="L43" s="280">
        <v>0.13382509987430696</v>
      </c>
      <c r="M43" s="281">
        <v>19.375</v>
      </c>
      <c r="N43" s="282">
        <v>0</v>
      </c>
      <c r="O43" s="282">
        <v>6.2516834977778437</v>
      </c>
      <c r="P43" s="283">
        <v>1</v>
      </c>
      <c r="Q43" s="284">
        <v>0</v>
      </c>
      <c r="R43" s="284">
        <v>256</v>
      </c>
    </row>
    <row r="44" spans="1:18" ht="16.5">
      <c r="A44" s="273" t="s">
        <v>114</v>
      </c>
      <c r="B44" s="274" t="s">
        <v>467</v>
      </c>
      <c r="C44" s="275" t="s">
        <v>66</v>
      </c>
      <c r="D44" s="276">
        <v>0.81291336504368084</v>
      </c>
      <c r="E44" s="277">
        <v>2121</v>
      </c>
      <c r="F44" s="122" t="s">
        <v>117</v>
      </c>
      <c r="G44" s="278" t="s">
        <v>192</v>
      </c>
      <c r="H44" s="279">
        <v>10</v>
      </c>
      <c r="I44" s="123">
        <v>2652.011</v>
      </c>
      <c r="J44" s="280">
        <v>7.7071939531759325E-3</v>
      </c>
      <c r="K44" s="280">
        <v>0.36835244394258398</v>
      </c>
      <c r="L44" s="280">
        <v>0.20361906492846371</v>
      </c>
      <c r="M44" s="281">
        <v>9.1150000000000002</v>
      </c>
      <c r="N44" s="282">
        <v>0</v>
      </c>
      <c r="O44" s="282">
        <v>3.4690655506330859</v>
      </c>
      <c r="P44" s="283">
        <v>2</v>
      </c>
      <c r="Q44" s="284">
        <v>0</v>
      </c>
      <c r="R44" s="284">
        <v>92</v>
      </c>
    </row>
    <row r="45" spans="1:18" ht="16.5">
      <c r="A45" s="273" t="s">
        <v>114</v>
      </c>
      <c r="B45" s="274" t="s">
        <v>241</v>
      </c>
      <c r="C45" s="275" t="s">
        <v>66</v>
      </c>
      <c r="D45" s="276">
        <v>0.83770664653321336</v>
      </c>
      <c r="E45" s="277">
        <v>7377</v>
      </c>
      <c r="F45" s="122" t="s">
        <v>117</v>
      </c>
      <c r="G45" s="278" t="s">
        <v>202</v>
      </c>
      <c r="H45" s="279">
        <v>6</v>
      </c>
      <c r="I45" s="123">
        <v>1458.9789999999998</v>
      </c>
      <c r="J45" s="280">
        <v>3.9769747825311348E-3</v>
      </c>
      <c r="K45" s="280">
        <v>0.35153789557723186</v>
      </c>
      <c r="L45" s="280">
        <v>0.2563436485377788</v>
      </c>
      <c r="M45" s="281">
        <v>8.7100000000000009</v>
      </c>
      <c r="N45" s="282">
        <v>6.8541082496732311E-2</v>
      </c>
      <c r="O45" s="282">
        <v>0.47978757747712619</v>
      </c>
      <c r="P45" s="283">
        <v>0</v>
      </c>
      <c r="Q45" s="284">
        <v>1</v>
      </c>
      <c r="R45" s="284">
        <v>7</v>
      </c>
    </row>
    <row r="46" spans="1:18" ht="16.5">
      <c r="A46" s="273" t="s">
        <v>114</v>
      </c>
      <c r="B46" s="274" t="s">
        <v>244</v>
      </c>
      <c r="C46" s="275" t="s">
        <v>66</v>
      </c>
      <c r="D46" s="276">
        <v>0.82942903028832904</v>
      </c>
      <c r="E46" s="277">
        <v>1274</v>
      </c>
      <c r="F46" s="122" t="s">
        <v>117</v>
      </c>
      <c r="G46" s="278" t="s">
        <v>194</v>
      </c>
      <c r="H46" s="279">
        <v>2</v>
      </c>
      <c r="I46" s="123">
        <v>2510.5709999999999</v>
      </c>
      <c r="J46" s="280">
        <v>2.4602943900544263E-3</v>
      </c>
      <c r="K46" s="280">
        <v>0.35892513820516331</v>
      </c>
      <c r="L46" s="280">
        <v>0.17964040849671251</v>
      </c>
      <c r="M46" s="281">
        <v>11.47</v>
      </c>
      <c r="N46" s="282">
        <v>7.9663152326701778E-2</v>
      </c>
      <c r="O46" s="282">
        <v>4.7797891396021068</v>
      </c>
      <c r="P46" s="283">
        <v>0</v>
      </c>
      <c r="Q46" s="284">
        <v>2</v>
      </c>
      <c r="R46" s="284">
        <v>120</v>
      </c>
    </row>
    <row r="47" spans="1:18" ht="16.5">
      <c r="A47" s="273" t="s">
        <v>114</v>
      </c>
      <c r="B47" s="274" t="s">
        <v>245</v>
      </c>
      <c r="C47" s="275" t="s">
        <v>68</v>
      </c>
      <c r="D47" s="276">
        <v>0.79230769230769227</v>
      </c>
      <c r="E47" s="277">
        <v>913</v>
      </c>
      <c r="F47" s="122" t="s">
        <v>116</v>
      </c>
      <c r="G47" s="278" t="s">
        <v>169</v>
      </c>
      <c r="H47" s="279">
        <v>1</v>
      </c>
      <c r="I47" s="123">
        <v>2778.6689999999999</v>
      </c>
      <c r="J47" s="280">
        <v>6.5087073504613673E-3</v>
      </c>
      <c r="K47" s="280">
        <v>0.39116786988450036</v>
      </c>
      <c r="L47" s="280">
        <v>0.17958238278830621</v>
      </c>
      <c r="M47" s="281">
        <v>10.846</v>
      </c>
      <c r="N47" s="282">
        <v>0.1439538138583617</v>
      </c>
      <c r="O47" s="282">
        <v>3.8507645207111754</v>
      </c>
      <c r="P47" s="283">
        <v>0</v>
      </c>
      <c r="Q47" s="284">
        <v>4</v>
      </c>
      <c r="R47" s="284">
        <v>107</v>
      </c>
    </row>
    <row r="48" spans="1:18" ht="16.5">
      <c r="A48" s="273" t="s">
        <v>114</v>
      </c>
      <c r="B48" s="274" t="s">
        <v>247</v>
      </c>
      <c r="C48" s="275" t="s">
        <v>66</v>
      </c>
      <c r="D48" s="276">
        <v>0.80599762595933244</v>
      </c>
      <c r="E48" s="277">
        <v>6395</v>
      </c>
      <c r="F48" s="122" t="s">
        <v>116</v>
      </c>
      <c r="G48" s="278" t="s">
        <v>267</v>
      </c>
      <c r="H48" s="279">
        <v>2</v>
      </c>
      <c r="I48" s="123">
        <v>1962.242</v>
      </c>
      <c r="J48" s="280">
        <v>3.9623986208422463E-3</v>
      </c>
      <c r="K48" s="280">
        <v>0.3799086306116341</v>
      </c>
      <c r="L48" s="280">
        <v>0.15900179488564611</v>
      </c>
      <c r="M48" s="281">
        <v>10.154</v>
      </c>
      <c r="N48" s="282">
        <v>0.86635593367178976</v>
      </c>
      <c r="O48" s="282">
        <v>3.210613165960162</v>
      </c>
      <c r="P48" s="283">
        <v>0</v>
      </c>
      <c r="Q48" s="284">
        <v>17</v>
      </c>
      <c r="R48" s="284">
        <v>63</v>
      </c>
    </row>
    <row r="49" spans="1:18" ht="16.5">
      <c r="A49" s="273" t="s">
        <v>114</v>
      </c>
      <c r="B49" s="274" t="s">
        <v>248</v>
      </c>
      <c r="C49" s="275" t="s">
        <v>66</v>
      </c>
      <c r="D49" s="276">
        <v>0.80766666666666664</v>
      </c>
      <c r="E49" s="277">
        <v>29</v>
      </c>
      <c r="F49" s="122" t="s">
        <v>115</v>
      </c>
      <c r="G49" s="278" t="s">
        <v>188</v>
      </c>
      <c r="H49" s="279">
        <v>1</v>
      </c>
      <c r="I49" s="123">
        <v>4739.1949999999997</v>
      </c>
      <c r="J49" s="280">
        <v>1.0860175578960074E-2</v>
      </c>
      <c r="K49" s="280">
        <v>0.27796434061723291</v>
      </c>
      <c r="L49" s="280">
        <v>0.17281415936672789</v>
      </c>
      <c r="M49" s="281">
        <v>20.07</v>
      </c>
      <c r="N49" s="282">
        <v>0</v>
      </c>
      <c r="O49" s="282">
        <v>6.625597807222535</v>
      </c>
      <c r="P49" s="283">
        <v>0</v>
      </c>
      <c r="Q49" s="284">
        <v>0</v>
      </c>
      <c r="R49" s="284">
        <v>314</v>
      </c>
    </row>
    <row r="50" spans="1:18" ht="16.5">
      <c r="A50" s="273" t="s">
        <v>114</v>
      </c>
      <c r="B50" s="274" t="s">
        <v>249</v>
      </c>
      <c r="C50" s="275" t="s">
        <v>68</v>
      </c>
      <c r="D50" s="276">
        <v>0.78711657753004838</v>
      </c>
      <c r="E50" s="277">
        <v>5672</v>
      </c>
      <c r="F50" s="122" t="s">
        <v>116</v>
      </c>
      <c r="G50" s="278" t="s">
        <v>180</v>
      </c>
      <c r="H50" s="279">
        <v>3</v>
      </c>
      <c r="I50" s="123">
        <v>2686.8580000000002</v>
      </c>
      <c r="J50" s="280">
        <v>4.8953658309174213E-3</v>
      </c>
      <c r="K50" s="280">
        <v>0.39715353285579924</v>
      </c>
      <c r="L50" s="280">
        <v>7.1831112771869599E-2</v>
      </c>
      <c r="M50" s="281">
        <v>11.467000000000001</v>
      </c>
      <c r="N50" s="282">
        <v>0.22330915887627853</v>
      </c>
      <c r="O50" s="282">
        <v>4.801146915839988</v>
      </c>
      <c r="P50" s="283">
        <v>0</v>
      </c>
      <c r="Q50" s="284">
        <v>6</v>
      </c>
      <c r="R50" s="284">
        <v>129</v>
      </c>
    </row>
    <row r="51" spans="1:18" ht="16.5">
      <c r="A51" s="273" t="s">
        <v>114</v>
      </c>
      <c r="B51" s="274" t="s">
        <v>250</v>
      </c>
      <c r="C51" s="275" t="s">
        <v>66</v>
      </c>
      <c r="D51" s="276">
        <v>0.80779982335959655</v>
      </c>
      <c r="E51" s="277">
        <v>2278</v>
      </c>
      <c r="F51" s="122" t="s">
        <v>117</v>
      </c>
      <c r="G51" s="278" t="s">
        <v>192</v>
      </c>
      <c r="H51" s="279">
        <v>2</v>
      </c>
      <c r="I51" s="123">
        <v>2704.5529999999999</v>
      </c>
      <c r="J51" s="280">
        <v>5.0433158676018415E-3</v>
      </c>
      <c r="K51" s="280">
        <v>0.37410162218460746</v>
      </c>
      <c r="L51" s="280">
        <v>0.14124330342204425</v>
      </c>
      <c r="M51" s="281">
        <v>9.2759999999999998</v>
      </c>
      <c r="N51" s="282">
        <v>3.6974686759697444E-2</v>
      </c>
      <c r="O51" s="282">
        <v>1.5159621571475952</v>
      </c>
      <c r="P51" s="283">
        <v>0</v>
      </c>
      <c r="Q51" s="284">
        <v>1</v>
      </c>
      <c r="R51" s="284">
        <v>41</v>
      </c>
    </row>
    <row r="52" spans="1:18" ht="16.5">
      <c r="A52" s="273" t="s">
        <v>114</v>
      </c>
      <c r="B52" s="274" t="s">
        <v>251</v>
      </c>
      <c r="C52" s="275" t="s">
        <v>68</v>
      </c>
      <c r="D52" s="276">
        <v>0.75</v>
      </c>
      <c r="E52" s="277">
        <v>9581</v>
      </c>
      <c r="F52" s="122" t="s">
        <v>116</v>
      </c>
      <c r="G52" s="278" t="s">
        <v>169</v>
      </c>
      <c r="H52" s="279">
        <v>1</v>
      </c>
      <c r="I52" s="123">
        <v>2406.94</v>
      </c>
      <c r="J52" s="280">
        <v>1.0362084180582664E-2</v>
      </c>
      <c r="K52" s="280">
        <v>0.38020777879668516</v>
      </c>
      <c r="L52" s="280">
        <v>0.18238925772973152</v>
      </c>
      <c r="M52" s="281">
        <v>11.888</v>
      </c>
      <c r="N52" s="282">
        <v>0.12463958386997598</v>
      </c>
      <c r="O52" s="282">
        <v>2.2850590376162265</v>
      </c>
      <c r="P52" s="283">
        <v>0</v>
      </c>
      <c r="Q52" s="284">
        <v>3</v>
      </c>
      <c r="R52" s="284">
        <v>55</v>
      </c>
    </row>
    <row r="53" spans="1:18" ht="16.5">
      <c r="A53" s="273" t="s">
        <v>114</v>
      </c>
      <c r="B53" s="274" t="s">
        <v>253</v>
      </c>
      <c r="C53" s="275" t="s">
        <v>68</v>
      </c>
      <c r="D53" s="276">
        <v>0.76433333333333342</v>
      </c>
      <c r="E53" s="277">
        <v>4400</v>
      </c>
      <c r="F53" s="122" t="s">
        <v>117</v>
      </c>
      <c r="G53" s="278" t="s">
        <v>202</v>
      </c>
      <c r="H53" s="279">
        <v>1</v>
      </c>
      <c r="I53" s="123">
        <v>2663.5740000000001</v>
      </c>
      <c r="J53" s="280">
        <v>4.0646289895974758E-3</v>
      </c>
      <c r="K53" s="280">
        <v>0.36548098618744945</v>
      </c>
      <c r="L53" s="280">
        <v>0.2748187210116933</v>
      </c>
      <c r="M53" s="281">
        <v>9.1140000000000008</v>
      </c>
      <c r="N53" s="282">
        <v>7.5087082243632045E-2</v>
      </c>
      <c r="O53" s="282">
        <v>2.7406785018925697</v>
      </c>
      <c r="P53" s="283">
        <v>0</v>
      </c>
      <c r="Q53" s="284">
        <v>2</v>
      </c>
      <c r="R53" s="284">
        <v>73</v>
      </c>
    </row>
    <row r="54" spans="1:18" ht="16.5">
      <c r="A54" s="273" t="s">
        <v>114</v>
      </c>
      <c r="B54" s="274" t="s">
        <v>490</v>
      </c>
      <c r="C54" s="275" t="s">
        <v>66</v>
      </c>
      <c r="D54" s="276">
        <v>0.81784357300986499</v>
      </c>
      <c r="E54" s="277">
        <v>823</v>
      </c>
      <c r="F54" s="122" t="s">
        <v>115</v>
      </c>
      <c r="G54" s="278" t="s">
        <v>188</v>
      </c>
      <c r="H54" s="279">
        <v>2</v>
      </c>
      <c r="I54" s="123">
        <v>468.423</v>
      </c>
      <c r="J54" s="280">
        <v>8.4508118260557003E-3</v>
      </c>
      <c r="K54" s="280">
        <v>0.29486973631637997</v>
      </c>
      <c r="L54" s="280">
        <v>0.12381970996300352</v>
      </c>
      <c r="M54" s="281">
        <v>18.170999999999999</v>
      </c>
      <c r="N54" s="282">
        <v>0</v>
      </c>
      <c r="O54" s="282">
        <v>4.0561629125811498</v>
      </c>
      <c r="P54" s="283">
        <v>0</v>
      </c>
      <c r="Q54" s="284">
        <v>0</v>
      </c>
      <c r="R54" s="284">
        <v>19</v>
      </c>
    </row>
    <row r="55" spans="1:18" ht="16.5">
      <c r="A55" s="273" t="s">
        <v>114</v>
      </c>
      <c r="B55" s="274" t="s">
        <v>254</v>
      </c>
      <c r="C55" s="275" t="s">
        <v>66</v>
      </c>
      <c r="D55" s="276">
        <v>0.80733333333333335</v>
      </c>
      <c r="E55" s="277">
        <v>1102</v>
      </c>
      <c r="F55" s="122" t="s">
        <v>117</v>
      </c>
      <c r="G55" s="278" t="s">
        <v>193</v>
      </c>
      <c r="H55" s="279">
        <v>1</v>
      </c>
      <c r="I55" s="123">
        <v>2557.1489999999999</v>
      </c>
      <c r="J55" s="280">
        <v>4.8973412805776249E-3</v>
      </c>
      <c r="K55" s="280">
        <v>0.35619081520850193</v>
      </c>
      <c r="L55" s="280">
        <v>0.16424541549983987</v>
      </c>
      <c r="M55" s="281">
        <v>8.6989999999999998</v>
      </c>
      <c r="N55" s="282">
        <v>0</v>
      </c>
      <c r="O55" s="282">
        <v>0.50837866702331391</v>
      </c>
      <c r="P55" s="283">
        <v>0</v>
      </c>
      <c r="Q55" s="284">
        <v>0</v>
      </c>
      <c r="R55" s="284">
        <v>13</v>
      </c>
    </row>
    <row r="56" spans="1:18" ht="16.5">
      <c r="A56" s="273" t="s">
        <v>114</v>
      </c>
      <c r="B56" s="274" t="s">
        <v>256</v>
      </c>
      <c r="C56" s="275" t="s">
        <v>68</v>
      </c>
      <c r="D56" s="276">
        <v>0.78866666666666674</v>
      </c>
      <c r="E56" s="277">
        <v>7973</v>
      </c>
      <c r="F56" s="122" t="s">
        <v>117</v>
      </c>
      <c r="G56" s="278" t="s">
        <v>193</v>
      </c>
      <c r="H56" s="279">
        <v>1</v>
      </c>
      <c r="I56" s="123">
        <v>2605.2240000000002</v>
      </c>
      <c r="J56" s="280">
        <v>9.3239977056839615E-3</v>
      </c>
      <c r="K56" s="280">
        <v>0.34545415598261575</v>
      </c>
      <c r="L56" s="280">
        <v>0.25602405013925866</v>
      </c>
      <c r="M56" s="281">
        <v>8.3119999999999994</v>
      </c>
      <c r="N56" s="282">
        <v>3.8384415313232181E-2</v>
      </c>
      <c r="O56" s="282">
        <v>0.57576622969848268</v>
      </c>
      <c r="P56" s="283">
        <v>0</v>
      </c>
      <c r="Q56" s="284">
        <v>1</v>
      </c>
      <c r="R56" s="284">
        <v>15</v>
      </c>
    </row>
    <row r="57" spans="1:18" ht="16.5">
      <c r="A57" s="273" t="s">
        <v>114</v>
      </c>
      <c r="B57" s="274" t="s">
        <v>257</v>
      </c>
      <c r="C57" s="275" t="s">
        <v>66</v>
      </c>
      <c r="D57" s="276">
        <v>0.81769230769230761</v>
      </c>
      <c r="E57" s="277">
        <v>1256</v>
      </c>
      <c r="F57" s="122" t="s">
        <v>116</v>
      </c>
      <c r="G57" s="278" t="s">
        <v>184</v>
      </c>
      <c r="H57" s="279">
        <v>1</v>
      </c>
      <c r="I57" s="123">
        <v>2686.6959999999999</v>
      </c>
      <c r="J57" s="280">
        <v>8.7568666474044481E-3</v>
      </c>
      <c r="K57" s="280">
        <v>0.37154158352566385</v>
      </c>
      <c r="L57" s="280">
        <v>0.2084344488546527</v>
      </c>
      <c r="M57" s="281">
        <v>9.7129999999999992</v>
      </c>
      <c r="N57" s="282">
        <v>0</v>
      </c>
      <c r="O57" s="282">
        <v>0.44664524754568435</v>
      </c>
      <c r="P57" s="283">
        <v>1</v>
      </c>
      <c r="Q57" s="284">
        <v>0</v>
      </c>
      <c r="R57" s="284">
        <v>12</v>
      </c>
    </row>
    <row r="58" spans="1:18" ht="16.5">
      <c r="A58" s="273" t="s">
        <v>114</v>
      </c>
      <c r="B58" s="274" t="s">
        <v>299</v>
      </c>
      <c r="C58" s="275" t="s">
        <v>66</v>
      </c>
      <c r="D58" s="276">
        <v>0.82916816510903368</v>
      </c>
      <c r="E58" s="277">
        <v>4886</v>
      </c>
      <c r="F58" s="122" t="s">
        <v>116</v>
      </c>
      <c r="G58" s="278" t="s">
        <v>171</v>
      </c>
      <c r="H58" s="279">
        <v>9</v>
      </c>
      <c r="I58" s="123">
        <v>1915.8510000000001</v>
      </c>
      <c r="J58" s="280">
        <v>8.6102444215604649E-3</v>
      </c>
      <c r="K58" s="280">
        <v>0.37703074221874944</v>
      </c>
      <c r="L58" s="280">
        <v>0.23018491521522289</v>
      </c>
      <c r="M58" s="281">
        <v>9.766</v>
      </c>
      <c r="N58" s="282">
        <v>0.15658837769743053</v>
      </c>
      <c r="O58" s="282">
        <v>1.8790605323691665</v>
      </c>
      <c r="P58" s="283">
        <v>0</v>
      </c>
      <c r="Q58" s="284">
        <v>3</v>
      </c>
      <c r="R58" s="284">
        <v>36</v>
      </c>
    </row>
    <row r="59" spans="1:18" ht="16.5">
      <c r="A59" s="273" t="s">
        <v>114</v>
      </c>
      <c r="B59" s="274" t="s">
        <v>300</v>
      </c>
      <c r="C59" s="275" t="s">
        <v>66</v>
      </c>
      <c r="D59" s="276">
        <v>0.83070061478318147</v>
      </c>
      <c r="E59" s="277">
        <v>6859</v>
      </c>
      <c r="F59" s="122" t="s">
        <v>116</v>
      </c>
      <c r="G59" s="278" t="s">
        <v>267</v>
      </c>
      <c r="H59" s="279">
        <v>9</v>
      </c>
      <c r="I59" s="123">
        <v>2171.2220000000002</v>
      </c>
      <c r="J59" s="280">
        <v>4.9759876026638896E-3</v>
      </c>
      <c r="K59" s="280">
        <v>0.36549425341289687</v>
      </c>
      <c r="L59" s="280">
        <v>0.17409550934911305</v>
      </c>
      <c r="M59" s="281">
        <v>9.5060000000000002</v>
      </c>
      <c r="N59" s="282">
        <v>4.6057013055320915E-2</v>
      </c>
      <c r="O59" s="282">
        <v>7.3230650757960261</v>
      </c>
      <c r="P59" s="283">
        <v>0</v>
      </c>
      <c r="Q59" s="284">
        <v>1</v>
      </c>
      <c r="R59" s="284">
        <v>159</v>
      </c>
    </row>
    <row r="60" spans="1:18" ht="16.5">
      <c r="A60" s="273" t="s">
        <v>114</v>
      </c>
      <c r="B60" s="274" t="s">
        <v>301</v>
      </c>
      <c r="C60" s="275" t="s">
        <v>66</v>
      </c>
      <c r="D60" s="276">
        <v>0.83311195106942437</v>
      </c>
      <c r="E60" s="277">
        <v>4860</v>
      </c>
      <c r="F60" s="122" t="s">
        <v>117</v>
      </c>
      <c r="G60" s="278" t="s">
        <v>197</v>
      </c>
      <c r="H60" s="279">
        <v>8</v>
      </c>
      <c r="I60" s="123">
        <v>2312.3879999999999</v>
      </c>
      <c r="J60" s="280">
        <v>7.8626462853480933E-3</v>
      </c>
      <c r="K60" s="280">
        <v>0.36427631589014792</v>
      </c>
      <c r="L60" s="280">
        <v>6.962499372942603E-2</v>
      </c>
      <c r="M60" s="281">
        <v>9.1929999999999996</v>
      </c>
      <c r="N60" s="282">
        <v>8.6490675440280787E-2</v>
      </c>
      <c r="O60" s="282">
        <v>3.2434003290105293</v>
      </c>
      <c r="P60" s="283">
        <v>0</v>
      </c>
      <c r="Q60" s="284">
        <v>2</v>
      </c>
      <c r="R60" s="284">
        <v>75</v>
      </c>
    </row>
    <row r="61" spans="1:18" ht="16.5">
      <c r="A61" s="273" t="s">
        <v>114</v>
      </c>
      <c r="B61" s="274" t="s">
        <v>302</v>
      </c>
      <c r="C61" s="275" t="s">
        <v>66</v>
      </c>
      <c r="D61" s="276">
        <v>0.80014240267031</v>
      </c>
      <c r="E61" s="277">
        <v>7282</v>
      </c>
      <c r="F61" s="122" t="s">
        <v>116</v>
      </c>
      <c r="G61" s="278" t="s">
        <v>167</v>
      </c>
      <c r="H61" s="279">
        <v>11</v>
      </c>
      <c r="I61" s="123">
        <v>2716.2159999999999</v>
      </c>
      <c r="J61" s="280">
        <v>9.1136455310282249E-3</v>
      </c>
      <c r="K61" s="280">
        <v>0.37596119290861607</v>
      </c>
      <c r="L61" s="280">
        <v>0.16162190341268884</v>
      </c>
      <c r="M61" s="281">
        <v>10.284000000000001</v>
      </c>
      <c r="N61" s="282">
        <v>0</v>
      </c>
      <c r="O61" s="282">
        <v>2.1353235530605814</v>
      </c>
      <c r="P61" s="283">
        <v>0</v>
      </c>
      <c r="Q61" s="284">
        <v>0</v>
      </c>
      <c r="R61" s="284">
        <v>58</v>
      </c>
    </row>
    <row r="62" spans="1:18" ht="16.5">
      <c r="A62" s="273" t="s">
        <v>114</v>
      </c>
      <c r="B62" s="274" t="s">
        <v>258</v>
      </c>
      <c r="C62" s="275" t="s">
        <v>68</v>
      </c>
      <c r="D62" s="276">
        <v>0.75347702101568714</v>
      </c>
      <c r="E62" s="277">
        <v>8552</v>
      </c>
      <c r="F62" s="122" t="s">
        <v>116</v>
      </c>
      <c r="G62" s="278" t="s">
        <v>168</v>
      </c>
      <c r="H62" s="279">
        <v>2</v>
      </c>
      <c r="I62" s="123">
        <v>2908.8820000000001</v>
      </c>
      <c r="J62" s="280">
        <v>4.7573946590540985E-3</v>
      </c>
      <c r="K62" s="280">
        <v>0.38558505096773121</v>
      </c>
      <c r="L62" s="280">
        <v>0.14060384711377086</v>
      </c>
      <c r="M62" s="281">
        <v>12.435</v>
      </c>
      <c r="N62" s="282">
        <v>0.10313240619591994</v>
      </c>
      <c r="O62" s="282">
        <v>0.82505924956735954</v>
      </c>
      <c r="P62" s="283">
        <v>0</v>
      </c>
      <c r="Q62" s="284">
        <v>3</v>
      </c>
      <c r="R62" s="284">
        <v>24</v>
      </c>
    </row>
    <row r="63" spans="1:18" ht="16.5">
      <c r="A63" s="273" t="s">
        <v>114</v>
      </c>
      <c r="B63" s="274" t="s">
        <v>331</v>
      </c>
      <c r="C63" s="275" t="s">
        <v>66</v>
      </c>
      <c r="D63" s="276">
        <v>0.84500000000000008</v>
      </c>
      <c r="E63" s="277">
        <v>155</v>
      </c>
      <c r="F63" s="122" t="s">
        <v>117</v>
      </c>
      <c r="G63" s="278" t="s">
        <v>196</v>
      </c>
      <c r="H63" s="279">
        <v>1</v>
      </c>
      <c r="I63" s="123">
        <v>2774.0279999999998</v>
      </c>
      <c r="J63" s="280">
        <v>7.6682586355098295E-3</v>
      </c>
      <c r="K63" s="280">
        <v>0.36011190867548792</v>
      </c>
      <c r="L63" s="280">
        <v>0.13013567274735513</v>
      </c>
      <c r="M63" s="281">
        <v>10.721</v>
      </c>
      <c r="N63" s="282">
        <v>0</v>
      </c>
      <c r="O63" s="282">
        <v>5.4072994216352539</v>
      </c>
      <c r="P63" s="283">
        <v>0</v>
      </c>
      <c r="Q63" s="284">
        <v>0</v>
      </c>
      <c r="R63" s="284">
        <v>150</v>
      </c>
    </row>
    <row r="64" spans="1:18" ht="16.5">
      <c r="A64" s="273" t="s">
        <v>114</v>
      </c>
      <c r="B64" s="274" t="s">
        <v>505</v>
      </c>
      <c r="C64" s="275" t="s">
        <v>66</v>
      </c>
      <c r="D64" s="276">
        <v>0.81270979681767053</v>
      </c>
      <c r="E64" s="277">
        <v>2269</v>
      </c>
      <c r="F64" s="122" t="s">
        <v>115</v>
      </c>
      <c r="G64" s="278" t="s">
        <v>185</v>
      </c>
      <c r="H64" s="279">
        <v>2</v>
      </c>
      <c r="I64" s="123">
        <v>795.476</v>
      </c>
      <c r="J64" s="280">
        <v>6.6602981682632742E-3</v>
      </c>
      <c r="K64" s="280">
        <v>0.28094564143677592</v>
      </c>
      <c r="L64" s="280">
        <v>0.17096681735212627</v>
      </c>
      <c r="M64" s="281">
        <v>19.8</v>
      </c>
      <c r="N64" s="282">
        <v>0</v>
      </c>
      <c r="O64" s="282">
        <v>2.6399287973490084</v>
      </c>
      <c r="P64" s="283">
        <v>0</v>
      </c>
      <c r="Q64" s="284">
        <v>0</v>
      </c>
      <c r="R64" s="284">
        <v>21</v>
      </c>
    </row>
    <row r="65" spans="1:18" ht="16.5">
      <c r="A65" s="273" t="s">
        <v>114</v>
      </c>
      <c r="B65" s="274" t="s">
        <v>259</v>
      </c>
      <c r="C65" s="275" t="s">
        <v>68</v>
      </c>
      <c r="D65" s="276">
        <v>0.78700000000000003</v>
      </c>
      <c r="E65" s="277">
        <v>8231</v>
      </c>
      <c r="F65" s="122" t="s">
        <v>117</v>
      </c>
      <c r="G65" s="278" t="s">
        <v>191</v>
      </c>
      <c r="H65" s="279">
        <v>1</v>
      </c>
      <c r="I65" s="123">
        <v>2538.59</v>
      </c>
      <c r="J65" s="280">
        <v>8.2183388402445583E-3</v>
      </c>
      <c r="K65" s="280">
        <v>0.36950328018725948</v>
      </c>
      <c r="L65" s="280">
        <v>7.2875099957062775E-2</v>
      </c>
      <c r="M65" s="281">
        <v>9.93</v>
      </c>
      <c r="N65" s="282">
        <v>0</v>
      </c>
      <c r="O65" s="282">
        <v>3.9391945922736635</v>
      </c>
      <c r="P65" s="283">
        <v>0</v>
      </c>
      <c r="Q65" s="284">
        <v>0</v>
      </c>
      <c r="R65" s="284">
        <v>100</v>
      </c>
    </row>
    <row r="66" spans="1:18" ht="16.5">
      <c r="A66" s="273" t="s">
        <v>114</v>
      </c>
      <c r="B66" s="274" t="s">
        <v>260</v>
      </c>
      <c r="C66" s="275" t="s">
        <v>66</v>
      </c>
      <c r="D66" s="276">
        <v>0.80666666666666664</v>
      </c>
      <c r="E66" s="277">
        <v>6564</v>
      </c>
      <c r="F66" s="122" t="s">
        <v>117</v>
      </c>
      <c r="G66" s="278" t="s">
        <v>190</v>
      </c>
      <c r="H66" s="279">
        <v>1</v>
      </c>
      <c r="I66" s="123">
        <v>7572.4629999999997</v>
      </c>
      <c r="J66" s="280">
        <v>8.5683858651435275E-3</v>
      </c>
      <c r="K66" s="280">
        <v>0.35862018810525337</v>
      </c>
      <c r="L66" s="280">
        <v>0.214197150913778</v>
      </c>
      <c r="M66" s="281">
        <v>10.465999999999999</v>
      </c>
      <c r="N66" s="282">
        <v>0.63387566238356008</v>
      </c>
      <c r="O66" s="282">
        <v>8.0687089524240658</v>
      </c>
      <c r="P66" s="283">
        <v>0</v>
      </c>
      <c r="Q66" s="284">
        <v>48</v>
      </c>
      <c r="R66" s="284">
        <v>611</v>
      </c>
    </row>
    <row r="67" spans="1:18" ht="16.5">
      <c r="A67" s="273" t="s">
        <v>114</v>
      </c>
      <c r="B67" s="274" t="s">
        <v>268</v>
      </c>
      <c r="C67" s="275" t="s">
        <v>68</v>
      </c>
      <c r="D67" s="276">
        <v>0.73040000000000005</v>
      </c>
      <c r="E67" s="277">
        <v>1833</v>
      </c>
      <c r="F67" s="122" t="s">
        <v>116</v>
      </c>
      <c r="G67" s="278" t="s">
        <v>171</v>
      </c>
      <c r="H67" s="279">
        <v>1</v>
      </c>
      <c r="I67" s="123">
        <v>2214.547</v>
      </c>
      <c r="J67" s="280">
        <v>6.5130525373509399E-3</v>
      </c>
      <c r="K67" s="280">
        <v>0.38666914501099875</v>
      </c>
      <c r="L67" s="280">
        <v>0.15488494938242447</v>
      </c>
      <c r="M67" s="281">
        <v>11.957000000000001</v>
      </c>
      <c r="N67" s="282">
        <v>0</v>
      </c>
      <c r="O67" s="282">
        <v>3.3866971439305646</v>
      </c>
      <c r="P67" s="283">
        <v>1</v>
      </c>
      <c r="Q67" s="284">
        <v>0</v>
      </c>
      <c r="R67" s="284">
        <v>75</v>
      </c>
    </row>
    <row r="68" spans="1:18" ht="16.5">
      <c r="A68" s="273" t="s">
        <v>114</v>
      </c>
      <c r="B68" s="274" t="s">
        <v>261</v>
      </c>
      <c r="C68" s="275" t="s">
        <v>68</v>
      </c>
      <c r="D68" s="276">
        <v>0.75631243448251484</v>
      </c>
      <c r="E68" s="277">
        <v>6966</v>
      </c>
      <c r="F68" s="122" t="s">
        <v>117</v>
      </c>
      <c r="G68" s="278" t="s">
        <v>202</v>
      </c>
      <c r="H68" s="279">
        <v>2</v>
      </c>
      <c r="I68" s="123">
        <v>2801.7330000000002</v>
      </c>
      <c r="J68" s="280">
        <v>6.6495289920737695E-3</v>
      </c>
      <c r="K68" s="280">
        <v>0.35443785076060236</v>
      </c>
      <c r="L68" s="280">
        <v>0.16989484722491399</v>
      </c>
      <c r="M68" s="281">
        <v>8.8059999999999992</v>
      </c>
      <c r="N68" s="282">
        <v>0</v>
      </c>
      <c r="O68" s="282">
        <v>3.2122975315634998</v>
      </c>
      <c r="P68" s="283">
        <v>0</v>
      </c>
      <c r="Q68" s="284">
        <v>0</v>
      </c>
      <c r="R68" s="284">
        <v>90</v>
      </c>
    </row>
  </sheetData>
  <phoneticPr fontId="3" type="noConversion"/>
  <conditionalFormatting sqref="C14:D68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2025-01-03T00:36:23Z</dcterms:modified>
</cp:coreProperties>
</file>