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12월\"/>
    </mc:Choice>
  </mc:AlternateContent>
  <xr:revisionPtr revIDLastSave="0" documentId="13_ncr:1_{CC16D85D-B280-4659-A63E-4F62FA872A9D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공회전과다 명단" sheetId="70" r:id="rId8"/>
  </sheets>
  <definedNames>
    <definedName name="_xlnm._FilterDatabase" localSheetId="4" hidden="1">운전자별!$A$2:$R$72</definedName>
    <definedName name="_xlnm._FilterDatabase" localSheetId="3" hidden="1">차량별!$A$2:$BN$30</definedName>
    <definedName name="_xlnm.Print_Area" localSheetId="4">운전자별!$A$1:$R$77</definedName>
    <definedName name="_xlnm.Print_Area" localSheetId="1">종합!$A$1:$L$141</definedName>
    <definedName name="_xlnm.Print_Area" localSheetId="3">차량별!$A$1:$T$32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6" i="7" l="1"/>
  <c r="B76" i="7"/>
  <c r="C76" i="7"/>
  <c r="D76" i="7"/>
  <c r="E76" i="7"/>
  <c r="F76" i="7"/>
  <c r="G76" i="7"/>
  <c r="H76" i="7"/>
  <c r="I76" i="7"/>
  <c r="J76" i="7"/>
  <c r="K76" i="7"/>
  <c r="L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J77" i="7"/>
  <c r="K77" i="7"/>
  <c r="L77" i="7"/>
  <c r="M77" i="7"/>
  <c r="N77" i="7"/>
  <c r="O77" i="7"/>
  <c r="P77" i="7"/>
  <c r="Q77" i="7"/>
  <c r="R77" i="7"/>
  <c r="A31" i="60"/>
  <c r="B31" i="60"/>
  <c r="C31" i="60"/>
  <c r="D31" i="60"/>
  <c r="E31" i="60"/>
  <c r="G31" i="60"/>
  <c r="F31" i="60" s="1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F32" i="60" s="1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B132" i="12"/>
  <c r="B131" i="12"/>
  <c r="A7" i="7"/>
  <c r="C7" i="7"/>
  <c r="D7" i="7"/>
  <c r="E7" i="7"/>
  <c r="B7" i="7" s="1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J64" i="7"/>
  <c r="K64" i="7"/>
  <c r="L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J73" i="7"/>
  <c r="K73" i="7"/>
  <c r="L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R6" i="7"/>
  <c r="Q6" i="7"/>
  <c r="P6" i="7"/>
  <c r="O6" i="7"/>
  <c r="N6" i="7"/>
  <c r="M6" i="7"/>
  <c r="K6" i="7"/>
  <c r="J6" i="7"/>
  <c r="I6" i="7"/>
  <c r="L6" i="7" s="1"/>
  <c r="H6" i="7"/>
  <c r="G6" i="7"/>
  <c r="F6" i="7"/>
  <c r="E6" i="7"/>
  <c r="B6" i="7" s="1"/>
  <c r="D6" i="7"/>
  <c r="C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5" i="7"/>
  <c r="B130" i="12"/>
  <c r="D57" i="12" a="1"/>
  <c r="N57" i="12" a="1"/>
  <c r="N57" i="12" l="1"/>
  <c r="D57" i="12"/>
  <c r="I57" i="12" a="1"/>
  <c r="H57" i="12" a="1"/>
  <c r="F57" i="12" a="1"/>
  <c r="E57" i="12" a="1"/>
  <c r="G57" i="12" a="1"/>
  <c r="J57" i="12" a="1"/>
  <c r="F130" i="12" l="1"/>
  <c r="D130" i="12"/>
  <c r="I57" i="12"/>
  <c r="G57" i="12"/>
  <c r="J57" i="12"/>
  <c r="F57" i="12"/>
  <c r="E57" i="12"/>
  <c r="H57" i="12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G131" i="12" l="1"/>
  <c r="J132" i="12"/>
  <c r="J131" i="12"/>
  <c r="D131" i="12"/>
  <c r="F25" i="60"/>
  <c r="F30" i="60"/>
  <c r="F22" i="60"/>
  <c r="F14" i="60"/>
  <c r="F23" i="60"/>
  <c r="F15" i="60"/>
  <c r="F17" i="60"/>
  <c r="F16" i="60"/>
  <c r="F29" i="60"/>
  <c r="F21" i="60"/>
  <c r="F13" i="60"/>
  <c r="F26" i="60"/>
  <c r="F18" i="60"/>
  <c r="F19" i="60"/>
  <c r="F28" i="60"/>
  <c r="F20" i="60"/>
  <c r="F12" i="60"/>
  <c r="F27" i="60"/>
  <c r="F11" i="60"/>
  <c r="F24" i="60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33" i="12" l="1"/>
  <c r="J133" i="12" s="1"/>
  <c r="J10" i="12" l="1"/>
  <c r="J34" i="12" s="1"/>
  <c r="N28" i="12"/>
  <c r="K30" i="12"/>
  <c r="D30" i="12" l="1"/>
  <c r="K57" i="12" l="1" a="1"/>
  <c r="K57" i="12" s="1"/>
  <c r="E30" i="12" l="1"/>
  <c r="F30" i="12" l="1"/>
  <c r="G30" i="12" l="1"/>
  <c r="H30" i="12" l="1"/>
  <c r="I30" i="12" l="1"/>
  <c r="J30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  <c r="D133" i="12" l="1"/>
  <c r="F131" i="12" l="1"/>
  <c r="D132" i="12"/>
  <c r="E131" i="12"/>
  <c r="E130" i="12"/>
  <c r="G132" i="12"/>
  <c r="F132" i="12"/>
  <c r="E132" i="12"/>
  <c r="H131" i="12"/>
  <c r="G130" i="12"/>
  <c r="I131" i="12"/>
  <c r="I130" i="12"/>
  <c r="J130" i="12"/>
  <c r="I132" i="12"/>
  <c r="H132" i="12"/>
  <c r="F133" i="12"/>
  <c r="I133" i="12"/>
  <c r="E133" i="12"/>
  <c r="G133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<sst xmlns="http://schemas.openxmlformats.org/spreadsheetml/2006/main" count="2460" uniqueCount="494">
  <si>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</si>
  <si>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</si>
  <si>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</si>
  <si>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</si>
  <si>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</si>
  <si>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</si>
  <si>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</si>
  <si>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</si>
  <si>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</si>
  <si>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</si>
  <si>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</si>
  <si>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</si>
  <si>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</si>
  <si>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</si>
  <si>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</si>
  <si>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</si>
  <si>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</si>
  <si>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</si>
  <si>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</si>
  <si>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</si>
  <si>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</si>
  <si>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</si>
  <si>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</si>
  <si>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</si>
  <si>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</si>
  <si>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</si>
  <si>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</si>
  <si>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</si>
  <si>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</si>
  <si>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</si>
  <si>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</si>
  <si>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</si>
  <si>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</si>
  <si>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</si>
  <si>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</si>
  <si>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</si>
  <si>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</si>
  <si>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</si>
  <si>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</si>
  <si>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</si>
  <si>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</si>
  <si>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</si>
  <si>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</si>
  <si>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</si>
  <si>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</si>
  <si>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</si>
  <si>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</si>
  <si>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</si>
  <si>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</si>
  <si>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</si>
  <si>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</si>
  <si>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</si>
  <si>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</si>
  <si>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</si>
  <si>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</si>
  <si>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</si>
  <si>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</si>
  <si>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</si>
  <si>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</si>
  <si>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</si>
  <si>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</si>
  <si>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</si>
  <si>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</si>
  <si>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</si>
  <si>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</si>
  <si>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</si>
  <si>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</si>
  <si>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</si>
  <si>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</si>
  <si>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</si>
  <si>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</si>
  <si>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</si>
  <si>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</si>
  <si>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</si>
  <si>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</si>
  <si>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</si>
  <si>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</si>
  <si>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</si>
  <si>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</si>
  <si>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</si>
  <si>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</si>
  <si>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</si>
  <si>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</si>
  <si>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</si>
  <si>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</si>
  <si>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</si>
  <si>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</si>
  <si>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</si>
  <si>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</si>
  <si>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</si>
  <si>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</si>
  <si>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예비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</si>
  <si>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</si>
  <si>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</si>
  <si>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</si>
  <si>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</si>
  <si>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</si>
  <si>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</si>
  <si>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</si>
  <si>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</si>
  <si>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</si>
  <si>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</si>
  <si>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</si>
  <si>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</si>
  <si>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</si>
  <si>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</si>
  <si>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</si>
  <si>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</si>
  <si>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</si>
  <si>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</si>
  <si>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</si>
  <si>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</si>
  <si>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</si>
  <si>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</si>
  <si>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</si>
  <si>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</si>
  <si>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</si>
  <si>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B</t>
    <phoneticPr fontId="2" type="noConversion"/>
  </si>
  <si>
    <t>청룡교통</t>
  </si>
  <si>
    <t>310</t>
  </si>
  <si>
    <t>43</t>
  </si>
  <si>
    <t>43-1</t>
  </si>
  <si>
    <t>44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</si>
  <si>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</si>
  <si>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</si>
  <si>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</si>
  <si>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</si>
  <si>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</si>
  <si>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</si>
  <si>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</si>
  <si>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</si>
  <si>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</si>
  <si>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</si>
  <si>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</si>
  <si>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</si>
  <si>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</si>
  <si>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</si>
  <si>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</si>
  <si>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</si>
  <si>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</si>
  <si>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</si>
  <si>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</si>
  <si>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</si>
  <si>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</si>
  <si>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</si>
  <si>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</si>
  <si>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</si>
  <si>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</si>
  <si>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</si>
  <si>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</si>
  <si>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</si>
  <si>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</si>
  <si>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</si>
  <si>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</si>
  <si>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</si>
  <si>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</si>
  <si>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</si>
  <si>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</si>
  <si>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</si>
  <si>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/>
  </si>
  <si>
    <t>5분이상
공회전횟수</t>
  </si>
  <si>
    <t>5분이상
공회전횟수</t>
    <phoneticPr fontId="2" type="noConversion"/>
  </si>
  <si>
    <t>급가속횟수(누적)</t>
  </si>
  <si>
    <t>급감속횟수(누적)</t>
  </si>
  <si>
    <t>A</t>
    <phoneticPr fontId="2" type="noConversion"/>
  </si>
  <si>
    <t>최대주행거리</t>
  </si>
  <si>
    <t>[TIP!!] 특별관리 운행사원 관리하려면?</t>
  </si>
  <si>
    <t>대형</t>
  </si>
  <si>
    <t>청룡교통</t>
    <phoneticPr fontId="2" type="noConversion"/>
  </si>
  <si>
    <t>73아1047</t>
  </si>
  <si>
    <t>73아1079</t>
  </si>
  <si>
    <t>73아1730</t>
  </si>
  <si>
    <t>73아1731</t>
  </si>
  <si>
    <t>73아1040</t>
  </si>
  <si>
    <t>73아1053</t>
  </si>
  <si>
    <t>저상</t>
  </si>
  <si>
    <t>73아1058</t>
  </si>
  <si>
    <t>73아1069</t>
  </si>
  <si>
    <t>73아1072</t>
  </si>
  <si>
    <t>73아1075</t>
  </si>
  <si>
    <t>73아1150</t>
  </si>
  <si>
    <t>73아1151</t>
  </si>
  <si>
    <t>73아1732</t>
  </si>
  <si>
    <t>73아1045</t>
  </si>
  <si>
    <t>73아1049</t>
  </si>
  <si>
    <t>73아1056</t>
  </si>
  <si>
    <t>73아1076</t>
  </si>
  <si>
    <t>73아1077</t>
  </si>
  <si>
    <t>73아1084</t>
  </si>
  <si>
    <t>75바1073</t>
  </si>
  <si>
    <t>73아1052</t>
  </si>
  <si>
    <t>73아1054</t>
  </si>
  <si>
    <t>73아1078</t>
  </si>
  <si>
    <t>73아1081</t>
  </si>
  <si>
    <t>73아1083</t>
  </si>
  <si>
    <t>73아1063</t>
  </si>
  <si>
    <t>73아1082</t>
  </si>
  <si>
    <t>강명구</t>
  </si>
  <si>
    <t>공윤호</t>
  </si>
  <si>
    <t>공재구</t>
  </si>
  <si>
    <t>권혁민</t>
  </si>
  <si>
    <t>김남우</t>
  </si>
  <si>
    <t>김동문</t>
  </si>
  <si>
    <t>김동욱</t>
  </si>
  <si>
    <t>김민수</t>
  </si>
  <si>
    <t>김성삼</t>
  </si>
  <si>
    <t>김성태</t>
  </si>
  <si>
    <t>김진규</t>
  </si>
  <si>
    <t>김태훈2</t>
  </si>
  <si>
    <t>김호준</t>
  </si>
  <si>
    <t>나진철</t>
  </si>
  <si>
    <t>류광민</t>
  </si>
  <si>
    <t>박금빈</t>
  </si>
  <si>
    <t>박승호</t>
  </si>
  <si>
    <t>박형근</t>
  </si>
  <si>
    <t>배경호</t>
  </si>
  <si>
    <t>서현호</t>
  </si>
  <si>
    <t>석승무</t>
  </si>
  <si>
    <t>송중회</t>
  </si>
  <si>
    <t>심보용</t>
  </si>
  <si>
    <t>유창수</t>
  </si>
  <si>
    <t>유형식</t>
  </si>
  <si>
    <t>윤승진</t>
  </si>
  <si>
    <t>이도영</t>
  </si>
  <si>
    <t>이동현</t>
  </si>
  <si>
    <t>이재룡</t>
  </si>
  <si>
    <t>이정수</t>
  </si>
  <si>
    <t>이정식</t>
  </si>
  <si>
    <t>이준형</t>
  </si>
  <si>
    <t>이준호</t>
  </si>
  <si>
    <t>이진원</t>
  </si>
  <si>
    <t>이진호</t>
  </si>
  <si>
    <t>이효준</t>
  </si>
  <si>
    <t>임영환</t>
  </si>
  <si>
    <t>임장환</t>
  </si>
  <si>
    <t>장민</t>
  </si>
  <si>
    <t>전기정</t>
  </si>
  <si>
    <t>정기창</t>
  </si>
  <si>
    <t>정승우</t>
  </si>
  <si>
    <t>정인택</t>
  </si>
  <si>
    <t>정재환</t>
  </si>
  <si>
    <t>정진규</t>
  </si>
  <si>
    <t>정현철</t>
  </si>
  <si>
    <t>정화석</t>
  </si>
  <si>
    <t>조영현</t>
  </si>
  <si>
    <t>주인철</t>
  </si>
  <si>
    <t>채권석</t>
  </si>
  <si>
    <t>최창엽</t>
  </si>
  <si>
    <t>허기범</t>
  </si>
  <si>
    <t>홍국표</t>
  </si>
  <si>
    <t>황승준</t>
  </si>
  <si>
    <t>[TIP!!] 공회전 과다 운행사원 관리하려면?</t>
    <phoneticPr fontId="2" type="noConversion"/>
  </si>
  <si>
    <t>▶▶▶ 5분이상 연속 공회전시 회당 카운트 됩니다.</t>
    <phoneticPr fontId="2" type="noConversion"/>
  </si>
  <si>
    <t>차고지, 회차지에서는 시동을 끄고 업무를 봅시다.</t>
    <phoneticPr fontId="2" type="noConversion"/>
  </si>
  <si>
    <t>[5분이상 공회전 30회 이상 과다 운행사원]</t>
    <phoneticPr fontId="2" type="noConversion"/>
  </si>
  <si>
    <t>인천전체</t>
  </si>
  <si>
    <t>0%(0명)</t>
  </si>
  <si>
    <t>▲</t>
  </si>
  <si>
    <t>=</t>
  </si>
  <si>
    <t>▽</t>
  </si>
  <si>
    <t>이성호</t>
  </si>
  <si>
    <t>김기웅</t>
  </si>
  <si>
    <t>여유안</t>
  </si>
  <si>
    <t>유호정</t>
  </si>
  <si>
    <t>이기용</t>
  </si>
  <si>
    <t>최정오</t>
  </si>
  <si>
    <t>호광희</t>
  </si>
  <si>
    <t>310310</t>
  </si>
  <si>
    <t>청룡교통310F1</t>
  </si>
  <si>
    <t>4343</t>
  </si>
  <si>
    <t>청룡교통43D2</t>
  </si>
  <si>
    <t>청룡교통43S2</t>
  </si>
  <si>
    <t>청룡교통43D1</t>
  </si>
  <si>
    <t>청룡교통43S1</t>
  </si>
  <si>
    <t>43-143-1</t>
  </si>
  <si>
    <t>청룡교통43-1D1</t>
  </si>
  <si>
    <t>청룡교통43-1C2</t>
  </si>
  <si>
    <t>청룡교통43-1C1</t>
  </si>
  <si>
    <t>4444</t>
  </si>
  <si>
    <t>청룡교통44C1</t>
  </si>
  <si>
    <t>예비예비</t>
  </si>
  <si>
    <t>청룡교통43-1D2</t>
  </si>
  <si>
    <t>김광석</t>
  </si>
  <si>
    <t>개선율(유카전)</t>
  </si>
  <si>
    <t>순위</t>
  </si>
  <si>
    <t>권순구</t>
  </si>
  <si>
    <t>황우상</t>
  </si>
  <si>
    <t>청룡교통310C1</t>
  </si>
  <si>
    <t>청룡교통43-1B1</t>
  </si>
  <si>
    <t>청룡교통43-1C3</t>
  </si>
  <si>
    <t>-</t>
    <phoneticPr fontId="2" type="noConversion"/>
  </si>
  <si>
    <t>청룡교통310D1</t>
  </si>
  <si>
    <t>청룡교통43B1</t>
  </si>
  <si>
    <t>청룡교통43F1</t>
  </si>
  <si>
    <t>청룡교통43B2</t>
  </si>
  <si>
    <t>청룡교통44C2</t>
  </si>
  <si>
    <t>청룡교통310A1</t>
  </si>
  <si>
    <t>청룡교통43C2</t>
  </si>
  <si>
    <t>청룡교통43C1</t>
  </si>
  <si>
    <t>청룡교통43-1F1</t>
  </si>
  <si>
    <t>청룡교통44C4</t>
  </si>
  <si>
    <t>청룡교통44D1</t>
  </si>
  <si>
    <t>청룡교통44C3</t>
  </si>
  <si>
    <t>청룡교통예비B4</t>
  </si>
  <si>
    <t>25%(1명)</t>
  </si>
  <si>
    <t>80%(4명)</t>
  </si>
  <si>
    <t>43%(3명)</t>
  </si>
  <si>
    <t>20%(1명)</t>
  </si>
  <si>
    <t>29%(2명)</t>
  </si>
  <si>
    <t>15%(11명)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</si>
  <si>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</si>
  <si>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</si>
  <si>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</si>
  <si>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</si>
  <si>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</si>
  <si>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</si>
  <si>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</si>
  <si>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4444D</t>
  </si>
  <si>
    <t>43-143-1D</t>
  </si>
  <si>
    <t>310310D</t>
  </si>
  <si>
    <t>청룡교통310D5</t>
  </si>
  <si>
    <t>4444B</t>
  </si>
  <si>
    <t>청룡교통44B3</t>
  </si>
  <si>
    <t>43-143-1C</t>
  </si>
  <si>
    <t>310310C</t>
  </si>
  <si>
    <t>청룡교통44B1</t>
  </si>
  <si>
    <t>4444C</t>
  </si>
  <si>
    <t>4343A</t>
  </si>
  <si>
    <t>청룡교통43A1</t>
  </si>
  <si>
    <t>4343B</t>
  </si>
  <si>
    <t>청룡교통43B3</t>
  </si>
  <si>
    <t>43-143-1F</t>
  </si>
  <si>
    <t>4444S</t>
  </si>
  <si>
    <t>청룡교통44S1</t>
  </si>
  <si>
    <t>4343C</t>
  </si>
  <si>
    <t>4343F</t>
  </si>
  <si>
    <t>청룡교통43F2</t>
  </si>
  <si>
    <t>310310B</t>
  </si>
  <si>
    <t>청룡교통310B1</t>
  </si>
  <si>
    <t>청룡교통310D4</t>
  </si>
  <si>
    <t>4343D</t>
  </si>
  <si>
    <t>청룡교통43D3</t>
  </si>
  <si>
    <t>청룡교통310D2</t>
  </si>
  <si>
    <t>310310A</t>
  </si>
  <si>
    <t>43-143-1B</t>
  </si>
  <si>
    <t>청룡교통43-1B2</t>
  </si>
  <si>
    <t>청룡교통44D2</t>
  </si>
  <si>
    <t>청룡교통310B2</t>
  </si>
  <si>
    <t>310310F</t>
  </si>
  <si>
    <t>청룡교통310D3</t>
  </si>
  <si>
    <t>4444F</t>
  </si>
  <si>
    <t>청룡교통44F1</t>
  </si>
  <si>
    <t>청룡교통44B2</t>
  </si>
  <si>
    <t>청룡교통44S2</t>
  </si>
  <si>
    <t>4343S</t>
  </si>
  <si>
    <t>청룡교통43A2</t>
  </si>
  <si>
    <t>청룡교통44F2</t>
  </si>
  <si>
    <t>청룡교통43-1B3</t>
  </si>
  <si>
    <t>청룡교통43C3</t>
  </si>
  <si>
    <t>청룡교통310F2</t>
  </si>
  <si>
    <t>청룡교통43-1B4</t>
  </si>
  <si>
    <t>청룡교통310B3</t>
  </si>
  <si>
    <t>43-143-1S</t>
  </si>
  <si>
    <t>청룡교통43-1S1</t>
  </si>
  <si>
    <t>예비예비C</t>
  </si>
  <si>
    <t>청룡교통43S3</t>
  </si>
  <si>
    <t>청룡교통310C2</t>
  </si>
  <si>
    <t>청룡교통예비C4</t>
  </si>
  <si>
    <t>청룡교통43D4</t>
  </si>
  <si>
    <t>분석기간: 24.12.01~24.12.31</t>
    <phoneticPr fontId="2" type="noConversion"/>
  </si>
  <si>
    <t>24'12</t>
    <phoneticPr fontId="2" type="noConversion"/>
  </si>
  <si>
    <t>30%(3명)</t>
  </si>
  <si>
    <t>10%(1명)</t>
  </si>
  <si>
    <t>20%(2명)</t>
  </si>
  <si>
    <t>40%(4명)</t>
  </si>
  <si>
    <t>12%(9명)</t>
  </si>
  <si>
    <t>4%(3명)</t>
  </si>
  <si>
    <t>25%(19명)</t>
  </si>
  <si>
    <t>29%(21명)</t>
  </si>
  <si>
    <t>15%(10명)</t>
  </si>
  <si>
    <t>29위/(32개사)</t>
  </si>
  <si>
    <t>73아1060</t>
  </si>
  <si>
    <t>NEW</t>
  </si>
  <si>
    <t>new</t>
  </si>
  <si>
    <t>청룡교통예비C5</t>
  </si>
  <si>
    <t>청룡교통예비F3</t>
  </si>
  <si>
    <t>이상</t>
  </si>
  <si>
    <t>53298993021.483</t>
  </si>
  <si>
    <t>5323639366.09</t>
  </si>
  <si>
    <t>53236055408.054</t>
  </si>
  <si>
    <t>구성모</t>
  </si>
  <si>
    <t>5323433791.706</t>
  </si>
  <si>
    <t>청룡교통43S4</t>
  </si>
  <si>
    <t>5323333099.892</t>
  </si>
  <si>
    <t>예비예비F</t>
  </si>
  <si>
    <t>청룡교통예비F1</t>
  </si>
  <si>
    <t>53257762526.506</t>
  </si>
  <si>
    <t>5328003410.983</t>
  </si>
  <si>
    <t>김광종</t>
  </si>
  <si>
    <t>53265801598.888</t>
  </si>
  <si>
    <t>5328129334.48</t>
  </si>
  <si>
    <t>청룡교통예비C2</t>
  </si>
  <si>
    <t>53285742972.272</t>
  </si>
  <si>
    <t>청룡교통44B4</t>
  </si>
  <si>
    <t>53266433219.284</t>
  </si>
  <si>
    <t>53217842698.244</t>
  </si>
  <si>
    <t>5323992565.428</t>
  </si>
  <si>
    <t>53294844248.142</t>
  </si>
  <si>
    <t>53293592516.752</t>
  </si>
  <si>
    <t>김지훈</t>
  </si>
  <si>
    <t>5321111454.567</t>
  </si>
  <si>
    <t>53227122903.453</t>
  </si>
  <si>
    <t>53224841980.113</t>
  </si>
  <si>
    <t>5323254297.356</t>
  </si>
  <si>
    <t>김효원</t>
  </si>
  <si>
    <t>53252222948.276</t>
  </si>
  <si>
    <t>청룡교통43C5</t>
  </si>
  <si>
    <t>5327069275.87</t>
  </si>
  <si>
    <t>53213932534.652</t>
  </si>
  <si>
    <t>53265152588.034</t>
  </si>
  <si>
    <t>5324679327.05</t>
  </si>
  <si>
    <t>53253910.009</t>
  </si>
  <si>
    <t>청룡교통310C3</t>
  </si>
  <si>
    <t>53244322515.443</t>
  </si>
  <si>
    <t>53250233205.157</t>
  </si>
  <si>
    <t>53251693241.274</t>
  </si>
  <si>
    <t>5329812607.129</t>
  </si>
  <si>
    <t>53211492862.457</t>
  </si>
  <si>
    <t>5325828268.224</t>
  </si>
  <si>
    <t>5327019243.683</t>
  </si>
  <si>
    <t>53299662257.53</t>
  </si>
  <si>
    <t>청룡교통43C4</t>
  </si>
  <si>
    <t>5328943329.481</t>
  </si>
  <si>
    <t>예비예비B</t>
  </si>
  <si>
    <t>5323018674.141</t>
  </si>
  <si>
    <t>53234302997.811</t>
  </si>
  <si>
    <t>53233942415.921</t>
  </si>
  <si>
    <t>5323251835.117</t>
  </si>
  <si>
    <t>5321235540.699</t>
  </si>
  <si>
    <t>이인수</t>
  </si>
  <si>
    <t>5327371519.475</t>
  </si>
  <si>
    <t>청룡교통43C6</t>
  </si>
  <si>
    <t>53271683057.551</t>
  </si>
  <si>
    <t>53226822608.016</t>
  </si>
  <si>
    <t>53214433972.793</t>
  </si>
  <si>
    <t>53298662937.852</t>
  </si>
  <si>
    <t>53266172220.858</t>
  </si>
  <si>
    <t>5324636265.03</t>
  </si>
  <si>
    <t>53238873117.725</t>
  </si>
  <si>
    <t>53257072866.96</t>
  </si>
  <si>
    <t>청룡교통43B4</t>
  </si>
  <si>
    <t>임세호</t>
  </si>
  <si>
    <t>5322959490.823</t>
  </si>
  <si>
    <t>53268652939.945</t>
  </si>
  <si>
    <t>청룡교통44F4</t>
  </si>
  <si>
    <t>53299212736.482</t>
  </si>
  <si>
    <t>청룡교통43-1C4</t>
  </si>
  <si>
    <t>53246022632.788</t>
  </si>
  <si>
    <t>5322549548.007</t>
  </si>
  <si>
    <t>5321513445.224</t>
  </si>
  <si>
    <t>53212341973.529</t>
  </si>
  <si>
    <t>53240772450.946</t>
  </si>
  <si>
    <t>5329874452.072</t>
  </si>
  <si>
    <t>청룡교통예비C3</t>
  </si>
  <si>
    <t>5325114302.145</t>
  </si>
  <si>
    <t>53213252660.537</t>
  </si>
  <si>
    <t>청룡교통43-1B5</t>
  </si>
  <si>
    <t>53226262851.246</t>
  </si>
  <si>
    <t>조석현</t>
  </si>
  <si>
    <t>5329316545.584</t>
  </si>
  <si>
    <t>53211198.144</t>
  </si>
  <si>
    <t>5321012379.833</t>
  </si>
  <si>
    <t>5328325325.492</t>
  </si>
  <si>
    <t>5327377328.384</t>
  </si>
  <si>
    <t>청룡교통예비B3</t>
  </si>
  <si>
    <t>최준</t>
  </si>
  <si>
    <t>5321598247.128</t>
  </si>
  <si>
    <t>청룡교통44F3</t>
  </si>
  <si>
    <t>53292112374.569</t>
  </si>
  <si>
    <t>청룡교통43-1S2</t>
  </si>
  <si>
    <t>함대근</t>
  </si>
  <si>
    <t>5328308365.799</t>
  </si>
  <si>
    <t>5329593338.6</t>
  </si>
  <si>
    <t>53264542766.986</t>
  </si>
  <si>
    <t>청룡교통43S5</t>
  </si>
  <si>
    <t>53283274062.403</t>
  </si>
  <si>
    <t>5321294307.922</t>
  </si>
  <si>
    <t>53212122160.379</t>
  </si>
  <si>
    <t>청룡교통43B5</t>
  </si>
  <si>
    <t>[25년 01월] 특별관리 운행사원 명단</t>
  </si>
  <si>
    <t>사원님, 1월에는 꼭 "C등급" 이상 달성 바랍니다.</t>
  </si>
  <si>
    <t>[24.12월 D,F 등급 운행사원]</t>
  </si>
  <si>
    <t>1월 한달간, 연비등급관리 대장에 서명할 수 있도록 적극 활용하십시오.</t>
  </si>
  <si>
    <t>[25년 1월] 공회전과다 명단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</si>
</sst>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4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</cellStyleXfs>
  <cellXfs count="314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189" fontId="10" fillId="0" borderId="0" xfId="0" applyNumberFormat="1" applyFont="1" applyAlignment="1">
      <alignment horizontal="center" vertical="center"/>
    </xf>
    <xf numFmtId="9" fontId="54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4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0" fillId="13" borderId="0" xfId="0" applyFont="1" applyFill="1" applyAlignment="1">
      <alignment horizontal="left" vertical="center" indent="1"/>
    </xf>
    <xf numFmtId="185" fontId="36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59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1" fillId="8" borderId="0" xfId="0" applyFont="1" applyFill="1">
      <alignment vertical="center"/>
    </xf>
    <xf numFmtId="0" fontId="62" fillId="0" borderId="0" xfId="0" applyFont="1">
      <alignment vertical="center"/>
    </xf>
    <xf numFmtId="0" fontId="61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4" fillId="8" borderId="0" xfId="0" applyFont="1" applyFill="1">
      <alignment vertical="center"/>
    </xf>
    <xf numFmtId="180" fontId="60" fillId="6" borderId="0" xfId="0" applyNumberFormat="1" applyFont="1" applyFill="1" applyAlignment="1">
      <alignment horizontal="center"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60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5" fillId="14" borderId="0" xfId="2" applyFont="1" applyFill="1" applyBorder="1" applyAlignment="1">
      <alignment horizontal="center" vertical="center" wrapText="1"/>
    </xf>
    <xf numFmtId="49" fontId="65" fillId="14" borderId="0" xfId="0" applyNumberFormat="1" applyFont="1" applyFill="1" applyAlignment="1">
      <alignment horizontal="center" vertical="center" wrapText="1"/>
    </xf>
    <xf numFmtId="41" fontId="65" fillId="14" borderId="0" xfId="1" applyFont="1" applyFill="1" applyBorder="1" applyAlignment="1">
      <alignment horizontal="center" vertical="center" wrapText="1"/>
    </xf>
    <xf numFmtId="180" fontId="60" fillId="13" borderId="0" xfId="0" applyNumberFormat="1" applyFont="1" applyFill="1" applyAlignment="1">
      <alignment horizontal="center" vertical="center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185" fontId="38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4" fillId="14" borderId="0" xfId="0" applyNumberFormat="1" applyFont="1" applyFill="1" applyAlignment="1">
      <alignment horizontal="center" vertical="center" wrapText="1"/>
    </xf>
    <xf numFmtId="176" fontId="63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6" fillId="0" borderId="0" xfId="0" applyFont="1">
      <alignment vertical="center"/>
    </xf>
    <xf numFmtId="0" fontId="67" fillId="0" borderId="0" xfId="0" applyFont="1">
      <alignment vertical="center"/>
    </xf>
    <xf numFmtId="0" fontId="67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5" fillId="13" borderId="0" xfId="1" applyFont="1" applyFill="1" applyBorder="1" applyAlignment="1">
      <alignment horizontal="right" vertical="center"/>
    </xf>
    <xf numFmtId="10" fontId="65" fillId="13" borderId="0" xfId="2" applyNumberFormat="1" applyFont="1" applyFill="1" applyBorder="1" applyAlignment="1">
      <alignment horizontal="right" vertical="center"/>
    </xf>
    <xf numFmtId="179" fontId="65" fillId="13" borderId="0" xfId="0" applyNumberFormat="1" applyFont="1" applyFill="1" applyAlignment="1">
      <alignment horizontal="right" vertical="center"/>
    </xf>
    <xf numFmtId="181" fontId="65" fillId="13" borderId="0" xfId="0" applyNumberFormat="1" applyFont="1" applyFill="1" applyAlignment="1">
      <alignment horizontal="right" vertical="center"/>
    </xf>
    <xf numFmtId="182" fontId="65" fillId="13" borderId="0" xfId="0" applyNumberFormat="1" applyFont="1" applyFill="1" applyAlignment="1">
      <alignment horizontal="right" vertical="center"/>
    </xf>
    <xf numFmtId="0" fontId="65" fillId="13" borderId="0" xfId="0" applyFont="1" applyFill="1" applyAlignment="1">
      <alignment horizontal="right" vertical="center"/>
    </xf>
    <xf numFmtId="177" fontId="65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5" fillId="6" borderId="0" xfId="1" applyFont="1" applyFill="1" applyBorder="1" applyAlignment="1">
      <alignment horizontal="right" vertical="center"/>
    </xf>
    <xf numFmtId="10" fontId="65" fillId="6" borderId="0" xfId="2" applyNumberFormat="1" applyFont="1" applyFill="1" applyBorder="1" applyAlignment="1">
      <alignment horizontal="right" vertical="center"/>
    </xf>
    <xf numFmtId="179" fontId="65" fillId="6" borderId="0" xfId="0" applyNumberFormat="1" applyFont="1" applyFill="1" applyAlignment="1">
      <alignment horizontal="right" vertical="center"/>
    </xf>
    <xf numFmtId="181" fontId="65" fillId="6" borderId="0" xfId="0" applyNumberFormat="1" applyFont="1" applyFill="1" applyAlignment="1">
      <alignment horizontal="right" vertical="center"/>
    </xf>
    <xf numFmtId="182" fontId="65" fillId="6" borderId="0" xfId="0" applyNumberFormat="1" applyFont="1" applyFill="1" applyAlignment="1">
      <alignment horizontal="right" vertical="center"/>
    </xf>
    <xf numFmtId="0" fontId="65" fillId="6" borderId="0" xfId="0" applyFont="1" applyFill="1" applyAlignment="1">
      <alignment horizontal="right" vertical="center"/>
    </xf>
    <xf numFmtId="177" fontId="65" fillId="6" borderId="0" xfId="1" applyNumberFormat="1" applyFont="1" applyFill="1" applyBorder="1" applyAlignment="1">
      <alignment horizontal="right" vertical="center"/>
    </xf>
    <xf numFmtId="0" fontId="54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41" fillId="9" borderId="11" xfId="0" applyFont="1" applyFill="1" applyBorder="1" applyAlignment="1">
      <alignment horizontal="center" vertical="center"/>
    </xf>
    <xf numFmtId="0" fontId="56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5" fillId="9" borderId="11" xfId="0" applyFont="1" applyFill="1" applyBorder="1" applyAlignment="1">
      <alignment horizontal="center" vertical="center"/>
    </xf>
    <xf numFmtId="0" fontId="55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6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0" fontId="57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0" fontId="41" fillId="9" borderId="22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 wrapText="1"/>
    </xf>
    <xf numFmtId="185" fontId="41" fillId="10" borderId="23" xfId="0" applyNumberFormat="1" applyFont="1" applyFill="1" applyBorder="1" applyAlignment="1">
      <alignment horizontal="center" vertical="center" wrapText="1"/>
    </xf>
    <xf numFmtId="0" fontId="41" fillId="0" borderId="24" xfId="0" applyFont="1" applyBorder="1" applyAlignment="1">
      <alignment horizontal="center" vertical="center" wrapText="1"/>
    </xf>
    <xf numFmtId="0" fontId="41" fillId="9" borderId="28" xfId="0" applyFont="1" applyFill="1" applyBorder="1" applyAlignment="1">
      <alignment horizontal="center" vertical="center"/>
    </xf>
    <xf numFmtId="0" fontId="41" fillId="0" borderId="29" xfId="0" applyFont="1" applyBorder="1" applyAlignment="1">
      <alignment horizontal="center" vertical="center" wrapText="1"/>
    </xf>
    <xf numFmtId="185" fontId="41" fillId="10" borderId="29" xfId="0" applyNumberFormat="1" applyFont="1" applyFill="1" applyBorder="1" applyAlignment="1">
      <alignment horizontal="center" vertical="center" wrapText="1"/>
    </xf>
    <xf numFmtId="0" fontId="41" fillId="0" borderId="30" xfId="0" applyFont="1" applyBorder="1" applyAlignment="1">
      <alignment horizontal="center" vertical="center" wrapText="1"/>
    </xf>
    <xf numFmtId="0" fontId="56" fillId="9" borderId="25" xfId="0" applyFont="1" applyFill="1" applyBorder="1" applyAlignment="1">
      <alignment horizontal="center" vertical="center"/>
    </xf>
    <xf numFmtId="9" fontId="42" fillId="0" borderId="26" xfId="2" applyFont="1" applyBorder="1" applyAlignment="1">
      <alignment horizontal="center" vertical="center" wrapText="1"/>
    </xf>
    <xf numFmtId="9" fontId="43" fillId="10" borderId="26" xfId="2" applyFont="1" applyFill="1" applyBorder="1" applyAlignment="1">
      <alignment horizontal="center" vertical="center" wrapText="1"/>
    </xf>
    <xf numFmtId="9" fontId="43" fillId="0" borderId="27" xfId="2" applyFont="1" applyBorder="1" applyAlignment="1">
      <alignment horizontal="center" vertical="center"/>
    </xf>
    <xf numFmtId="0" fontId="41" fillId="9" borderId="31" xfId="0" applyFont="1" applyFill="1" applyBorder="1" applyAlignment="1">
      <alignment horizontal="center" vertical="center"/>
    </xf>
    <xf numFmtId="177" fontId="45" fillId="6" borderId="32" xfId="1" applyNumberFormat="1" applyFont="1" applyFill="1" applyBorder="1" applyAlignment="1">
      <alignment horizontal="center" vertical="center" wrapText="1"/>
    </xf>
    <xf numFmtId="177" fontId="45" fillId="10" borderId="32" xfId="1" applyNumberFormat="1" applyFont="1" applyFill="1" applyBorder="1" applyAlignment="1">
      <alignment horizontal="center" vertical="center" wrapText="1"/>
    </xf>
    <xf numFmtId="0" fontId="41" fillId="6" borderId="33" xfId="0" applyFont="1" applyFill="1" applyBorder="1" applyAlignment="1">
      <alignment horizontal="center" vertical="center"/>
    </xf>
    <xf numFmtId="0" fontId="41" fillId="9" borderId="36" xfId="0" applyFont="1" applyFill="1" applyBorder="1" applyAlignment="1">
      <alignment horizontal="center" vertical="center"/>
    </xf>
    <xf numFmtId="0" fontId="41" fillId="10" borderId="37" xfId="0" applyFont="1" applyFill="1" applyBorder="1" applyAlignment="1">
      <alignment horizontal="center" vertical="center" wrapText="1"/>
    </xf>
    <xf numFmtId="0" fontId="41" fillId="10" borderId="38" xfId="0" applyFont="1" applyFill="1" applyBorder="1" applyAlignment="1">
      <alignment horizontal="center" vertical="center" wrapText="1"/>
    </xf>
    <xf numFmtId="0" fontId="56" fillId="9" borderId="34" xfId="0" applyFont="1" applyFill="1" applyBorder="1" applyAlignment="1">
      <alignment horizontal="center" vertical="center"/>
    </xf>
    <xf numFmtId="9" fontId="42" fillId="0" borderId="35" xfId="2" applyFont="1" applyBorder="1" applyAlignment="1">
      <alignment horizontal="center" vertical="center" wrapText="1"/>
    </xf>
    <xf numFmtId="0" fontId="41" fillId="9" borderId="39" xfId="0" applyFont="1" applyFill="1" applyBorder="1" applyAlignment="1">
      <alignment horizontal="center" vertical="center"/>
    </xf>
    <xf numFmtId="185" fontId="70" fillId="0" borderId="40" xfId="0" applyNumberFormat="1" applyFont="1" applyBorder="1" applyAlignment="1">
      <alignment horizontal="center" vertical="center"/>
    </xf>
    <xf numFmtId="185" fontId="70" fillId="0" borderId="41" xfId="0" applyNumberFormat="1" applyFont="1" applyBorder="1" applyAlignment="1">
      <alignment horizontal="center" vertical="center"/>
    </xf>
    <xf numFmtId="0" fontId="71" fillId="8" borderId="0" xfId="0" applyFont="1" applyFill="1">
      <alignment vertical="center"/>
    </xf>
    <xf numFmtId="0" fontId="72" fillId="0" borderId="0" xfId="0" applyFont="1">
      <alignment vertical="center"/>
    </xf>
    <xf numFmtId="0" fontId="71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6" fillId="14" borderId="0" xfId="0" applyNumberFormat="1" applyFont="1" applyFill="1" applyAlignment="1">
      <alignment horizontal="center" vertical="center" wrapText="1"/>
    </xf>
    <xf numFmtId="9" fontId="29" fillId="0" borderId="0" xfId="2" applyFont="1" applyFill="1" applyBorder="1">
      <alignment vertical="center"/>
    </xf>
    <xf numFmtId="0" fontId="29" fillId="0" borderId="0" xfId="0" quotePrefix="1" applyFont="1">
      <alignment vertical="center"/>
    </xf>
    <xf numFmtId="9" fontId="65" fillId="15" borderId="0" xfId="563" applyFont="1" applyFill="1" applyBorder="1" applyAlignment="1">
      <alignment horizontal="center" vertical="center" wrapText="1"/>
    </xf>
    <xf numFmtId="41" fontId="65" fillId="15" borderId="0" xfId="4" applyFont="1" applyFill="1" applyBorder="1" applyAlignment="1">
      <alignment horizontal="center" vertical="center" wrapText="1"/>
    </xf>
    <xf numFmtId="9" fontId="74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85" fontId="38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0" fontId="6" fillId="16" borderId="0" xfId="563" applyNumberFormat="1" applyFont="1" applyFill="1" applyBorder="1" applyAlignment="1">
      <alignment horizontal="right" vertical="center"/>
    </xf>
    <xf numFmtId="49" fontId="60" fillId="15" borderId="0" xfId="562" applyNumberFormat="1" applyFont="1" applyFill="1" applyAlignment="1">
      <alignment horizontal="center" vertical="center" wrapText="1"/>
    </xf>
    <xf numFmtId="49" fontId="38" fillId="15" borderId="0" xfId="562" applyNumberFormat="1" applyFont="1" applyFill="1" applyAlignment="1">
      <alignment horizontal="center" vertical="center" wrapText="1"/>
    </xf>
    <xf numFmtId="49" fontId="65" fillId="15" borderId="0" xfId="562" applyNumberFormat="1" applyFont="1" applyFill="1" applyAlignment="1">
      <alignment horizontal="center" vertical="center" wrapText="1"/>
    </xf>
    <xf numFmtId="180" fontId="60" fillId="16" borderId="0" xfId="562" applyNumberFormat="1" applyFont="1" applyFill="1" applyAlignment="1">
      <alignment horizontal="center" vertical="center"/>
    </xf>
    <xf numFmtId="183" fontId="32" fillId="16" borderId="0" xfId="562" applyNumberFormat="1" applyFont="1" applyFill="1" applyAlignment="1">
      <alignment horizontal="center" vertical="center"/>
    </xf>
    <xf numFmtId="190" fontId="6" fillId="16" borderId="0" xfId="562" applyNumberFormat="1" applyFont="1" applyFill="1" applyAlignment="1">
      <alignment horizontal="center" vertical="center"/>
    </xf>
    <xf numFmtId="0" fontId="6" fillId="16" borderId="0" xfId="562" applyNumberFormat="1" applyFont="1" applyFill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0" fontId="3" fillId="7" borderId="0" xfId="568" applyFill="1">
      <alignment vertical="center"/>
    </xf>
    <xf numFmtId="0" fontId="33" fillId="8" borderId="0" xfId="568" applyFont="1" applyFill="1">
      <alignment vertical="center"/>
    </xf>
    <xf numFmtId="9" fontId="7" fillId="8" borderId="0" xfId="569" applyFont="1" applyFill="1" applyAlignment="1">
      <alignment horizontal="center" vertical="center"/>
    </xf>
    <xf numFmtId="0" fontId="3" fillId="8" borderId="0" xfId="568" applyFill="1">
      <alignment vertical="center"/>
    </xf>
    <xf numFmtId="0" fontId="10" fillId="8" borderId="0" xfId="568" applyFont="1" applyFill="1">
      <alignment vertical="center"/>
    </xf>
    <xf numFmtId="0" fontId="3" fillId="0" borderId="0" xfId="568">
      <alignment vertical="center"/>
    </xf>
    <xf numFmtId="0" fontId="58" fillId="2" borderId="0" xfId="568" applyFont="1" applyFill="1">
      <alignment vertical="center"/>
    </xf>
    <xf numFmtId="0" fontId="3" fillId="2" borderId="0" xfId="568" applyFill="1">
      <alignment vertical="center"/>
    </xf>
    <xf numFmtId="0" fontId="68" fillId="0" borderId="0" xfId="568" applyFont="1">
      <alignment vertical="center"/>
    </xf>
    <xf numFmtId="0" fontId="69" fillId="0" borderId="0" xfId="568" applyFont="1">
      <alignment vertical="center"/>
    </xf>
    <xf numFmtId="192" fontId="77" fillId="16" borderId="0" xfId="562" applyNumberFormat="1" applyFont="1" applyFill="1" applyAlignment="1">
      <alignment horizontal="right" vertical="center"/>
    </xf>
    <xf numFmtId="177" fontId="29" fillId="0" borderId="0" xfId="1" applyNumberFormat="1" applyFont="1" applyFill="1" applyBorder="1">
      <alignment vertical="center"/>
    </xf>
    <xf numFmtId="193" fontId="78" fillId="17" borderId="42" xfId="562" applyNumberFormat="1" applyFont="1" applyFill="1" applyBorder="1" applyAlignment="1">
      <alignment horizontal="center" vertical="center"/>
    </xf>
    <xf numFmtId="177" fontId="79" fillId="0" borderId="43" xfId="4" applyNumberFormat="1" applyFont="1" applyFill="1" applyBorder="1" applyAlignment="1">
      <alignment horizontal="center" vertical="center" wrapText="1"/>
    </xf>
    <xf numFmtId="177" fontId="80" fillId="18" borderId="43" xfId="4" applyNumberFormat="1" applyFont="1" applyFill="1" applyBorder="1" applyAlignment="1">
      <alignment horizontal="center" vertical="center" wrapText="1"/>
    </xf>
    <xf numFmtId="9" fontId="80" fillId="0" borderId="44" xfId="563" applyFont="1" applyFill="1" applyBorder="1" applyAlignment="1">
      <alignment horizontal="center" vertical="center"/>
    </xf>
    <xf numFmtId="194" fontId="78" fillId="17" borderId="45" xfId="562" applyNumberFormat="1" applyFont="1" applyFill="1" applyBorder="1" applyAlignment="1">
      <alignment horizontal="center" vertical="center"/>
    </xf>
    <xf numFmtId="9" fontId="81" fillId="0" borderId="46" xfId="563" applyFont="1" applyFill="1" applyBorder="1" applyAlignment="1">
      <alignment horizontal="center" vertical="center"/>
    </xf>
    <xf numFmtId="178" fontId="81" fillId="0" borderId="46" xfId="563" applyNumberFormat="1" applyFont="1" applyFill="1" applyBorder="1" applyAlignment="1">
      <alignment horizontal="center" vertical="center"/>
    </xf>
    <xf numFmtId="0" fontId="82" fillId="17" borderId="45" xfId="562" applyNumberFormat="1" applyFont="1" applyFill="1" applyBorder="1" applyAlignment="1">
      <alignment horizontal="center" vertical="center"/>
    </xf>
    <xf numFmtId="178" fontId="79" fillId="0" borderId="47" xfId="563" applyNumberFormat="1" applyFont="1" applyFill="1" applyBorder="1" applyAlignment="1">
      <alignment horizontal="right" vertical="center" wrapText="1"/>
    </xf>
    <xf numFmtId="10" fontId="80" fillId="18" borderId="47" xfId="563" applyNumberFormat="1" applyFont="1" applyFill="1" applyBorder="1" applyAlignment="1">
      <alignment horizontal="center" vertical="center" wrapText="1"/>
    </xf>
    <xf numFmtId="178" fontId="80" fillId="0" borderId="46" xfId="563" applyNumberFormat="1" applyFont="1" applyFill="1" applyBorder="1" applyAlignment="1">
      <alignment horizontal="right" vertical="center"/>
    </xf>
    <xf numFmtId="0" fontId="78" fillId="17" borderId="48" xfId="562" applyNumberFormat="1" applyFont="1" applyFill="1" applyBorder="1" applyAlignment="1">
      <alignment horizontal="center" vertical="center"/>
    </xf>
    <xf numFmtId="10" fontId="79" fillId="0" borderId="49" xfId="563" applyNumberFormat="1" applyFont="1" applyFill="1" applyBorder="1" applyAlignment="1">
      <alignment horizontal="center" vertical="center" wrapText="1"/>
    </xf>
    <xf numFmtId="187" fontId="83" fillId="18" borderId="49" xfId="563" applyNumberFormat="1" applyFont="1" applyFill="1" applyBorder="1" applyAlignment="1">
      <alignment horizontal="centerContinuous" vertical="center"/>
    </xf>
    <xf numFmtId="187" fontId="83" fillId="18" borderId="50" xfId="563" applyNumberFormat="1" applyFont="1" applyFill="1" applyBorder="1" applyAlignment="1">
      <alignment horizontal="centerContinuous" vertical="center"/>
    </xf>
    <xf numFmtId="0" fontId="19" fillId="0" borderId="0" xfId="568" applyFont="1">
      <alignment vertical="center"/>
    </xf>
    <xf numFmtId="0" fontId="34" fillId="0" borderId="0" xfId="568" applyFont="1">
      <alignment vertical="center"/>
    </xf>
    <xf numFmtId="9" fontId="19" fillId="0" borderId="0" xfId="569" applyFont="1" applyAlignment="1">
      <alignment horizontal="center" vertical="center"/>
    </xf>
    <xf numFmtId="9" fontId="19" fillId="0" borderId="0" xfId="569" applyFont="1" applyFill="1" applyAlignment="1">
      <alignment horizontal="center" vertical="center"/>
    </xf>
    <xf numFmtId="0" fontId="37" fillId="0" borderId="0" xfId="568" applyFont="1">
      <alignment vertical="center"/>
    </xf>
    <xf numFmtId="0" fontId="75" fillId="0" borderId="0" xfId="568" applyFont="1">
      <alignment vertical="center"/>
    </xf>
    <xf numFmtId="0" fontId="35" fillId="0" borderId="0" xfId="568" applyFont="1">
      <alignment vertical="center"/>
    </xf>
    <xf numFmtId="9" fontId="7" fillId="0" borderId="0" xfId="569" applyFont="1" applyAlignment="1">
      <alignment horizontal="center" vertical="center"/>
    </xf>
    <xf numFmtId="9" fontId="0" fillId="0" borderId="0" xfId="569" applyFont="1" applyFill="1" applyAlignment="1">
      <alignment horizontal="center" vertical="center"/>
    </xf>
    <xf numFmtId="0" fontId="20" fillId="0" borderId="0" xfId="568" applyFont="1">
      <alignment vertical="center"/>
    </xf>
    <xf numFmtId="0" fontId="15" fillId="0" borderId="0" xfId="568" applyFont="1">
      <alignment vertical="center"/>
    </xf>
    <xf numFmtId="49" fontId="60" fillId="15" borderId="0" xfId="568" applyNumberFormat="1" applyFont="1" applyFill="1" applyAlignment="1">
      <alignment horizontal="center" vertical="center" wrapText="1"/>
    </xf>
    <xf numFmtId="49" fontId="38" fillId="15" borderId="0" xfId="568" applyNumberFormat="1" applyFont="1" applyFill="1" applyAlignment="1">
      <alignment horizontal="center" vertical="center" wrapText="1"/>
    </xf>
    <xf numFmtId="9" fontId="65" fillId="15" borderId="0" xfId="569" applyFont="1" applyFill="1" applyBorder="1" applyAlignment="1">
      <alignment horizontal="center" vertical="center" wrapText="1"/>
    </xf>
    <xf numFmtId="49" fontId="65" fillId="15" borderId="0" xfId="568" applyNumberFormat="1" applyFont="1" applyFill="1" applyAlignment="1">
      <alignment horizontal="center" vertical="center" wrapText="1"/>
    </xf>
    <xf numFmtId="49" fontId="73" fillId="15" borderId="0" xfId="568" applyNumberFormat="1" applyFont="1" applyFill="1" applyAlignment="1">
      <alignment horizontal="center" vertical="center" wrapText="1"/>
    </xf>
    <xf numFmtId="180" fontId="60" fillId="16" borderId="0" xfId="568" applyNumberFormat="1" applyFont="1" applyFill="1" applyAlignment="1">
      <alignment horizontal="center" vertical="center"/>
    </xf>
    <xf numFmtId="183" fontId="32" fillId="16" borderId="0" xfId="568" applyNumberFormat="1" applyFont="1" applyFill="1" applyAlignment="1">
      <alignment horizontal="center" vertical="center"/>
    </xf>
    <xf numFmtId="9" fontId="74" fillId="16" borderId="0" xfId="569" applyFont="1" applyFill="1" applyBorder="1" applyAlignment="1">
      <alignment horizontal="center" vertical="center"/>
    </xf>
    <xf numFmtId="9" fontId="6" fillId="16" borderId="0" xfId="569" applyFont="1" applyFill="1" applyBorder="1" applyAlignment="1">
      <alignment horizontal="center" vertical="center"/>
    </xf>
    <xf numFmtId="190" fontId="6" fillId="16" borderId="0" xfId="568" applyNumberFormat="1" applyFont="1" applyFill="1" applyAlignment="1">
      <alignment horizontal="center" vertical="center"/>
    </xf>
    <xf numFmtId="0" fontId="6" fillId="16" borderId="0" xfId="568" applyFont="1" applyFill="1" applyAlignment="1">
      <alignment horizontal="center" vertical="center"/>
    </xf>
    <xf numFmtId="185" fontId="6" fillId="16" borderId="0" xfId="568" applyNumberFormat="1" applyFont="1" applyFill="1" applyAlignment="1">
      <alignment horizontal="center" vertical="center"/>
    </xf>
    <xf numFmtId="10" fontId="6" fillId="16" borderId="0" xfId="569" applyNumberFormat="1" applyFont="1" applyFill="1" applyBorder="1" applyAlignment="1">
      <alignment horizontal="right" vertical="center"/>
    </xf>
    <xf numFmtId="179" fontId="6" fillId="16" borderId="0" xfId="568" applyNumberFormat="1" applyFont="1" applyFill="1" applyAlignment="1">
      <alignment horizontal="right" vertical="center"/>
    </xf>
    <xf numFmtId="191" fontId="6" fillId="16" borderId="0" xfId="568" applyNumberFormat="1" applyFont="1" applyFill="1" applyAlignment="1">
      <alignment horizontal="right" vertical="center"/>
    </xf>
    <xf numFmtId="192" fontId="6" fillId="16" borderId="0" xfId="568" applyNumberFormat="1" applyFont="1" applyFill="1" applyAlignment="1">
      <alignment horizontal="right" vertical="center"/>
    </xf>
    <xf numFmtId="192" fontId="73" fillId="16" borderId="0" xfId="568" applyNumberFormat="1" applyFont="1" applyFill="1" applyAlignment="1">
      <alignment horizontal="right" vertical="center"/>
    </xf>
    <xf numFmtId="0" fontId="53" fillId="0" borderId="0" xfId="568" applyFont="1" applyAlignment="1">
      <alignment horizontal="right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0" fontId="19" fillId="0" borderId="0" xfId="568" applyFont="1" applyAlignment="1">
      <alignment horizontal="center" vertical="center"/>
    </xf>
    <xf numFmtId="41" fontId="29" fillId="0" borderId="0" xfId="1" applyFont="1" applyFill="1" applyBorder="1">
      <alignment vertical="center"/>
    </xf>
    <xf numFmtId="0" fontId="29" fillId="0" borderId="0" xfId="0" applyFont="1" applyAlignment="1">
      <alignment horizontal="center" vertical="center"/>
    </xf>
    <xf numFmtId="188" fontId="29" fillId="0" borderId="0" xfId="2" applyNumberFormat="1" applyFont="1">
      <alignment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9" fontId="29" fillId="0" borderId="0" xfId="0" applyNumberFormat="1" applyFont="1" applyAlignment="1">
      <alignment horizontal="left" vertical="center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</cellXfs>
  <cellStyles count="571">
    <cellStyle name="나쁨 2" xfId="570" xr:uid="{A0EDDB77-C68B-4A8A-B7AE-6F918370DA20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4" xfId="3" xr:uid="{F025CCA9-607F-40C4-B9F4-A4606A80B63C}"/>
    <cellStyle name="표준 3" xfId="565" xr:uid="{60C4FBB4-F171-472B-9713-681973E66964}"/>
  </cellStyles>
  <dxfs count="84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청룡교통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6623-4406-87A7-1486601C9186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DFA-4C68-BD48-B18F74CE0831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BAED-4BA0-A956-5005BAF92712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2CB8-4AF9-ACD3-6B7396B3C933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B399-4942-9C12-398678869555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6F79-4180-9667-798A25205186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E1BB-400F-BE31-6AB52A0C5B47}"/>
              </c:ext>
            </c:extLst>
          </c:dPt>
          <c:dPt>
            <c:idx val="11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A070-424E-AA8D-C07FD183282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종합!$H$11:$H$22</c:f>
              <c:numCache>
                <c:formatCode>"유카후("0"월)"</c:formatCode>
                <c:ptCount val="12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종합!$J$11:$J$22</c:f>
              <c:numCache>
                <c:formatCode>_-* #,##0.00_-;\-* #,##0.00_-;_-* "-"_-;_-@_-</c:formatCode>
                <c:ptCount val="12"/>
                <c:pt idx="0">
                  <c:v>2.100909691872539</c:v>
                </c:pt>
                <c:pt idx="1">
                  <c:v>2.5211984847646076</c:v>
                </c:pt>
                <c:pt idx="2">
                  <c:v>2.5340224903608362</c:v>
                </c:pt>
                <c:pt idx="3">
                  <c:v>2.4963752236706949</c:v>
                </c:pt>
                <c:pt idx="4">
                  <c:v>2.4120729669795118</c:v>
                </c:pt>
                <c:pt idx="5">
                  <c:v>2.3215989166939672</c:v>
                </c:pt>
                <c:pt idx="6">
                  <c:v>2.2423413808738419</c:v>
                </c:pt>
                <c:pt idx="7">
                  <c:v>2.1159564401998336</c:v>
                </c:pt>
                <c:pt idx="8">
                  <c:v>2.192295523972168</c:v>
                </c:pt>
                <c:pt idx="9">
                  <c:v>2.2507500804513865</c:v>
                </c:pt>
                <c:pt idx="10">
                  <c:v>2.2153095504460572</c:v>
                </c:pt>
                <c:pt idx="11">
                  <c:v>2.2066483147355505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6"/>
          <c:min val="2.0499999999999998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종합!$H$36:$H$41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종합!$N$30:$N$35</c:f>
              <c:numCache>
                <c:formatCode>0%</c:formatCode>
                <c:ptCount val="6"/>
                <c:pt idx="0">
                  <c:v>0.12</c:v>
                </c:pt>
                <c:pt idx="1">
                  <c:v>0.04</c:v>
                </c:pt>
                <c:pt idx="2">
                  <c:v>0.25333333333333335</c:v>
                </c:pt>
                <c:pt idx="3">
                  <c:v>0.29333333333333333</c:v>
                </c:pt>
                <c:pt idx="4">
                  <c:v>0.14666666666666667</c:v>
                </c:pt>
                <c:pt idx="5">
                  <c:v>0.14666666666666667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4"/>
                <c:pt idx="0">
                  <c:v> 43 </c:v>
                </c:pt>
                <c:pt idx="1">
                  <c:v> 44 </c:v>
                </c:pt>
                <c:pt idx="2">
                  <c:v> 43-1 </c:v>
                </c:pt>
                <c:pt idx="3">
                  <c:v> 310 </c:v>
                </c:pt>
              </c:strCache>
            </c:strRef>
          </c:cat>
          <c:val>
            <c:numRef>
              <c:f>종합!$M$78:$R$78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4"/>
                <c:pt idx="0">
                  <c:v> 43 </c:v>
                </c:pt>
                <c:pt idx="1">
                  <c:v> 44 </c:v>
                </c:pt>
                <c:pt idx="2">
                  <c:v> 43-1 </c:v>
                </c:pt>
                <c:pt idx="3">
                  <c:v> 310 </c:v>
                </c:pt>
              </c:strCache>
            </c:strRef>
          </c:cat>
          <c:val>
            <c:numRef>
              <c:f>종합!$M$77:$R$77</c:f>
              <c:numCache>
                <c:formatCode>0%</c:formatCode>
                <c:ptCount val="6"/>
                <c:pt idx="0">
                  <c:v>0.4</c:v>
                </c:pt>
                <c:pt idx="1">
                  <c:v>0</c:v>
                </c:pt>
                <c:pt idx="2">
                  <c:v>0.2857142857142857</c:v>
                </c:pt>
                <c:pt idx="3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4"/>
                <c:pt idx="0">
                  <c:v> 43 </c:v>
                </c:pt>
                <c:pt idx="1">
                  <c:v> 44 </c:v>
                </c:pt>
                <c:pt idx="2">
                  <c:v> 43-1 </c:v>
                </c:pt>
                <c:pt idx="3">
                  <c:v> 310 </c:v>
                </c:pt>
              </c:strCache>
            </c:strRef>
          </c:cat>
          <c:val>
            <c:numRef>
              <c:f>종합!$M$76:$R$76</c:f>
              <c:numCache>
                <c:formatCode>0%</c:formatCode>
                <c:ptCount val="6"/>
                <c:pt idx="0">
                  <c:v>0.2</c:v>
                </c:pt>
                <c:pt idx="1">
                  <c:v>0.8</c:v>
                </c:pt>
                <c:pt idx="2">
                  <c:v>0.2857142857142857</c:v>
                </c:pt>
                <c:pt idx="3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4"/>
                <c:pt idx="0">
                  <c:v> 43 </c:v>
                </c:pt>
                <c:pt idx="1">
                  <c:v> 44 </c:v>
                </c:pt>
                <c:pt idx="2">
                  <c:v> 43-1 </c:v>
                </c:pt>
                <c:pt idx="3">
                  <c:v> 310 </c:v>
                </c:pt>
              </c:strCache>
            </c:strRef>
          </c:cat>
          <c:val>
            <c:numRef>
              <c:f>종합!$M$75:$R$75</c:f>
              <c:numCache>
                <c:formatCode>0%</c:formatCode>
                <c:ptCount val="6"/>
                <c:pt idx="0">
                  <c:v>0.1</c:v>
                </c:pt>
                <c:pt idx="1">
                  <c:v>0.2</c:v>
                </c:pt>
                <c:pt idx="2">
                  <c:v>0.42857142857142855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4"/>
                <c:pt idx="0">
                  <c:v> 43 </c:v>
                </c:pt>
                <c:pt idx="1">
                  <c:v> 44 </c:v>
                </c:pt>
                <c:pt idx="2">
                  <c:v> 43-1 </c:v>
                </c:pt>
                <c:pt idx="3">
                  <c:v> 310 </c:v>
                </c:pt>
              </c:strCache>
            </c:strRef>
          </c:cat>
          <c:val>
            <c:numRef>
              <c:f>종합!$M$74:$R$74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4"/>
                <c:pt idx="0">
                  <c:v> 43 </c:v>
                </c:pt>
                <c:pt idx="1">
                  <c:v> 44 </c:v>
                </c:pt>
                <c:pt idx="2">
                  <c:v> 43-1 </c:v>
                </c:pt>
                <c:pt idx="3">
                  <c:v> 310 </c:v>
                </c:pt>
              </c:strCache>
            </c:strRef>
          </c:cat>
          <c:val>
            <c:numRef>
              <c:f>종합!$M$73:$R$73</c:f>
              <c:numCache>
                <c:formatCode>0%</c:formatCode>
                <c:ptCount val="6"/>
                <c:pt idx="0">
                  <c:v>0.3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4"/>
                <c:pt idx="0">
                  <c:v> 43 </c:v>
                </c:pt>
                <c:pt idx="1">
                  <c:v> 44 </c:v>
                </c:pt>
                <c:pt idx="2">
                  <c:v> 43-1 </c:v>
                </c:pt>
                <c:pt idx="3">
                  <c:v> 310 </c:v>
                </c:pt>
              </c:strCache>
            </c:strRef>
          </c:cat>
          <c:val>
            <c:numRef>
              <c:f>종합!$M$72:$P$72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139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24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33</xdr:row>
      <xdr:rowOff>0</xdr:rowOff>
    </xdr:from>
    <xdr:to>
      <xdr:col>6</xdr:col>
      <xdr:colOff>790016</xdr:colOff>
      <xdr:row>41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59</xdr:row>
      <xdr:rowOff>303679</xdr:rowOff>
    </xdr:from>
    <xdr:to>
      <xdr:col>10</xdr:col>
      <xdr:colOff>829235</xdr:colOff>
      <xdr:row>68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61</xdr:row>
      <xdr:rowOff>145773</xdr:rowOff>
    </xdr:from>
    <xdr:to>
      <xdr:col>10</xdr:col>
      <xdr:colOff>794931</xdr:colOff>
      <xdr:row>66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33</xdr:row>
      <xdr:rowOff>33618</xdr:rowOff>
    </xdr:from>
    <xdr:to>
      <xdr:col>6</xdr:col>
      <xdr:colOff>761218</xdr:colOff>
      <xdr:row>33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643218</xdr:colOff>
      <xdr:row>14</xdr:row>
      <xdr:rowOff>228605</xdr:rowOff>
    </xdr:from>
    <xdr:to>
      <xdr:col>6</xdr:col>
      <xdr:colOff>800105</xdr:colOff>
      <xdr:row>16</xdr:row>
      <xdr:rowOff>127754</xdr:rowOff>
    </xdr:to>
    <xdr:sp macro="" textlink="$K$22">
      <xdr:nvSpPr>
        <xdr:cNvPr id="20" name="TextBox 19">
          <a:extLst>
            <a:ext uri="{FF2B5EF4-FFF2-40B4-BE49-F238E27FC236}">
              <a16:creationId xmlns:a16="http://schemas.microsoft.com/office/drawing/2014/main" id="{7804EFE3-A825-464F-A0DF-002D249EC78A}"/>
            </a:ext>
          </a:extLst>
        </xdr:cNvPr>
        <xdr:cNvSpPr txBox="1"/>
      </xdr:nvSpPr>
      <xdr:spPr>
        <a:xfrm>
          <a:off x="4296336" y="4744576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14196CA9-7AB7-4BDB-AF73-BB2089DE0E4C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-0.4%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190500</xdr:colOff>
      <xdr:row>16</xdr:row>
      <xdr:rowOff>123264</xdr:rowOff>
    </xdr:from>
    <xdr:to>
      <xdr:col>6</xdr:col>
      <xdr:colOff>313765</xdr:colOff>
      <xdr:row>16</xdr:row>
      <xdr:rowOff>168089</xdr:rowOff>
    </xdr:to>
    <xdr:cxnSp macro="">
      <xdr:nvCxnSpPr>
        <xdr:cNvPr id="21" name="직선 화살표 연결선 20">
          <a:extLst>
            <a:ext uri="{FF2B5EF4-FFF2-40B4-BE49-F238E27FC236}">
              <a16:creationId xmlns:a16="http://schemas.microsoft.com/office/drawing/2014/main" id="{D3A3571B-F96A-4F39-B729-5D369376AD14}"/>
            </a:ext>
          </a:extLst>
        </xdr:cNvPr>
        <xdr:cNvCxnSpPr/>
      </xdr:nvCxnSpPr>
      <xdr:spPr>
        <a:xfrm>
          <a:off x="4717676" y="5221940"/>
          <a:ext cx="123265" cy="4482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43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8.140625" style="4" bestFit="1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111</v>
      </c>
      <c r="C2" s="57"/>
      <c r="D2" s="57"/>
      <c r="E2" s="57"/>
      <c r="F2" s="57"/>
      <c r="G2" s="57"/>
      <c r="H2" s="57"/>
      <c r="I2" s="57"/>
      <c r="J2" s="57"/>
      <c r="K2" s="299" t="s">
        <v>369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113</v>
      </c>
      <c r="C4" s="300" t="s">
        <v>38</v>
      </c>
      <c r="D4" s="300"/>
      <c r="E4" s="62" t="s">
        <v>112</v>
      </c>
      <c r="F4" s="62" t="s">
        <v>64</v>
      </c>
      <c r="G4" s="93" t="s">
        <v>115</v>
      </c>
      <c r="H4" s="38"/>
      <c r="I4" s="38"/>
      <c r="J4" s="97" t="s">
        <v>35</v>
      </c>
      <c r="K4" s="97" t="s">
        <v>36</v>
      </c>
    </row>
    <row r="5" spans="1:28" ht="48.75" customHeight="1">
      <c r="B5" s="64" t="s">
        <v>370</v>
      </c>
      <c r="C5" s="301" t="s">
        <v>168</v>
      </c>
      <c r="D5" s="301"/>
      <c r="E5" s="63">
        <v>4</v>
      </c>
      <c r="F5" s="64">
        <v>30</v>
      </c>
      <c r="G5" s="94" t="s">
        <v>69</v>
      </c>
      <c r="H5" s="38"/>
      <c r="I5" s="38"/>
      <c r="J5" s="96" t="s">
        <v>50</v>
      </c>
      <c r="K5" s="95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303"/>
    </row>
    <row r="7" spans="1:28" ht="16.5" customHeight="1">
      <c r="B7" s="52" t="s">
        <v>127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04"/>
      <c r="P9" s="304"/>
    </row>
    <row r="10" spans="1:28" ht="23.25" customHeight="1" thickBot="1">
      <c r="G10" s="6"/>
      <c r="H10" s="191" t="s">
        <v>92</v>
      </c>
      <c r="I10" s="192" t="s">
        <v>93</v>
      </c>
      <c r="J10" s="193" t="str">
        <f>C5</f>
        <v>청룡교통</v>
      </c>
      <c r="K10" s="194" t="s">
        <v>94</v>
      </c>
      <c r="X10" s="303"/>
      <c r="Z10" s="39"/>
      <c r="AA10" s="39"/>
      <c r="AB10" s="39"/>
    </row>
    <row r="11" spans="1:28" ht="23.25" customHeight="1" thickTop="1">
      <c r="G11" s="6"/>
      <c r="H11" s="256">
        <v>1</v>
      </c>
      <c r="I11" s="257">
        <v>2.0099999999999998</v>
      </c>
      <c r="J11" s="258">
        <v>2.100909691872539</v>
      </c>
      <c r="K11" s="259"/>
      <c r="M11" s="2"/>
      <c r="Y11" s="305"/>
      <c r="Z11" s="255"/>
      <c r="AA11" s="227"/>
      <c r="AB11" s="39"/>
    </row>
    <row r="12" spans="1:28" ht="23.25" customHeight="1">
      <c r="G12" s="6"/>
      <c r="H12" s="260">
        <v>2</v>
      </c>
      <c r="I12" s="257">
        <v>2.3662575846193561</v>
      </c>
      <c r="J12" s="258">
        <v>2.5211984847646076</v>
      </c>
      <c r="K12" s="261">
        <v>0.20005086107126568</v>
      </c>
      <c r="M12" s="227"/>
      <c r="Y12" s="305"/>
      <c r="Z12" s="255"/>
      <c r="AA12" s="227"/>
      <c r="AB12" s="39"/>
    </row>
    <row r="13" spans="1:28" ht="23.25" customHeight="1">
      <c r="G13" s="6"/>
      <c r="H13" s="260">
        <v>3</v>
      </c>
      <c r="I13" s="257">
        <v>2.37</v>
      </c>
      <c r="J13" s="258">
        <v>2.5340224903608362</v>
      </c>
      <c r="K13" s="262">
        <v>5.0864720384860007E-3</v>
      </c>
      <c r="M13" s="227"/>
      <c r="Y13" s="305"/>
      <c r="Z13" s="255"/>
      <c r="AA13" s="227"/>
      <c r="AB13" s="39"/>
    </row>
    <row r="14" spans="1:28" ht="23.25" customHeight="1">
      <c r="G14" s="6"/>
      <c r="H14" s="260">
        <v>4</v>
      </c>
      <c r="I14" s="257">
        <v>2.33</v>
      </c>
      <c r="J14" s="258">
        <v>2.4963752236706949</v>
      </c>
      <c r="K14" s="262">
        <v>-1.4856721608962675E-2</v>
      </c>
      <c r="M14" s="227"/>
      <c r="Y14" s="305"/>
      <c r="Z14" s="255"/>
      <c r="AA14" s="227"/>
      <c r="AB14" s="39"/>
    </row>
    <row r="15" spans="1:28" ht="23.25" customHeight="1">
      <c r="G15" s="6"/>
      <c r="H15" s="260">
        <v>5</v>
      </c>
      <c r="I15" s="257">
        <v>2.2850259626150282</v>
      </c>
      <c r="J15" s="258">
        <v>2.4120729669795118</v>
      </c>
      <c r="K15" s="262">
        <v>-3.3769865960784573E-2</v>
      </c>
      <c r="M15" s="227"/>
      <c r="Y15" s="305"/>
      <c r="Z15" s="255"/>
      <c r="AA15" s="227"/>
      <c r="AB15" s="39"/>
    </row>
    <row r="16" spans="1:28" ht="23.25" customHeight="1">
      <c r="G16" s="6"/>
      <c r="H16" s="260">
        <v>6</v>
      </c>
      <c r="I16" s="257">
        <v>2.0664933427553414</v>
      </c>
      <c r="J16" s="258">
        <v>2.3215989166939672</v>
      </c>
      <c r="K16" s="262">
        <v>-3.7508836392640132E-2</v>
      </c>
      <c r="M16" s="227"/>
      <c r="Y16" s="305"/>
      <c r="Z16" s="255"/>
      <c r="AA16" s="227"/>
      <c r="AB16" s="39"/>
    </row>
    <row r="17" spans="2:28" ht="23.25" customHeight="1">
      <c r="G17" s="6"/>
      <c r="H17" s="260">
        <v>7</v>
      </c>
      <c r="I17" s="257">
        <v>2.13</v>
      </c>
      <c r="J17" s="258">
        <v>2.2423413808738419</v>
      </c>
      <c r="K17" s="262">
        <v>-3.4139202620317666E-2</v>
      </c>
      <c r="M17" s="227"/>
      <c r="Y17" s="305"/>
      <c r="Z17" s="255"/>
      <c r="AA17" s="227"/>
      <c r="AB17" s="39"/>
    </row>
    <row r="18" spans="2:28" ht="23.25" customHeight="1">
      <c r="G18" s="6"/>
      <c r="H18" s="260">
        <v>8</v>
      </c>
      <c r="I18" s="257">
        <v>2.08</v>
      </c>
      <c r="J18" s="258">
        <v>2.1159564401998336</v>
      </c>
      <c r="K18" s="262">
        <v>-5.6362934632529504E-2</v>
      </c>
      <c r="M18" s="227"/>
      <c r="Y18" s="305"/>
      <c r="Z18" s="255"/>
      <c r="AA18" s="227"/>
      <c r="AB18" s="39"/>
    </row>
    <row r="19" spans="2:28" ht="23.25" customHeight="1">
      <c r="G19" s="6"/>
      <c r="H19" s="260">
        <v>9</v>
      </c>
      <c r="I19" s="257">
        <v>2.13</v>
      </c>
      <c r="J19" s="258">
        <v>2.192295523972168</v>
      </c>
      <c r="K19" s="262">
        <v>3.6077814420945709E-2</v>
      </c>
      <c r="M19" s="227"/>
      <c r="Y19" s="305"/>
      <c r="Z19" s="255"/>
      <c r="AA19" s="227"/>
      <c r="AB19" s="39"/>
    </row>
    <row r="20" spans="2:28" ht="23.25" customHeight="1">
      <c r="G20" s="6"/>
      <c r="H20" s="260">
        <v>10</v>
      </c>
      <c r="I20" s="257">
        <v>2.25</v>
      </c>
      <c r="J20" s="258">
        <v>2.2507500804513865</v>
      </c>
      <c r="K20" s="262">
        <v>2.6663629898448171E-2</v>
      </c>
      <c r="M20" s="227"/>
      <c r="Y20" s="305"/>
      <c r="Z20" s="255"/>
      <c r="AA20" s="227"/>
      <c r="AB20" s="39"/>
    </row>
    <row r="21" spans="2:28" ht="23.25" customHeight="1">
      <c r="G21" s="6"/>
      <c r="H21" s="260">
        <v>11</v>
      </c>
      <c r="I21" s="257">
        <v>2.17</v>
      </c>
      <c r="J21" s="258">
        <v>2.2153095504460572</v>
      </c>
      <c r="K21" s="262">
        <v>-1.5746097406879489E-2</v>
      </c>
      <c r="M21" s="227"/>
      <c r="Y21" s="305"/>
      <c r="Z21" s="255"/>
      <c r="AA21" s="227"/>
      <c r="AB21" s="39"/>
    </row>
    <row r="22" spans="2:28" ht="23.25" customHeight="1">
      <c r="G22" s="6"/>
      <c r="H22" s="260">
        <v>12</v>
      </c>
      <c r="I22" s="257">
        <v>2.25</v>
      </c>
      <c r="J22" s="258">
        <v>2.2066483147355505</v>
      </c>
      <c r="K22" s="262">
        <v>-3.9097180386202801E-3</v>
      </c>
      <c r="M22" s="227"/>
      <c r="Y22" s="305"/>
      <c r="Z22" s="255"/>
      <c r="AA22" s="227"/>
      <c r="AB22" s="39"/>
    </row>
    <row r="23" spans="2:28" ht="23.25" customHeight="1">
      <c r="G23" s="6"/>
      <c r="H23" s="263" t="s">
        <v>283</v>
      </c>
      <c r="I23" s="264">
        <v>0.11940298507462699</v>
      </c>
      <c r="J23" s="265">
        <v>5.0329922924372328E-2</v>
      </c>
      <c r="K23" s="266">
        <v>-6.907306215025466E-2</v>
      </c>
      <c r="M23" s="227"/>
      <c r="Y23" s="305"/>
      <c r="Z23" s="255"/>
      <c r="AA23" s="227"/>
      <c r="AB23" s="39"/>
    </row>
    <row r="24" spans="2:28" ht="23.25" customHeight="1">
      <c r="H24" s="267" t="s">
        <v>284</v>
      </c>
      <c r="I24" s="268"/>
      <c r="J24" s="269" t="s">
        <v>380</v>
      </c>
      <c r="K24" s="270"/>
      <c r="M24" s="227"/>
      <c r="X24" s="2"/>
      <c r="Y24" s="2"/>
      <c r="AB24" s="39"/>
    </row>
    <row r="25" spans="2:28" ht="9" customHeight="1">
      <c r="M25" s="227"/>
      <c r="X25" s="2"/>
      <c r="Y25" s="2"/>
      <c r="AB25" s="227"/>
    </row>
    <row r="26" spans="2:28" ht="16.5" customHeight="1">
      <c r="B26" s="52" t="s">
        <v>128</v>
      </c>
      <c r="C26" s="52"/>
      <c r="D26" s="51"/>
      <c r="E26" s="51"/>
      <c r="F26" s="51"/>
      <c r="G26" s="51"/>
      <c r="H26" s="51"/>
      <c r="I26" s="51"/>
      <c r="J26" s="51"/>
      <c r="K26" s="51"/>
      <c r="M26" s="227"/>
      <c r="X26" s="2"/>
      <c r="Y26" s="2"/>
      <c r="AB26" s="227"/>
    </row>
    <row r="27" spans="2:28" ht="27.75" customHeight="1">
      <c r="B27" s="56" t="s">
        <v>62</v>
      </c>
      <c r="C27" s="56" t="s">
        <v>101</v>
      </c>
      <c r="D27" s="56" t="s">
        <v>103</v>
      </c>
      <c r="E27" s="56" t="s">
        <v>104</v>
      </c>
      <c r="F27" s="56" t="s">
        <v>105</v>
      </c>
      <c r="G27" s="56" t="s">
        <v>106</v>
      </c>
      <c r="H27" s="56" t="s">
        <v>6</v>
      </c>
      <c r="I27" s="56" t="s">
        <v>7</v>
      </c>
      <c r="J27" s="56" t="s">
        <v>107</v>
      </c>
      <c r="K27" s="56" t="s">
        <v>72</v>
      </c>
      <c r="M27" s="227"/>
      <c r="X27" s="2"/>
      <c r="Y27" s="2"/>
      <c r="AB27" s="227"/>
    </row>
    <row r="28" spans="2:28" ht="23.25" customHeight="1">
      <c r="B28" s="75" t="s">
        <v>255</v>
      </c>
      <c r="C28" s="76">
        <v>12</v>
      </c>
      <c r="D28" s="77">
        <v>2.490552124315935E-2</v>
      </c>
      <c r="E28" s="77">
        <v>0.36931126595054364</v>
      </c>
      <c r="F28" s="77">
        <v>0.19576844572273858</v>
      </c>
      <c r="G28" s="78">
        <v>12.762945145803021</v>
      </c>
      <c r="H28" s="79">
        <v>0.54247566559104299</v>
      </c>
      <c r="I28" s="79">
        <v>18.581353448929889</v>
      </c>
      <c r="J28" s="80">
        <v>2.2522984689383176</v>
      </c>
      <c r="K28" s="81" t="s">
        <v>69</v>
      </c>
      <c r="M28" s="227"/>
      <c r="N28" s="306" t="str">
        <f>C5</f>
        <v>청룡교통</v>
      </c>
      <c r="Y28" s="2"/>
    </row>
    <row r="29" spans="2:28" ht="22.5" customHeight="1">
      <c r="B29" s="223" t="s">
        <v>118</v>
      </c>
      <c r="C29" s="68">
        <v>12</v>
      </c>
      <c r="D29" s="69">
        <v>3.3516887515347177E-2</v>
      </c>
      <c r="E29" s="69">
        <v>0.37338818398302065</v>
      </c>
      <c r="F29" s="69">
        <v>0.16320626756633116</v>
      </c>
      <c r="G29" s="70">
        <v>14.56142857142857</v>
      </c>
      <c r="H29" s="71">
        <v>0.28781990866917223</v>
      </c>
      <c r="I29" s="71">
        <v>15.762524353084649</v>
      </c>
      <c r="J29" s="72">
        <v>2.2066483147355505</v>
      </c>
      <c r="K29" s="73" t="s">
        <v>69</v>
      </c>
      <c r="M29" s="227"/>
      <c r="N29" s="39" t="s">
        <v>69</v>
      </c>
      <c r="O29" s="39">
        <v>73</v>
      </c>
      <c r="Y29" s="2"/>
    </row>
    <row r="30" spans="2:28" ht="22.5" customHeight="1">
      <c r="B30" s="53" t="s">
        <v>108</v>
      </c>
      <c r="C30" s="53"/>
      <c r="D30" s="66">
        <f>D29/D28-1</f>
        <v>0.3457613349310269</v>
      </c>
      <c r="E30" s="66">
        <f t="shared" ref="E30:J30" si="0">E29/E28-1</f>
        <v>1.1039246317015916E-2</v>
      </c>
      <c r="F30" s="66">
        <f t="shared" si="0"/>
        <v>-0.16633006425624042</v>
      </c>
      <c r="G30" s="66">
        <f t="shared" si="0"/>
        <v>0.1409144523524779</v>
      </c>
      <c r="H30" s="66">
        <f t="shared" si="0"/>
        <v>-0.4694325903898674</v>
      </c>
      <c r="I30" s="66">
        <f t="shared" si="0"/>
        <v>-0.15170203309423502</v>
      </c>
      <c r="J30" s="66">
        <f t="shared" si="0"/>
        <v>-2.0268252557257949E-2</v>
      </c>
      <c r="K30" s="67" t="str">
        <f>J24</f>
        <v>29위/(32개사)</v>
      </c>
      <c r="M30" s="2" t="s">
        <v>71</v>
      </c>
      <c r="N30" s="307">
        <v>0.12</v>
      </c>
      <c r="O30" s="39">
        <v>9</v>
      </c>
      <c r="X30" s="2"/>
      <c r="Y30" s="2"/>
    </row>
    <row r="31" spans="2:28" ht="22.5" customHeight="1">
      <c r="M31" s="2" t="s">
        <v>66</v>
      </c>
      <c r="N31" s="307">
        <v>0.04</v>
      </c>
      <c r="O31" s="39">
        <v>3</v>
      </c>
      <c r="X31" s="2"/>
      <c r="Y31" s="2"/>
    </row>
    <row r="32" spans="2:28" ht="17.25" customHeight="1">
      <c r="B32" s="52" t="s">
        <v>129</v>
      </c>
      <c r="C32" s="52"/>
      <c r="D32" s="51"/>
      <c r="E32" s="51"/>
      <c r="F32" s="51"/>
      <c r="G32" s="51"/>
      <c r="H32" s="51"/>
      <c r="I32" s="51"/>
      <c r="J32" s="51"/>
      <c r="K32" s="51"/>
      <c r="M32" s="2" t="s">
        <v>68</v>
      </c>
      <c r="N32" s="307">
        <v>0.25333333333333335</v>
      </c>
      <c r="O32" s="39">
        <v>19</v>
      </c>
      <c r="X32" s="2"/>
      <c r="Y32" s="2"/>
    </row>
    <row r="33" spans="2:28" ht="22.5" customHeight="1">
      <c r="B33" s="60"/>
      <c r="C33" s="60"/>
      <c r="M33" s="2" t="s">
        <v>69</v>
      </c>
      <c r="N33" s="307">
        <v>0.29333333333333333</v>
      </c>
      <c r="O33" s="39">
        <v>21</v>
      </c>
      <c r="X33" s="2"/>
      <c r="Y33" s="2"/>
    </row>
    <row r="34" spans="2:28" ht="22.5" customHeight="1" thickBot="1">
      <c r="H34" s="195" t="s">
        <v>92</v>
      </c>
      <c r="I34" s="196" t="s">
        <v>93</v>
      </c>
      <c r="J34" s="197" t="str">
        <f>J10</f>
        <v>청룡교통</v>
      </c>
      <c r="K34" s="198" t="s">
        <v>116</v>
      </c>
      <c r="M34" s="2" t="s">
        <v>67</v>
      </c>
      <c r="N34" s="307">
        <v>0.14666666666666667</v>
      </c>
      <c r="O34" s="39">
        <v>11</v>
      </c>
      <c r="X34" s="2"/>
      <c r="Y34" s="2"/>
    </row>
    <row r="35" spans="2:28" ht="22.5" customHeight="1" thickTop="1">
      <c r="H35" s="203" t="s">
        <v>110</v>
      </c>
      <c r="I35" s="204" t="s">
        <v>69</v>
      </c>
      <c r="J35" s="205" t="s">
        <v>69</v>
      </c>
      <c r="K35" s="206"/>
      <c r="M35" s="2" t="s">
        <v>70</v>
      </c>
      <c r="N35" s="307">
        <v>0.14666666666666667</v>
      </c>
      <c r="O35" s="39">
        <v>10</v>
      </c>
      <c r="X35" s="2"/>
      <c r="Z35" s="39"/>
      <c r="AA35" s="39"/>
      <c r="AB35" s="39"/>
    </row>
    <row r="36" spans="2:28" ht="21" customHeight="1">
      <c r="H36" s="199" t="s">
        <v>95</v>
      </c>
      <c r="I36" s="200">
        <v>9.4502228826151558E-2</v>
      </c>
      <c r="J36" s="201" t="s">
        <v>375</v>
      </c>
      <c r="K36" s="202">
        <v>2.5497771173848438E-2</v>
      </c>
      <c r="M36" s="2"/>
      <c r="X36" s="2"/>
      <c r="Z36" s="39"/>
      <c r="AA36" s="39"/>
      <c r="AB36" s="39"/>
    </row>
    <row r="37" spans="2:28" ht="21" customHeight="1">
      <c r="H37" s="183" t="s">
        <v>96</v>
      </c>
      <c r="I37" s="175">
        <v>0.10222882615156018</v>
      </c>
      <c r="J37" s="184" t="s">
        <v>376</v>
      </c>
      <c r="K37" s="185">
        <v>-6.2228826151560175E-2</v>
      </c>
      <c r="L37" s="4"/>
      <c r="M37" s="2"/>
      <c r="X37" s="2"/>
      <c r="Z37" s="39"/>
      <c r="AA37" s="39"/>
      <c r="AB37" s="39"/>
    </row>
    <row r="38" spans="2:28" ht="21" customHeight="1">
      <c r="H38" s="182" t="s">
        <v>97</v>
      </c>
      <c r="I38" s="175">
        <v>0.17830609212481427</v>
      </c>
      <c r="J38" s="184" t="s">
        <v>377</v>
      </c>
      <c r="K38" s="185">
        <v>7.5027241208519085E-2</v>
      </c>
      <c r="L38" s="4"/>
      <c r="M38" s="2"/>
      <c r="X38" s="2"/>
      <c r="Z38" s="39"/>
      <c r="AA38" s="39"/>
      <c r="AB38" s="39"/>
    </row>
    <row r="39" spans="2:28" ht="21" customHeight="1">
      <c r="H39" s="182" t="s">
        <v>100</v>
      </c>
      <c r="I39" s="175">
        <v>0.22704309063893016</v>
      </c>
      <c r="J39" s="184" t="s">
        <v>378</v>
      </c>
      <c r="K39" s="185">
        <v>6.6290242694403173E-2</v>
      </c>
      <c r="L39" s="4"/>
      <c r="M39" s="2"/>
      <c r="X39" s="2"/>
      <c r="Z39" s="39"/>
      <c r="AA39" s="39"/>
      <c r="AB39" s="39"/>
    </row>
    <row r="40" spans="2:28" ht="21" customHeight="1">
      <c r="H40" s="186" t="s">
        <v>98</v>
      </c>
      <c r="I40" s="175">
        <v>0.22912332838038632</v>
      </c>
      <c r="J40" s="184" t="s">
        <v>309</v>
      </c>
      <c r="K40" s="185">
        <v>-8.2456661713719653E-2</v>
      </c>
      <c r="L40" s="4"/>
      <c r="M40" s="2"/>
      <c r="X40" s="2"/>
      <c r="Z40" s="39"/>
      <c r="AA40" s="39"/>
      <c r="AB40" s="39"/>
    </row>
    <row r="41" spans="2:28" ht="21" customHeight="1">
      <c r="H41" s="187" t="s">
        <v>99</v>
      </c>
      <c r="I41" s="188">
        <v>0.16879643387815751</v>
      </c>
      <c r="J41" s="189" t="s">
        <v>379</v>
      </c>
      <c r="K41" s="190">
        <v>-2.2129767211490847E-2</v>
      </c>
      <c r="L41" s="4"/>
      <c r="M41" s="2"/>
      <c r="X41" s="2"/>
      <c r="Z41" s="39"/>
      <c r="AA41" s="39"/>
      <c r="AB41" s="39"/>
    </row>
    <row r="42" spans="2:28" ht="22.5" customHeight="1">
      <c r="L42" s="4"/>
      <c r="M42" s="2"/>
      <c r="X42" s="2"/>
      <c r="Z42" s="39"/>
      <c r="AA42" s="39"/>
      <c r="AB42" s="39"/>
    </row>
    <row r="43" spans="2:28" ht="18" customHeight="1">
      <c r="B43" s="52" t="s">
        <v>130</v>
      </c>
      <c r="C43" s="52"/>
      <c r="D43" s="51"/>
      <c r="E43" s="51"/>
      <c r="F43" s="51"/>
      <c r="G43" s="51"/>
      <c r="H43" s="51"/>
      <c r="I43" s="51"/>
      <c r="J43" s="51"/>
      <c r="K43" s="51"/>
      <c r="L43" s="4"/>
      <c r="M43" s="2"/>
      <c r="X43" s="2"/>
      <c r="Z43" s="39"/>
      <c r="AA43" s="39"/>
      <c r="AB43" s="39"/>
    </row>
    <row r="44" spans="2:28" ht="30.75" customHeight="1">
      <c r="B44" s="56" t="s">
        <v>62</v>
      </c>
      <c r="C44" s="56" t="s">
        <v>102</v>
      </c>
      <c r="D44" s="56" t="s">
        <v>103</v>
      </c>
      <c r="E44" s="56" t="s">
        <v>104</v>
      </c>
      <c r="F44" s="56" t="s">
        <v>105</v>
      </c>
      <c r="G44" s="56" t="s">
        <v>106</v>
      </c>
      <c r="H44" s="56" t="s">
        <v>6</v>
      </c>
      <c r="I44" s="56" t="s">
        <v>7</v>
      </c>
      <c r="J44" s="56" t="s">
        <v>107</v>
      </c>
      <c r="K44" s="56" t="s">
        <v>72</v>
      </c>
      <c r="L44" s="4"/>
      <c r="M44" s="2"/>
      <c r="N44" s="39" t="s">
        <v>123</v>
      </c>
      <c r="X44" s="2"/>
      <c r="Z44" s="39"/>
      <c r="AA44" s="39"/>
      <c r="AB44" s="39"/>
    </row>
    <row r="45" spans="2:28" ht="22.5" customHeight="1">
      <c r="B45" s="225" t="s">
        <v>118</v>
      </c>
      <c r="C45" s="76">
        <v>1</v>
      </c>
      <c r="D45" s="77">
        <v>8.2704129348984246E-2</v>
      </c>
      <c r="E45" s="77">
        <v>0.44410990096470843</v>
      </c>
      <c r="F45" s="77">
        <v>0.15191747403379122</v>
      </c>
      <c r="G45" s="78">
        <v>18.270580645161292</v>
      </c>
      <c r="H45" s="79">
        <v>0.69350716994208783</v>
      </c>
      <c r="I45" s="79">
        <v>28.268297938434873</v>
      </c>
      <c r="J45" s="80">
        <v>2.1172868822776016</v>
      </c>
      <c r="K45" s="82" t="s">
        <v>76</v>
      </c>
      <c r="L45" s="4"/>
      <c r="M45" s="2"/>
      <c r="N45" s="39">
        <v>1</v>
      </c>
      <c r="X45" s="2"/>
      <c r="Z45" s="39"/>
      <c r="AA45" s="39"/>
      <c r="AB45" s="39"/>
    </row>
    <row r="46" spans="2:28" ht="22.5" customHeight="1">
      <c r="B46" s="223" t="s">
        <v>118</v>
      </c>
      <c r="C46" s="68">
        <v>2</v>
      </c>
      <c r="D46" s="69">
        <v>9.6677708278766705E-2</v>
      </c>
      <c r="E46" s="69">
        <v>0.32836742257089718</v>
      </c>
      <c r="F46" s="69">
        <v>0.13938940065018166</v>
      </c>
      <c r="G46" s="70">
        <v>13.321281250000006</v>
      </c>
      <c r="H46" s="71">
        <v>4.6445220792730023E-2</v>
      </c>
      <c r="I46" s="71">
        <v>8.769318299427356</v>
      </c>
      <c r="J46" s="72">
        <v>2.4785466901803992</v>
      </c>
      <c r="K46" s="73" t="s">
        <v>164</v>
      </c>
      <c r="M46" s="2"/>
      <c r="N46" s="39">
        <v>5</v>
      </c>
      <c r="X46" s="2"/>
      <c r="Z46" s="39"/>
      <c r="AA46" s="39"/>
      <c r="AB46" s="39"/>
    </row>
    <row r="47" spans="2:28" ht="22.5" customHeight="1">
      <c r="B47" s="223" t="s">
        <v>118</v>
      </c>
      <c r="C47" s="68">
        <v>3</v>
      </c>
      <c r="D47" s="69">
        <v>2.4515973562088206E-2</v>
      </c>
      <c r="E47" s="69">
        <v>0.32806702976412738</v>
      </c>
      <c r="F47" s="69">
        <v>0.14461109000980413</v>
      </c>
      <c r="G47" s="70">
        <v>12.745727272727274</v>
      </c>
      <c r="H47" s="71">
        <v>6.7867507474255712E-2</v>
      </c>
      <c r="I47" s="71">
        <v>8.9805412769860666</v>
      </c>
      <c r="J47" s="72">
        <v>2.5349159920133091</v>
      </c>
      <c r="K47" s="73" t="s">
        <v>117</v>
      </c>
      <c r="M47" s="2"/>
      <c r="N47" s="39">
        <v>4</v>
      </c>
      <c r="X47" s="2"/>
      <c r="Z47" s="39"/>
      <c r="AA47" s="39"/>
      <c r="AB47" s="39"/>
    </row>
    <row r="48" spans="2:28" ht="22.5" customHeight="1">
      <c r="B48" s="223" t="s">
        <v>118</v>
      </c>
      <c r="C48" s="68">
        <v>4</v>
      </c>
      <c r="D48" s="69">
        <v>2.3440939920053062E-2</v>
      </c>
      <c r="E48" s="69">
        <v>0.3231313683002518</v>
      </c>
      <c r="F48" s="69">
        <v>0.15070323744302991</v>
      </c>
      <c r="G48" s="70">
        <v>13.037242424242425</v>
      </c>
      <c r="H48" s="71">
        <v>8.7629432840519619E-2</v>
      </c>
      <c r="I48" s="71">
        <v>8.9820168661532609</v>
      </c>
      <c r="J48" s="72">
        <v>2.4963752236706949</v>
      </c>
      <c r="K48" s="73" t="s">
        <v>117</v>
      </c>
      <c r="M48" s="2"/>
      <c r="N48" s="39">
        <v>4</v>
      </c>
      <c r="X48" s="2"/>
      <c r="Z48" s="39"/>
      <c r="AA48" s="39"/>
      <c r="AB48" s="39"/>
    </row>
    <row r="49" spans="2:28" ht="22.5" customHeight="1">
      <c r="B49" s="223" t="s">
        <v>118</v>
      </c>
      <c r="C49" s="68">
        <v>5</v>
      </c>
      <c r="D49" s="69">
        <v>2.4751108823978282E-2</v>
      </c>
      <c r="E49" s="69">
        <v>0.32245154345863086</v>
      </c>
      <c r="F49" s="69">
        <v>0.15071651607321337</v>
      </c>
      <c r="G49" s="70">
        <v>13.701272727272725</v>
      </c>
      <c r="H49" s="71">
        <v>8.9528167176592649E-2</v>
      </c>
      <c r="I49" s="71">
        <v>9.2569355948209893</v>
      </c>
      <c r="J49" s="72">
        <v>2.4227690553522483</v>
      </c>
      <c r="K49" s="73" t="s">
        <v>117</v>
      </c>
      <c r="M49" s="2"/>
      <c r="N49" s="39">
        <v>4</v>
      </c>
      <c r="X49" s="2"/>
      <c r="Z49" s="39"/>
      <c r="AA49" s="39"/>
      <c r="AB49" s="39"/>
    </row>
    <row r="50" spans="2:28" ht="22.5" customHeight="1">
      <c r="B50" s="223" t="s">
        <v>118</v>
      </c>
      <c r="C50" s="68">
        <v>6</v>
      </c>
      <c r="D50" s="69">
        <v>2.4790060570124464E-2</v>
      </c>
      <c r="E50" s="69">
        <v>0.32826002439122809</v>
      </c>
      <c r="F50" s="69">
        <v>0.14440477887428113</v>
      </c>
      <c r="G50" s="70">
        <v>14.935545454545453</v>
      </c>
      <c r="H50" s="71">
        <v>4.9774946980396521E-2</v>
      </c>
      <c r="I50" s="71">
        <v>10.27278328833876</v>
      </c>
      <c r="J50" s="72">
        <v>2.3236997212260362</v>
      </c>
      <c r="K50" s="73" t="s">
        <v>69</v>
      </c>
      <c r="M50" s="2"/>
      <c r="N50" s="39">
        <v>3</v>
      </c>
      <c r="X50" s="2"/>
      <c r="Z50" s="39"/>
      <c r="AA50" s="39"/>
      <c r="AB50" s="39"/>
    </row>
    <row r="51" spans="2:28" ht="22.5" customHeight="1">
      <c r="B51" s="223" t="s">
        <v>118</v>
      </c>
      <c r="C51" s="68">
        <v>7</v>
      </c>
      <c r="D51" s="69">
        <v>2.5931015424524039E-2</v>
      </c>
      <c r="E51" s="69">
        <v>0.33398442420555902</v>
      </c>
      <c r="F51" s="69">
        <v>0.1425872954435202</v>
      </c>
      <c r="G51" s="70">
        <v>14.852300000000001</v>
      </c>
      <c r="H51" s="71">
        <v>2.015619509845205E-2</v>
      </c>
      <c r="I51" s="71">
        <v>10.499006329223111</v>
      </c>
      <c r="J51" s="72">
        <v>2.2697671460822395</v>
      </c>
      <c r="K51" s="73" t="s">
        <v>69</v>
      </c>
      <c r="M51" s="2"/>
      <c r="N51" s="39">
        <v>3</v>
      </c>
      <c r="X51" s="2"/>
      <c r="Z51" s="39"/>
      <c r="AA51" s="39"/>
      <c r="AB51" s="39"/>
    </row>
    <row r="52" spans="2:28" ht="22.5" customHeight="1">
      <c r="B52" s="223" t="s">
        <v>118</v>
      </c>
      <c r="C52" s="68">
        <v>8</v>
      </c>
      <c r="D52" s="69">
        <v>2.8166642288487181E-2</v>
      </c>
      <c r="E52" s="69">
        <v>0.36108636224830676</v>
      </c>
      <c r="F52" s="69">
        <v>0.14099408966456659</v>
      </c>
      <c r="G52" s="70">
        <v>15.766758620689656</v>
      </c>
      <c r="H52" s="71">
        <v>1.7875259645594378E-2</v>
      </c>
      <c r="I52" s="71">
        <v>12.383979882467784</v>
      </c>
      <c r="J52" s="72">
        <v>2.1159564401998336</v>
      </c>
      <c r="K52" s="73" t="s">
        <v>69</v>
      </c>
      <c r="M52" s="2"/>
      <c r="N52" s="39">
        <v>3</v>
      </c>
      <c r="X52" s="2"/>
      <c r="Z52" s="39"/>
      <c r="AA52" s="39"/>
      <c r="AB52" s="39"/>
    </row>
    <row r="53" spans="2:28" ht="22.5" customHeight="1">
      <c r="B53" s="223" t="s">
        <v>118</v>
      </c>
      <c r="C53" s="68">
        <v>9</v>
      </c>
      <c r="D53" s="69">
        <v>2.6938014145667984E-2</v>
      </c>
      <c r="E53" s="69">
        <v>0.35063856120675707</v>
      </c>
      <c r="F53" s="69">
        <v>0.14802939926046443</v>
      </c>
      <c r="G53" s="70">
        <v>15.134448275862066</v>
      </c>
      <c r="H53" s="71">
        <v>1.9389957550600065E-2</v>
      </c>
      <c r="I53" s="71">
        <v>11.797496505703434</v>
      </c>
      <c r="J53" s="72">
        <v>2.192295523972168</v>
      </c>
      <c r="K53" s="73" t="s">
        <v>69</v>
      </c>
      <c r="M53" s="2"/>
      <c r="N53" s="39">
        <v>3</v>
      </c>
      <c r="X53" s="2"/>
      <c r="Z53" s="39"/>
      <c r="AA53" s="39"/>
      <c r="AB53" s="39"/>
    </row>
    <row r="54" spans="2:28" ht="22.5" customHeight="1">
      <c r="B54" s="223" t="s">
        <v>118</v>
      </c>
      <c r="C54" s="68">
        <v>10</v>
      </c>
      <c r="D54" s="69">
        <v>2.6878215921646065E-2</v>
      </c>
      <c r="E54" s="69">
        <v>0.34995967368419323</v>
      </c>
      <c r="F54" s="69">
        <v>0.15960675531848428</v>
      </c>
      <c r="G54" s="70">
        <v>14.207071428571428</v>
      </c>
      <c r="H54" s="71">
        <v>6.7953593877354751E-2</v>
      </c>
      <c r="I54" s="71">
        <v>14.706240161687701</v>
      </c>
      <c r="J54" s="72">
        <v>2.2507500804513865</v>
      </c>
      <c r="K54" s="73" t="s">
        <v>69</v>
      </c>
      <c r="M54" s="2"/>
      <c r="N54" s="39">
        <v>3</v>
      </c>
      <c r="X54" s="2"/>
      <c r="Z54" s="39"/>
      <c r="AA54" s="39"/>
      <c r="AB54" s="39"/>
    </row>
    <row r="55" spans="2:28" ht="22.5" customHeight="1">
      <c r="B55" s="223" t="s">
        <v>118</v>
      </c>
      <c r="C55" s="68">
        <v>11</v>
      </c>
      <c r="D55" s="69">
        <v>2.8874151161616235E-2</v>
      </c>
      <c r="E55" s="69">
        <v>0.35529328288446821</v>
      </c>
      <c r="F55" s="69">
        <v>0.16287366577172702</v>
      </c>
      <c r="G55" s="70">
        <v>14.607115384615383</v>
      </c>
      <c r="H55" s="71">
        <v>0.23872314235168679</v>
      </c>
      <c r="I55" s="71">
        <v>16.211908112636248</v>
      </c>
      <c r="J55" s="72">
        <v>2.2153095504460572</v>
      </c>
      <c r="K55" s="73" t="s">
        <v>69</v>
      </c>
      <c r="M55" s="2"/>
      <c r="N55" s="39">
        <v>3</v>
      </c>
      <c r="X55" s="2"/>
      <c r="Z55" s="39"/>
      <c r="AA55" s="39"/>
      <c r="AB55" s="39"/>
    </row>
    <row r="56" spans="2:28" ht="22.5" customHeight="1">
      <c r="B56" s="223" t="s">
        <v>118</v>
      </c>
      <c r="C56" s="68">
        <v>12</v>
      </c>
      <c r="D56" s="69">
        <v>3.3516887515347177E-2</v>
      </c>
      <c r="E56" s="69">
        <v>0.37338818398302065</v>
      </c>
      <c r="F56" s="69">
        <v>0.16320626756633116</v>
      </c>
      <c r="G56" s="70">
        <v>14.56142857142857</v>
      </c>
      <c r="H56" s="71">
        <v>0.28781990866917223</v>
      </c>
      <c r="I56" s="71">
        <v>15.762524353084649</v>
      </c>
      <c r="J56" s="72">
        <v>2.2066483147355505</v>
      </c>
      <c r="K56" s="73" t="s">
        <v>69</v>
      </c>
      <c r="M56" s="2"/>
      <c r="N56" s="39">
        <v>3</v>
      </c>
      <c r="X56" s="2"/>
      <c r="Z56" s="39"/>
      <c r="AA56" s="39"/>
      <c r="AB56" s="39"/>
    </row>
    <row r="57" spans="2:28" ht="25.5" customHeight="1">
      <c r="B57" s="53" t="s">
        <v>108</v>
      </c>
      <c r="C57" s="53"/>
      <c r="D57" s="66" cm="1">
        <f t="array" aca="1" ref="D57" ca="1">(INDIRECT(ADDRESS(ROW()-1,COLUMN()))/INDIRECT(ADDRESS(ROW()-2,COLUMN())))-1</f>
        <v>0.16079213299619877</v>
      </c>
      <c r="E57" s="66" cm="1">
        <f t="array" aca="1" ref="E57" ca="1">(INDIRECT(ADDRESS(ROW()-1,COLUMN()))/INDIRECT(ADDRESS(ROW()-2,COLUMN())))-1</f>
        <v>5.0929477055259742E-2</v>
      </c>
      <c r="F57" s="66" cm="1">
        <f t="array" aca="1" ref="F57" ca="1">(INDIRECT(ADDRESS(ROW()-1,COLUMN()))/INDIRECT(ADDRESS(ROW()-2,COLUMN())))-1</f>
        <v>2.042084538517841E-3</v>
      </c>
      <c r="G57" s="66" cm="1">
        <f t="array" aca="1" ref="G57" ca="1">(INDIRECT(ADDRESS(ROW()-1,COLUMN()))/INDIRECT(ADDRESS(ROW()-2,COLUMN())))-1</f>
        <v>-3.1277094747216294E-3</v>
      </c>
      <c r="H57" s="66" cm="1">
        <f t="array" aca="1" ref="H57" ca="1">(INDIRECT(ADDRESS(ROW()-1,COLUMN()))/INDIRECT(ADDRESS(ROW()-2,COLUMN())))-1</f>
        <v>0.20566404175911912</v>
      </c>
      <c r="I57" s="66" cm="1">
        <f t="array" aca="1" ref="I57" ca="1">(INDIRECT(ADDRESS(ROW()-1,COLUMN()))/INDIRECT(ADDRESS(ROW()-2,COLUMN())))-1</f>
        <v>-2.7719362608608078E-2</v>
      </c>
      <c r="J57" s="66" cm="1">
        <f t="array" aca="1" ref="J57" ca="1">(INDIRECT(ADDRESS(ROW()-1,COLUMN()))/INDIRECT(ADDRESS(ROW()-2,COLUMN())))-1</f>
        <v>-3.9097180386202801E-3</v>
      </c>
      <c r="K57" s="74" t="str" cm="1">
        <f t="array" aca="1" ref="K57" ca="1">_xlfn.IFS(N57=0,"등급유지",N57&gt;0,N57&amp;"등급 상승",N57&lt;0,N57&amp;"등급 하락")</f>
        <v>등급유지</v>
      </c>
      <c r="M57" s="308"/>
      <c r="N57" s="39" cm="1">
        <f t="array" aca="1" ref="N57" ca="1">(INDIRECT(ADDRESS(ROW()-1,COLUMN()))-INDIRECT(ADDRESS(ROW()-2,COLUMN())))</f>
        <v>0</v>
      </c>
      <c r="O57" s="39" t="s">
        <v>124</v>
      </c>
      <c r="X57" s="309"/>
      <c r="Z57" s="228"/>
      <c r="AA57" s="39"/>
      <c r="AB57" s="39"/>
    </row>
    <row r="58" spans="2:28" ht="25.5" customHeight="1">
      <c r="B58" s="48"/>
      <c r="C58" s="48"/>
      <c r="D58" s="49"/>
      <c r="E58" s="49"/>
      <c r="F58" s="49"/>
      <c r="G58" s="49"/>
      <c r="H58" s="49"/>
      <c r="I58" s="49"/>
      <c r="J58" s="49"/>
      <c r="K58" s="49"/>
      <c r="M58" s="308"/>
      <c r="N58" s="2"/>
      <c r="O58" s="2"/>
      <c r="X58" s="309"/>
      <c r="Z58" s="228"/>
      <c r="AA58" s="39"/>
      <c r="AB58" s="39"/>
    </row>
    <row r="59" spans="2:28" ht="18" customHeight="1">
      <c r="B59" s="52" t="s">
        <v>131</v>
      </c>
      <c r="C59" s="52"/>
      <c r="D59" s="51"/>
      <c r="E59" s="51"/>
      <c r="F59" s="51"/>
      <c r="G59" s="51"/>
      <c r="H59" s="51"/>
      <c r="I59" s="51"/>
      <c r="J59" s="51"/>
      <c r="K59" s="51"/>
      <c r="M59" s="308"/>
      <c r="X59" s="309"/>
      <c r="Z59" s="228"/>
      <c r="AA59" s="39"/>
      <c r="AB59" s="39"/>
    </row>
    <row r="60" spans="2:28" ht="21" customHeight="1">
      <c r="B60" s="48"/>
      <c r="C60" s="48"/>
      <c r="D60" s="49"/>
      <c r="E60" s="49"/>
      <c r="F60" s="49"/>
      <c r="G60" s="49"/>
      <c r="H60" s="49"/>
      <c r="I60" s="49"/>
      <c r="J60" s="49"/>
      <c r="K60" s="49"/>
      <c r="M60" s="308"/>
      <c r="X60" s="309"/>
      <c r="Z60" s="228"/>
      <c r="AA60" s="39"/>
      <c r="AB60" s="39"/>
    </row>
    <row r="61" spans="2:28" ht="25.5" customHeight="1">
      <c r="B61" s="48"/>
      <c r="C61" s="48"/>
      <c r="D61" s="49"/>
      <c r="E61" s="49"/>
      <c r="F61" s="49"/>
      <c r="G61" s="49"/>
      <c r="H61" s="49"/>
      <c r="I61" s="49"/>
      <c r="J61" s="49"/>
      <c r="K61" s="49"/>
      <c r="M61" s="308"/>
      <c r="N61" s="309"/>
      <c r="P61" s="228"/>
      <c r="AA61" s="40"/>
    </row>
    <row r="62" spans="2:28" ht="25.5" customHeight="1">
      <c r="B62" s="48"/>
      <c r="C62" s="48"/>
      <c r="D62" s="49"/>
      <c r="M62" s="308"/>
      <c r="N62" s="309"/>
      <c r="P62" s="228"/>
      <c r="AA62" s="40"/>
    </row>
    <row r="63" spans="2:28" ht="25.5" customHeight="1">
      <c r="B63" s="48"/>
      <c r="C63" s="48"/>
      <c r="D63" s="49"/>
      <c r="M63" s="308"/>
      <c r="N63" s="309"/>
      <c r="P63" s="228"/>
      <c r="AA63" s="40"/>
    </row>
    <row r="64" spans="2:28" ht="25.5" customHeight="1">
      <c r="B64" s="48"/>
      <c r="C64" s="48"/>
      <c r="D64" s="49"/>
      <c r="M64" s="308"/>
      <c r="N64" s="309"/>
      <c r="P64" s="228"/>
      <c r="AA64" s="40"/>
    </row>
    <row r="65" spans="2:27" ht="25.5" customHeight="1">
      <c r="B65" s="48"/>
      <c r="C65" s="48"/>
      <c r="D65" s="49"/>
      <c r="M65" s="308"/>
      <c r="N65" s="309"/>
      <c r="P65" s="228"/>
      <c r="AA65" s="40"/>
    </row>
    <row r="66" spans="2:27" ht="25.5" customHeight="1">
      <c r="B66" s="48"/>
      <c r="C66" s="48"/>
      <c r="D66" s="49"/>
      <c r="M66" s="308"/>
      <c r="N66" s="309"/>
      <c r="P66" s="228"/>
      <c r="AA66" s="40"/>
    </row>
    <row r="67" spans="2:27" ht="25.5" customHeight="1">
      <c r="B67" s="48"/>
      <c r="C67" s="48"/>
      <c r="D67" s="49"/>
      <c r="M67" s="308"/>
      <c r="N67" s="309"/>
      <c r="P67" s="228"/>
      <c r="AA67" s="40"/>
    </row>
    <row r="68" spans="2:27" ht="25.5" customHeight="1">
      <c r="B68" s="48"/>
      <c r="C68" s="48"/>
      <c r="D68" s="49"/>
      <c r="E68" s="49"/>
      <c r="F68" s="49"/>
      <c r="G68" s="49"/>
      <c r="H68" s="49"/>
      <c r="I68" s="49"/>
      <c r="J68" s="49"/>
      <c r="K68" s="49"/>
      <c r="M68" s="308"/>
      <c r="N68" s="309"/>
      <c r="P68" s="228"/>
      <c r="AA68" s="40"/>
    </row>
    <row r="69" spans="2:27" ht="25.5" customHeight="1">
      <c r="B69" s="48"/>
      <c r="C69" s="48"/>
      <c r="D69" s="49"/>
      <c r="E69" s="49"/>
      <c r="F69" s="49"/>
      <c r="G69" s="49"/>
      <c r="H69" s="49"/>
      <c r="I69" s="49"/>
      <c r="J69" s="49"/>
      <c r="K69" s="49"/>
      <c r="M69" s="308"/>
      <c r="N69" s="309"/>
      <c r="P69" s="228"/>
      <c r="AA69" s="40"/>
    </row>
    <row r="70" spans="2:27" ht="25.5" customHeight="1" thickBot="1">
      <c r="B70" s="207" t="s">
        <v>92</v>
      </c>
      <c r="C70" s="208" t="s">
        <v>120</v>
      </c>
      <c r="D70" s="208" t="s">
        <v>122</v>
      </c>
      <c r="E70" s="208" t="s">
        <v>121</v>
      </c>
      <c r="F70" s="208" t="s">
        <v>119</v>
      </c>
      <c r="G70" s="208" t="s">
        <v>159</v>
      </c>
      <c r="H70" s="208" t="s">
        <v>159</v>
      </c>
      <c r="I70" s="208" t="s">
        <v>159</v>
      </c>
      <c r="J70" s="208" t="s">
        <v>159</v>
      </c>
      <c r="K70" s="209" t="s">
        <v>159</v>
      </c>
      <c r="M70" s="310">
        <v>1</v>
      </c>
      <c r="N70" s="311">
        <v>2</v>
      </c>
      <c r="O70" s="311">
        <v>3</v>
      </c>
      <c r="P70" s="310">
        <v>4</v>
      </c>
      <c r="Q70" s="311"/>
      <c r="R70" s="311"/>
      <c r="S70" s="310"/>
      <c r="T70" s="311"/>
      <c r="U70" s="312"/>
      <c r="AA70" s="40"/>
    </row>
    <row r="71" spans="2:27" ht="25.5" customHeight="1" thickTop="1">
      <c r="B71" s="212" t="s">
        <v>110</v>
      </c>
      <c r="C71" s="213" t="s">
        <v>68</v>
      </c>
      <c r="D71" s="214" t="s">
        <v>69</v>
      </c>
      <c r="E71" s="214" t="s">
        <v>69</v>
      </c>
      <c r="F71" s="214" t="s">
        <v>67</v>
      </c>
      <c r="G71" s="214" t="s">
        <v>159</v>
      </c>
      <c r="H71" s="214" t="s">
        <v>159</v>
      </c>
      <c r="I71" s="214" t="s">
        <v>159</v>
      </c>
      <c r="J71" s="214" t="s">
        <v>159</v>
      </c>
      <c r="K71" s="214" t="s">
        <v>159</v>
      </c>
      <c r="M71" s="310" t="s">
        <v>120</v>
      </c>
      <c r="N71" s="310" t="s">
        <v>122</v>
      </c>
      <c r="O71" s="310" t="s">
        <v>121</v>
      </c>
      <c r="P71" s="310" t="s">
        <v>119</v>
      </c>
      <c r="Q71" s="310"/>
      <c r="R71" s="310"/>
      <c r="S71" s="310"/>
      <c r="T71" s="310"/>
      <c r="U71" s="308"/>
      <c r="AA71" s="40"/>
    </row>
    <row r="72" spans="2:27" ht="25.5" customHeight="1">
      <c r="B72" s="210" t="s">
        <v>95</v>
      </c>
      <c r="C72" s="200" t="s">
        <v>371</v>
      </c>
      <c r="D72" s="200" t="s">
        <v>256</v>
      </c>
      <c r="E72" s="200" t="s">
        <v>256</v>
      </c>
      <c r="F72" s="200" t="s">
        <v>256</v>
      </c>
      <c r="G72" s="200" t="s">
        <v>159</v>
      </c>
      <c r="H72" s="200" t="s">
        <v>159</v>
      </c>
      <c r="I72" s="200" t="s">
        <v>159</v>
      </c>
      <c r="J72" s="200" t="s">
        <v>159</v>
      </c>
      <c r="K72" s="211" t="s">
        <v>159</v>
      </c>
      <c r="M72" s="308"/>
      <c r="N72" s="309"/>
      <c r="P72" s="228"/>
      <c r="AA72" s="40"/>
    </row>
    <row r="73" spans="2:27" ht="25.5" customHeight="1">
      <c r="B73" s="174" t="s">
        <v>96</v>
      </c>
      <c r="C73" s="176" t="s">
        <v>256</v>
      </c>
      <c r="D73" s="176" t="s">
        <v>256</v>
      </c>
      <c r="E73" s="176" t="s">
        <v>256</v>
      </c>
      <c r="F73" s="176" t="s">
        <v>304</v>
      </c>
      <c r="G73" s="176" t="s">
        <v>159</v>
      </c>
      <c r="H73" s="176" t="s">
        <v>159</v>
      </c>
      <c r="I73" s="176" t="s">
        <v>159</v>
      </c>
      <c r="J73" s="176" t="s">
        <v>159</v>
      </c>
      <c r="K73" s="177" t="s">
        <v>159</v>
      </c>
      <c r="M73" s="313">
        <v>0.3</v>
      </c>
      <c r="N73" s="313">
        <v>0</v>
      </c>
      <c r="O73" s="313">
        <v>0</v>
      </c>
      <c r="P73" s="313">
        <v>0</v>
      </c>
      <c r="Q73" s="313"/>
      <c r="R73" s="313"/>
      <c r="S73" s="313"/>
      <c r="T73" s="313"/>
      <c r="AA73" s="40"/>
    </row>
    <row r="74" spans="2:27" ht="25.5" customHeight="1">
      <c r="B74" s="173" t="s">
        <v>97</v>
      </c>
      <c r="C74" s="176" t="s">
        <v>372</v>
      </c>
      <c r="D74" s="176" t="s">
        <v>307</v>
      </c>
      <c r="E74" s="176" t="s">
        <v>306</v>
      </c>
      <c r="F74" s="176" t="s">
        <v>256</v>
      </c>
      <c r="G74" s="176" t="s">
        <v>159</v>
      </c>
      <c r="H74" s="176" t="s">
        <v>159</v>
      </c>
      <c r="I74" s="176" t="s">
        <v>159</v>
      </c>
      <c r="J74" s="176" t="s">
        <v>159</v>
      </c>
      <c r="K74" s="177" t="s">
        <v>159</v>
      </c>
      <c r="M74" s="313">
        <v>0</v>
      </c>
      <c r="N74" s="313">
        <v>0</v>
      </c>
      <c r="O74" s="313">
        <v>0</v>
      </c>
      <c r="P74" s="313">
        <v>0.25</v>
      </c>
      <c r="Q74" s="313"/>
      <c r="R74" s="313"/>
      <c r="S74" s="313"/>
      <c r="T74" s="313"/>
      <c r="AA74" s="40"/>
    </row>
    <row r="75" spans="2:27" ht="25.5" customHeight="1">
      <c r="B75" s="173" t="s">
        <v>100</v>
      </c>
      <c r="C75" s="176" t="s">
        <v>373</v>
      </c>
      <c r="D75" s="176" t="s">
        <v>305</v>
      </c>
      <c r="E75" s="176" t="s">
        <v>308</v>
      </c>
      <c r="F75" s="176" t="s">
        <v>304</v>
      </c>
      <c r="G75" s="176" t="s">
        <v>159</v>
      </c>
      <c r="H75" s="176" t="s">
        <v>159</v>
      </c>
      <c r="I75" s="176" t="s">
        <v>159</v>
      </c>
      <c r="J75" s="176" t="s">
        <v>159</v>
      </c>
      <c r="K75" s="177" t="s">
        <v>159</v>
      </c>
      <c r="M75" s="313">
        <v>0.1</v>
      </c>
      <c r="N75" s="313">
        <v>0.2</v>
      </c>
      <c r="O75" s="313">
        <v>0.42857142857142855</v>
      </c>
      <c r="P75" s="313">
        <v>0</v>
      </c>
      <c r="Q75" s="313"/>
      <c r="R75" s="313"/>
      <c r="S75" s="313"/>
      <c r="T75" s="313"/>
      <c r="AA75" s="40"/>
    </row>
    <row r="76" spans="2:27" ht="25.5" customHeight="1">
      <c r="B76" s="178" t="s">
        <v>98</v>
      </c>
      <c r="C76" s="176" t="s">
        <v>374</v>
      </c>
      <c r="D76" s="176" t="s">
        <v>256</v>
      </c>
      <c r="E76" s="176" t="s">
        <v>308</v>
      </c>
      <c r="F76" s="176" t="s">
        <v>304</v>
      </c>
      <c r="G76" s="176" t="s">
        <v>159</v>
      </c>
      <c r="H76" s="176" t="s">
        <v>159</v>
      </c>
      <c r="I76" s="176" t="s">
        <v>159</v>
      </c>
      <c r="J76" s="176" t="s">
        <v>159</v>
      </c>
      <c r="K76" s="177" t="s">
        <v>159</v>
      </c>
      <c r="M76" s="313">
        <v>0.2</v>
      </c>
      <c r="N76" s="313">
        <v>0.8</v>
      </c>
      <c r="O76" s="313">
        <v>0.2857142857142857</v>
      </c>
      <c r="P76" s="313">
        <v>0.25</v>
      </c>
      <c r="Q76" s="313"/>
      <c r="R76" s="313"/>
      <c r="S76" s="313"/>
      <c r="T76" s="313"/>
      <c r="AA76" s="40"/>
    </row>
    <row r="77" spans="2:27" ht="25.5" customHeight="1">
      <c r="B77" s="179" t="s">
        <v>99</v>
      </c>
      <c r="C77" s="180" t="s">
        <v>256</v>
      </c>
      <c r="D77" s="180" t="s">
        <v>256</v>
      </c>
      <c r="E77" s="180" t="s">
        <v>256</v>
      </c>
      <c r="F77" s="180" t="s">
        <v>304</v>
      </c>
      <c r="G77" s="180" t="s">
        <v>159</v>
      </c>
      <c r="H77" s="180" t="s">
        <v>159</v>
      </c>
      <c r="I77" s="180" t="s">
        <v>159</v>
      </c>
      <c r="J77" s="180" t="s">
        <v>159</v>
      </c>
      <c r="K77" s="181" t="s">
        <v>159</v>
      </c>
      <c r="M77" s="313">
        <v>0.4</v>
      </c>
      <c r="N77" s="313">
        <v>0</v>
      </c>
      <c r="O77" s="313">
        <v>0.2857142857142857</v>
      </c>
      <c r="P77" s="313">
        <v>0.25</v>
      </c>
      <c r="Q77" s="313"/>
      <c r="R77" s="313"/>
      <c r="S77" s="313"/>
      <c r="T77" s="313"/>
      <c r="AA77" s="40"/>
    </row>
    <row r="78" spans="2:27" ht="15.75" customHeight="1">
      <c r="B78" s="48"/>
      <c r="C78" s="48"/>
      <c r="D78" s="49"/>
      <c r="E78" s="49"/>
      <c r="F78" s="49"/>
      <c r="G78" s="49"/>
      <c r="H78" s="49"/>
      <c r="I78" s="49"/>
      <c r="J78" s="49"/>
      <c r="K78" s="49"/>
      <c r="M78" s="313">
        <v>0</v>
      </c>
      <c r="N78" s="313">
        <v>0</v>
      </c>
      <c r="O78" s="313">
        <v>0</v>
      </c>
      <c r="P78" s="313">
        <v>0.25</v>
      </c>
      <c r="Q78" s="313"/>
      <c r="R78" s="313"/>
      <c r="S78" s="313"/>
      <c r="T78" s="313"/>
      <c r="AA78" s="40"/>
    </row>
    <row r="79" spans="2:27" ht="17.25" customHeight="1">
      <c r="B79" s="52" t="s">
        <v>132</v>
      </c>
      <c r="C79" s="52"/>
      <c r="D79" s="51"/>
      <c r="E79" s="51"/>
      <c r="F79" s="51"/>
      <c r="G79" s="51"/>
      <c r="H79" s="51"/>
      <c r="I79" s="51"/>
      <c r="J79" s="51"/>
      <c r="K79" s="51"/>
      <c r="M79" s="308"/>
      <c r="N79" s="309"/>
      <c r="P79" s="228"/>
      <c r="AA79" s="40"/>
    </row>
    <row r="80" spans="2:27" ht="30.75" customHeight="1">
      <c r="B80" s="56" t="s">
        <v>75</v>
      </c>
      <c r="C80" s="56" t="s">
        <v>102</v>
      </c>
      <c r="D80" s="56" t="s">
        <v>103</v>
      </c>
      <c r="E80" s="56" t="s">
        <v>104</v>
      </c>
      <c r="F80" s="56" t="s">
        <v>105</v>
      </c>
      <c r="G80" s="56" t="s">
        <v>106</v>
      </c>
      <c r="H80" s="56" t="s">
        <v>6</v>
      </c>
      <c r="I80" s="56" t="s">
        <v>7</v>
      </c>
      <c r="J80" s="56" t="s">
        <v>107</v>
      </c>
      <c r="K80" s="56" t="s">
        <v>109</v>
      </c>
      <c r="M80" s="308"/>
      <c r="N80" s="309"/>
      <c r="P80" s="228"/>
      <c r="AA80" s="40"/>
    </row>
    <row r="81" spans="2:27" ht="20.25" customHeight="1">
      <c r="B81" s="86" t="s">
        <v>120</v>
      </c>
      <c r="C81" s="65">
        <v>1</v>
      </c>
      <c r="D81" s="87">
        <v>9.0513413924219119E-2</v>
      </c>
      <c r="E81" s="87">
        <v>0.46345407646831016</v>
      </c>
      <c r="F81" s="87">
        <v>0.16985480998229549</v>
      </c>
      <c r="G81" s="88">
        <v>17.301499999999997</v>
      </c>
      <c r="H81" s="89">
        <v>0.78432747609877351</v>
      </c>
      <c r="I81" s="89">
        <v>48.816400152663483</v>
      </c>
      <c r="J81" s="90">
        <v>1.6916761350759011</v>
      </c>
      <c r="K81" s="73"/>
      <c r="M81" s="308"/>
      <c r="N81" s="309"/>
      <c r="P81" s="228"/>
      <c r="AA81" s="40"/>
    </row>
    <row r="82" spans="2:27" ht="20.25" customHeight="1">
      <c r="B82" s="86" t="s">
        <v>120</v>
      </c>
      <c r="C82" s="65">
        <v>2</v>
      </c>
      <c r="D82" s="87">
        <v>0.10005057642240603</v>
      </c>
      <c r="E82" s="87">
        <v>0.34609648976977014</v>
      </c>
      <c r="F82" s="87">
        <v>0.15051406990765848</v>
      </c>
      <c r="G82" s="88">
        <v>12.388</v>
      </c>
      <c r="H82" s="89">
        <v>5.6635852986918242E-2</v>
      </c>
      <c r="I82" s="89">
        <v>13.951298452444194</v>
      </c>
      <c r="J82" s="90">
        <v>2.0241590193988555</v>
      </c>
      <c r="K82" s="73"/>
      <c r="M82" s="308"/>
      <c r="N82" s="309"/>
      <c r="P82" s="228"/>
      <c r="AA82" s="40"/>
    </row>
    <row r="83" spans="2:27" ht="20.25" customHeight="1">
      <c r="B83" s="86" t="s">
        <v>120</v>
      </c>
      <c r="C83" s="65">
        <v>3</v>
      </c>
      <c r="D83" s="87">
        <v>1.2847088388434836E-2</v>
      </c>
      <c r="E83" s="87">
        <v>0.35812245576067464</v>
      </c>
      <c r="F83" s="87">
        <v>0.1582311158393008</v>
      </c>
      <c r="G83" s="88">
        <v>11.761600000000001</v>
      </c>
      <c r="H83" s="89">
        <v>0.11897076378894797</v>
      </c>
      <c r="I83" s="89">
        <v>14.134641897848471</v>
      </c>
      <c r="J83" s="90">
        <v>2.1021866293938296</v>
      </c>
      <c r="K83" s="73"/>
      <c r="M83" s="308"/>
      <c r="N83" s="309"/>
      <c r="P83" s="228"/>
      <c r="AA83" s="40"/>
    </row>
    <row r="84" spans="2:27" ht="20.25" customHeight="1">
      <c r="B84" s="86" t="s">
        <v>120</v>
      </c>
      <c r="C84" s="65">
        <v>4</v>
      </c>
      <c r="D84" s="87">
        <v>1.3666191700375002E-2</v>
      </c>
      <c r="E84" s="87">
        <v>0.35836177505110706</v>
      </c>
      <c r="F84" s="87">
        <v>0.16447384005672105</v>
      </c>
      <c r="G84" s="88">
        <v>12.329800000000001</v>
      </c>
      <c r="H84" s="89">
        <v>7.3143814053928904E-2</v>
      </c>
      <c r="I84" s="89">
        <v>13.972130843710737</v>
      </c>
      <c r="J84" s="90">
        <v>2.0323907995756789</v>
      </c>
      <c r="K84" s="73"/>
      <c r="M84" s="308"/>
      <c r="N84" s="309"/>
      <c r="P84" s="228"/>
      <c r="AA84" s="40"/>
    </row>
    <row r="85" spans="2:27" ht="20.25" customHeight="1">
      <c r="B85" s="86" t="s">
        <v>120</v>
      </c>
      <c r="C85" s="65">
        <v>5</v>
      </c>
      <c r="D85" s="87">
        <v>1.5215212954444902E-2</v>
      </c>
      <c r="E85" s="87">
        <v>0.35399807938961553</v>
      </c>
      <c r="F85" s="87">
        <v>0.16525047784755989</v>
      </c>
      <c r="G85" s="88">
        <v>12.634799999999998</v>
      </c>
      <c r="H85" s="89">
        <v>3.6035338908569241E-2</v>
      </c>
      <c r="I85" s="89">
        <v>13.34824817044791</v>
      </c>
      <c r="J85" s="90">
        <v>2.0115868211545633</v>
      </c>
      <c r="K85" s="73"/>
      <c r="M85" s="308"/>
      <c r="N85" s="309"/>
      <c r="P85" s="228"/>
      <c r="AA85" s="40"/>
    </row>
    <row r="86" spans="2:27" ht="20.25" customHeight="1">
      <c r="B86" s="86" t="s">
        <v>120</v>
      </c>
      <c r="C86" s="65">
        <v>6</v>
      </c>
      <c r="D86" s="87">
        <v>1.6432713531934956E-2</v>
      </c>
      <c r="E86" s="87">
        <v>0.35767502951340013</v>
      </c>
      <c r="F86" s="87">
        <v>0.16335700026726979</v>
      </c>
      <c r="G86" s="88">
        <v>14.007499999999999</v>
      </c>
      <c r="H86" s="89">
        <v>6.2193828375475921E-2</v>
      </c>
      <c r="I86" s="89">
        <v>16.754690028414394</v>
      </c>
      <c r="J86" s="90">
        <v>1.9061660300592989</v>
      </c>
      <c r="K86" s="73"/>
      <c r="M86" s="308"/>
      <c r="N86" s="309"/>
      <c r="P86" s="228"/>
      <c r="AA86" s="40"/>
    </row>
    <row r="87" spans="2:27" ht="20.25" customHeight="1">
      <c r="B87" s="86" t="s">
        <v>120</v>
      </c>
      <c r="C87" s="65">
        <v>7</v>
      </c>
      <c r="D87" s="87">
        <v>1.6854110139550099E-2</v>
      </c>
      <c r="E87" s="87">
        <v>0.35986715707446609</v>
      </c>
      <c r="F87" s="87">
        <v>0.16010835734557582</v>
      </c>
      <c r="G87" s="88">
        <v>14.058400000000001</v>
      </c>
      <c r="H87" s="89">
        <v>2.6254445041635828E-2</v>
      </c>
      <c r="I87" s="89">
        <v>18.583771348637896</v>
      </c>
      <c r="J87" s="90">
        <v>1.8947983667767785</v>
      </c>
      <c r="K87" s="73"/>
      <c r="M87" s="308"/>
      <c r="N87" s="309"/>
      <c r="P87" s="228"/>
      <c r="AA87" s="40"/>
    </row>
    <row r="88" spans="2:27" ht="20.25" customHeight="1">
      <c r="B88" s="86" t="s">
        <v>120</v>
      </c>
      <c r="C88" s="65">
        <v>8</v>
      </c>
      <c r="D88" s="87">
        <v>2.5202557606551018E-2</v>
      </c>
      <c r="E88" s="87">
        <v>0.36791777760935124</v>
      </c>
      <c r="F88" s="87">
        <v>0.15294010140758693</v>
      </c>
      <c r="G88" s="88">
        <v>15.491099999999999</v>
      </c>
      <c r="H88" s="89">
        <v>2.9195001632209124E-2</v>
      </c>
      <c r="I88" s="89">
        <v>20.457354715140823</v>
      </c>
      <c r="J88" s="90">
        <v>1.8753533000113884</v>
      </c>
      <c r="K88" s="73"/>
      <c r="M88" s="308"/>
      <c r="N88" s="309"/>
      <c r="P88" s="228"/>
      <c r="AA88" s="40"/>
    </row>
    <row r="89" spans="2:27" ht="20.25" customHeight="1">
      <c r="B89" s="86" t="s">
        <v>120</v>
      </c>
      <c r="C89" s="65">
        <v>9</v>
      </c>
      <c r="D89" s="87">
        <v>2.2057977343999734E-2</v>
      </c>
      <c r="E89" s="87">
        <v>0.36066368544029681</v>
      </c>
      <c r="F89" s="87">
        <v>0.15856656857544574</v>
      </c>
      <c r="G89" s="88">
        <v>15.385199999999998</v>
      </c>
      <c r="H89" s="89">
        <v>2.5888419359256443E-2</v>
      </c>
      <c r="I89" s="89">
        <v>21.774749523070597</v>
      </c>
      <c r="J89" s="90">
        <v>1.8638129058948745</v>
      </c>
      <c r="K89" s="73"/>
      <c r="M89" s="308"/>
      <c r="N89" s="309"/>
      <c r="P89" s="228"/>
      <c r="AA89" s="40"/>
    </row>
    <row r="90" spans="2:27" ht="20.25" customHeight="1">
      <c r="B90" s="86" t="s">
        <v>120</v>
      </c>
      <c r="C90" s="65">
        <v>10</v>
      </c>
      <c r="D90" s="87">
        <v>1.9314280074804846E-2</v>
      </c>
      <c r="E90" s="87">
        <v>0.36331707361098264</v>
      </c>
      <c r="F90" s="87">
        <v>0.16797616251340516</v>
      </c>
      <c r="G90" s="88">
        <v>14.671444444444445</v>
      </c>
      <c r="H90" s="89">
        <v>2.5005755491388931E-2</v>
      </c>
      <c r="I90" s="89">
        <v>25.40793139220877</v>
      </c>
      <c r="J90" s="90">
        <v>1.923681452720277</v>
      </c>
      <c r="K90" s="73"/>
      <c r="M90" s="308"/>
      <c r="N90" s="309"/>
      <c r="P90" s="228"/>
      <c r="AA90" s="40"/>
    </row>
    <row r="91" spans="2:27" ht="20.25" customHeight="1">
      <c r="B91" s="86" t="s">
        <v>120</v>
      </c>
      <c r="C91" s="65">
        <v>11</v>
      </c>
      <c r="D91" s="87">
        <v>2.2549966099535357E-2</v>
      </c>
      <c r="E91" s="87">
        <v>0.36510229989003318</v>
      </c>
      <c r="F91" s="87">
        <v>0.1757056541158864</v>
      </c>
      <c r="G91" s="88">
        <v>14.583222222222222</v>
      </c>
      <c r="H91" s="89">
        <v>5.164511239188993E-2</v>
      </c>
      <c r="I91" s="89">
        <v>28.029823390780958</v>
      </c>
      <c r="J91" s="90">
        <v>1.921464048280989</v>
      </c>
      <c r="K91" s="73"/>
      <c r="M91" s="308"/>
      <c r="N91" s="309"/>
      <c r="P91" s="228"/>
      <c r="AA91" s="40"/>
    </row>
    <row r="92" spans="2:27" ht="20.25" customHeight="1">
      <c r="B92" s="86" t="s">
        <v>120</v>
      </c>
      <c r="C92" s="65">
        <v>12</v>
      </c>
      <c r="D92" s="87">
        <v>3.0849388434812965E-2</v>
      </c>
      <c r="E92" s="87">
        <v>0.38098697794052766</v>
      </c>
      <c r="F92" s="87">
        <v>0.17518459589569499</v>
      </c>
      <c r="G92" s="88">
        <v>14.444399999999998</v>
      </c>
      <c r="H92" s="89">
        <v>6.7787549198932193E-2</v>
      </c>
      <c r="I92" s="89">
        <v>25.318649625801172</v>
      </c>
      <c r="J92" s="90">
        <v>1.9590502453676766</v>
      </c>
      <c r="K92" s="73" t="s">
        <v>68</v>
      </c>
      <c r="M92" s="308"/>
      <c r="N92" s="309"/>
      <c r="P92" s="228"/>
      <c r="AA92" s="40"/>
    </row>
    <row r="93" spans="2:27" ht="20.25" customHeight="1">
      <c r="B93" s="86" t="s">
        <v>122</v>
      </c>
      <c r="C93" s="65">
        <v>1</v>
      </c>
      <c r="D93" s="87">
        <v>8.107466381521948E-2</v>
      </c>
      <c r="E93" s="87">
        <v>0.41938267326449807</v>
      </c>
      <c r="F93" s="87">
        <v>0.17383845979124624</v>
      </c>
      <c r="G93" s="88">
        <v>15.155000000000001</v>
      </c>
      <c r="H93" s="89">
        <v>0.8844207354608552</v>
      </c>
      <c r="I93" s="89">
        <v>34.884833777515588</v>
      </c>
      <c r="J93" s="90">
        <v>2.0250065144605607</v>
      </c>
      <c r="K93" s="73"/>
      <c r="M93" s="308"/>
      <c r="N93" s="309"/>
      <c r="P93" s="228"/>
      <c r="AA93" s="40"/>
    </row>
    <row r="94" spans="2:27" ht="20.25" customHeight="1">
      <c r="B94" s="86" t="s">
        <v>122</v>
      </c>
      <c r="C94" s="65">
        <v>2</v>
      </c>
      <c r="D94" s="87">
        <v>0.10811026173099758</v>
      </c>
      <c r="E94" s="87">
        <v>0.30672077869440006</v>
      </c>
      <c r="F94" s="87">
        <v>0.16190291827864364</v>
      </c>
      <c r="G94" s="88">
        <v>10.68</v>
      </c>
      <c r="H94" s="89">
        <v>2.6822882418595703E-2</v>
      </c>
      <c r="I94" s="89">
        <v>11.767198517037935</v>
      </c>
      <c r="J94" s="90">
        <v>2.4218330436093116</v>
      </c>
      <c r="K94" s="73"/>
      <c r="M94" s="308"/>
      <c r="N94" s="309"/>
      <c r="P94" s="228"/>
      <c r="AA94" s="40"/>
    </row>
    <row r="95" spans="2:27" ht="20.25" customHeight="1">
      <c r="B95" s="86" t="s">
        <v>122</v>
      </c>
      <c r="C95" s="65">
        <v>3</v>
      </c>
      <c r="D95" s="87">
        <v>3.4307094605053448E-2</v>
      </c>
      <c r="E95" s="87">
        <v>0.30628306055518911</v>
      </c>
      <c r="F95" s="87">
        <v>0.1740932564602522</v>
      </c>
      <c r="G95" s="88">
        <v>10.354600000000001</v>
      </c>
      <c r="H95" s="89">
        <v>2.8907140964757525E-2</v>
      </c>
      <c r="I95" s="89">
        <v>10.818497506060503</v>
      </c>
      <c r="J95" s="90">
        <v>2.4676666866399595</v>
      </c>
      <c r="K95" s="73"/>
      <c r="M95" s="308"/>
      <c r="N95" s="309"/>
      <c r="P95" s="228"/>
      <c r="AA95" s="40"/>
    </row>
    <row r="96" spans="2:27" ht="20.25" customHeight="1">
      <c r="B96" s="86" t="s">
        <v>122</v>
      </c>
      <c r="C96" s="65">
        <v>4</v>
      </c>
      <c r="D96" s="87">
        <v>3.4851312709720729E-2</v>
      </c>
      <c r="E96" s="87">
        <v>0.28412172383462114</v>
      </c>
      <c r="F96" s="87">
        <v>0.17106221968765686</v>
      </c>
      <c r="G96" s="88">
        <v>10.143000000000001</v>
      </c>
      <c r="H96" s="89">
        <v>1.3088157588956149E-2</v>
      </c>
      <c r="I96" s="89">
        <v>9.6197958278827702</v>
      </c>
      <c r="J96" s="90">
        <v>2.4945439629023958</v>
      </c>
      <c r="K96" s="73"/>
      <c r="M96" s="308"/>
      <c r="N96" s="309"/>
      <c r="P96" s="228"/>
      <c r="AA96" s="40"/>
    </row>
    <row r="97" spans="2:27" ht="20.25" customHeight="1">
      <c r="B97" s="86" t="s">
        <v>122</v>
      </c>
      <c r="C97" s="65">
        <v>5</v>
      </c>
      <c r="D97" s="87">
        <v>3.8239040359199665E-2</v>
      </c>
      <c r="E97" s="87">
        <v>0.28130734954179326</v>
      </c>
      <c r="F97" s="87">
        <v>0.17740598542364608</v>
      </c>
      <c r="G97" s="88">
        <v>10.849599999999999</v>
      </c>
      <c r="H97" s="89">
        <v>1.5933715234744572E-2</v>
      </c>
      <c r="I97" s="89">
        <v>9.7705541819453714</v>
      </c>
      <c r="J97" s="90">
        <v>2.4029133447296873</v>
      </c>
      <c r="K97" s="73"/>
      <c r="M97" s="308"/>
      <c r="N97" s="309"/>
      <c r="P97" s="228"/>
      <c r="AA97" s="40"/>
    </row>
    <row r="98" spans="2:27" ht="20.25" customHeight="1">
      <c r="B98" s="86" t="s">
        <v>122</v>
      </c>
      <c r="C98" s="65">
        <v>6</v>
      </c>
      <c r="D98" s="87">
        <v>3.8504731930806932E-2</v>
      </c>
      <c r="E98" s="87">
        <v>0.28821604453034766</v>
      </c>
      <c r="F98" s="87">
        <v>0.16339439967678049</v>
      </c>
      <c r="G98" s="88">
        <v>11.7532</v>
      </c>
      <c r="H98" s="89">
        <v>7.4360315386884333E-3</v>
      </c>
      <c r="I98" s="89">
        <v>10.385657382368178</v>
      </c>
      <c r="J98" s="90">
        <v>2.2858137123100035</v>
      </c>
      <c r="K98" s="73"/>
      <c r="M98" s="308"/>
      <c r="N98" s="309"/>
      <c r="P98" s="228"/>
      <c r="AA98" s="40"/>
    </row>
    <row r="99" spans="2:27" ht="20.25" customHeight="1">
      <c r="B99" s="86" t="s">
        <v>122</v>
      </c>
      <c r="C99" s="65">
        <v>7</v>
      </c>
      <c r="D99" s="87">
        <v>3.5032707333228448E-2</v>
      </c>
      <c r="E99" s="87">
        <v>0.31707966881016808</v>
      </c>
      <c r="F99" s="87">
        <v>0.14974042436068047</v>
      </c>
      <c r="G99" s="88">
        <v>12.3238</v>
      </c>
      <c r="H99" s="89">
        <v>6.1369026377328063E-3</v>
      </c>
      <c r="I99" s="89">
        <v>10.1013417417082</v>
      </c>
      <c r="J99" s="90">
        <v>2.2376420234713361</v>
      </c>
      <c r="K99" s="73"/>
      <c r="M99" s="308"/>
      <c r="N99" s="309"/>
      <c r="P99" s="228"/>
      <c r="AA99" s="40"/>
    </row>
    <row r="100" spans="2:27" ht="20.25" customHeight="1">
      <c r="B100" s="86" t="s">
        <v>122</v>
      </c>
      <c r="C100" s="65">
        <v>8</v>
      </c>
      <c r="D100" s="87">
        <v>3.1010404328606741E-2</v>
      </c>
      <c r="E100" s="87">
        <v>0.35554970593391533</v>
      </c>
      <c r="F100" s="87">
        <v>0.15583166418813718</v>
      </c>
      <c r="G100" s="88">
        <v>13.111799999999999</v>
      </c>
      <c r="H100" s="89">
        <v>0</v>
      </c>
      <c r="I100" s="89">
        <v>11.024642449172235</v>
      </c>
      <c r="J100" s="90">
        <v>2.093691808142824</v>
      </c>
      <c r="K100" s="73"/>
      <c r="M100" s="308"/>
      <c r="N100" s="309"/>
      <c r="P100" s="228"/>
      <c r="AA100" s="40"/>
    </row>
    <row r="101" spans="2:27" ht="20.25" customHeight="1">
      <c r="B101" s="86" t="s">
        <v>122</v>
      </c>
      <c r="C101" s="65">
        <v>9</v>
      </c>
      <c r="D101" s="87">
        <v>2.5100701763715521E-2</v>
      </c>
      <c r="E101" s="87">
        <v>0.34050846870509777</v>
      </c>
      <c r="F101" s="87">
        <v>0.16318280722582798</v>
      </c>
      <c r="G101" s="88">
        <v>11.1402</v>
      </c>
      <c r="H101" s="89">
        <v>0</v>
      </c>
      <c r="I101" s="89">
        <v>9.1581544572857503</v>
      </c>
      <c r="J101" s="90">
        <v>2.2992119594181237</v>
      </c>
      <c r="K101" s="73"/>
      <c r="M101" s="308"/>
      <c r="N101" s="309"/>
      <c r="P101" s="228"/>
      <c r="AA101" s="40"/>
    </row>
    <row r="102" spans="2:27" ht="20.25" customHeight="1">
      <c r="B102" s="86" t="s">
        <v>122</v>
      </c>
      <c r="C102" s="65">
        <v>10</v>
      </c>
      <c r="D102" s="87">
        <v>2.6824508323087422E-2</v>
      </c>
      <c r="E102" s="87">
        <v>0.33467883557409367</v>
      </c>
      <c r="F102" s="87">
        <v>0.17768876631057817</v>
      </c>
      <c r="G102" s="88">
        <v>10.894</v>
      </c>
      <c r="H102" s="89">
        <v>0</v>
      </c>
      <c r="I102" s="89">
        <v>8.6972359883277814</v>
      </c>
      <c r="J102" s="90">
        <v>2.3408570587241813</v>
      </c>
      <c r="K102" s="73"/>
      <c r="M102" s="308"/>
      <c r="N102" s="309"/>
      <c r="P102" s="228"/>
      <c r="AA102" s="40"/>
    </row>
    <row r="103" spans="2:27" ht="20.25" customHeight="1">
      <c r="B103" s="86" t="s">
        <v>122</v>
      </c>
      <c r="C103" s="65">
        <v>11</v>
      </c>
      <c r="D103" s="87">
        <v>3.5450218257483887E-2</v>
      </c>
      <c r="E103" s="87">
        <v>0.34080305351512435</v>
      </c>
      <c r="F103" s="87">
        <v>0.17679881086219262</v>
      </c>
      <c r="G103" s="88">
        <v>11.791799999999999</v>
      </c>
      <c r="H103" s="89">
        <v>2.1279696392641038E-2</v>
      </c>
      <c r="I103" s="89">
        <v>11.370451105801195</v>
      </c>
      <c r="J103" s="90">
        <v>2.2752711941532184</v>
      </c>
      <c r="K103" s="73"/>
      <c r="M103" s="308"/>
      <c r="N103" s="309"/>
      <c r="P103" s="228"/>
      <c r="AA103" s="40"/>
    </row>
    <row r="104" spans="2:27" ht="20.25" customHeight="1">
      <c r="B104" s="86" t="s">
        <v>122</v>
      </c>
      <c r="C104" s="65">
        <v>12</v>
      </c>
      <c r="D104" s="87">
        <v>3.5774968970950408E-2</v>
      </c>
      <c r="E104" s="87">
        <v>0.36817909397239923</v>
      </c>
      <c r="F104" s="87">
        <v>0.16968709953451369</v>
      </c>
      <c r="G104" s="88">
        <v>11.787000000000001</v>
      </c>
      <c r="H104" s="89">
        <v>3.2449724830077645E-2</v>
      </c>
      <c r="I104" s="89">
        <v>10.953030196490822</v>
      </c>
      <c r="J104" s="90">
        <v>2.2935505683242603</v>
      </c>
      <c r="K104" s="73" t="s">
        <v>69</v>
      </c>
      <c r="M104" s="308"/>
      <c r="N104" s="309"/>
      <c r="P104" s="228"/>
      <c r="AA104" s="40"/>
    </row>
    <row r="105" spans="2:27" ht="20.25" customHeight="1">
      <c r="B105" s="86" t="s">
        <v>121</v>
      </c>
      <c r="C105" s="65">
        <v>1</v>
      </c>
      <c r="D105" s="87">
        <v>7.3571835314688347E-2</v>
      </c>
      <c r="E105" s="87">
        <v>0.48105530233731303</v>
      </c>
      <c r="F105" s="87">
        <v>0.1549457369551708</v>
      </c>
      <c r="G105" s="88">
        <v>15.847999999999999</v>
      </c>
      <c r="H105" s="89">
        <v>0.8140192162534331</v>
      </c>
      <c r="I105" s="89">
        <v>30.154979184279405</v>
      </c>
      <c r="J105" s="90">
        <v>1.745391531012441</v>
      </c>
      <c r="K105" s="73"/>
      <c r="M105" s="308"/>
      <c r="N105" s="309"/>
      <c r="P105" s="228"/>
      <c r="AA105" s="40"/>
    </row>
    <row r="106" spans="2:27" ht="20.25" customHeight="1">
      <c r="B106" s="86" t="s">
        <v>121</v>
      </c>
      <c r="C106" s="65">
        <v>2</v>
      </c>
      <c r="D106" s="87">
        <v>9.0839148257391616E-2</v>
      </c>
      <c r="E106" s="87">
        <v>0.36304854781916529</v>
      </c>
      <c r="F106" s="87">
        <v>0.13223341418454485</v>
      </c>
      <c r="G106" s="88">
        <v>10.841124999999998</v>
      </c>
      <c r="H106" s="89">
        <v>3.9907473724021383E-2</v>
      </c>
      <c r="I106" s="89">
        <v>7.5085911811746229</v>
      </c>
      <c r="J106" s="90">
        <v>2.1064501156308992</v>
      </c>
      <c r="K106" s="73"/>
      <c r="M106" s="308"/>
      <c r="N106" s="309"/>
      <c r="P106" s="228"/>
      <c r="AA106" s="40"/>
    </row>
    <row r="107" spans="2:27" ht="20.25" customHeight="1">
      <c r="B107" s="86" t="s">
        <v>121</v>
      </c>
      <c r="C107" s="65">
        <v>3</v>
      </c>
      <c r="D107" s="87">
        <v>2.5923115566154072E-2</v>
      </c>
      <c r="E107" s="87">
        <v>0.3720655791519209</v>
      </c>
      <c r="F107" s="87">
        <v>0.14412101304558955</v>
      </c>
      <c r="G107" s="88">
        <v>10.259</v>
      </c>
      <c r="H107" s="89">
        <v>6.6660968106193139E-2</v>
      </c>
      <c r="I107" s="89">
        <v>7.2260489427113361</v>
      </c>
      <c r="J107" s="90">
        <v>2.1597870508592543</v>
      </c>
      <c r="K107" s="73"/>
    </row>
    <row r="108" spans="2:27" ht="20.25" customHeight="1">
      <c r="B108" s="86" t="s">
        <v>121</v>
      </c>
      <c r="C108" s="65">
        <v>4</v>
      </c>
      <c r="D108" s="87">
        <v>2.5868072835438474E-2</v>
      </c>
      <c r="E108" s="87">
        <v>0.36845876838861841</v>
      </c>
      <c r="F108" s="87">
        <v>0.15057605021038259</v>
      </c>
      <c r="G108" s="88">
        <v>11.001875</v>
      </c>
      <c r="H108" s="89">
        <v>0.22608387908690836</v>
      </c>
      <c r="I108" s="89">
        <v>8.7795906378749411</v>
      </c>
      <c r="J108" s="90">
        <v>2.0994247772734171</v>
      </c>
      <c r="K108" s="73"/>
    </row>
    <row r="109" spans="2:27" ht="20.25" customHeight="1">
      <c r="B109" s="86" t="s">
        <v>121</v>
      </c>
      <c r="C109" s="65">
        <v>5</v>
      </c>
      <c r="D109" s="87">
        <v>2.4581160136581983E-2</v>
      </c>
      <c r="E109" s="87">
        <v>0.36128145163908859</v>
      </c>
      <c r="F109" s="87">
        <v>0.14650598454105995</v>
      </c>
      <c r="G109" s="88">
        <v>11.607125</v>
      </c>
      <c r="H109" s="89">
        <v>0.27458950927784281</v>
      </c>
      <c r="I109" s="89">
        <v>10.114879014489265</v>
      </c>
      <c r="J109" s="90">
        <v>2.0484350996377483</v>
      </c>
      <c r="K109" s="73"/>
    </row>
    <row r="110" spans="2:27" ht="20.25" customHeight="1">
      <c r="B110" s="86" t="s">
        <v>121</v>
      </c>
      <c r="C110" s="65">
        <v>6</v>
      </c>
      <c r="D110" s="87">
        <v>2.4846902568323812E-2</v>
      </c>
      <c r="E110" s="87">
        <v>0.37260952919425427</v>
      </c>
      <c r="F110" s="87">
        <v>0.13916293037790731</v>
      </c>
      <c r="G110" s="88">
        <v>13.040750000000001</v>
      </c>
      <c r="H110" s="89">
        <v>0.16545130428020685</v>
      </c>
      <c r="I110" s="89">
        <v>12.351399451473775</v>
      </c>
      <c r="J110" s="90">
        <v>1.9301377751219022</v>
      </c>
      <c r="K110" s="73"/>
    </row>
    <row r="111" spans="2:27" ht="20.25" customHeight="1">
      <c r="B111" s="86" t="s">
        <v>121</v>
      </c>
      <c r="C111" s="65">
        <v>7</v>
      </c>
      <c r="D111" s="87">
        <v>2.628705555582463E-2</v>
      </c>
      <c r="E111" s="87">
        <v>0.37310262316162074</v>
      </c>
      <c r="F111" s="87">
        <v>0.13131352178804193</v>
      </c>
      <c r="G111" s="88">
        <v>13.082142857142856</v>
      </c>
      <c r="H111" s="89">
        <v>3.7604101313872255E-2</v>
      </c>
      <c r="I111" s="89">
        <v>10.709648054190819</v>
      </c>
      <c r="J111" s="90">
        <v>1.9102814012653202</v>
      </c>
      <c r="K111" s="73"/>
    </row>
    <row r="112" spans="2:27" ht="20.25" customHeight="1">
      <c r="B112" s="86" t="s">
        <v>121</v>
      </c>
      <c r="C112" s="65">
        <v>8</v>
      </c>
      <c r="D112" s="87">
        <v>2.9239396759029791E-2</v>
      </c>
      <c r="E112" s="87">
        <v>0.38937346266140033</v>
      </c>
      <c r="F112" s="87">
        <v>0.12401016787569594</v>
      </c>
      <c r="G112" s="88">
        <v>14.3535</v>
      </c>
      <c r="H112" s="89">
        <v>1.7963809928879179E-2</v>
      </c>
      <c r="I112" s="89">
        <v>13.673453324198537</v>
      </c>
      <c r="J112" s="90">
        <v>1.8051013473966331</v>
      </c>
      <c r="K112" s="73"/>
    </row>
    <row r="113" spans="2:11" ht="20.25" customHeight="1">
      <c r="B113" s="86" t="s">
        <v>121</v>
      </c>
      <c r="C113" s="65">
        <v>9</v>
      </c>
      <c r="D113" s="87">
        <v>3.0805301697359507E-2</v>
      </c>
      <c r="E113" s="87">
        <v>0.37645282821725345</v>
      </c>
      <c r="F113" s="87">
        <v>0.13526360827804781</v>
      </c>
      <c r="G113" s="88">
        <v>13.899874999999998</v>
      </c>
      <c r="H113" s="89">
        <v>3.3398421797048841E-2</v>
      </c>
      <c r="I113" s="89">
        <v>12.837138850720228</v>
      </c>
      <c r="J113" s="90">
        <v>1.8619761488862356</v>
      </c>
      <c r="K113" s="73"/>
    </row>
    <row r="114" spans="2:11" ht="20.25" customHeight="1">
      <c r="B114" s="86" t="s">
        <v>121</v>
      </c>
      <c r="C114" s="65">
        <v>10</v>
      </c>
      <c r="D114" s="87">
        <v>2.795889179794896E-2</v>
      </c>
      <c r="E114" s="87">
        <v>0.38251255040011556</v>
      </c>
      <c r="F114" s="87">
        <v>0.15326875266883278</v>
      </c>
      <c r="G114" s="88">
        <v>13.120625</v>
      </c>
      <c r="H114" s="89">
        <v>0.21121842240581193</v>
      </c>
      <c r="I114" s="89">
        <v>17.520297345712862</v>
      </c>
      <c r="J114" s="90">
        <v>1.9487398619988572</v>
      </c>
      <c r="K114" s="73"/>
    </row>
    <row r="115" spans="2:11" ht="20.25" customHeight="1">
      <c r="B115" s="86" t="s">
        <v>121</v>
      </c>
      <c r="C115" s="65">
        <v>11</v>
      </c>
      <c r="D115" s="87">
        <v>2.7301378632787917E-2</v>
      </c>
      <c r="E115" s="87">
        <v>0.38564991121040015</v>
      </c>
      <c r="F115" s="87">
        <v>0.15346427615773539</v>
      </c>
      <c r="G115" s="88">
        <v>12.936857142857145</v>
      </c>
      <c r="H115" s="89">
        <v>0.29751729106741975</v>
      </c>
      <c r="I115" s="89">
        <v>17.064741766224149</v>
      </c>
      <c r="J115" s="90">
        <v>1.9518550593672923</v>
      </c>
      <c r="K115" s="73"/>
    </row>
    <row r="116" spans="2:11" ht="20.25" customHeight="1">
      <c r="B116" s="86" t="s">
        <v>121</v>
      </c>
      <c r="C116" s="65">
        <v>12</v>
      </c>
      <c r="D116" s="87">
        <v>3.3564246634514065E-2</v>
      </c>
      <c r="E116" s="87">
        <v>0.40159336567786375</v>
      </c>
      <c r="F116" s="87">
        <v>0.15537798726846555</v>
      </c>
      <c r="G116" s="88">
        <v>12.749000000000001</v>
      </c>
      <c r="H116" s="89">
        <v>0.21610290301594651</v>
      </c>
      <c r="I116" s="89">
        <v>16.62071438529313</v>
      </c>
      <c r="J116" s="90">
        <v>1.978923452970947</v>
      </c>
      <c r="K116" s="73" t="s">
        <v>69</v>
      </c>
    </row>
    <row r="117" spans="2:11" ht="20.25" customHeight="1">
      <c r="B117" s="86" t="s">
        <v>119</v>
      </c>
      <c r="C117" s="65">
        <v>1</v>
      </c>
      <c r="D117" s="87">
        <v>6.5136459935656907E-2</v>
      </c>
      <c r="E117" s="87">
        <v>0.40568947191341426</v>
      </c>
      <c r="F117" s="87">
        <v>0.13468641658642902</v>
      </c>
      <c r="G117" s="88">
        <v>22.422000000000001</v>
      </c>
      <c r="H117" s="89">
        <v>0.54063243726772425</v>
      </c>
      <c r="I117" s="89">
        <v>15.235675195215935</v>
      </c>
      <c r="J117" s="90">
        <v>2.765843556601399</v>
      </c>
      <c r="K117" s="73"/>
    </row>
    <row r="118" spans="2:11" ht="20.25" customHeight="1">
      <c r="B118" s="86" t="s">
        <v>119</v>
      </c>
      <c r="C118" s="65">
        <v>2</v>
      </c>
      <c r="D118" s="87">
        <v>9.0926648724520512E-2</v>
      </c>
      <c r="E118" s="87">
        <v>0.2857372372952674</v>
      </c>
      <c r="F118" s="87">
        <v>0.12940992949733521</v>
      </c>
      <c r="G118" s="88">
        <v>18.131500000000003</v>
      </c>
      <c r="H118" s="89">
        <v>4.5357064149296238E-2</v>
      </c>
      <c r="I118" s="89">
        <v>5.6954242904331984</v>
      </c>
      <c r="J118" s="90">
        <v>3.0999873922993442</v>
      </c>
      <c r="K118" s="73"/>
    </row>
    <row r="119" spans="2:11" ht="20.25" customHeight="1">
      <c r="B119" s="86" t="s">
        <v>119</v>
      </c>
      <c r="C119" s="65">
        <v>3</v>
      </c>
      <c r="D119" s="87">
        <v>3.048202397915574E-2</v>
      </c>
      <c r="E119" s="87">
        <v>0.26006380940741908</v>
      </c>
      <c r="F119" s="87">
        <v>0.12683197469448174</v>
      </c>
      <c r="G119" s="88">
        <v>17.619</v>
      </c>
      <c r="H119" s="89">
        <v>5.5311948789717152E-2</v>
      </c>
      <c r="I119" s="89">
        <v>6.1731487088644936</v>
      </c>
      <c r="J119" s="90">
        <v>3.1643612960165179</v>
      </c>
      <c r="K119" s="73"/>
    </row>
    <row r="120" spans="2:11" ht="20.25" customHeight="1">
      <c r="B120" s="86" t="s">
        <v>119</v>
      </c>
      <c r="C120" s="65">
        <v>4</v>
      </c>
      <c r="D120" s="87">
        <v>2.5022228306604187E-2</v>
      </c>
      <c r="E120" s="87">
        <v>0.25976423835976914</v>
      </c>
      <c r="F120" s="87">
        <v>0.13597252516330374</v>
      </c>
      <c r="G120" s="88">
        <v>17.821375</v>
      </c>
      <c r="H120" s="89">
        <v>6.1076422539161651E-2</v>
      </c>
      <c r="I120" s="89">
        <v>5.9900473508183758</v>
      </c>
      <c r="J120" s="90">
        <v>3.1475475349445978</v>
      </c>
      <c r="K120" s="73"/>
    </row>
    <row r="121" spans="2:11" ht="20.25" customHeight="1">
      <c r="B121" s="86" t="s">
        <v>119</v>
      </c>
      <c r="C121" s="65">
        <v>5</v>
      </c>
      <c r="D121" s="87">
        <v>2.8841324862869448E-2</v>
      </c>
      <c r="E121" s="87">
        <v>0.27055713172233203</v>
      </c>
      <c r="F121" s="87">
        <v>0.13397168751858007</v>
      </c>
      <c r="G121" s="88">
        <v>18.963999999999999</v>
      </c>
      <c r="H121" s="89">
        <v>6.7550707433518598E-2</v>
      </c>
      <c r="I121" s="89">
        <v>6.5104905957477408</v>
      </c>
      <c r="J121" s="90">
        <v>3.0262974753111127</v>
      </c>
      <c r="K121" s="73"/>
    </row>
    <row r="122" spans="2:11" ht="20.25" customHeight="1">
      <c r="B122" s="86" t="s">
        <v>119</v>
      </c>
      <c r="C122" s="65">
        <v>6</v>
      </c>
      <c r="D122" s="87">
        <v>2.5743920065537957E-2</v>
      </c>
      <c r="E122" s="87">
        <v>0.28202695381588605</v>
      </c>
      <c r="F122" s="87">
        <v>0.12936402047018106</v>
      </c>
      <c r="G122" s="88">
        <v>19.930874999999997</v>
      </c>
      <c r="H122" s="89">
        <v>1.4507775478537162E-2</v>
      </c>
      <c r="I122" s="89">
        <v>5.8674884451008733</v>
      </c>
      <c r="J122" s="90">
        <v>2.9065260108538444</v>
      </c>
      <c r="K122" s="73"/>
    </row>
    <row r="123" spans="2:11" ht="20.25" customHeight="1">
      <c r="B123" s="86" t="s">
        <v>119</v>
      </c>
      <c r="C123" s="65">
        <v>7</v>
      </c>
      <c r="D123" s="87">
        <v>3.1995816398374587E-2</v>
      </c>
      <c r="E123" s="87">
        <v>0.26397198911872349</v>
      </c>
      <c r="F123" s="87">
        <v>0.13203340029623212</v>
      </c>
      <c r="G123" s="88">
        <v>19.145833333333336</v>
      </c>
      <c r="H123" s="89">
        <v>1.6290364009405568E-2</v>
      </c>
      <c r="I123" s="89">
        <v>4.3698901455230432</v>
      </c>
      <c r="J123" s="90">
        <v>2.9834173542587985</v>
      </c>
      <c r="K123" s="73"/>
    </row>
    <row r="124" spans="2:11" ht="20.25" customHeight="1">
      <c r="B124" s="86" t="s">
        <v>119</v>
      </c>
      <c r="C124" s="65">
        <v>8</v>
      </c>
      <c r="D124" s="87">
        <v>2.8873289150883111E-2</v>
      </c>
      <c r="E124" s="87">
        <v>0.30769901796694088</v>
      </c>
      <c r="F124" s="87">
        <v>0.13047466470433425</v>
      </c>
      <c r="G124" s="88">
        <v>21.904</v>
      </c>
      <c r="H124" s="89">
        <v>0</v>
      </c>
      <c r="I124" s="89">
        <v>4.43160070623526</v>
      </c>
      <c r="J124" s="90">
        <v>2.8084296101427157</v>
      </c>
      <c r="K124" s="73"/>
    </row>
    <row r="125" spans="2:11" ht="20.25" customHeight="1">
      <c r="B125" s="86" t="s">
        <v>119</v>
      </c>
      <c r="C125" s="65">
        <v>9</v>
      </c>
      <c r="D125" s="87">
        <v>3.0177865729766457E-2</v>
      </c>
      <c r="E125" s="87">
        <v>0.30509403353200204</v>
      </c>
      <c r="F125" s="87">
        <v>0.13839728632562159</v>
      </c>
      <c r="G125" s="88">
        <v>21.233999999999998</v>
      </c>
      <c r="H125" s="89">
        <v>8.9144789903782013E-3</v>
      </c>
      <c r="I125" s="89">
        <v>4.7603317808619598</v>
      </c>
      <c r="J125" s="90">
        <v>2.8596135201477972</v>
      </c>
      <c r="K125" s="73"/>
    </row>
    <row r="126" spans="2:11" ht="20.25" customHeight="1">
      <c r="B126" s="86" t="s">
        <v>119</v>
      </c>
      <c r="C126" s="65">
        <v>10</v>
      </c>
      <c r="D126" s="87">
        <v>3.4451796321899E-2</v>
      </c>
      <c r="E126" s="87">
        <v>0.28359167321156109</v>
      </c>
      <c r="F126" s="87">
        <v>0.14246057241646543</v>
      </c>
      <c r="G126" s="88">
        <v>19.649749999999997</v>
      </c>
      <c r="H126" s="89">
        <v>1.3180623508076986E-2</v>
      </c>
      <c r="I126" s="89">
        <v>5.2129365974444477</v>
      </c>
      <c r="J126" s="90">
        <v>3.0946781971239941</v>
      </c>
      <c r="K126" s="73"/>
    </row>
    <row r="127" spans="2:11" ht="20.25" customHeight="1">
      <c r="B127" s="86" t="s">
        <v>119</v>
      </c>
      <c r="C127" s="65">
        <v>11</v>
      </c>
      <c r="D127" s="87">
        <v>3.5272037037017562E-2</v>
      </c>
      <c r="E127" s="87">
        <v>0.30254217840751668</v>
      </c>
      <c r="F127" s="87">
        <v>0.1464165533042171</v>
      </c>
      <c r="G127" s="88">
        <v>20.265000000000001</v>
      </c>
      <c r="H127" s="89">
        <v>0.60857736092217374</v>
      </c>
      <c r="I127" s="89">
        <v>5.7690930820450408</v>
      </c>
      <c r="J127" s="90">
        <v>3.0097161729126043</v>
      </c>
      <c r="K127" s="73"/>
    </row>
    <row r="128" spans="2:11" ht="20.25" customHeight="1">
      <c r="B128" s="86" t="s">
        <v>119</v>
      </c>
      <c r="C128" s="65">
        <v>12</v>
      </c>
      <c r="D128" s="87">
        <v>3.7544504825901659E-2</v>
      </c>
      <c r="E128" s="87">
        <v>0.3085387620885745</v>
      </c>
      <c r="F128" s="87">
        <v>0.14743748355335176</v>
      </c>
      <c r="G128" s="88">
        <v>20.0425</v>
      </c>
      <c r="H128" s="89">
        <v>1.1814486497046774</v>
      </c>
      <c r="I128" s="89">
        <v>5.6880053547637566</v>
      </c>
      <c r="J128" s="90">
        <v>2.9467532946469039</v>
      </c>
      <c r="K128" s="73" t="s">
        <v>67</v>
      </c>
    </row>
    <row r="129" spans="2:11" ht="20.25" customHeight="1">
      <c r="B129" s="84" t="s">
        <v>126</v>
      </c>
      <c r="C129" s="83"/>
      <c r="D129" s="84"/>
      <c r="E129" s="84"/>
      <c r="F129" s="84"/>
      <c r="G129" s="84"/>
      <c r="H129" s="84"/>
      <c r="I129" s="84"/>
      <c r="J129" s="84"/>
      <c r="K129" s="83"/>
    </row>
    <row r="130" spans="2:11" ht="20.25" customHeight="1">
      <c r="B130" s="224" t="str">
        <f>C70</f>
        <v>43</v>
      </c>
      <c r="C130" s="54"/>
      <c r="D130" s="66">
        <f t="shared" ref="D130:J133" si="1">(SUMIFS(D$81:D$128,$B$81:$B$128,$B130,$C$81:$C$128,MAX($C$81:$C$128))/SUMIFS(D$81:D$128,$B$81:$B$128,$B130,$C$81:$C$128,MAX($C$81:$C$128)-1))-1</f>
        <v>0.36804588967646468</v>
      </c>
      <c r="E130" s="66">
        <f t="shared" si="1"/>
        <v>4.3507471892888283E-2</v>
      </c>
      <c r="F130" s="66">
        <f>(SUMIFS(F$81:F$128,$B$81:$B$128,$B130,$C$81:$C$128,MAX($C$81:$C$128))/SUMIFS(F$81:F$128,$B$81:$B$128,$B130,$C$81:$C$128,MAX($C$81:$C$128)-1))-1</f>
        <v>-2.9655176597092048E-3</v>
      </c>
      <c r="G130" s="66">
        <f t="shared" si="1"/>
        <v>-9.5193106233191216E-3</v>
      </c>
      <c r="H130" s="66" t="s">
        <v>290</v>
      </c>
      <c r="I130" s="66">
        <f t="shared" si="1"/>
        <v>-9.6724611039522124E-2</v>
      </c>
      <c r="J130" s="85">
        <f t="shared" si="1"/>
        <v>1.9561228387444229E-2</v>
      </c>
      <c r="K130" s="55"/>
    </row>
    <row r="131" spans="2:11" ht="20.25" customHeight="1">
      <c r="B131" s="42" t="str">
        <f>D70</f>
        <v>44</v>
      </c>
      <c r="C131" s="54"/>
      <c r="D131" s="66">
        <f t="shared" si="1"/>
        <v>9.1607535701974108E-3</v>
      </c>
      <c r="E131" s="66">
        <f t="shared" si="1"/>
        <v>8.0328037483560877E-2</v>
      </c>
      <c r="F131" s="66">
        <f t="shared" si="1"/>
        <v>-4.0224882130130535E-2</v>
      </c>
      <c r="G131" s="66">
        <f>(SUMIFS(G$81:G$128,$B$81:$B$128,$B131,$C$81:$C$128,MAX($C$81:$C$128))/SUMIFS(G$81:G$128,$B$81:$B$128,$B131,$C$81:$C$128,MAX($C$81:$C$128)-1))-1</f>
        <v>-4.0706253498179468E-4</v>
      </c>
      <c r="H131" s="66">
        <f t="shared" si="1"/>
        <v>0.52491484048143811</v>
      </c>
      <c r="I131" s="66">
        <f t="shared" si="1"/>
        <v>-3.6711024516644319E-2</v>
      </c>
      <c r="J131" s="85">
        <f t="shared" si="1"/>
        <v>8.0339320508318046E-3</v>
      </c>
      <c r="K131" s="55"/>
    </row>
    <row r="132" spans="2:11" ht="20.25" customHeight="1">
      <c r="B132" s="42" t="str">
        <f>E70</f>
        <v>43-1</v>
      </c>
      <c r="C132" s="54"/>
      <c r="D132" s="66">
        <f t="shared" si="1"/>
        <v>0.22939749988319935</v>
      </c>
      <c r="E132" s="66">
        <f t="shared" si="1"/>
        <v>4.1341781766326635E-2</v>
      </c>
      <c r="F132" s="66">
        <f t="shared" si="1"/>
        <v>1.2470075503195233E-2</v>
      </c>
      <c r="G132" s="66">
        <f t="shared" si="1"/>
        <v>-1.45210804125534E-2</v>
      </c>
      <c r="H132" s="66">
        <f t="shared" si="1"/>
        <v>-0.27364590393848442</v>
      </c>
      <c r="I132" s="66">
        <f t="shared" si="1"/>
        <v>-2.6020164091194897E-2</v>
      </c>
      <c r="J132" s="85">
        <f t="shared" si="1"/>
        <v>1.3868034654391348E-2</v>
      </c>
      <c r="K132" s="55"/>
    </row>
    <row r="133" spans="2:11" ht="20.25" customHeight="1">
      <c r="B133" s="42" t="str">
        <f>F70</f>
        <v>310</v>
      </c>
      <c r="C133" s="54"/>
      <c r="D133" s="66">
        <f t="shared" si="1"/>
        <v>6.4426893930145557E-2</v>
      </c>
      <c r="E133" s="66">
        <f t="shared" si="1"/>
        <v>1.9820653479200478E-2</v>
      </c>
      <c r="F133" s="66">
        <f t="shared" si="1"/>
        <v>6.9727788702511617E-3</v>
      </c>
      <c r="G133" s="66">
        <f t="shared" si="1"/>
        <v>-1.0979521342215692E-2</v>
      </c>
      <c r="H133" s="66" t="s">
        <v>290</v>
      </c>
      <c r="I133" s="66">
        <f t="shared" si="1"/>
        <v>-1.4055541508534608E-2</v>
      </c>
      <c r="J133" s="85">
        <f t="shared" si="1"/>
        <v>-2.0919872389418392E-2</v>
      </c>
      <c r="K133" s="55"/>
    </row>
    <row r="134" spans="2:11" ht="20.25" customHeight="1" thickBot="1"/>
    <row r="135" spans="2:11" ht="17.25" thickTop="1">
      <c r="B135" s="25" t="s">
        <v>51</v>
      </c>
      <c r="C135" s="25"/>
      <c r="D135" s="25"/>
      <c r="E135" s="25"/>
      <c r="F135" s="172" t="s">
        <v>77</v>
      </c>
      <c r="G135" s="43"/>
      <c r="H135" s="25"/>
      <c r="I135" s="25"/>
    </row>
    <row r="136" spans="2:11">
      <c r="B136" s="26" t="s">
        <v>33</v>
      </c>
      <c r="C136" s="26" t="s">
        <v>52</v>
      </c>
      <c r="D136" s="26"/>
      <c r="E136" s="26"/>
      <c r="F136" s="91" t="s">
        <v>78</v>
      </c>
      <c r="G136" s="44"/>
      <c r="H136" s="46" t="s">
        <v>81</v>
      </c>
      <c r="I136" s="46"/>
    </row>
    <row r="137" spans="2:11">
      <c r="B137" s="26" t="s">
        <v>34</v>
      </c>
      <c r="C137" s="26" t="s">
        <v>53</v>
      </c>
      <c r="D137" s="26"/>
      <c r="E137" s="26"/>
      <c r="F137" s="91" t="s">
        <v>79</v>
      </c>
      <c r="G137" s="44"/>
      <c r="H137" s="46" t="s">
        <v>82</v>
      </c>
      <c r="I137" s="46"/>
    </row>
    <row r="138" spans="2:11">
      <c r="B138" s="26" t="s">
        <v>4</v>
      </c>
      <c r="C138" s="26" t="s">
        <v>54</v>
      </c>
      <c r="D138" s="26"/>
      <c r="E138" s="26"/>
      <c r="F138" s="91" t="s">
        <v>80</v>
      </c>
      <c r="G138" s="44"/>
      <c r="H138" s="46" t="s">
        <v>83</v>
      </c>
      <c r="I138" s="46"/>
    </row>
    <row r="139" spans="2:11">
      <c r="B139" s="26" t="s">
        <v>5</v>
      </c>
      <c r="C139" s="26" t="s">
        <v>55</v>
      </c>
      <c r="D139" s="26"/>
      <c r="E139" s="26"/>
      <c r="F139" s="91" t="s">
        <v>87</v>
      </c>
      <c r="G139" s="44"/>
      <c r="H139" s="46" t="s">
        <v>84</v>
      </c>
      <c r="I139" s="46"/>
    </row>
    <row r="140" spans="2:11">
      <c r="B140" s="26" t="s">
        <v>56</v>
      </c>
      <c r="C140" s="26" t="s">
        <v>57</v>
      </c>
      <c r="D140" s="26"/>
      <c r="E140" s="26"/>
      <c r="F140" s="91" t="s">
        <v>88</v>
      </c>
      <c r="G140" s="44"/>
      <c r="H140" s="46" t="s">
        <v>85</v>
      </c>
      <c r="I140" s="46"/>
    </row>
    <row r="141" spans="2:11" ht="17.25" thickBot="1">
      <c r="B141" s="27" t="s">
        <v>58</v>
      </c>
      <c r="C141" s="27" t="s">
        <v>59</v>
      </c>
      <c r="D141" s="27"/>
      <c r="E141" s="27"/>
      <c r="F141" s="92" t="s">
        <v>89</v>
      </c>
      <c r="G141" s="45"/>
      <c r="H141" s="47" t="s">
        <v>86</v>
      </c>
      <c r="I141" s="47"/>
    </row>
    <row r="142" spans="2:11" ht="17.25" thickTop="1"/>
    <row r="143" spans="2:11" ht="6.75" customHeight="1"/>
  </sheetData>
  <mergeCells count="3">
    <mergeCell ref="O9:P9"/>
    <mergeCell ref="C4:D4"/>
    <mergeCell ref="C5:D5"/>
  </mergeCells>
  <phoneticPr fontId="2" type="noConversion"/>
  <conditionalFormatting sqref="B81:K128">
    <cfRule type="expression" dxfId="83" priority="10">
      <formula>$B81&lt;&gt;$B82</formula>
    </cfRule>
  </conditionalFormatting>
  <conditionalFormatting sqref="C71:K71">
    <cfRule type="containsText" dxfId="81" priority="11" operator="containsText" text="F">
      <formula>NOT(ISERROR(SEARCH("F",C71)))</formula>
    </cfRule>
    <cfRule type="containsText" dxfId="80" priority="12" operator="containsText" text="D">
      <formula>NOT(ISERROR(SEARCH("D",C71)))</formula>
    </cfRule>
    <cfRule type="containsText" dxfId="79" priority="13" operator="containsText" text="S">
      <formula>NOT(ISERROR(SEARCH("S",C71)))</formula>
    </cfRule>
    <cfRule type="containsText" dxfId="78" priority="14" operator="containsText" text="A">
      <formula>NOT(ISERROR(SEARCH("A",C71)))</formula>
    </cfRule>
  </conditionalFormatting>
  <conditionalFormatting sqref="D58:K58 D60:K61 D62:D67 D68:K69 D78:K78 D129:K129 K130:K133">
    <cfRule type="containsText" dxfId="77" priority="69" operator="containsText" text="악화">
      <formula>NOT(ISERROR(SEARCH("악화",D58)))</formula>
    </cfRule>
  </conditionalFormatting>
  <conditionalFormatting sqref="D58:K58 D60:K61 D68:K69 D78:K78 D129:K129 K130:K133 D62:D67">
    <cfRule type="containsText" dxfId="76" priority="68" operator="containsText" text="개선">
      <formula>NOT(ISERROR(SEARCH("개선",D58)))</formula>
    </cfRule>
  </conditionalFormatting>
  <conditionalFormatting sqref="G4:G5">
    <cfRule type="containsText" dxfId="75" priority="19" operator="containsText" text="S">
      <formula>NOT(ISERROR(SEARCH("S",G4)))</formula>
    </cfRule>
    <cfRule type="containsText" dxfId="74" priority="20" operator="containsText" text="A">
      <formula>NOT(ISERROR(SEARCH("A",G4)))</formula>
    </cfRule>
  </conditionalFormatting>
  <conditionalFormatting sqref="G5">
    <cfRule type="containsText" dxfId="73" priority="15" operator="containsText" text="F">
      <formula>NOT(ISERROR(SEARCH("F",G5)))</formula>
    </cfRule>
    <cfRule type="containsText" dxfId="72" priority="16" operator="containsText" text="D">
      <formula>NOT(ISERROR(SEARCH("D",G5)))</formula>
    </cfRule>
  </conditionalFormatting>
  <conditionalFormatting sqref="J24">
    <cfRule type="containsText" dxfId="71" priority="5" operator="containsText" text="D">
      <formula>NOT(ISERROR(SEARCH("D",J24)))</formula>
    </cfRule>
    <cfRule type="containsText" dxfId="70" priority="6" operator="containsText" text="F">
      <formula>NOT(ISERROR(SEARCH("F",J24)))</formula>
    </cfRule>
    <cfRule type="containsText" dxfId="69" priority="7" operator="containsText" text="S">
      <formula>NOT(ISERROR(SEARCH("S",J24)))</formula>
    </cfRule>
    <cfRule type="containsText" dxfId="68" priority="8" operator="containsText" text="A">
      <formula>NOT(ISERROR(SEARCH("A",J24)))</formula>
    </cfRule>
  </conditionalFormatting>
  <conditionalFormatting sqref="K1:K23">
    <cfRule type="containsText" dxfId="67" priority="1" operator="containsText" text="D">
      <formula>NOT(ISERROR(SEARCH("D",K1)))</formula>
    </cfRule>
    <cfRule type="containsText" dxfId="66" priority="2" operator="containsText" text="F">
      <formula>NOT(ISERROR(SEARCH("F",K1)))</formula>
    </cfRule>
    <cfRule type="containsText" dxfId="65" priority="3" operator="containsText" text="S">
      <formula>NOT(ISERROR(SEARCH("S",K1)))</formula>
    </cfRule>
    <cfRule type="containsText" dxfId="64" priority="4" operator="containsText" text="A">
      <formula>NOT(ISERROR(SEARCH("A",K1)))</formula>
    </cfRule>
  </conditionalFormatting>
  <conditionalFormatting sqref="K26:K30 K32:K70 K72:K1048576">
    <cfRule type="containsText" dxfId="63" priority="21" operator="containsText" text="D">
      <formula>NOT(ISERROR(SEARCH("D",K26)))</formula>
    </cfRule>
    <cfRule type="containsText" dxfId="62" priority="22" operator="containsText" text="F">
      <formula>NOT(ISERROR(SEARCH("F",K26)))</formula>
    </cfRule>
    <cfRule type="containsText" dxfId="61" priority="23" operator="containsText" text="S">
      <formula>NOT(ISERROR(SEARCH("S",K26)))</formula>
    </cfRule>
    <cfRule type="containsText" dxfId="60" priority="24" operator="containsText" text="A">
      <formula>NOT(ISERROR(SEARCH("A",K26)))</formula>
    </cfRule>
  </conditionalFormatting>
  <printOptions horizontalCentered="1"/>
  <pageMargins left="0" right="0" top="0.39370078740157483" bottom="0" header="0" footer="0"/>
  <pageSetup paperSize="9" scale="73" fitToHeight="0" orientation="portrait" r:id="rId1"/>
  <rowBreaks count="1" manualBreakCount="1">
    <brk id="58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7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D30:J30</xm:sqref>
        </x14:conditionalFormatting>
        <x14:conditionalFormatting xmlns:xm="http://schemas.microsoft.com/office/excel/2006/main">
          <x14:cfRule type="iconSet" priority="26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D57:J57</xm:sqref>
        </x14:conditionalFormatting>
        <x14:conditionalFormatting xmlns:xm="http://schemas.microsoft.com/office/excel/2006/main">
          <x14:cfRule type="iconSet" priority="72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D130:J133</xm:sqref>
        </x14:conditionalFormatting>
        <x14:conditionalFormatting xmlns:xm="http://schemas.microsoft.com/office/excel/2006/main">
          <x14:cfRule type="iconSet" priority="9" id="{18BCFC5E-67FC-4B53-9225-DB2BDCF76CF6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K23</xm:sqref>
        </x14:conditionalFormatting>
        <x14:conditionalFormatting xmlns:xm="http://schemas.microsoft.com/office/excel/2006/main">
          <x14:cfRule type="iconSet" priority="29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K36:K41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32"/>
  <sheetViews>
    <sheetView showGridLines="0" view="pageBreakPreview" zoomScaleNormal="85" zoomScaleSheetLayoutView="100" workbookViewId="0">
      <pane ySplit="4" topLeftCell="A5" activePane="bottomLeft" state="frozen"/>
      <selection activeCell="A7" sqref="A7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5" customWidth="1"/>
    <col min="6" max="6" width="10.28515625" style="4" customWidth="1"/>
    <col min="7" max="7" width="9.140625" style="4"/>
    <col min="8" max="8" width="9.7109375" style="4" customWidth="1"/>
    <col min="9" max="9" width="10" style="171" bestFit="1" customWidth="1"/>
    <col min="10" max="20" width="9.28515625" style="171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3"/>
      <c r="F1" s="108"/>
      <c r="G1" s="21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9"/>
    </row>
    <row r="2" spans="1:66" ht="50.25" customHeight="1">
      <c r="A2" s="10" t="s">
        <v>47</v>
      </c>
      <c r="B2" s="10"/>
      <c r="C2" s="10"/>
      <c r="D2" s="10"/>
      <c r="E2" s="104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0"/>
    </row>
    <row r="3" spans="1:66" s="17" customFormat="1" ht="21.75" customHeight="1">
      <c r="A3" s="41" t="s">
        <v>153</v>
      </c>
      <c r="B3" s="41"/>
      <c r="C3" s="19"/>
      <c r="D3" s="19"/>
      <c r="E3" s="104"/>
      <c r="F3" s="4"/>
      <c r="G3" s="4"/>
      <c r="H3" s="4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8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8" t="s">
        <v>38</v>
      </c>
      <c r="B4" s="138" t="s">
        <v>141</v>
      </c>
      <c r="C4" s="138" t="s">
        <v>1</v>
      </c>
      <c r="D4" s="138" t="s">
        <v>10</v>
      </c>
      <c r="E4" s="139" t="s">
        <v>140</v>
      </c>
      <c r="F4" s="125" t="s">
        <v>45</v>
      </c>
      <c r="G4" s="149" t="s">
        <v>143</v>
      </c>
      <c r="H4" s="125" t="s">
        <v>63</v>
      </c>
      <c r="I4" s="125" t="s">
        <v>3</v>
      </c>
      <c r="J4" s="124" t="s">
        <v>11</v>
      </c>
      <c r="K4" s="124" t="s">
        <v>12</v>
      </c>
      <c r="L4" s="124" t="s">
        <v>13</v>
      </c>
      <c r="M4" s="124" t="s">
        <v>15</v>
      </c>
      <c r="N4" s="226" t="s">
        <v>6</v>
      </c>
      <c r="O4" s="226" t="s">
        <v>7</v>
      </c>
      <c r="P4" s="226" t="s">
        <v>26</v>
      </c>
      <c r="Q4" s="226" t="s">
        <v>14</v>
      </c>
      <c r="R4" s="226" t="s">
        <v>46</v>
      </c>
      <c r="S4" s="150" t="s">
        <v>43</v>
      </c>
      <c r="T4" s="150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8" t="s">
        <v>39</v>
      </c>
      <c r="AQ4" s="98" t="s">
        <v>27</v>
      </c>
      <c r="AR4" s="98" t="s">
        <v>40</v>
      </c>
      <c r="AS4" s="98" t="s">
        <v>41</v>
      </c>
      <c r="AT4" s="98" t="s">
        <v>6</v>
      </c>
      <c r="AU4" s="98" t="s">
        <v>7</v>
      </c>
      <c r="AV4" s="98" t="s">
        <v>28</v>
      </c>
      <c r="AW4" s="98" t="s">
        <v>18</v>
      </c>
      <c r="AX4" s="99" t="s">
        <v>60</v>
      </c>
      <c r="AY4" s="98" t="s">
        <v>90</v>
      </c>
      <c r="AZ4" s="98" t="s">
        <v>65</v>
      </c>
      <c r="BA4" s="98" t="s">
        <v>125</v>
      </c>
      <c r="BB4" t="s">
        <v>133</v>
      </c>
      <c r="BC4" t="s">
        <v>134</v>
      </c>
      <c r="BD4" t="s">
        <v>114</v>
      </c>
      <c r="BE4" t="s">
        <v>135</v>
      </c>
      <c r="BF4" t="s">
        <v>136</v>
      </c>
      <c r="BG4" t="s">
        <v>90</v>
      </c>
      <c r="BH4" t="s">
        <v>135</v>
      </c>
      <c r="BI4" t="s">
        <v>136</v>
      </c>
      <c r="BJ4" t="s">
        <v>90</v>
      </c>
      <c r="BL4" t="s">
        <v>137</v>
      </c>
      <c r="BM4" t="s">
        <v>138</v>
      </c>
      <c r="BN4" t="s">
        <v>139</v>
      </c>
    </row>
    <row r="5" spans="1:66">
      <c r="A5" s="143" t="str">
        <f>W5</f>
        <v>청룡교통</v>
      </c>
      <c r="B5" s="143" t="str">
        <f>V5</f>
        <v>310</v>
      </c>
      <c r="C5" s="144" t="str">
        <f>Y5</f>
        <v>73아1047</v>
      </c>
      <c r="D5" s="132" t="str">
        <f>Z5</f>
        <v>대형</v>
      </c>
      <c r="E5" s="128" t="str">
        <f>AZ5</f>
        <v>D</v>
      </c>
      <c r="F5" s="151">
        <f>G5/H5</f>
        <v>0.84171428571428575</v>
      </c>
      <c r="G5" s="152">
        <f>AE5</f>
        <v>2.9460000000000002</v>
      </c>
      <c r="H5" s="153">
        <f>AF5</f>
        <v>3.5</v>
      </c>
      <c r="I5" s="154">
        <f>AC5</f>
        <v>11608.008</v>
      </c>
      <c r="J5" s="155">
        <f>AI5/AH5</f>
        <v>2.1816780029071489E-2</v>
      </c>
      <c r="K5" s="155">
        <f>AJ5/AH5</f>
        <v>0.31626383132917918</v>
      </c>
      <c r="L5" s="155">
        <f>AK5/AC5</f>
        <v>0.1771191060516154</v>
      </c>
      <c r="M5" s="156">
        <f>AG5</f>
        <v>19.611000000000001</v>
      </c>
      <c r="N5" s="157">
        <f>IF(AW5=0,AT5,"속도계이상")</f>
        <v>0</v>
      </c>
      <c r="O5" s="157">
        <f>IF(AW5=0,AU5,"속도계이상")</f>
        <v>4.3499999999999996</v>
      </c>
      <c r="P5" s="158">
        <f>AQ5/60</f>
        <v>937.6</v>
      </c>
      <c r="Q5" s="159">
        <f>AN5</f>
        <v>107</v>
      </c>
      <c r="R5" s="160">
        <f>AC5/(AH5-AI5-AJ5)</f>
        <v>51.239473535430484</v>
      </c>
      <c r="S5" s="145">
        <f>IF(AW5=0,AL5,"속도계이상")</f>
        <v>0</v>
      </c>
      <c r="T5" s="145">
        <f>IF(AW5=0,AM5,"속도계이상")</f>
        <v>505</v>
      </c>
      <c r="U5" t="s">
        <v>118</v>
      </c>
      <c r="V5" s="5" t="s">
        <v>119</v>
      </c>
      <c r="W5" t="s">
        <v>118</v>
      </c>
      <c r="X5" s="5" t="s">
        <v>119</v>
      </c>
      <c r="Y5" t="s">
        <v>169</v>
      </c>
      <c r="Z5" t="s">
        <v>167</v>
      </c>
      <c r="AA5" t="s">
        <v>48</v>
      </c>
      <c r="AB5">
        <v>532</v>
      </c>
      <c r="AC5" s="1">
        <v>11608.008</v>
      </c>
      <c r="AD5" s="1">
        <v>3940.232</v>
      </c>
      <c r="AE5" s="28">
        <v>2.9460000000000002</v>
      </c>
      <c r="AF5">
        <v>3.5</v>
      </c>
      <c r="AG5">
        <v>19.611000000000001</v>
      </c>
      <c r="AH5">
        <v>342.25353100000001</v>
      </c>
      <c r="AI5">
        <v>7.4668700000000001</v>
      </c>
      <c r="AJ5">
        <v>108.242413</v>
      </c>
      <c r="AK5">
        <v>2056</v>
      </c>
      <c r="AL5">
        <v>0</v>
      </c>
      <c r="AM5">
        <v>505</v>
      </c>
      <c r="AN5">
        <v>107</v>
      </c>
      <c r="AO5">
        <v>33.916400000000003</v>
      </c>
      <c r="AP5">
        <v>146430.1</v>
      </c>
      <c r="AQ5">
        <v>56256</v>
      </c>
      <c r="AR5">
        <v>165</v>
      </c>
      <c r="AS5">
        <v>121178</v>
      </c>
      <c r="AT5">
        <v>0</v>
      </c>
      <c r="AU5">
        <v>4.3499999999999996</v>
      </c>
      <c r="AV5">
        <v>110443</v>
      </c>
      <c r="AW5">
        <v>0</v>
      </c>
      <c r="AX5" s="29">
        <v>0.51</v>
      </c>
      <c r="AY5">
        <v>0.84171428571428575</v>
      </c>
      <c r="AZ5" t="s">
        <v>67</v>
      </c>
      <c r="BA5" t="s">
        <v>267</v>
      </c>
      <c r="BB5">
        <v>1</v>
      </c>
      <c r="BC5" t="s">
        <v>291</v>
      </c>
      <c r="BD5">
        <v>11</v>
      </c>
      <c r="BE5">
        <v>32841.038</v>
      </c>
      <c r="BF5">
        <v>0.35346044787013126</v>
      </c>
      <c r="BG5">
        <v>0.29751270840725907</v>
      </c>
      <c r="BH5">
        <v>193871.23100000003</v>
      </c>
      <c r="BI5">
        <v>5.9874835168297856E-2</v>
      </c>
      <c r="BJ5">
        <v>5.0397504115944423E-2</v>
      </c>
      <c r="BK5">
        <v>1</v>
      </c>
      <c r="BL5" t="s">
        <v>67</v>
      </c>
      <c r="BM5">
        <v>0</v>
      </c>
      <c r="BN5" t="s">
        <v>258</v>
      </c>
    </row>
    <row r="6" spans="1:66">
      <c r="A6" s="140" t="str">
        <f t="shared" ref="A6:A7" si="0">W6</f>
        <v>청룡교통</v>
      </c>
      <c r="B6" s="140" t="str">
        <f t="shared" ref="B6:B7" si="1">V6</f>
        <v>310</v>
      </c>
      <c r="C6" s="141" t="str">
        <f t="shared" ref="C6:C7" si="2">Y6</f>
        <v>73아1079</v>
      </c>
      <c r="D6" s="115" t="str">
        <f t="shared" ref="D6:D7" si="3">Z6</f>
        <v>대형</v>
      </c>
      <c r="E6" s="111" t="str">
        <f>AZ6</f>
        <v>C</v>
      </c>
      <c r="F6" s="161">
        <f>G6/H6</f>
        <v>0.89971428571428569</v>
      </c>
      <c r="G6" s="162">
        <f>AE6</f>
        <v>3.149</v>
      </c>
      <c r="H6" s="163">
        <f>AF6</f>
        <v>3.5</v>
      </c>
      <c r="I6" s="164">
        <f t="shared" ref="I6:I7" si="4">AC6</f>
        <v>8669.6540000000005</v>
      </c>
      <c r="J6" s="165">
        <f t="shared" ref="J6:J7" si="5">AI6/AH6</f>
        <v>5.681792044321566E-2</v>
      </c>
      <c r="K6" s="165">
        <f t="shared" ref="K6:K7" si="6">AJ6/AH6</f>
        <v>0.2879189389705924</v>
      </c>
      <c r="L6" s="165">
        <f t="shared" ref="L6:L7" si="7">AK6/AC6</f>
        <v>0.13587624142785859</v>
      </c>
      <c r="M6" s="166">
        <f t="shared" ref="M6:M7" si="8">AG6</f>
        <v>20.346</v>
      </c>
      <c r="N6" s="167">
        <f t="shared" ref="N6:N7" si="9">IF(AW6=0,AT6,"속도계이상")</f>
        <v>0</v>
      </c>
      <c r="O6" s="167">
        <f t="shared" ref="O6:O7" si="10">IF(AW6=0,AU6,"속도계이상")</f>
        <v>5.3979999999999997</v>
      </c>
      <c r="P6" s="168">
        <f t="shared" ref="P6:P7" si="11">AQ6/60</f>
        <v>740.98</v>
      </c>
      <c r="Q6" s="169">
        <f t="shared" ref="Q6:Q7" si="12">AN6</f>
        <v>108</v>
      </c>
      <c r="R6" s="170">
        <f t="shared" ref="R6:R7" si="13">AC6/(AH6-AI6-AJ6)</f>
        <v>51.249837761484223</v>
      </c>
      <c r="S6" s="142">
        <f t="shared" ref="S6:S7" si="14">IF(AW6=0,AL6,"속도계이상")</f>
        <v>0</v>
      </c>
      <c r="T6" s="142">
        <f t="shared" ref="T6:T7" si="15">IF(AW6=0,AM6,"속도계이상")</f>
        <v>468</v>
      </c>
      <c r="U6" t="s">
        <v>118</v>
      </c>
      <c r="V6" s="5" t="s">
        <v>119</v>
      </c>
      <c r="W6" t="s">
        <v>118</v>
      </c>
      <c r="X6" s="5" t="s">
        <v>119</v>
      </c>
      <c r="Y6" t="s">
        <v>170</v>
      </c>
      <c r="Z6" t="s">
        <v>167</v>
      </c>
      <c r="AA6" t="s">
        <v>48</v>
      </c>
      <c r="AB6">
        <v>532</v>
      </c>
      <c r="AC6" s="1">
        <v>8669.6540000000005</v>
      </c>
      <c r="AD6" s="1">
        <v>2753.306</v>
      </c>
      <c r="AE6" s="28">
        <v>3.149</v>
      </c>
      <c r="AF6">
        <v>3.5</v>
      </c>
      <c r="AG6">
        <v>20.346</v>
      </c>
      <c r="AH6">
        <v>258.16272199999997</v>
      </c>
      <c r="AI6">
        <v>14.668269</v>
      </c>
      <c r="AJ6">
        <v>74.329937000000001</v>
      </c>
      <c r="AK6">
        <v>1178</v>
      </c>
      <c r="AL6">
        <v>0</v>
      </c>
      <c r="AM6">
        <v>468</v>
      </c>
      <c r="AN6">
        <v>108</v>
      </c>
      <c r="AO6">
        <v>33.582129000000002</v>
      </c>
      <c r="AP6">
        <v>90019.6</v>
      </c>
      <c r="AQ6">
        <v>44458.8</v>
      </c>
      <c r="AR6">
        <v>110</v>
      </c>
      <c r="AS6">
        <v>61706</v>
      </c>
      <c r="AT6">
        <v>0</v>
      </c>
      <c r="AU6">
        <v>5.3979999999999997</v>
      </c>
      <c r="AV6">
        <v>81181</v>
      </c>
      <c r="AW6">
        <v>0</v>
      </c>
      <c r="AX6" s="29">
        <v>0.56000000000000005</v>
      </c>
      <c r="AY6">
        <v>0.89971428571428569</v>
      </c>
      <c r="AZ6" t="s">
        <v>69</v>
      </c>
      <c r="BA6" t="s">
        <v>267</v>
      </c>
      <c r="BB6">
        <v>1</v>
      </c>
      <c r="BC6" t="s">
        <v>287</v>
      </c>
      <c r="BD6">
        <v>10</v>
      </c>
      <c r="BE6">
        <v>32841.038</v>
      </c>
      <c r="BF6">
        <v>0.26398842813677204</v>
      </c>
      <c r="BG6">
        <v>0.2375141600579129</v>
      </c>
      <c r="BH6">
        <v>193871.23100000003</v>
      </c>
      <c r="BI6">
        <v>4.4718620474432327E-2</v>
      </c>
      <c r="BJ6">
        <v>4.0233981678282113E-2</v>
      </c>
      <c r="BK6">
        <v>1</v>
      </c>
      <c r="BL6" t="s">
        <v>69</v>
      </c>
      <c r="BM6">
        <v>0</v>
      </c>
      <c r="BN6" t="s">
        <v>258</v>
      </c>
    </row>
    <row r="7" spans="1:66">
      <c r="A7" s="143" t="str">
        <f t="shared" si="0"/>
        <v>청룡교통</v>
      </c>
      <c r="B7" s="143" t="str">
        <f t="shared" si="1"/>
        <v>310</v>
      </c>
      <c r="C7" s="144" t="str">
        <f t="shared" si="2"/>
        <v>73아1730</v>
      </c>
      <c r="D7" s="132" t="str">
        <f t="shared" si="3"/>
        <v>대형</v>
      </c>
      <c r="E7" s="128" t="str">
        <f t="shared" ref="E7:E30" si="16">AZ7</f>
        <v>A</v>
      </c>
      <c r="F7" s="151">
        <f t="shared" ref="F7:F30" si="17">G7/H7</f>
        <v>0.96685714285714286</v>
      </c>
      <c r="G7" s="152">
        <f t="shared" ref="G7:G30" si="18">AE7</f>
        <v>3.3839999999999999</v>
      </c>
      <c r="H7" s="153">
        <f t="shared" ref="H7:H30" si="19">AF7</f>
        <v>3.5</v>
      </c>
      <c r="I7" s="154">
        <f t="shared" si="4"/>
        <v>794.48800000000006</v>
      </c>
      <c r="J7" s="155">
        <f t="shared" si="5"/>
        <v>2.570526770738325E-2</v>
      </c>
      <c r="K7" s="155">
        <f t="shared" si="6"/>
        <v>0.29020918903926468</v>
      </c>
      <c r="L7" s="155">
        <f t="shared" si="7"/>
        <v>0.14600598121054062</v>
      </c>
      <c r="M7" s="156">
        <f t="shared" si="8"/>
        <v>17.122</v>
      </c>
      <c r="N7" s="157">
        <f t="shared" si="9"/>
        <v>0</v>
      </c>
      <c r="O7" s="157">
        <f t="shared" si="10"/>
        <v>12.587</v>
      </c>
      <c r="P7" s="158">
        <f t="shared" si="11"/>
        <v>50.141666666666666</v>
      </c>
      <c r="Q7" s="159">
        <f t="shared" si="12"/>
        <v>107</v>
      </c>
      <c r="R7" s="160">
        <f t="shared" si="13"/>
        <v>50.386775874967377</v>
      </c>
      <c r="S7" s="145">
        <f t="shared" si="14"/>
        <v>0</v>
      </c>
      <c r="T7" s="145">
        <f t="shared" si="15"/>
        <v>100</v>
      </c>
      <c r="U7" t="s">
        <v>118</v>
      </c>
      <c r="V7" t="s">
        <v>119</v>
      </c>
      <c r="W7" s="4" t="s">
        <v>118</v>
      </c>
      <c r="X7" s="4" t="s">
        <v>119</v>
      </c>
      <c r="Y7" s="4" t="s">
        <v>171</v>
      </c>
      <c r="Z7" s="4" t="s">
        <v>167</v>
      </c>
      <c r="AA7" s="4" t="s">
        <v>48</v>
      </c>
      <c r="AB7" s="4">
        <v>532</v>
      </c>
      <c r="AC7" s="4">
        <v>794.48800000000006</v>
      </c>
      <c r="AD7" s="4">
        <v>234.774</v>
      </c>
      <c r="AE7" s="4">
        <v>3.3839999999999999</v>
      </c>
      <c r="AF7" s="4">
        <v>3.5</v>
      </c>
      <c r="AG7" s="4">
        <v>17.122</v>
      </c>
      <c r="AH7" s="4">
        <v>23.049439</v>
      </c>
      <c r="AI7" s="4">
        <v>0.59249200000000002</v>
      </c>
      <c r="AJ7" s="4">
        <v>6.6891590000000001</v>
      </c>
      <c r="AK7" s="4">
        <v>116</v>
      </c>
      <c r="AL7" s="4">
        <v>0</v>
      </c>
      <c r="AM7" s="4">
        <v>100</v>
      </c>
      <c r="AN7" s="4">
        <v>107</v>
      </c>
      <c r="AO7" s="4">
        <v>34.468864000000004</v>
      </c>
      <c r="AP7" s="4">
        <v>8607.6</v>
      </c>
      <c r="AQ7" s="4">
        <v>3008.5</v>
      </c>
      <c r="AR7" s="4">
        <v>9</v>
      </c>
      <c r="AS7" s="4">
        <v>5001</v>
      </c>
      <c r="AT7" s="4">
        <v>0</v>
      </c>
      <c r="AU7" s="4">
        <v>12.587</v>
      </c>
      <c r="AV7" s="4">
        <v>6243</v>
      </c>
      <c r="AW7" s="4">
        <v>0</v>
      </c>
      <c r="AX7" s="30">
        <v>0.54</v>
      </c>
      <c r="AY7">
        <v>0.96685714285714286</v>
      </c>
      <c r="AZ7" t="s">
        <v>66</v>
      </c>
      <c r="BA7" t="s">
        <v>267</v>
      </c>
      <c r="BB7">
        <v>1</v>
      </c>
      <c r="BC7" t="s">
        <v>296</v>
      </c>
      <c r="BD7">
        <v>4</v>
      </c>
      <c r="BE7">
        <v>32841.038</v>
      </c>
      <c r="BF7">
        <v>2.4191927185736335E-2</v>
      </c>
      <c r="BG7">
        <v>2.3390137599009073E-2</v>
      </c>
      <c r="BH7">
        <v>193871.23100000003</v>
      </c>
      <c r="BI7">
        <v>4.0980190609095574E-3</v>
      </c>
      <c r="BJ7">
        <v>3.9621990006051266E-3</v>
      </c>
      <c r="BK7">
        <v>1</v>
      </c>
      <c r="BL7" t="s">
        <v>66</v>
      </c>
      <c r="BM7">
        <v>0</v>
      </c>
      <c r="BN7" t="s">
        <v>258</v>
      </c>
    </row>
    <row r="8" spans="1:66">
      <c r="A8" s="140" t="str">
        <f t="shared" ref="A8:A30" si="20">W8</f>
        <v>청룡교통</v>
      </c>
      <c r="B8" s="140" t="str">
        <f t="shared" ref="B8:B30" si="21">V8</f>
        <v>310</v>
      </c>
      <c r="C8" s="141" t="str">
        <f t="shared" ref="C8:C30" si="22">Y8</f>
        <v>73아1731</v>
      </c>
      <c r="D8" s="115" t="str">
        <f t="shared" ref="D8:D30" si="23">Z8</f>
        <v>대형</v>
      </c>
      <c r="E8" s="111" t="str">
        <f t="shared" si="16"/>
        <v>F</v>
      </c>
      <c r="F8" s="161">
        <f t="shared" si="17"/>
        <v>0.79742857142857138</v>
      </c>
      <c r="G8" s="162">
        <f t="shared" si="18"/>
        <v>2.7909999999999999</v>
      </c>
      <c r="H8" s="163">
        <f t="shared" si="19"/>
        <v>3.5</v>
      </c>
      <c r="I8" s="164">
        <f t="shared" ref="I8:I30" si="24">AC8</f>
        <v>11768.888000000001</v>
      </c>
      <c r="J8" s="165">
        <f t="shared" ref="J8:J30" si="25">AI8/AH8</f>
        <v>3.9403590296800531E-2</v>
      </c>
      <c r="K8" s="165">
        <f t="shared" ref="K8:K30" si="26">AJ8/AH8</f>
        <v>0.31701799729962299</v>
      </c>
      <c r="L8" s="165">
        <f t="shared" ref="L8:L30" si="27">AK8/AC8</f>
        <v>0.12677493404644516</v>
      </c>
      <c r="M8" s="166">
        <f t="shared" ref="M8:M30" si="28">AG8</f>
        <v>23.091000000000001</v>
      </c>
      <c r="N8" s="167">
        <f t="shared" ref="N8:N30" si="29">IF(AW8=0,AT8,"속도계이상")</f>
        <v>3.2970000000000002</v>
      </c>
      <c r="O8" s="167">
        <f t="shared" ref="O8:O30" si="30">IF(AW8=0,AU8,"속도계이상")</f>
        <v>6.7549999999999999</v>
      </c>
      <c r="P8" s="168">
        <f t="shared" ref="P8:P30" si="31">AQ8/60</f>
        <v>921.41333333333341</v>
      </c>
      <c r="Q8" s="169">
        <f t="shared" ref="Q8:Q30" si="32">AN8</f>
        <v>107</v>
      </c>
      <c r="R8" s="170">
        <f t="shared" ref="R8:R30" si="33">AC8/(AH8-AI8-AJ8)</f>
        <v>49.988892879647111</v>
      </c>
      <c r="S8" s="142">
        <f t="shared" ref="S8:S30" si="34">IF(AW8=0,AL8,"속도계이상")</f>
        <v>388</v>
      </c>
      <c r="T8" s="142">
        <f t="shared" ref="T8:T30" si="35">IF(AW8=0,AM8,"속도계이상")</f>
        <v>795</v>
      </c>
      <c r="U8" t="s">
        <v>118</v>
      </c>
      <c r="V8" s="5" t="s">
        <v>119</v>
      </c>
      <c r="W8" t="s">
        <v>118</v>
      </c>
      <c r="X8" s="5" t="s">
        <v>119</v>
      </c>
      <c r="Y8" t="s">
        <v>172</v>
      </c>
      <c r="Z8" t="s">
        <v>167</v>
      </c>
      <c r="AA8" t="s">
        <v>48</v>
      </c>
      <c r="AB8">
        <v>532</v>
      </c>
      <c r="AC8" s="1">
        <v>11768.888000000001</v>
      </c>
      <c r="AD8" s="1">
        <v>4216.509</v>
      </c>
      <c r="AE8" s="28">
        <v>2.7909999999999999</v>
      </c>
      <c r="AF8">
        <v>3.5</v>
      </c>
      <c r="AG8">
        <v>23.091000000000001</v>
      </c>
      <c r="AH8">
        <v>365.81410199999999</v>
      </c>
      <c r="AI8">
        <v>14.414389</v>
      </c>
      <c r="AJ8">
        <v>115.96965400000001</v>
      </c>
      <c r="AK8">
        <v>1492</v>
      </c>
      <c r="AL8">
        <v>388</v>
      </c>
      <c r="AM8">
        <v>795</v>
      </c>
      <c r="AN8">
        <v>107</v>
      </c>
      <c r="AO8">
        <v>32.171771999999997</v>
      </c>
      <c r="AP8">
        <v>145997.9</v>
      </c>
      <c r="AQ8">
        <v>55284.800000000003</v>
      </c>
      <c r="AR8">
        <v>171</v>
      </c>
      <c r="AS8">
        <v>139393</v>
      </c>
      <c r="AT8">
        <v>3.2970000000000002</v>
      </c>
      <c r="AU8">
        <v>6.7549999999999999</v>
      </c>
      <c r="AV8">
        <v>103664</v>
      </c>
      <c r="AW8">
        <v>0</v>
      </c>
      <c r="AX8" s="29">
        <v>0.56000000000000005</v>
      </c>
      <c r="AY8">
        <v>0.79742857142857138</v>
      </c>
      <c r="AZ8" t="s">
        <v>70</v>
      </c>
      <c r="BA8" t="s">
        <v>267</v>
      </c>
      <c r="BB8">
        <v>1</v>
      </c>
      <c r="BC8" t="s">
        <v>268</v>
      </c>
      <c r="BD8">
        <v>12</v>
      </c>
      <c r="BE8">
        <v>32841.038</v>
      </c>
      <c r="BF8">
        <v>0.35835919680736039</v>
      </c>
      <c r="BG8">
        <v>0.28576586236838364</v>
      </c>
      <c r="BH8">
        <v>193871.23100000003</v>
      </c>
      <c r="BI8">
        <v>6.0704664324331851E-2</v>
      </c>
      <c r="BJ8">
        <v>4.8407633751202911E-2</v>
      </c>
      <c r="BK8">
        <v>1</v>
      </c>
      <c r="BL8" t="s">
        <v>67</v>
      </c>
      <c r="BM8">
        <v>-1</v>
      </c>
      <c r="BN8" t="s">
        <v>259</v>
      </c>
    </row>
    <row r="9" spans="1:66">
      <c r="A9" s="143" t="str">
        <f t="shared" si="20"/>
        <v>청룡교통</v>
      </c>
      <c r="B9" s="143" t="str">
        <f t="shared" si="21"/>
        <v>43</v>
      </c>
      <c r="C9" s="144" t="str">
        <f t="shared" si="22"/>
        <v>73아1040</v>
      </c>
      <c r="D9" s="132" t="str">
        <f t="shared" si="23"/>
        <v>대형</v>
      </c>
      <c r="E9" s="128" t="str">
        <f t="shared" si="16"/>
        <v>D</v>
      </c>
      <c r="F9" s="151">
        <f t="shared" si="17"/>
        <v>0.84904761904761894</v>
      </c>
      <c r="G9" s="152">
        <f t="shared" si="18"/>
        <v>1.7829999999999999</v>
      </c>
      <c r="H9" s="153">
        <f t="shared" si="19"/>
        <v>2.1</v>
      </c>
      <c r="I9" s="154">
        <f t="shared" si="24"/>
        <v>5893.5389999999998</v>
      </c>
      <c r="J9" s="155">
        <f t="shared" si="25"/>
        <v>1.9665247142421974E-2</v>
      </c>
      <c r="K9" s="155">
        <f t="shared" si="26"/>
        <v>0.36618703537061104</v>
      </c>
      <c r="L9" s="155">
        <f t="shared" si="27"/>
        <v>0.14643154138795045</v>
      </c>
      <c r="M9" s="156">
        <f t="shared" si="28"/>
        <v>18.637</v>
      </c>
      <c r="N9" s="157">
        <f t="shared" si="29"/>
        <v>1.7000000000000001E-2</v>
      </c>
      <c r="O9" s="157">
        <f t="shared" si="30"/>
        <v>28.725999999999999</v>
      </c>
      <c r="P9" s="158">
        <f t="shared" si="31"/>
        <v>9.6416666666666675</v>
      </c>
      <c r="Q9" s="159">
        <f t="shared" si="32"/>
        <v>96</v>
      </c>
      <c r="R9" s="160">
        <f t="shared" si="33"/>
        <v>26.726005700739236</v>
      </c>
      <c r="S9" s="145">
        <f t="shared" si="34"/>
        <v>1</v>
      </c>
      <c r="T9" s="145">
        <f t="shared" si="35"/>
        <v>1693</v>
      </c>
      <c r="U9" t="s">
        <v>118</v>
      </c>
      <c r="V9" s="5" t="s">
        <v>120</v>
      </c>
      <c r="W9" t="s">
        <v>118</v>
      </c>
      <c r="X9" s="5" t="s">
        <v>120</v>
      </c>
      <c r="Y9" t="s">
        <v>173</v>
      </c>
      <c r="Z9" t="s">
        <v>167</v>
      </c>
      <c r="AA9" t="s">
        <v>48</v>
      </c>
      <c r="AB9">
        <v>532</v>
      </c>
      <c r="AC9" s="1">
        <v>5893.5389999999998</v>
      </c>
      <c r="AD9" s="1">
        <v>3305.9760000000001</v>
      </c>
      <c r="AE9" s="28">
        <v>1.7829999999999999</v>
      </c>
      <c r="AF9">
        <v>2.1</v>
      </c>
      <c r="AG9">
        <v>18.637</v>
      </c>
      <c r="AH9">
        <v>359.061849</v>
      </c>
      <c r="AI9">
        <v>7.0610400000000002</v>
      </c>
      <c r="AJ9">
        <v>131.48379399999999</v>
      </c>
      <c r="AK9">
        <v>863</v>
      </c>
      <c r="AL9">
        <v>1</v>
      </c>
      <c r="AM9">
        <v>1693</v>
      </c>
      <c r="AN9">
        <v>96</v>
      </c>
      <c r="AO9">
        <v>16.413715</v>
      </c>
      <c r="AP9">
        <v>6898.4</v>
      </c>
      <c r="AQ9">
        <v>578.5</v>
      </c>
      <c r="AR9">
        <v>53</v>
      </c>
      <c r="AS9">
        <v>14829</v>
      </c>
      <c r="AT9">
        <v>1.7000000000000001E-2</v>
      </c>
      <c r="AU9">
        <v>28.725999999999999</v>
      </c>
      <c r="AV9">
        <v>51440</v>
      </c>
      <c r="AW9">
        <v>0</v>
      </c>
      <c r="AX9" s="29">
        <v>0.56999999999999995</v>
      </c>
      <c r="AY9">
        <v>0.84904761904761894</v>
      </c>
      <c r="AZ9" t="s">
        <v>67</v>
      </c>
      <c r="BA9" t="s">
        <v>269</v>
      </c>
      <c r="BB9">
        <v>1</v>
      </c>
      <c r="BC9" t="s">
        <v>272</v>
      </c>
      <c r="BD9">
        <v>12</v>
      </c>
      <c r="BE9">
        <v>64908.675000000003</v>
      </c>
      <c r="BF9">
        <v>9.0797401117801269E-2</v>
      </c>
      <c r="BG9">
        <v>7.7091317234780785E-2</v>
      </c>
      <c r="BH9">
        <v>193871.23100000003</v>
      </c>
      <c r="BI9">
        <v>3.0399244744053845E-2</v>
      </c>
      <c r="BJ9">
        <v>2.5810406370784762E-2</v>
      </c>
      <c r="BK9">
        <v>1</v>
      </c>
      <c r="BL9" t="s">
        <v>70</v>
      </c>
      <c r="BM9">
        <v>1</v>
      </c>
      <c r="BN9" t="s">
        <v>257</v>
      </c>
    </row>
    <row r="10" spans="1:66">
      <c r="A10" s="140" t="str">
        <f t="shared" si="20"/>
        <v>청룡교통</v>
      </c>
      <c r="B10" s="140" t="str">
        <f t="shared" si="21"/>
        <v>43</v>
      </c>
      <c r="C10" s="141" t="str">
        <f t="shared" si="22"/>
        <v>73아1053</v>
      </c>
      <c r="D10" s="115" t="str">
        <f t="shared" si="23"/>
        <v>저상</v>
      </c>
      <c r="E10" s="111" t="str">
        <f t="shared" si="16"/>
        <v>B</v>
      </c>
      <c r="F10" s="161">
        <f t="shared" si="17"/>
        <v>0.91476190476190478</v>
      </c>
      <c r="G10" s="162">
        <f t="shared" si="18"/>
        <v>1.921</v>
      </c>
      <c r="H10" s="163">
        <f t="shared" si="19"/>
        <v>2.1</v>
      </c>
      <c r="I10" s="164">
        <f t="shared" si="24"/>
        <v>7045.1940000000004</v>
      </c>
      <c r="J10" s="165">
        <f t="shared" si="25"/>
        <v>1.155774274153395E-2</v>
      </c>
      <c r="K10" s="165">
        <f t="shared" si="26"/>
        <v>0.42247612569613052</v>
      </c>
      <c r="L10" s="165">
        <f t="shared" si="27"/>
        <v>0.28473311025927744</v>
      </c>
      <c r="M10" s="166">
        <f t="shared" si="28"/>
        <v>14.666</v>
      </c>
      <c r="N10" s="167">
        <f t="shared" si="29"/>
        <v>0</v>
      </c>
      <c r="O10" s="167">
        <f t="shared" si="30"/>
        <v>15.741</v>
      </c>
      <c r="P10" s="168">
        <f t="shared" si="31"/>
        <v>21.234999999999999</v>
      </c>
      <c r="Q10" s="169">
        <f t="shared" si="32"/>
        <v>93</v>
      </c>
      <c r="R10" s="170">
        <f t="shared" si="33"/>
        <v>27.201515564162776</v>
      </c>
      <c r="S10" s="142">
        <f t="shared" si="34"/>
        <v>0</v>
      </c>
      <c r="T10" s="142">
        <f t="shared" si="35"/>
        <v>1109</v>
      </c>
      <c r="U10" t="s">
        <v>118</v>
      </c>
      <c r="V10" t="s">
        <v>120</v>
      </c>
      <c r="W10" s="4" t="s">
        <v>118</v>
      </c>
      <c r="X10" s="4" t="s">
        <v>120</v>
      </c>
      <c r="Y10" s="4" t="s">
        <v>174</v>
      </c>
      <c r="Z10" s="4" t="s">
        <v>175</v>
      </c>
      <c r="AA10" s="4" t="s">
        <v>48</v>
      </c>
      <c r="AB10" s="4">
        <v>532</v>
      </c>
      <c r="AC10" s="4">
        <v>7045.1940000000004</v>
      </c>
      <c r="AD10" s="4">
        <v>3667.386</v>
      </c>
      <c r="AE10" s="4">
        <v>1.921</v>
      </c>
      <c r="AF10" s="4">
        <v>2.1</v>
      </c>
      <c r="AG10" s="4">
        <v>14.666</v>
      </c>
      <c r="AH10" s="4">
        <v>457.62465200000003</v>
      </c>
      <c r="AI10" s="4">
        <v>5.2891079999999997</v>
      </c>
      <c r="AJ10" s="4">
        <v>193.33548999999999</v>
      </c>
      <c r="AK10" s="4">
        <v>2006</v>
      </c>
      <c r="AL10" s="4">
        <v>0</v>
      </c>
      <c r="AM10" s="4">
        <v>1109</v>
      </c>
      <c r="AN10" s="4">
        <v>93</v>
      </c>
      <c r="AO10" s="4">
        <v>15.395136000000001</v>
      </c>
      <c r="AP10" s="4">
        <v>10375.4</v>
      </c>
      <c r="AQ10" s="4">
        <v>1274.0999999999999</v>
      </c>
      <c r="AR10" s="4">
        <v>204</v>
      </c>
      <c r="AS10" s="4">
        <v>106908</v>
      </c>
      <c r="AT10" s="4">
        <v>0</v>
      </c>
      <c r="AU10" s="4">
        <v>15.741</v>
      </c>
      <c r="AV10" s="4">
        <v>59827</v>
      </c>
      <c r="AW10" s="4">
        <v>0</v>
      </c>
      <c r="AX10" s="30">
        <v>0.51</v>
      </c>
      <c r="AY10">
        <v>0.91476190476190478</v>
      </c>
      <c r="AZ10" t="s">
        <v>68</v>
      </c>
      <c r="BA10" t="s">
        <v>269</v>
      </c>
      <c r="BB10">
        <v>1</v>
      </c>
      <c r="BC10" t="s">
        <v>292</v>
      </c>
      <c r="BD10">
        <v>12</v>
      </c>
      <c r="BE10">
        <v>64908.675000000003</v>
      </c>
      <c r="BF10">
        <v>0.10854009883886861</v>
      </c>
      <c r="BG10">
        <v>9.9288347556888867E-2</v>
      </c>
      <c r="BH10">
        <v>193871.23100000003</v>
      </c>
      <c r="BI10">
        <v>3.6339553649401439E-2</v>
      </c>
      <c r="BJ10">
        <v>3.3242039314523887E-2</v>
      </c>
      <c r="BK10">
        <v>1</v>
      </c>
      <c r="BL10" t="s">
        <v>68</v>
      </c>
      <c r="BM10">
        <v>0</v>
      </c>
      <c r="BN10" t="s">
        <v>258</v>
      </c>
    </row>
    <row r="11" spans="1:66">
      <c r="A11" s="143" t="str">
        <f t="shared" si="20"/>
        <v>청룡교통</v>
      </c>
      <c r="B11" s="143" t="str">
        <f t="shared" si="21"/>
        <v>43</v>
      </c>
      <c r="C11" s="144" t="str">
        <f t="shared" si="22"/>
        <v>73아1058</v>
      </c>
      <c r="D11" s="132" t="str">
        <f t="shared" si="23"/>
        <v>대형</v>
      </c>
      <c r="E11" s="128" t="str">
        <f t="shared" si="16"/>
        <v>C</v>
      </c>
      <c r="F11" s="151">
        <f t="shared" si="17"/>
        <v>0.88590909090909087</v>
      </c>
      <c r="G11" s="152">
        <f t="shared" si="18"/>
        <v>1.9490000000000001</v>
      </c>
      <c r="H11" s="153">
        <f t="shared" si="19"/>
        <v>2.2000000000000002</v>
      </c>
      <c r="I11" s="154">
        <f t="shared" si="24"/>
        <v>6838.6850000000004</v>
      </c>
      <c r="J11" s="155">
        <f t="shared" si="25"/>
        <v>2.3624128161136061E-2</v>
      </c>
      <c r="K11" s="155">
        <f t="shared" si="26"/>
        <v>0.37827285932276333</v>
      </c>
      <c r="L11" s="155">
        <f t="shared" si="27"/>
        <v>0.1741562888186837</v>
      </c>
      <c r="M11" s="156">
        <f t="shared" si="28"/>
        <v>14.26</v>
      </c>
      <c r="N11" s="157">
        <f t="shared" si="29"/>
        <v>0.14599999999999999</v>
      </c>
      <c r="O11" s="157">
        <f t="shared" si="30"/>
        <v>40.856000000000002</v>
      </c>
      <c r="P11" s="158">
        <f t="shared" si="31"/>
        <v>17.411666666666669</v>
      </c>
      <c r="Q11" s="159">
        <f t="shared" si="32"/>
        <v>106</v>
      </c>
      <c r="R11" s="160">
        <f t="shared" si="33"/>
        <v>27.628220593857474</v>
      </c>
      <c r="S11" s="145">
        <f t="shared" si="34"/>
        <v>10</v>
      </c>
      <c r="T11" s="145">
        <f t="shared" si="35"/>
        <v>2794</v>
      </c>
      <c r="U11" t="s">
        <v>118</v>
      </c>
      <c r="V11" s="5" t="s">
        <v>120</v>
      </c>
      <c r="W11" t="s">
        <v>118</v>
      </c>
      <c r="X11" s="5" t="s">
        <v>120</v>
      </c>
      <c r="Y11" t="s">
        <v>176</v>
      </c>
      <c r="Z11" t="s">
        <v>167</v>
      </c>
      <c r="AA11" t="s">
        <v>48</v>
      </c>
      <c r="AB11">
        <v>532</v>
      </c>
      <c r="AC11" s="1">
        <v>6838.6850000000004</v>
      </c>
      <c r="AD11" s="1">
        <v>3508.1210000000001</v>
      </c>
      <c r="AE11" s="28">
        <v>1.9490000000000001</v>
      </c>
      <c r="AF11">
        <v>2.2000000000000002</v>
      </c>
      <c r="AG11">
        <v>14.26</v>
      </c>
      <c r="AH11">
        <v>413.85070100000002</v>
      </c>
      <c r="AI11">
        <v>9.7768619999999995</v>
      </c>
      <c r="AJ11">
        <v>156.54848799999999</v>
      </c>
      <c r="AK11">
        <v>1191</v>
      </c>
      <c r="AL11">
        <v>10</v>
      </c>
      <c r="AM11">
        <v>2794</v>
      </c>
      <c r="AN11">
        <v>106</v>
      </c>
      <c r="AO11">
        <v>16.524521</v>
      </c>
      <c r="AP11">
        <v>9288.7000000000007</v>
      </c>
      <c r="AQ11">
        <v>1044.7</v>
      </c>
      <c r="AR11">
        <v>102</v>
      </c>
      <c r="AS11">
        <v>32056</v>
      </c>
      <c r="AT11">
        <v>0.14599999999999999</v>
      </c>
      <c r="AU11">
        <v>40.856000000000002</v>
      </c>
      <c r="AV11">
        <v>58793</v>
      </c>
      <c r="AW11">
        <v>0</v>
      </c>
      <c r="AX11" s="29">
        <v>0.5</v>
      </c>
      <c r="AY11">
        <v>0.88590909090909087</v>
      </c>
      <c r="AZ11" t="s">
        <v>69</v>
      </c>
      <c r="BA11" t="s">
        <v>269</v>
      </c>
      <c r="BB11">
        <v>2</v>
      </c>
      <c r="BC11" t="s">
        <v>297</v>
      </c>
      <c r="BD11">
        <v>13</v>
      </c>
      <c r="BE11">
        <v>64908.675000000003</v>
      </c>
      <c r="BF11">
        <v>0.10535856724852263</v>
      </c>
      <c r="BG11">
        <v>9.3338112530623005E-2</v>
      </c>
      <c r="BH11">
        <v>193871.23100000003</v>
      </c>
      <c r="BI11">
        <v>3.5274367242244413E-2</v>
      </c>
      <c r="BJ11">
        <v>3.1249882615970163E-2</v>
      </c>
      <c r="BK11">
        <v>1</v>
      </c>
      <c r="BL11" t="s">
        <v>67</v>
      </c>
      <c r="BM11">
        <v>1</v>
      </c>
      <c r="BN11" t="s">
        <v>257</v>
      </c>
    </row>
    <row r="12" spans="1:66" s="2" customFormat="1">
      <c r="A12" s="140" t="str">
        <f t="shared" si="20"/>
        <v>청룡교통</v>
      </c>
      <c r="B12" s="140" t="str">
        <f t="shared" si="21"/>
        <v>43</v>
      </c>
      <c r="C12" s="141" t="str">
        <f t="shared" si="22"/>
        <v>73아1060</v>
      </c>
      <c r="D12" s="115" t="str">
        <f t="shared" si="23"/>
        <v>대형</v>
      </c>
      <c r="E12" s="111" t="str">
        <f t="shared" si="16"/>
        <v>S</v>
      </c>
      <c r="F12" s="161">
        <f t="shared" si="17"/>
        <v>1.0518181818181818</v>
      </c>
      <c r="G12" s="162">
        <f t="shared" si="18"/>
        <v>2.3140000000000001</v>
      </c>
      <c r="H12" s="163">
        <f t="shared" si="19"/>
        <v>2.2000000000000002</v>
      </c>
      <c r="I12" s="164">
        <f t="shared" si="24"/>
        <v>4396.1490000000003</v>
      </c>
      <c r="J12" s="165">
        <f t="shared" si="25"/>
        <v>5.5052872870058805E-2</v>
      </c>
      <c r="K12" s="165">
        <f t="shared" si="26"/>
        <v>0.38294502294590688</v>
      </c>
      <c r="L12" s="165">
        <f t="shared" si="27"/>
        <v>0.17401593986009117</v>
      </c>
      <c r="M12" s="166">
        <f t="shared" si="28"/>
        <v>12.815</v>
      </c>
      <c r="N12" s="167">
        <f t="shared" si="29"/>
        <v>0.432</v>
      </c>
      <c r="O12" s="167">
        <f t="shared" si="30"/>
        <v>18.721</v>
      </c>
      <c r="P12" s="168">
        <f t="shared" si="31"/>
        <v>0.90166666666666673</v>
      </c>
      <c r="Q12" s="169">
        <f t="shared" si="32"/>
        <v>97</v>
      </c>
      <c r="R12" s="170">
        <f t="shared" si="33"/>
        <v>30.567838926966715</v>
      </c>
      <c r="S12" s="142">
        <f t="shared" si="34"/>
        <v>19</v>
      </c>
      <c r="T12" s="142">
        <f t="shared" si="35"/>
        <v>823</v>
      </c>
      <c r="U12" t="s">
        <v>118</v>
      </c>
      <c r="V12" s="5" t="s">
        <v>120</v>
      </c>
      <c r="W12" t="s">
        <v>118</v>
      </c>
      <c r="X12" s="5" t="s">
        <v>120</v>
      </c>
      <c r="Y12" t="s">
        <v>381</v>
      </c>
      <c r="Z12" t="s">
        <v>167</v>
      </c>
      <c r="AA12" t="s">
        <v>48</v>
      </c>
      <c r="AB12">
        <v>532</v>
      </c>
      <c r="AC12" s="1">
        <v>4396.1490000000003</v>
      </c>
      <c r="AD12" s="1">
        <v>1900.0050000000001</v>
      </c>
      <c r="AE12" s="28">
        <v>2.3140000000000001</v>
      </c>
      <c r="AF12">
        <v>2.2000000000000002</v>
      </c>
      <c r="AG12">
        <v>12.815</v>
      </c>
      <c r="AH12">
        <v>255.89966999999999</v>
      </c>
      <c r="AI12">
        <v>14.088012000000001</v>
      </c>
      <c r="AJ12">
        <v>97.995504999999994</v>
      </c>
      <c r="AK12">
        <v>765</v>
      </c>
      <c r="AL12">
        <v>19</v>
      </c>
      <c r="AM12">
        <v>823</v>
      </c>
      <c r="AN12">
        <v>97</v>
      </c>
      <c r="AO12">
        <v>17.179189000000001</v>
      </c>
      <c r="AP12">
        <v>8746.6</v>
      </c>
      <c r="AQ12">
        <v>54.1</v>
      </c>
      <c r="AR12">
        <v>109</v>
      </c>
      <c r="AS12">
        <v>109535</v>
      </c>
      <c r="AT12">
        <v>0.432</v>
      </c>
      <c r="AU12">
        <v>18.721</v>
      </c>
      <c r="AV12">
        <v>40549</v>
      </c>
      <c r="AW12">
        <v>0</v>
      </c>
      <c r="AX12" s="29">
        <v>0.5</v>
      </c>
      <c r="AY12" s="2">
        <v>1.0518181818181818</v>
      </c>
      <c r="AZ12" s="2" t="s">
        <v>71</v>
      </c>
      <c r="BA12" s="2" t="s">
        <v>269</v>
      </c>
      <c r="BB12" s="2">
        <v>1</v>
      </c>
      <c r="BC12" s="2" t="s">
        <v>273</v>
      </c>
      <c r="BD12" s="2">
        <v>12</v>
      </c>
      <c r="BE12" s="2">
        <v>64908.675000000003</v>
      </c>
      <c r="BF12" s="2">
        <v>6.7728219687121949E-2</v>
      </c>
      <c r="BG12" s="2">
        <v>7.1237772889090986E-2</v>
      </c>
      <c r="BH12" s="2">
        <v>193871.23100000003</v>
      </c>
      <c r="BI12" s="2">
        <v>2.2675612969105249E-2</v>
      </c>
      <c r="BJ12" s="2">
        <v>2.3850622004777066E-2</v>
      </c>
      <c r="BK12" s="2">
        <v>1</v>
      </c>
      <c r="BL12" s="2" t="s">
        <v>382</v>
      </c>
      <c r="BM12" s="2" t="s">
        <v>383</v>
      </c>
      <c r="BN12" s="2" t="s">
        <v>382</v>
      </c>
    </row>
    <row r="13" spans="1:66">
      <c r="A13" s="143" t="str">
        <f t="shared" si="20"/>
        <v>청룡교통</v>
      </c>
      <c r="B13" s="143" t="str">
        <f t="shared" si="21"/>
        <v>43</v>
      </c>
      <c r="C13" s="144" t="str">
        <f t="shared" si="22"/>
        <v>73아1069</v>
      </c>
      <c r="D13" s="132" t="str">
        <f t="shared" si="23"/>
        <v>대형</v>
      </c>
      <c r="E13" s="128" t="str">
        <f t="shared" si="16"/>
        <v>D</v>
      </c>
      <c r="F13" s="151">
        <f t="shared" si="17"/>
        <v>0.84772727272727266</v>
      </c>
      <c r="G13" s="152">
        <f t="shared" si="18"/>
        <v>1.865</v>
      </c>
      <c r="H13" s="153">
        <f t="shared" si="19"/>
        <v>2.2000000000000002</v>
      </c>
      <c r="I13" s="154">
        <f t="shared" si="24"/>
        <v>6487.442</v>
      </c>
      <c r="J13" s="155">
        <f t="shared" si="25"/>
        <v>1.8573986131197321E-2</v>
      </c>
      <c r="K13" s="155">
        <f t="shared" si="26"/>
        <v>0.36989895865456596</v>
      </c>
      <c r="L13" s="155">
        <f t="shared" si="27"/>
        <v>0.15676440729643518</v>
      </c>
      <c r="M13" s="156">
        <f t="shared" si="28"/>
        <v>13.305</v>
      </c>
      <c r="N13" s="157">
        <f t="shared" si="29"/>
        <v>3.1E-2</v>
      </c>
      <c r="O13" s="157">
        <f t="shared" si="30"/>
        <v>21.981000000000002</v>
      </c>
      <c r="P13" s="158">
        <f t="shared" si="31"/>
        <v>16.529999999999998</v>
      </c>
      <c r="Q13" s="159">
        <f t="shared" si="32"/>
        <v>105</v>
      </c>
      <c r="R13" s="160">
        <f t="shared" si="33"/>
        <v>26.849577904307036</v>
      </c>
      <c r="S13" s="145">
        <f t="shared" si="34"/>
        <v>2</v>
      </c>
      <c r="T13" s="145">
        <f t="shared" si="35"/>
        <v>1426</v>
      </c>
      <c r="U13" t="s">
        <v>118</v>
      </c>
      <c r="V13" t="s">
        <v>120</v>
      </c>
      <c r="W13" s="4" t="s">
        <v>118</v>
      </c>
      <c r="X13" s="4" t="s">
        <v>120</v>
      </c>
      <c r="Y13" s="4" t="s">
        <v>177</v>
      </c>
      <c r="Z13" s="4" t="s">
        <v>167</v>
      </c>
      <c r="AA13" s="4" t="s">
        <v>48</v>
      </c>
      <c r="AB13" s="4">
        <v>532</v>
      </c>
      <c r="AC13" s="4">
        <v>6487.442</v>
      </c>
      <c r="AD13" s="4">
        <v>3479.3150000000001</v>
      </c>
      <c r="AE13" s="4">
        <v>1.865</v>
      </c>
      <c r="AF13" s="4">
        <v>2.2000000000000002</v>
      </c>
      <c r="AG13" s="4">
        <v>13.305</v>
      </c>
      <c r="AH13" s="4">
        <v>395.11211800000001</v>
      </c>
      <c r="AI13" s="4">
        <v>7.3388070000000001</v>
      </c>
      <c r="AJ13" s="4">
        <v>146.15156099999999</v>
      </c>
      <c r="AK13" s="4">
        <v>1017</v>
      </c>
      <c r="AL13" s="4">
        <v>2</v>
      </c>
      <c r="AM13" s="4">
        <v>1426</v>
      </c>
      <c r="AN13" s="4">
        <v>105</v>
      </c>
      <c r="AO13" s="4">
        <v>16.419243000000002</v>
      </c>
      <c r="AP13" s="4">
        <v>8759.7000000000007</v>
      </c>
      <c r="AQ13" s="4">
        <v>991.8</v>
      </c>
      <c r="AR13" s="4">
        <v>95</v>
      </c>
      <c r="AS13" s="4">
        <v>31307</v>
      </c>
      <c r="AT13" s="4">
        <v>3.1E-2</v>
      </c>
      <c r="AU13" s="4">
        <v>21.981000000000002</v>
      </c>
      <c r="AV13" s="4">
        <v>57389</v>
      </c>
      <c r="AW13" s="4">
        <v>0</v>
      </c>
      <c r="AX13" s="30">
        <v>0.47</v>
      </c>
      <c r="AY13">
        <v>0.84772727272727266</v>
      </c>
      <c r="AZ13" t="s">
        <v>67</v>
      </c>
      <c r="BA13" t="s">
        <v>269</v>
      </c>
      <c r="BB13">
        <v>2</v>
      </c>
      <c r="BC13" t="s">
        <v>270</v>
      </c>
      <c r="BD13">
        <v>14</v>
      </c>
      <c r="BE13">
        <v>64908.675000000003</v>
      </c>
      <c r="BF13">
        <v>9.9947225852322505E-2</v>
      </c>
      <c r="BG13">
        <v>8.4727989188446123E-2</v>
      </c>
      <c r="BH13">
        <v>193871.23100000003</v>
      </c>
      <c r="BI13">
        <v>3.3462633762303802E-2</v>
      </c>
      <c r="BJ13">
        <v>2.8367187257589358E-2</v>
      </c>
      <c r="BK13">
        <v>1</v>
      </c>
      <c r="BL13" t="s">
        <v>70</v>
      </c>
      <c r="BM13">
        <v>1</v>
      </c>
      <c r="BN13" t="s">
        <v>257</v>
      </c>
    </row>
    <row r="14" spans="1:66">
      <c r="A14" s="140" t="str">
        <f t="shared" si="20"/>
        <v>청룡교통</v>
      </c>
      <c r="B14" s="140" t="str">
        <f t="shared" si="21"/>
        <v>43</v>
      </c>
      <c r="C14" s="141" t="str">
        <f t="shared" si="22"/>
        <v>73아1072</v>
      </c>
      <c r="D14" s="115" t="str">
        <f t="shared" si="23"/>
        <v>대형</v>
      </c>
      <c r="E14" s="111" t="str">
        <f t="shared" si="16"/>
        <v>S</v>
      </c>
      <c r="F14" s="161">
        <f t="shared" si="17"/>
        <v>1.0122727272727272</v>
      </c>
      <c r="G14" s="162">
        <f t="shared" si="18"/>
        <v>2.2269999999999999</v>
      </c>
      <c r="H14" s="163">
        <f t="shared" si="19"/>
        <v>2.2000000000000002</v>
      </c>
      <c r="I14" s="164">
        <f t="shared" si="24"/>
        <v>7638.7349999999997</v>
      </c>
      <c r="J14" s="165">
        <f t="shared" si="25"/>
        <v>6.8267005123459359E-2</v>
      </c>
      <c r="K14" s="165">
        <f t="shared" si="26"/>
        <v>0.3719563955596859</v>
      </c>
      <c r="L14" s="165">
        <f t="shared" si="27"/>
        <v>0.1131077331521515</v>
      </c>
      <c r="M14" s="166">
        <f t="shared" si="28"/>
        <v>14.64</v>
      </c>
      <c r="N14" s="167">
        <f t="shared" si="29"/>
        <v>3.9E-2</v>
      </c>
      <c r="O14" s="167">
        <f t="shared" si="30"/>
        <v>22.254999999999999</v>
      </c>
      <c r="P14" s="168">
        <f t="shared" si="31"/>
        <v>11.83</v>
      </c>
      <c r="Q14" s="169">
        <f t="shared" si="32"/>
        <v>99</v>
      </c>
      <c r="R14" s="170">
        <f t="shared" si="33"/>
        <v>30.896647279153491</v>
      </c>
      <c r="S14" s="142">
        <f t="shared" si="34"/>
        <v>3</v>
      </c>
      <c r="T14" s="142">
        <f t="shared" si="35"/>
        <v>1700</v>
      </c>
      <c r="U14" t="s">
        <v>118</v>
      </c>
      <c r="V14" s="5" t="s">
        <v>120</v>
      </c>
      <c r="W14" t="s">
        <v>118</v>
      </c>
      <c r="X14" s="5" t="s">
        <v>120</v>
      </c>
      <c r="Y14" t="s">
        <v>178</v>
      </c>
      <c r="Z14" t="s">
        <v>167</v>
      </c>
      <c r="AA14" t="s">
        <v>48</v>
      </c>
      <c r="AB14">
        <v>532</v>
      </c>
      <c r="AC14" s="1">
        <v>7638.7349999999997</v>
      </c>
      <c r="AD14" s="1">
        <v>3429.4319999999998</v>
      </c>
      <c r="AE14" s="28">
        <v>2.2269999999999999</v>
      </c>
      <c r="AF14">
        <v>2.2000000000000002</v>
      </c>
      <c r="AG14">
        <v>14.64</v>
      </c>
      <c r="AH14">
        <v>441.66740499999997</v>
      </c>
      <c r="AI14">
        <v>30.151311</v>
      </c>
      <c r="AJ14">
        <v>164.28101599999999</v>
      </c>
      <c r="AK14">
        <v>864</v>
      </c>
      <c r="AL14">
        <v>3</v>
      </c>
      <c r="AM14">
        <v>1700</v>
      </c>
      <c r="AN14">
        <v>99</v>
      </c>
      <c r="AO14">
        <v>17.29522</v>
      </c>
      <c r="AP14">
        <v>19807.599999999999</v>
      </c>
      <c r="AQ14">
        <v>709.8</v>
      </c>
      <c r="AR14">
        <v>189</v>
      </c>
      <c r="AS14">
        <v>178599</v>
      </c>
      <c r="AT14">
        <v>3.9E-2</v>
      </c>
      <c r="AU14">
        <v>22.254999999999999</v>
      </c>
      <c r="AV14">
        <v>68580</v>
      </c>
      <c r="AW14">
        <v>0</v>
      </c>
      <c r="AX14" s="29">
        <v>0.52</v>
      </c>
      <c r="AY14">
        <v>1.0122727272727272</v>
      </c>
      <c r="AZ14" t="s">
        <v>71</v>
      </c>
      <c r="BA14" t="s">
        <v>269</v>
      </c>
      <c r="BB14">
        <v>3</v>
      </c>
      <c r="BC14" t="s">
        <v>365</v>
      </c>
      <c r="BD14">
        <v>9</v>
      </c>
      <c r="BE14">
        <v>64908.675000000003</v>
      </c>
      <c r="BF14">
        <v>0.11768434650684211</v>
      </c>
      <c r="BG14">
        <v>0.11912865439578971</v>
      </c>
      <c r="BH14">
        <v>193871.23100000003</v>
      </c>
      <c r="BI14">
        <v>3.9401075448889052E-2</v>
      </c>
      <c r="BJ14">
        <v>3.9884634102125414E-2</v>
      </c>
      <c r="BK14">
        <v>1</v>
      </c>
      <c r="BL14" t="s">
        <v>71</v>
      </c>
      <c r="BM14">
        <v>0</v>
      </c>
      <c r="BN14" t="s">
        <v>258</v>
      </c>
    </row>
    <row r="15" spans="1:66">
      <c r="A15" s="143" t="str">
        <f t="shared" si="20"/>
        <v>청룡교통</v>
      </c>
      <c r="B15" s="143" t="str">
        <f t="shared" si="21"/>
        <v>43</v>
      </c>
      <c r="C15" s="144" t="str">
        <f t="shared" si="22"/>
        <v>73아1075</v>
      </c>
      <c r="D15" s="132" t="str">
        <f t="shared" si="23"/>
        <v>대형</v>
      </c>
      <c r="E15" s="128" t="str">
        <f t="shared" si="16"/>
        <v>C</v>
      </c>
      <c r="F15" s="151">
        <f t="shared" si="17"/>
        <v>0.8995238095238095</v>
      </c>
      <c r="G15" s="152">
        <f t="shared" si="18"/>
        <v>1.889</v>
      </c>
      <c r="H15" s="153">
        <f t="shared" si="19"/>
        <v>2.1</v>
      </c>
      <c r="I15" s="154">
        <f t="shared" si="24"/>
        <v>6509.3469999999998</v>
      </c>
      <c r="J15" s="155">
        <f t="shared" si="25"/>
        <v>2.0580591875967176E-2</v>
      </c>
      <c r="K15" s="155">
        <f t="shared" si="26"/>
        <v>0.37196667016096624</v>
      </c>
      <c r="L15" s="155">
        <f t="shared" si="27"/>
        <v>0.15377886599070537</v>
      </c>
      <c r="M15" s="156">
        <f t="shared" si="28"/>
        <v>12.898999999999999</v>
      </c>
      <c r="N15" s="157">
        <f t="shared" si="29"/>
        <v>6.0999999999999999E-2</v>
      </c>
      <c r="O15" s="157">
        <f t="shared" si="30"/>
        <v>25.84</v>
      </c>
      <c r="P15" s="158">
        <f t="shared" si="31"/>
        <v>9.0483333333333338</v>
      </c>
      <c r="Q15" s="159">
        <f t="shared" si="32"/>
        <v>104</v>
      </c>
      <c r="R15" s="160">
        <f t="shared" si="33"/>
        <v>27.232837679435754</v>
      </c>
      <c r="S15" s="145">
        <f t="shared" si="34"/>
        <v>4</v>
      </c>
      <c r="T15" s="145">
        <f t="shared" si="35"/>
        <v>1682</v>
      </c>
      <c r="U15" t="s">
        <v>118</v>
      </c>
      <c r="V15" s="5" t="s">
        <v>120</v>
      </c>
      <c r="W15" t="s">
        <v>118</v>
      </c>
      <c r="X15" s="5" t="s">
        <v>120</v>
      </c>
      <c r="Y15" t="s">
        <v>179</v>
      </c>
      <c r="Z15" t="s">
        <v>167</v>
      </c>
      <c r="AA15" t="s">
        <v>48</v>
      </c>
      <c r="AB15">
        <v>532</v>
      </c>
      <c r="AC15" s="1">
        <v>6509.3469999999998</v>
      </c>
      <c r="AD15" s="1">
        <v>3446.779</v>
      </c>
      <c r="AE15" s="28">
        <v>1.889</v>
      </c>
      <c r="AF15">
        <v>2.1</v>
      </c>
      <c r="AG15">
        <v>12.898999999999999</v>
      </c>
      <c r="AH15">
        <v>393.48848900000002</v>
      </c>
      <c r="AI15">
        <v>8.0982260000000004</v>
      </c>
      <c r="AJ15">
        <v>146.36460299999999</v>
      </c>
      <c r="AK15">
        <v>1001</v>
      </c>
      <c r="AL15">
        <v>4</v>
      </c>
      <c r="AM15">
        <v>1682</v>
      </c>
      <c r="AN15">
        <v>104</v>
      </c>
      <c r="AO15">
        <v>16.542660999999999</v>
      </c>
      <c r="AP15">
        <v>7245</v>
      </c>
      <c r="AQ15">
        <v>542.9</v>
      </c>
      <c r="AR15">
        <v>79</v>
      </c>
      <c r="AS15">
        <v>22571</v>
      </c>
      <c r="AT15">
        <v>6.0999999999999999E-2</v>
      </c>
      <c r="AU15">
        <v>25.84</v>
      </c>
      <c r="AV15">
        <v>55889</v>
      </c>
      <c r="AW15">
        <v>0</v>
      </c>
      <c r="AX15" s="29">
        <v>0.46</v>
      </c>
      <c r="AY15">
        <v>0.8995238095238095</v>
      </c>
      <c r="AZ15" t="s">
        <v>69</v>
      </c>
      <c r="BA15" t="s">
        <v>269</v>
      </c>
      <c r="BB15">
        <v>1</v>
      </c>
      <c r="BC15" t="s">
        <v>298</v>
      </c>
      <c r="BD15">
        <v>20</v>
      </c>
      <c r="BE15">
        <v>64908.675000000003</v>
      </c>
      <c r="BF15">
        <v>0.10028470000350492</v>
      </c>
      <c r="BG15">
        <v>9.0208475384105147E-2</v>
      </c>
      <c r="BH15">
        <v>193871.23100000003</v>
      </c>
      <c r="BI15">
        <v>3.3575621129676526E-2</v>
      </c>
      <c r="BJ15">
        <v>3.020207062569474E-2</v>
      </c>
      <c r="BK15">
        <v>1</v>
      </c>
      <c r="BL15" t="s">
        <v>69</v>
      </c>
      <c r="BM15">
        <v>0</v>
      </c>
      <c r="BN15" t="s">
        <v>258</v>
      </c>
    </row>
    <row r="16" spans="1:66">
      <c r="A16" s="140" t="str">
        <f t="shared" si="20"/>
        <v>청룡교통</v>
      </c>
      <c r="B16" s="140" t="str">
        <f t="shared" si="21"/>
        <v>43</v>
      </c>
      <c r="C16" s="141" t="str">
        <f t="shared" si="22"/>
        <v>73아1150</v>
      </c>
      <c r="D16" s="115" t="str">
        <f t="shared" si="23"/>
        <v>대형</v>
      </c>
      <c r="E16" s="111" t="str">
        <f t="shared" si="16"/>
        <v>D</v>
      </c>
      <c r="F16" s="161">
        <f t="shared" si="17"/>
        <v>0.82681818181818167</v>
      </c>
      <c r="G16" s="162">
        <f t="shared" si="18"/>
        <v>1.819</v>
      </c>
      <c r="H16" s="163">
        <f t="shared" si="19"/>
        <v>2.2000000000000002</v>
      </c>
      <c r="I16" s="164">
        <f t="shared" si="24"/>
        <v>6405.84</v>
      </c>
      <c r="J16" s="165">
        <f t="shared" si="25"/>
        <v>2.6578454236623528E-2</v>
      </c>
      <c r="K16" s="165">
        <f t="shared" si="26"/>
        <v>0.38557438619755913</v>
      </c>
      <c r="L16" s="165">
        <f t="shared" si="27"/>
        <v>0.15751251982565909</v>
      </c>
      <c r="M16" s="166">
        <f t="shared" si="28"/>
        <v>15.333</v>
      </c>
      <c r="N16" s="167">
        <f t="shared" si="29"/>
        <v>1.6E-2</v>
      </c>
      <c r="O16" s="167">
        <f t="shared" si="30"/>
        <v>25.055</v>
      </c>
      <c r="P16" s="168">
        <f t="shared" si="31"/>
        <v>8.6766666666666676</v>
      </c>
      <c r="Q16" s="169">
        <f t="shared" si="32"/>
        <v>103</v>
      </c>
      <c r="R16" s="170">
        <f t="shared" si="33"/>
        <v>27.085259584110716</v>
      </c>
      <c r="S16" s="142">
        <f t="shared" si="34"/>
        <v>1</v>
      </c>
      <c r="T16" s="142">
        <f t="shared" si="35"/>
        <v>1605</v>
      </c>
      <c r="U16" t="s">
        <v>118</v>
      </c>
      <c r="V16" t="s">
        <v>120</v>
      </c>
      <c r="W16" s="4" t="s">
        <v>118</v>
      </c>
      <c r="X16" s="4" t="s">
        <v>120</v>
      </c>
      <c r="Y16" s="4" t="s">
        <v>180</v>
      </c>
      <c r="Z16" s="4" t="s">
        <v>167</v>
      </c>
      <c r="AA16" s="4" t="s">
        <v>48</v>
      </c>
      <c r="AB16" s="4">
        <v>532</v>
      </c>
      <c r="AC16" s="4">
        <v>6405.84</v>
      </c>
      <c r="AD16" s="4">
        <v>3521.201</v>
      </c>
      <c r="AE16" s="4">
        <v>1.819</v>
      </c>
      <c r="AF16" s="4">
        <v>2.2000000000000002</v>
      </c>
      <c r="AG16" s="4">
        <v>15.333</v>
      </c>
      <c r="AH16" s="4">
        <v>402.32652000000002</v>
      </c>
      <c r="AI16" s="4">
        <v>10.693217000000001</v>
      </c>
      <c r="AJ16" s="4">
        <v>155.126801</v>
      </c>
      <c r="AK16" s="4">
        <v>1009</v>
      </c>
      <c r="AL16" s="4">
        <v>1</v>
      </c>
      <c r="AM16" s="4">
        <v>1605</v>
      </c>
      <c r="AN16" s="4">
        <v>103</v>
      </c>
      <c r="AO16" s="4">
        <v>15.921991999999999</v>
      </c>
      <c r="AP16" s="4">
        <v>6191.9</v>
      </c>
      <c r="AQ16" s="4">
        <v>520.6</v>
      </c>
      <c r="AR16" s="4">
        <v>102</v>
      </c>
      <c r="AS16" s="4">
        <v>37758</v>
      </c>
      <c r="AT16" s="4">
        <v>1.6E-2</v>
      </c>
      <c r="AU16" s="4">
        <v>25.055</v>
      </c>
      <c r="AV16" s="4">
        <v>57202</v>
      </c>
      <c r="AW16" s="4">
        <v>0</v>
      </c>
      <c r="AX16" s="30">
        <v>0.5</v>
      </c>
      <c r="AY16">
        <v>0.82681818181818167</v>
      </c>
      <c r="AZ16" t="s">
        <v>67</v>
      </c>
      <c r="BA16" t="s">
        <v>269</v>
      </c>
      <c r="BB16">
        <v>3</v>
      </c>
      <c r="BC16" t="s">
        <v>341</v>
      </c>
      <c r="BD16">
        <v>14</v>
      </c>
      <c r="BE16">
        <v>64908.675000000003</v>
      </c>
      <c r="BF16">
        <v>9.869004412738358E-2</v>
      </c>
      <c r="BG16">
        <v>8.1598722848959415E-2</v>
      </c>
      <c r="BH16">
        <v>193871.23100000003</v>
      </c>
      <c r="BI16">
        <v>3.3041725515220971E-2</v>
      </c>
      <c r="BJ16">
        <v>2.7319499414630424E-2</v>
      </c>
      <c r="BK16">
        <v>1</v>
      </c>
      <c r="BL16" t="s">
        <v>70</v>
      </c>
      <c r="BM16">
        <v>1</v>
      </c>
      <c r="BN16" t="s">
        <v>257</v>
      </c>
    </row>
    <row r="17" spans="1:66">
      <c r="A17" s="143" t="str">
        <f t="shared" si="20"/>
        <v>청룡교통</v>
      </c>
      <c r="B17" s="143" t="str">
        <f t="shared" si="21"/>
        <v>43</v>
      </c>
      <c r="C17" s="144" t="str">
        <f t="shared" si="22"/>
        <v>73아1151</v>
      </c>
      <c r="D17" s="132" t="str">
        <f t="shared" si="23"/>
        <v>저상</v>
      </c>
      <c r="E17" s="128" t="str">
        <f t="shared" si="16"/>
        <v>D</v>
      </c>
      <c r="F17" s="151">
        <f t="shared" si="17"/>
        <v>0.80181818181818176</v>
      </c>
      <c r="G17" s="152">
        <f t="shared" si="18"/>
        <v>1.764</v>
      </c>
      <c r="H17" s="153">
        <f t="shared" si="19"/>
        <v>2.2000000000000002</v>
      </c>
      <c r="I17" s="154">
        <f t="shared" si="24"/>
        <v>6692.5119999999997</v>
      </c>
      <c r="J17" s="155">
        <f t="shared" si="25"/>
        <v>4.3115207839541238E-2</v>
      </c>
      <c r="K17" s="155">
        <f t="shared" si="26"/>
        <v>0.38655272065573903</v>
      </c>
      <c r="L17" s="155">
        <f t="shared" si="27"/>
        <v>0.22383224714427111</v>
      </c>
      <c r="M17" s="156">
        <f t="shared" si="28"/>
        <v>15.204000000000001</v>
      </c>
      <c r="N17" s="157">
        <f t="shared" si="29"/>
        <v>1.4999999999999999E-2</v>
      </c>
      <c r="O17" s="157">
        <f t="shared" si="30"/>
        <v>36.04</v>
      </c>
      <c r="P17" s="158">
        <f t="shared" si="31"/>
        <v>11.273333333333333</v>
      </c>
      <c r="Q17" s="159">
        <f t="shared" si="32"/>
        <v>93</v>
      </c>
      <c r="R17" s="160">
        <f t="shared" si="33"/>
        <v>27.201547674039965</v>
      </c>
      <c r="S17" s="145">
        <f t="shared" si="34"/>
        <v>1</v>
      </c>
      <c r="T17" s="145">
        <f t="shared" si="35"/>
        <v>2412</v>
      </c>
      <c r="U17" t="s">
        <v>118</v>
      </c>
      <c r="V17" s="5" t="s">
        <v>120</v>
      </c>
      <c r="W17" t="s">
        <v>118</v>
      </c>
      <c r="X17" s="5" t="s">
        <v>120</v>
      </c>
      <c r="Y17" t="s">
        <v>181</v>
      </c>
      <c r="Z17" t="s">
        <v>175</v>
      </c>
      <c r="AA17" t="s">
        <v>48</v>
      </c>
      <c r="AB17">
        <v>532</v>
      </c>
      <c r="AC17" s="1">
        <v>6692.5119999999997</v>
      </c>
      <c r="AD17" s="1">
        <v>3793.7829999999999</v>
      </c>
      <c r="AE17" s="28">
        <v>1.764</v>
      </c>
      <c r="AF17">
        <v>2.2000000000000002</v>
      </c>
      <c r="AG17">
        <v>15.204000000000001</v>
      </c>
      <c r="AH17">
        <v>431.38769200000002</v>
      </c>
      <c r="AI17">
        <v>18.59937</v>
      </c>
      <c r="AJ17">
        <v>166.754086</v>
      </c>
      <c r="AK17">
        <v>1498</v>
      </c>
      <c r="AL17">
        <v>1</v>
      </c>
      <c r="AM17">
        <v>2412</v>
      </c>
      <c r="AN17">
        <v>93</v>
      </c>
      <c r="AO17">
        <v>15.513915000000001</v>
      </c>
      <c r="AP17">
        <v>10824.4</v>
      </c>
      <c r="AQ17">
        <v>676.4</v>
      </c>
      <c r="AR17">
        <v>161</v>
      </c>
      <c r="AS17">
        <v>69935</v>
      </c>
      <c r="AT17">
        <v>1.4999999999999999E-2</v>
      </c>
      <c r="AU17">
        <v>36.04</v>
      </c>
      <c r="AV17">
        <v>58084</v>
      </c>
      <c r="AW17">
        <v>0</v>
      </c>
      <c r="AX17" s="29">
        <v>0.48</v>
      </c>
      <c r="AY17">
        <v>0.80181818181818176</v>
      </c>
      <c r="AZ17" t="s">
        <v>67</v>
      </c>
      <c r="BA17" t="s">
        <v>269</v>
      </c>
      <c r="BB17">
        <v>4</v>
      </c>
      <c r="BC17" t="s">
        <v>368</v>
      </c>
      <c r="BD17">
        <v>12</v>
      </c>
      <c r="BE17">
        <v>64908.675000000003</v>
      </c>
      <c r="BF17">
        <v>0.10310658783282819</v>
      </c>
      <c r="BG17">
        <v>8.2672736789594969E-2</v>
      </c>
      <c r="BH17">
        <v>193871.23100000003</v>
      </c>
      <c r="BI17">
        <v>3.4520397716977402E-2</v>
      </c>
      <c r="BJ17">
        <v>2.7679082533067334E-2</v>
      </c>
      <c r="BK17">
        <v>1</v>
      </c>
      <c r="BL17" t="s">
        <v>70</v>
      </c>
      <c r="BM17">
        <v>1</v>
      </c>
      <c r="BN17" t="s">
        <v>257</v>
      </c>
    </row>
    <row r="18" spans="1:66">
      <c r="A18" s="140" t="str">
        <f t="shared" si="20"/>
        <v>청룡교통</v>
      </c>
      <c r="B18" s="140" t="str">
        <f t="shared" si="21"/>
        <v>43</v>
      </c>
      <c r="C18" s="141" t="str">
        <f t="shared" si="22"/>
        <v>73아1732</v>
      </c>
      <c r="D18" s="115" t="str">
        <f t="shared" si="23"/>
        <v>대형</v>
      </c>
      <c r="E18" s="111" t="str">
        <f t="shared" si="16"/>
        <v>S</v>
      </c>
      <c r="F18" s="161">
        <f t="shared" si="17"/>
        <v>1.0331818181818182</v>
      </c>
      <c r="G18" s="162">
        <f t="shared" si="18"/>
        <v>2.2730000000000001</v>
      </c>
      <c r="H18" s="163">
        <f t="shared" si="19"/>
        <v>2.2000000000000002</v>
      </c>
      <c r="I18" s="164">
        <f t="shared" si="24"/>
        <v>7001.232</v>
      </c>
      <c r="J18" s="165">
        <f t="shared" si="25"/>
        <v>2.7180807430590474E-2</v>
      </c>
      <c r="K18" s="165">
        <f t="shared" si="26"/>
        <v>0.36840208910988309</v>
      </c>
      <c r="L18" s="165">
        <f t="shared" si="27"/>
        <v>0.16525662911898933</v>
      </c>
      <c r="M18" s="166">
        <f t="shared" si="28"/>
        <v>12.685</v>
      </c>
      <c r="N18" s="167">
        <f t="shared" si="29"/>
        <v>4.2999999999999997E-2</v>
      </c>
      <c r="O18" s="167">
        <f t="shared" si="30"/>
        <v>16.997</v>
      </c>
      <c r="P18" s="168">
        <f t="shared" si="31"/>
        <v>5.6933333333333334</v>
      </c>
      <c r="Q18" s="169">
        <f t="shared" si="32"/>
        <v>100</v>
      </c>
      <c r="R18" s="170">
        <f t="shared" si="33"/>
        <v>27.106547619139807</v>
      </c>
      <c r="S18" s="142">
        <f t="shared" si="34"/>
        <v>3</v>
      </c>
      <c r="T18" s="142">
        <f t="shared" si="35"/>
        <v>1190</v>
      </c>
      <c r="U18" t="s">
        <v>118</v>
      </c>
      <c r="V18" s="5" t="s">
        <v>120</v>
      </c>
      <c r="W18" t="s">
        <v>118</v>
      </c>
      <c r="X18" s="5" t="s">
        <v>120</v>
      </c>
      <c r="Y18" t="s">
        <v>182</v>
      </c>
      <c r="Z18" t="s">
        <v>167</v>
      </c>
      <c r="AA18" t="s">
        <v>48</v>
      </c>
      <c r="AB18">
        <v>532</v>
      </c>
      <c r="AC18" s="1">
        <v>7001.232</v>
      </c>
      <c r="AD18" s="1">
        <v>3080.7280000000001</v>
      </c>
      <c r="AE18" s="28">
        <v>2.2730000000000001</v>
      </c>
      <c r="AF18">
        <v>2.2000000000000002</v>
      </c>
      <c r="AG18">
        <v>12.685</v>
      </c>
      <c r="AH18">
        <v>427.33013099999999</v>
      </c>
      <c r="AI18">
        <v>11.615178</v>
      </c>
      <c r="AJ18">
        <v>157.42931300000001</v>
      </c>
      <c r="AK18">
        <v>1157</v>
      </c>
      <c r="AL18">
        <v>3</v>
      </c>
      <c r="AM18">
        <v>1190</v>
      </c>
      <c r="AN18">
        <v>100</v>
      </c>
      <c r="AO18">
        <v>16.383659999999999</v>
      </c>
      <c r="AP18">
        <v>6007.4</v>
      </c>
      <c r="AQ18">
        <v>341.6</v>
      </c>
      <c r="AR18">
        <v>100</v>
      </c>
      <c r="AS18">
        <v>33364</v>
      </c>
      <c r="AT18">
        <v>4.2999999999999997E-2</v>
      </c>
      <c r="AU18">
        <v>16.997</v>
      </c>
      <c r="AV18">
        <v>59892</v>
      </c>
      <c r="AW18">
        <v>0</v>
      </c>
      <c r="AX18" s="29">
        <v>0.55000000000000004</v>
      </c>
      <c r="AY18">
        <v>1.0331818181818182</v>
      </c>
      <c r="AZ18" t="s">
        <v>71</v>
      </c>
      <c r="BA18" t="s">
        <v>269</v>
      </c>
      <c r="BB18">
        <v>2</v>
      </c>
      <c r="BC18" t="s">
        <v>271</v>
      </c>
      <c r="BD18">
        <v>14</v>
      </c>
      <c r="BE18">
        <v>64908.675000000003</v>
      </c>
      <c r="BF18">
        <v>0.10786280878480418</v>
      </c>
      <c r="BG18">
        <v>0.11144189289448178</v>
      </c>
      <c r="BH18">
        <v>193871.23100000003</v>
      </c>
      <c r="BI18">
        <v>3.6112794889098312E-2</v>
      </c>
      <c r="BJ18">
        <v>3.7311083083145666E-2</v>
      </c>
      <c r="BK18">
        <v>1</v>
      </c>
      <c r="BL18" t="s">
        <v>71</v>
      </c>
      <c r="BM18">
        <v>0</v>
      </c>
      <c r="BN18" t="s">
        <v>258</v>
      </c>
    </row>
    <row r="19" spans="1:66">
      <c r="A19" s="143" t="str">
        <f t="shared" si="20"/>
        <v>청룡교통</v>
      </c>
      <c r="B19" s="143" t="str">
        <f t="shared" si="21"/>
        <v>43-1</v>
      </c>
      <c r="C19" s="144" t="str">
        <f t="shared" si="22"/>
        <v>73아1045</v>
      </c>
      <c r="D19" s="132" t="str">
        <f t="shared" si="23"/>
        <v>대형</v>
      </c>
      <c r="E19" s="128" t="str">
        <f t="shared" si="16"/>
        <v>D</v>
      </c>
      <c r="F19" s="151">
        <f t="shared" si="17"/>
        <v>0.81045454545454532</v>
      </c>
      <c r="G19" s="152">
        <f t="shared" si="18"/>
        <v>1.7829999999999999</v>
      </c>
      <c r="H19" s="153">
        <f t="shared" si="19"/>
        <v>2.2000000000000002</v>
      </c>
      <c r="I19" s="154">
        <f t="shared" si="24"/>
        <v>6576.5950000000003</v>
      </c>
      <c r="J19" s="155">
        <f t="shared" si="25"/>
        <v>2.765632652789109E-2</v>
      </c>
      <c r="K19" s="155">
        <f t="shared" si="26"/>
        <v>0.45911172774961695</v>
      </c>
      <c r="L19" s="155">
        <f t="shared" si="27"/>
        <v>0.17851182868946619</v>
      </c>
      <c r="M19" s="156">
        <f t="shared" si="28"/>
        <v>16.335999999999999</v>
      </c>
      <c r="N19" s="157">
        <f t="shared" si="29"/>
        <v>0.77500000000000002</v>
      </c>
      <c r="O19" s="157">
        <f t="shared" si="30"/>
        <v>24.009</v>
      </c>
      <c r="P19" s="158">
        <f t="shared" si="31"/>
        <v>43.276666666666664</v>
      </c>
      <c r="Q19" s="159">
        <f t="shared" si="32"/>
        <v>106</v>
      </c>
      <c r="R19" s="160">
        <f t="shared" si="33"/>
        <v>27.189456684199538</v>
      </c>
      <c r="S19" s="145">
        <f t="shared" si="34"/>
        <v>51</v>
      </c>
      <c r="T19" s="145">
        <f t="shared" si="35"/>
        <v>1579</v>
      </c>
      <c r="U19" t="s">
        <v>118</v>
      </c>
      <c r="V19" t="s">
        <v>121</v>
      </c>
      <c r="W19" s="4" t="s">
        <v>118</v>
      </c>
      <c r="X19" s="4" t="s">
        <v>121</v>
      </c>
      <c r="Y19" s="4" t="s">
        <v>183</v>
      </c>
      <c r="Z19" s="4" t="s">
        <v>167</v>
      </c>
      <c r="AA19" s="4" t="s">
        <v>48</v>
      </c>
      <c r="AB19" s="4">
        <v>532</v>
      </c>
      <c r="AC19" s="4">
        <v>6576.5950000000003</v>
      </c>
      <c r="AD19" s="4">
        <v>3689.3809999999999</v>
      </c>
      <c r="AE19" s="4">
        <v>1.7829999999999999</v>
      </c>
      <c r="AF19" s="4">
        <v>2.2000000000000002</v>
      </c>
      <c r="AG19" s="4">
        <v>16.335999999999999</v>
      </c>
      <c r="AH19" s="4">
        <v>471.28854899999999</v>
      </c>
      <c r="AI19" s="4">
        <v>13.03411</v>
      </c>
      <c r="AJ19" s="4">
        <v>216.3741</v>
      </c>
      <c r="AK19" s="4">
        <v>1174</v>
      </c>
      <c r="AL19" s="4">
        <v>51</v>
      </c>
      <c r="AM19" s="4">
        <v>1579</v>
      </c>
      <c r="AN19" s="4">
        <v>106</v>
      </c>
      <c r="AO19" s="4">
        <v>13.954497</v>
      </c>
      <c r="AP19" s="4">
        <v>21960.5</v>
      </c>
      <c r="AQ19" s="4">
        <v>2596.6</v>
      </c>
      <c r="AR19" s="4">
        <v>291</v>
      </c>
      <c r="AS19" s="4">
        <v>188231</v>
      </c>
      <c r="AT19" s="4">
        <v>0.77500000000000002</v>
      </c>
      <c r="AU19" s="4">
        <v>24.009</v>
      </c>
      <c r="AV19" s="4">
        <v>16257</v>
      </c>
      <c r="AW19" s="4">
        <v>0</v>
      </c>
      <c r="AX19" s="30">
        <v>0.51</v>
      </c>
      <c r="AY19">
        <v>0.81045454545454532</v>
      </c>
      <c r="AZ19" t="s">
        <v>67</v>
      </c>
      <c r="BA19" t="s">
        <v>274</v>
      </c>
      <c r="BB19">
        <v>2</v>
      </c>
      <c r="BC19" t="s">
        <v>281</v>
      </c>
      <c r="BD19">
        <v>6</v>
      </c>
      <c r="BE19">
        <v>41646.826000000001</v>
      </c>
      <c r="BF19">
        <v>0.15791347460668431</v>
      </c>
      <c r="BG19">
        <v>0.12798169328350822</v>
      </c>
      <c r="BH19">
        <v>193871.23100000003</v>
      </c>
      <c r="BI19">
        <v>3.3922490542188793E-2</v>
      </c>
      <c r="BJ19">
        <v>2.7492636653055732E-2</v>
      </c>
      <c r="BK19">
        <v>1</v>
      </c>
      <c r="BL19" t="s">
        <v>70</v>
      </c>
      <c r="BM19">
        <v>1</v>
      </c>
      <c r="BN19" t="s">
        <v>257</v>
      </c>
    </row>
    <row r="20" spans="1:66">
      <c r="A20" s="140" t="str">
        <f t="shared" si="20"/>
        <v>청룡교통</v>
      </c>
      <c r="B20" s="140" t="str">
        <f t="shared" si="21"/>
        <v>43-1</v>
      </c>
      <c r="C20" s="141" t="str">
        <f t="shared" si="22"/>
        <v>73아1049</v>
      </c>
      <c r="D20" s="115" t="str">
        <f t="shared" si="23"/>
        <v>대형</v>
      </c>
      <c r="E20" s="111" t="str">
        <f t="shared" si="16"/>
        <v>D</v>
      </c>
      <c r="F20" s="161">
        <f t="shared" si="17"/>
        <v>0.8439130434782609</v>
      </c>
      <c r="G20" s="162">
        <f t="shared" si="18"/>
        <v>1.9410000000000001</v>
      </c>
      <c r="H20" s="163">
        <f t="shared" si="19"/>
        <v>2.2999999999999998</v>
      </c>
      <c r="I20" s="164">
        <f t="shared" si="24"/>
        <v>6754.1459999999997</v>
      </c>
      <c r="J20" s="165">
        <f t="shared" si="25"/>
        <v>2.5647195002014452E-2</v>
      </c>
      <c r="K20" s="165">
        <f t="shared" si="26"/>
        <v>0.43236851379074304</v>
      </c>
      <c r="L20" s="165">
        <f t="shared" si="27"/>
        <v>0.20135780304423387</v>
      </c>
      <c r="M20" s="166">
        <f t="shared" si="28"/>
        <v>14.494</v>
      </c>
      <c r="N20" s="167">
        <f t="shared" si="29"/>
        <v>0.14799999999999999</v>
      </c>
      <c r="O20" s="167">
        <f t="shared" si="30"/>
        <v>12.465999999999999</v>
      </c>
      <c r="P20" s="168">
        <f t="shared" si="31"/>
        <v>10.521666666666667</v>
      </c>
      <c r="Q20" s="169">
        <f t="shared" si="32"/>
        <v>107</v>
      </c>
      <c r="R20" s="170">
        <f t="shared" si="33"/>
        <v>26.240923299990904</v>
      </c>
      <c r="S20" s="142">
        <f t="shared" si="34"/>
        <v>10</v>
      </c>
      <c r="T20" s="142">
        <f t="shared" si="35"/>
        <v>842</v>
      </c>
      <c r="U20" t="s">
        <v>118</v>
      </c>
      <c r="V20" s="5" t="s">
        <v>121</v>
      </c>
      <c r="W20" t="s">
        <v>118</v>
      </c>
      <c r="X20" s="5" t="s">
        <v>121</v>
      </c>
      <c r="Y20" t="s">
        <v>184</v>
      </c>
      <c r="Z20" t="s">
        <v>167</v>
      </c>
      <c r="AA20" t="s">
        <v>48</v>
      </c>
      <c r="AB20">
        <v>532</v>
      </c>
      <c r="AC20" s="1">
        <v>6754.1459999999997</v>
      </c>
      <c r="AD20" s="1">
        <v>3479.2489999999998</v>
      </c>
      <c r="AE20" s="28">
        <v>1.9410000000000001</v>
      </c>
      <c r="AF20">
        <v>2.2999999999999998</v>
      </c>
      <c r="AG20">
        <v>14.494</v>
      </c>
      <c r="AH20">
        <v>474.902694</v>
      </c>
      <c r="AI20">
        <v>12.179921999999999</v>
      </c>
      <c r="AJ20">
        <v>205.33297200000001</v>
      </c>
      <c r="AK20">
        <v>1360</v>
      </c>
      <c r="AL20">
        <v>10</v>
      </c>
      <c r="AM20">
        <v>842</v>
      </c>
      <c r="AN20">
        <v>107</v>
      </c>
      <c r="AO20">
        <v>14.222168</v>
      </c>
      <c r="AP20">
        <v>12432.6</v>
      </c>
      <c r="AQ20">
        <v>631.29999999999995</v>
      </c>
      <c r="AR20">
        <v>256</v>
      </c>
      <c r="AS20">
        <v>150344</v>
      </c>
      <c r="AT20">
        <v>0.14799999999999999</v>
      </c>
      <c r="AU20">
        <v>12.465999999999999</v>
      </c>
      <c r="AV20">
        <v>53767</v>
      </c>
      <c r="AW20">
        <v>0</v>
      </c>
      <c r="AX20" s="29">
        <v>0.53</v>
      </c>
      <c r="AY20">
        <v>0.8439130434782609</v>
      </c>
      <c r="AZ20" t="s">
        <v>67</v>
      </c>
      <c r="BA20" t="s">
        <v>274</v>
      </c>
      <c r="BB20">
        <v>1</v>
      </c>
      <c r="BC20" t="s">
        <v>275</v>
      </c>
      <c r="BD20">
        <v>14</v>
      </c>
      <c r="BE20">
        <v>41646.826000000001</v>
      </c>
      <c r="BF20">
        <v>0.16217672866594923</v>
      </c>
      <c r="BG20">
        <v>0.13686305666982934</v>
      </c>
      <c r="BH20">
        <v>193871.23100000003</v>
      </c>
      <c r="BI20">
        <v>3.4838309764484855E-2</v>
      </c>
      <c r="BJ20">
        <v>2.940050402298483E-2</v>
      </c>
      <c r="BK20">
        <v>1</v>
      </c>
      <c r="BL20" t="s">
        <v>70</v>
      </c>
      <c r="BM20">
        <v>1</v>
      </c>
      <c r="BN20" t="s">
        <v>257</v>
      </c>
    </row>
    <row r="21" spans="1:66">
      <c r="A21" s="143" t="str">
        <f t="shared" si="20"/>
        <v>청룡교통</v>
      </c>
      <c r="B21" s="143" t="str">
        <f t="shared" si="21"/>
        <v>43-1</v>
      </c>
      <c r="C21" s="144" t="str">
        <f t="shared" si="22"/>
        <v>73아1056</v>
      </c>
      <c r="D21" s="132" t="str">
        <f t="shared" si="23"/>
        <v>대형</v>
      </c>
      <c r="E21" s="128" t="str">
        <f t="shared" si="16"/>
        <v>B</v>
      </c>
      <c r="F21" s="151">
        <f t="shared" si="17"/>
        <v>0.92909090909090908</v>
      </c>
      <c r="G21" s="152">
        <f t="shared" si="18"/>
        <v>2.044</v>
      </c>
      <c r="H21" s="153">
        <f t="shared" si="19"/>
        <v>2.2000000000000002</v>
      </c>
      <c r="I21" s="154">
        <f t="shared" si="24"/>
        <v>6835.192</v>
      </c>
      <c r="J21" s="155">
        <f t="shared" si="25"/>
        <v>4.9855175911010956E-2</v>
      </c>
      <c r="K21" s="155">
        <f t="shared" si="26"/>
        <v>0.35694468340810787</v>
      </c>
      <c r="L21" s="155">
        <f t="shared" si="27"/>
        <v>9.889992848774401E-2</v>
      </c>
      <c r="M21" s="156">
        <f t="shared" si="28"/>
        <v>9.8460000000000001</v>
      </c>
      <c r="N21" s="157">
        <f t="shared" si="29"/>
        <v>0.161</v>
      </c>
      <c r="O21" s="157">
        <f t="shared" si="30"/>
        <v>12.523</v>
      </c>
      <c r="P21" s="158">
        <f t="shared" si="31"/>
        <v>6.55</v>
      </c>
      <c r="Q21" s="159">
        <f t="shared" si="32"/>
        <v>103</v>
      </c>
      <c r="R21" s="160">
        <f t="shared" si="33"/>
        <v>24.952523271380088</v>
      </c>
      <c r="S21" s="145">
        <f t="shared" si="34"/>
        <v>11</v>
      </c>
      <c r="T21" s="145">
        <f t="shared" si="35"/>
        <v>856</v>
      </c>
      <c r="U21" t="s">
        <v>118</v>
      </c>
      <c r="V21" s="5" t="s">
        <v>121</v>
      </c>
      <c r="W21" t="s">
        <v>118</v>
      </c>
      <c r="X21" s="5" t="s">
        <v>121</v>
      </c>
      <c r="Y21" t="s">
        <v>185</v>
      </c>
      <c r="Z21" t="s">
        <v>167</v>
      </c>
      <c r="AA21" t="s">
        <v>48</v>
      </c>
      <c r="AB21">
        <v>532</v>
      </c>
      <c r="AC21" s="1">
        <v>6835.192</v>
      </c>
      <c r="AD21" s="1">
        <v>3344.0329999999999</v>
      </c>
      <c r="AE21" s="28">
        <v>2.044</v>
      </c>
      <c r="AF21">
        <v>2.2000000000000002</v>
      </c>
      <c r="AG21">
        <v>9.8460000000000001</v>
      </c>
      <c r="AH21">
        <v>461.779877</v>
      </c>
      <c r="AI21">
        <v>23.022117000000001</v>
      </c>
      <c r="AJ21">
        <v>164.82987199999999</v>
      </c>
      <c r="AK21">
        <v>676</v>
      </c>
      <c r="AL21">
        <v>11</v>
      </c>
      <c r="AM21">
        <v>856</v>
      </c>
      <c r="AN21">
        <v>103</v>
      </c>
      <c r="AO21">
        <v>14.80184</v>
      </c>
      <c r="AP21">
        <v>8393.2000000000007</v>
      </c>
      <c r="AQ21">
        <v>393</v>
      </c>
      <c r="AR21">
        <v>131</v>
      </c>
      <c r="AS21">
        <v>75002</v>
      </c>
      <c r="AT21">
        <v>0.161</v>
      </c>
      <c r="AU21">
        <v>12.523</v>
      </c>
      <c r="AV21">
        <v>53660</v>
      </c>
      <c r="AW21">
        <v>0</v>
      </c>
      <c r="AX21" s="29">
        <v>0.46</v>
      </c>
      <c r="AY21">
        <v>0.92909090909090908</v>
      </c>
      <c r="AZ21" t="s">
        <v>68</v>
      </c>
      <c r="BA21" t="s">
        <v>274</v>
      </c>
      <c r="BB21">
        <v>1</v>
      </c>
      <c r="BC21" t="s">
        <v>288</v>
      </c>
      <c r="BD21">
        <v>15</v>
      </c>
      <c r="BE21">
        <v>41646.826000000001</v>
      </c>
      <c r="BF21">
        <v>0.16412275931904149</v>
      </c>
      <c r="BG21">
        <v>0.15248496365823674</v>
      </c>
      <c r="BH21">
        <v>193871.23100000003</v>
      </c>
      <c r="BI21">
        <v>3.5256350128606749E-2</v>
      </c>
      <c r="BJ21">
        <v>3.275635439221463E-2</v>
      </c>
      <c r="BK21">
        <v>1</v>
      </c>
      <c r="BL21" t="s">
        <v>68</v>
      </c>
      <c r="BM21">
        <v>0</v>
      </c>
      <c r="BN21" t="s">
        <v>258</v>
      </c>
    </row>
    <row r="22" spans="1:66">
      <c r="A22" s="140" t="str">
        <f t="shared" si="20"/>
        <v>청룡교통</v>
      </c>
      <c r="B22" s="140" t="str">
        <f t="shared" si="21"/>
        <v>43-1</v>
      </c>
      <c r="C22" s="141" t="str">
        <f t="shared" si="22"/>
        <v>73아1076</v>
      </c>
      <c r="D22" s="115" t="str">
        <f t="shared" si="23"/>
        <v>대형</v>
      </c>
      <c r="E22" s="111" t="str">
        <f t="shared" si="16"/>
        <v>C</v>
      </c>
      <c r="F22" s="161">
        <f t="shared" si="17"/>
        <v>0.89130434782608692</v>
      </c>
      <c r="G22" s="162">
        <f t="shared" si="18"/>
        <v>2.0499999999999998</v>
      </c>
      <c r="H22" s="163">
        <f t="shared" si="19"/>
        <v>2.2999999999999998</v>
      </c>
      <c r="I22" s="164">
        <f t="shared" si="24"/>
        <v>6879.9960000000001</v>
      </c>
      <c r="J22" s="165">
        <f t="shared" si="25"/>
        <v>1.3908525042432113E-2</v>
      </c>
      <c r="K22" s="165">
        <f t="shared" si="26"/>
        <v>0.39228529742086993</v>
      </c>
      <c r="L22" s="165">
        <f t="shared" si="27"/>
        <v>0.15683148652993403</v>
      </c>
      <c r="M22" s="166">
        <f t="shared" si="28"/>
        <v>12.236000000000001</v>
      </c>
      <c r="N22" s="167">
        <f t="shared" si="29"/>
        <v>7.2999999999999995E-2</v>
      </c>
      <c r="O22" s="167">
        <f t="shared" si="30"/>
        <v>13.038</v>
      </c>
      <c r="P22" s="168">
        <f t="shared" si="31"/>
        <v>9.1383333333333319</v>
      </c>
      <c r="Q22" s="169">
        <f t="shared" si="32"/>
        <v>103</v>
      </c>
      <c r="R22" s="170">
        <f t="shared" si="33"/>
        <v>25.776077881085879</v>
      </c>
      <c r="S22" s="142">
        <f t="shared" si="34"/>
        <v>5</v>
      </c>
      <c r="T22" s="142">
        <f t="shared" si="35"/>
        <v>897</v>
      </c>
      <c r="U22" t="s">
        <v>118</v>
      </c>
      <c r="V22" t="s">
        <v>121</v>
      </c>
      <c r="W22" s="4" t="s">
        <v>118</v>
      </c>
      <c r="X22" s="4" t="s">
        <v>121</v>
      </c>
      <c r="Y22" s="4" t="s">
        <v>186</v>
      </c>
      <c r="Z22" s="4" t="s">
        <v>167</v>
      </c>
      <c r="AA22" s="4" t="s">
        <v>48</v>
      </c>
      <c r="AB22" s="4">
        <v>532</v>
      </c>
      <c r="AC22" s="4">
        <v>6879.9960000000001</v>
      </c>
      <c r="AD22" s="4">
        <v>3355.5430000000001</v>
      </c>
      <c r="AE22" s="4">
        <v>2.0499999999999998</v>
      </c>
      <c r="AF22" s="4">
        <v>2.2999999999999998</v>
      </c>
      <c r="AG22" s="4">
        <v>12.236000000000001</v>
      </c>
      <c r="AH22" s="4">
        <v>449.49683599999997</v>
      </c>
      <c r="AI22" s="4">
        <v>6.2518380000000002</v>
      </c>
      <c r="AJ22" s="4">
        <v>176.33099999999999</v>
      </c>
      <c r="AK22" s="4">
        <v>1079</v>
      </c>
      <c r="AL22" s="4">
        <v>5</v>
      </c>
      <c r="AM22" s="4">
        <v>897</v>
      </c>
      <c r="AN22" s="4">
        <v>103</v>
      </c>
      <c r="AO22" s="4">
        <v>15.305994</v>
      </c>
      <c r="AP22" s="4">
        <v>9590.7000000000007</v>
      </c>
      <c r="AQ22" s="4">
        <v>548.29999999999995</v>
      </c>
      <c r="AR22" s="4">
        <v>155</v>
      </c>
      <c r="AS22" s="4">
        <v>107211</v>
      </c>
      <c r="AT22" s="4">
        <v>7.2999999999999995E-2</v>
      </c>
      <c r="AU22" s="4">
        <v>13.038</v>
      </c>
      <c r="AV22" s="4">
        <v>55482</v>
      </c>
      <c r="AW22" s="4">
        <v>0</v>
      </c>
      <c r="AX22" s="30">
        <v>0.51</v>
      </c>
      <c r="AY22">
        <v>0.89130434782608692</v>
      </c>
      <c r="AZ22" t="s">
        <v>69</v>
      </c>
      <c r="BA22" t="s">
        <v>274</v>
      </c>
      <c r="BB22">
        <v>1</v>
      </c>
      <c r="BC22" t="s">
        <v>277</v>
      </c>
      <c r="BD22">
        <v>16</v>
      </c>
      <c r="BE22">
        <v>41646.826000000001</v>
      </c>
      <c r="BF22">
        <v>0.16519856759312221</v>
      </c>
      <c r="BG22">
        <v>0.14724220155039153</v>
      </c>
      <c r="BH22">
        <v>193871.23100000003</v>
      </c>
      <c r="BI22">
        <v>3.5487451977854308E-2</v>
      </c>
      <c r="BJ22">
        <v>3.1630120241131009E-2</v>
      </c>
      <c r="BK22">
        <v>1</v>
      </c>
      <c r="BL22" t="s">
        <v>69</v>
      </c>
      <c r="BM22">
        <v>0</v>
      </c>
      <c r="BN22" t="s">
        <v>258</v>
      </c>
    </row>
    <row r="23" spans="1:66">
      <c r="A23" s="143" t="str">
        <f t="shared" si="20"/>
        <v>청룡교통</v>
      </c>
      <c r="B23" s="143" t="str">
        <f t="shared" si="21"/>
        <v>43-1</v>
      </c>
      <c r="C23" s="144" t="str">
        <f t="shared" si="22"/>
        <v>73아1077</v>
      </c>
      <c r="D23" s="132" t="str">
        <f t="shared" si="23"/>
        <v>대형</v>
      </c>
      <c r="E23" s="128" t="str">
        <f t="shared" si="16"/>
        <v>B</v>
      </c>
      <c r="F23" s="151">
        <f t="shared" si="17"/>
        <v>0.91434782608695664</v>
      </c>
      <c r="G23" s="152">
        <f t="shared" si="18"/>
        <v>2.1030000000000002</v>
      </c>
      <c r="H23" s="153">
        <f t="shared" si="19"/>
        <v>2.2999999999999998</v>
      </c>
      <c r="I23" s="154">
        <f t="shared" si="24"/>
        <v>972.11900000000003</v>
      </c>
      <c r="J23" s="155">
        <f t="shared" si="25"/>
        <v>8.8344403792659745E-2</v>
      </c>
      <c r="K23" s="155">
        <f t="shared" si="26"/>
        <v>0.33901284890805544</v>
      </c>
      <c r="L23" s="155">
        <f t="shared" si="27"/>
        <v>0.10183938386144083</v>
      </c>
      <c r="M23" s="156">
        <f t="shared" si="28"/>
        <v>11.73</v>
      </c>
      <c r="N23" s="157">
        <f t="shared" si="29"/>
        <v>0.10299999999999999</v>
      </c>
      <c r="O23" s="157">
        <f t="shared" si="30"/>
        <v>16.047000000000001</v>
      </c>
      <c r="P23" s="158">
        <f t="shared" si="31"/>
        <v>1.2333333333333334</v>
      </c>
      <c r="Q23" s="159">
        <f t="shared" si="32"/>
        <v>94</v>
      </c>
      <c r="R23" s="160">
        <f t="shared" si="33"/>
        <v>26.790374911581225</v>
      </c>
      <c r="S23" s="145">
        <f t="shared" si="34"/>
        <v>1</v>
      </c>
      <c r="T23" s="145">
        <f t="shared" si="35"/>
        <v>156</v>
      </c>
      <c r="U23" t="s">
        <v>118</v>
      </c>
      <c r="V23" s="5" t="s">
        <v>121</v>
      </c>
      <c r="W23" t="s">
        <v>118</v>
      </c>
      <c r="X23" s="5" t="s">
        <v>121</v>
      </c>
      <c r="Y23" t="s">
        <v>187</v>
      </c>
      <c r="Z23" t="s">
        <v>167</v>
      </c>
      <c r="AA23" t="s">
        <v>48</v>
      </c>
      <c r="AB23">
        <v>532</v>
      </c>
      <c r="AC23" s="1">
        <v>972.11900000000003</v>
      </c>
      <c r="AD23" s="1">
        <v>462.29399999999998</v>
      </c>
      <c r="AE23" s="28">
        <v>2.1030000000000002</v>
      </c>
      <c r="AF23">
        <v>2.2999999999999998</v>
      </c>
      <c r="AG23">
        <v>11.73</v>
      </c>
      <c r="AH23">
        <v>63.366084999999998</v>
      </c>
      <c r="AI23">
        <v>5.598039</v>
      </c>
      <c r="AJ23">
        <v>21.481916999999999</v>
      </c>
      <c r="AK23">
        <v>99</v>
      </c>
      <c r="AL23">
        <v>1</v>
      </c>
      <c r="AM23">
        <v>156</v>
      </c>
      <c r="AN23">
        <v>94</v>
      </c>
      <c r="AO23">
        <v>15.341313</v>
      </c>
      <c r="AP23">
        <v>863.7</v>
      </c>
      <c r="AQ23">
        <v>74</v>
      </c>
      <c r="AR23">
        <v>11</v>
      </c>
      <c r="AS23">
        <v>6070</v>
      </c>
      <c r="AT23">
        <v>0.10299999999999999</v>
      </c>
      <c r="AU23">
        <v>16.047000000000001</v>
      </c>
      <c r="AV23">
        <v>7895</v>
      </c>
      <c r="AW23">
        <v>0</v>
      </c>
      <c r="AX23" s="29">
        <v>0.49</v>
      </c>
      <c r="AY23">
        <v>0.91434782608695664</v>
      </c>
      <c r="AZ23" t="s">
        <v>68</v>
      </c>
      <c r="BA23" t="s">
        <v>274</v>
      </c>
      <c r="BB23">
        <v>3</v>
      </c>
      <c r="BC23" t="s">
        <v>357</v>
      </c>
      <c r="BD23">
        <v>4</v>
      </c>
      <c r="BE23">
        <v>41646.826000000001</v>
      </c>
      <c r="BF23">
        <v>2.3341970886328767E-2</v>
      </c>
      <c r="BG23">
        <v>2.1342680336499741E-2</v>
      </c>
      <c r="BH23">
        <v>193871.23100000003</v>
      </c>
      <c r="BI23">
        <v>5.0142509282359686E-3</v>
      </c>
      <c r="BJ23">
        <v>4.5847694356870626E-3</v>
      </c>
      <c r="BK23">
        <v>1</v>
      </c>
      <c r="BL23" t="s">
        <v>69</v>
      </c>
      <c r="BM23">
        <v>1</v>
      </c>
      <c r="BN23" t="s">
        <v>257</v>
      </c>
    </row>
    <row r="24" spans="1:66">
      <c r="A24" s="140" t="str">
        <f t="shared" si="20"/>
        <v>청룡교통</v>
      </c>
      <c r="B24" s="140" t="str">
        <f t="shared" si="21"/>
        <v>43-1</v>
      </c>
      <c r="C24" s="141" t="str">
        <f t="shared" si="22"/>
        <v>73아1084</v>
      </c>
      <c r="D24" s="115" t="str">
        <f t="shared" si="23"/>
        <v>대형</v>
      </c>
      <c r="E24" s="111" t="str">
        <f t="shared" si="16"/>
        <v>C</v>
      </c>
      <c r="F24" s="161">
        <f t="shared" si="17"/>
        <v>0.85478260869565226</v>
      </c>
      <c r="G24" s="162">
        <f t="shared" si="18"/>
        <v>1.966</v>
      </c>
      <c r="H24" s="163">
        <f t="shared" si="19"/>
        <v>2.2999999999999998</v>
      </c>
      <c r="I24" s="164">
        <f t="shared" si="24"/>
        <v>7125.1540000000005</v>
      </c>
      <c r="J24" s="165">
        <f t="shared" si="25"/>
        <v>4.564241345431333E-2</v>
      </c>
      <c r="K24" s="165">
        <f t="shared" si="26"/>
        <v>0.3631588321276446</v>
      </c>
      <c r="L24" s="165">
        <f t="shared" si="27"/>
        <v>0.1216815804963654</v>
      </c>
      <c r="M24" s="166">
        <f t="shared" si="28"/>
        <v>11.231999999999999</v>
      </c>
      <c r="N24" s="167">
        <f t="shared" si="29"/>
        <v>5.6000000000000001E-2</v>
      </c>
      <c r="O24" s="167">
        <f t="shared" si="30"/>
        <v>14.105</v>
      </c>
      <c r="P24" s="168">
        <f t="shared" si="31"/>
        <v>6.04</v>
      </c>
      <c r="Q24" s="169">
        <f t="shared" si="32"/>
        <v>95</v>
      </c>
      <c r="R24" s="170">
        <f t="shared" si="33"/>
        <v>26.541539528300472</v>
      </c>
      <c r="S24" s="142">
        <f t="shared" si="34"/>
        <v>4</v>
      </c>
      <c r="T24" s="142">
        <f t="shared" si="35"/>
        <v>1005</v>
      </c>
      <c r="U24" t="s">
        <v>118</v>
      </c>
      <c r="V24" s="5" t="s">
        <v>121</v>
      </c>
      <c r="W24" t="s">
        <v>118</v>
      </c>
      <c r="X24" s="5" t="s">
        <v>121</v>
      </c>
      <c r="Y24" t="s">
        <v>188</v>
      </c>
      <c r="Z24" t="s">
        <v>167</v>
      </c>
      <c r="AA24" t="s">
        <v>48</v>
      </c>
      <c r="AB24">
        <v>532</v>
      </c>
      <c r="AC24" s="1">
        <v>7125.1540000000005</v>
      </c>
      <c r="AD24" s="1">
        <v>3624.7820000000002</v>
      </c>
      <c r="AE24" s="28">
        <v>1.966</v>
      </c>
      <c r="AF24">
        <v>2.2999999999999998</v>
      </c>
      <c r="AG24">
        <v>11.231999999999999</v>
      </c>
      <c r="AH24">
        <v>454.08236399999998</v>
      </c>
      <c r="AI24">
        <v>20.725415000000002</v>
      </c>
      <c r="AJ24">
        <v>164.904021</v>
      </c>
      <c r="AK24">
        <v>867</v>
      </c>
      <c r="AL24">
        <v>4</v>
      </c>
      <c r="AM24">
        <v>1005</v>
      </c>
      <c r="AN24">
        <v>95</v>
      </c>
      <c r="AO24">
        <v>15.691325000000001</v>
      </c>
      <c r="AP24">
        <v>6681.8</v>
      </c>
      <c r="AQ24">
        <v>362.4</v>
      </c>
      <c r="AR24">
        <v>126</v>
      </c>
      <c r="AS24">
        <v>55523</v>
      </c>
      <c r="AT24">
        <v>5.6000000000000001E-2</v>
      </c>
      <c r="AU24">
        <v>14.105</v>
      </c>
      <c r="AV24">
        <v>57208</v>
      </c>
      <c r="AW24">
        <v>0</v>
      </c>
      <c r="AX24" s="29">
        <v>0.45</v>
      </c>
      <c r="AY24">
        <v>0.85478260869565226</v>
      </c>
      <c r="AZ24" t="s">
        <v>69</v>
      </c>
      <c r="BA24" t="s">
        <v>274</v>
      </c>
      <c r="BB24">
        <v>2</v>
      </c>
      <c r="BC24" t="s">
        <v>276</v>
      </c>
      <c r="BD24">
        <v>13</v>
      </c>
      <c r="BE24">
        <v>41646.826000000001</v>
      </c>
      <c r="BF24">
        <v>0.17108516264840928</v>
      </c>
      <c r="BG24">
        <v>0.14624062163772725</v>
      </c>
      <c r="BH24">
        <v>193871.23100000003</v>
      </c>
      <c r="BI24">
        <v>3.6751992357236335E-2</v>
      </c>
      <c r="BJ24">
        <v>3.141496390188115E-2</v>
      </c>
      <c r="BK24">
        <v>1</v>
      </c>
      <c r="BL24" t="s">
        <v>67</v>
      </c>
      <c r="BM24">
        <v>1</v>
      </c>
      <c r="BN24" t="s">
        <v>257</v>
      </c>
    </row>
    <row r="25" spans="1:66">
      <c r="A25" s="143" t="str">
        <f t="shared" si="20"/>
        <v>청룡교통</v>
      </c>
      <c r="B25" s="143" t="str">
        <f t="shared" si="21"/>
        <v>43-1</v>
      </c>
      <c r="C25" s="144" t="str">
        <f t="shared" si="22"/>
        <v>75바1073</v>
      </c>
      <c r="D25" s="132" t="str">
        <f t="shared" si="23"/>
        <v>대형</v>
      </c>
      <c r="E25" s="128" t="str">
        <f t="shared" si="16"/>
        <v>B</v>
      </c>
      <c r="F25" s="151">
        <f t="shared" si="17"/>
        <v>0.91521739130434787</v>
      </c>
      <c r="G25" s="152">
        <f t="shared" si="18"/>
        <v>2.105</v>
      </c>
      <c r="H25" s="153">
        <f t="shared" si="19"/>
        <v>2.2999999999999998</v>
      </c>
      <c r="I25" s="154">
        <f t="shared" si="24"/>
        <v>6503.6239999999998</v>
      </c>
      <c r="J25" s="155">
        <f t="shared" si="25"/>
        <v>3.107214867266039E-2</v>
      </c>
      <c r="K25" s="155">
        <f t="shared" si="26"/>
        <v>0.4117888160614912</v>
      </c>
      <c r="L25" s="155">
        <f t="shared" si="27"/>
        <v>0.18697267861733705</v>
      </c>
      <c r="M25" s="156">
        <f t="shared" si="28"/>
        <v>13.369</v>
      </c>
      <c r="N25" s="157">
        <f t="shared" si="29"/>
        <v>0.123</v>
      </c>
      <c r="O25" s="157">
        <f t="shared" si="30"/>
        <v>24.402000000000001</v>
      </c>
      <c r="P25" s="158">
        <f t="shared" si="31"/>
        <v>74.313333333333333</v>
      </c>
      <c r="Q25" s="159">
        <f t="shared" si="32"/>
        <v>107</v>
      </c>
      <c r="R25" s="160">
        <f t="shared" si="33"/>
        <v>26.466445492492358</v>
      </c>
      <c r="S25" s="145">
        <f t="shared" si="34"/>
        <v>8</v>
      </c>
      <c r="T25" s="145">
        <f t="shared" si="35"/>
        <v>1587</v>
      </c>
      <c r="U25" t="s">
        <v>118</v>
      </c>
      <c r="V25" t="s">
        <v>121</v>
      </c>
      <c r="W25" s="4" t="s">
        <v>118</v>
      </c>
      <c r="X25" s="4" t="s">
        <v>121</v>
      </c>
      <c r="Y25" s="4" t="s">
        <v>189</v>
      </c>
      <c r="Z25" s="4" t="s">
        <v>167</v>
      </c>
      <c r="AA25" s="4" t="s">
        <v>48</v>
      </c>
      <c r="AB25" s="4">
        <v>532</v>
      </c>
      <c r="AC25" s="4">
        <v>6503.6239999999998</v>
      </c>
      <c r="AD25" s="4">
        <v>3089.9110000000001</v>
      </c>
      <c r="AE25" s="4">
        <v>2.105</v>
      </c>
      <c r="AF25" s="4">
        <v>2.2999999999999998</v>
      </c>
      <c r="AG25" s="4">
        <v>13.369</v>
      </c>
      <c r="AH25" s="4">
        <v>441.05852299999998</v>
      </c>
      <c r="AI25" s="4">
        <v>13.704636000000001</v>
      </c>
      <c r="AJ25" s="4">
        <v>181.62296699999999</v>
      </c>
      <c r="AK25" s="4">
        <v>1216</v>
      </c>
      <c r="AL25" s="4">
        <v>8</v>
      </c>
      <c r="AM25" s="4">
        <v>1587</v>
      </c>
      <c r="AN25" s="4">
        <v>107</v>
      </c>
      <c r="AO25" s="4">
        <v>14.745488999999999</v>
      </c>
      <c r="AP25" s="4">
        <v>18010.2</v>
      </c>
      <c r="AQ25" s="4">
        <v>4458.8</v>
      </c>
      <c r="AR25" s="4">
        <v>180</v>
      </c>
      <c r="AS25" s="4">
        <v>117738</v>
      </c>
      <c r="AT25" s="4">
        <v>0.123</v>
      </c>
      <c r="AU25" s="4">
        <v>24.402000000000001</v>
      </c>
      <c r="AV25" s="4">
        <v>51147</v>
      </c>
      <c r="AW25" s="4">
        <v>0</v>
      </c>
      <c r="AX25" s="30">
        <v>0.54</v>
      </c>
      <c r="AY25">
        <v>0.91521739130434787</v>
      </c>
      <c r="AZ25" t="s">
        <v>68</v>
      </c>
      <c r="BA25" t="s">
        <v>274</v>
      </c>
      <c r="BB25">
        <v>2</v>
      </c>
      <c r="BC25" t="s">
        <v>345</v>
      </c>
      <c r="BD25">
        <v>11</v>
      </c>
      <c r="BE25">
        <v>41646.826000000001</v>
      </c>
      <c r="BF25">
        <v>0.15616133628046469</v>
      </c>
      <c r="BG25">
        <v>0.14292157081320792</v>
      </c>
      <c r="BH25">
        <v>193871.23100000003</v>
      </c>
      <c r="BI25">
        <v>3.3546101535817857E-2</v>
      </c>
      <c r="BJ25">
        <v>3.0701975536041998E-2</v>
      </c>
      <c r="BK25">
        <v>1</v>
      </c>
      <c r="BL25" t="s">
        <v>69</v>
      </c>
      <c r="BM25">
        <v>1</v>
      </c>
      <c r="BN25" t="s">
        <v>257</v>
      </c>
    </row>
    <row r="26" spans="1:66">
      <c r="A26" s="140" t="str">
        <f t="shared" si="20"/>
        <v>청룡교통</v>
      </c>
      <c r="B26" s="140" t="str">
        <f t="shared" si="21"/>
        <v>44</v>
      </c>
      <c r="C26" s="141" t="str">
        <f t="shared" si="22"/>
        <v>73아1052</v>
      </c>
      <c r="D26" s="115" t="str">
        <f t="shared" si="23"/>
        <v>대형</v>
      </c>
      <c r="E26" s="111" t="str">
        <f t="shared" si="16"/>
        <v>C</v>
      </c>
      <c r="F26" s="161">
        <f t="shared" si="17"/>
        <v>0.88692307692307693</v>
      </c>
      <c r="G26" s="162">
        <f t="shared" si="18"/>
        <v>2.306</v>
      </c>
      <c r="H26" s="163">
        <f t="shared" si="19"/>
        <v>2.6</v>
      </c>
      <c r="I26" s="164">
        <f t="shared" si="24"/>
        <v>7559.5780000000004</v>
      </c>
      <c r="J26" s="165">
        <f t="shared" si="25"/>
        <v>1.6699857128468179E-2</v>
      </c>
      <c r="K26" s="165">
        <f t="shared" si="26"/>
        <v>0.35028313663750199</v>
      </c>
      <c r="L26" s="165">
        <f t="shared" si="27"/>
        <v>0.1559610867167453</v>
      </c>
      <c r="M26" s="166">
        <f t="shared" si="28"/>
        <v>10.590999999999999</v>
      </c>
      <c r="N26" s="167">
        <f t="shared" si="29"/>
        <v>0.04</v>
      </c>
      <c r="O26" s="167">
        <f t="shared" si="30"/>
        <v>17.923999999999999</v>
      </c>
      <c r="P26" s="168">
        <f t="shared" si="31"/>
        <v>2.69</v>
      </c>
      <c r="Q26" s="169">
        <f t="shared" si="32"/>
        <v>96</v>
      </c>
      <c r="R26" s="170">
        <f t="shared" si="33"/>
        <v>29.392169061374396</v>
      </c>
      <c r="S26" s="142">
        <f t="shared" si="34"/>
        <v>3</v>
      </c>
      <c r="T26" s="142">
        <f t="shared" si="35"/>
        <v>1355</v>
      </c>
      <c r="U26" t="s">
        <v>118</v>
      </c>
      <c r="V26" s="5" t="s">
        <v>122</v>
      </c>
      <c r="W26" t="s">
        <v>118</v>
      </c>
      <c r="X26" s="5" t="s">
        <v>122</v>
      </c>
      <c r="Y26" t="s">
        <v>190</v>
      </c>
      <c r="Z26" t="s">
        <v>167</v>
      </c>
      <c r="AA26" t="s">
        <v>48</v>
      </c>
      <c r="AB26">
        <v>532</v>
      </c>
      <c r="AC26" s="1">
        <v>7559.5780000000004</v>
      </c>
      <c r="AD26" s="1">
        <v>3278.652</v>
      </c>
      <c r="AE26" s="28">
        <v>2.306</v>
      </c>
      <c r="AF26">
        <v>2.6</v>
      </c>
      <c r="AG26">
        <v>10.590999999999999</v>
      </c>
      <c r="AH26">
        <v>406.30347599999999</v>
      </c>
      <c r="AI26">
        <v>6.7852100000000002</v>
      </c>
      <c r="AJ26">
        <v>142.32125600000001</v>
      </c>
      <c r="AK26">
        <v>1179</v>
      </c>
      <c r="AL26">
        <v>3</v>
      </c>
      <c r="AM26">
        <v>1355</v>
      </c>
      <c r="AN26">
        <v>96</v>
      </c>
      <c r="AO26">
        <v>18.605741999999999</v>
      </c>
      <c r="AP26">
        <v>9622.6</v>
      </c>
      <c r="AQ26">
        <v>161.4</v>
      </c>
      <c r="AR26">
        <v>159</v>
      </c>
      <c r="AS26">
        <v>93726</v>
      </c>
      <c r="AT26">
        <v>0.04</v>
      </c>
      <c r="AU26">
        <v>17.923999999999999</v>
      </c>
      <c r="AV26">
        <v>0</v>
      </c>
      <c r="AW26">
        <v>0</v>
      </c>
      <c r="AX26" s="29">
        <v>0.46</v>
      </c>
      <c r="AY26">
        <v>0.88692307692307693</v>
      </c>
      <c r="AZ26" t="s">
        <v>69</v>
      </c>
      <c r="BA26" t="s">
        <v>278</v>
      </c>
      <c r="BB26">
        <v>1</v>
      </c>
      <c r="BC26" t="s">
        <v>279</v>
      </c>
      <c r="BD26">
        <v>14</v>
      </c>
      <c r="BE26">
        <v>40061.972999999998</v>
      </c>
      <c r="BF26">
        <v>0.1886970968703913</v>
      </c>
      <c r="BG26">
        <v>0.16735980976273937</v>
      </c>
      <c r="BH26">
        <v>193871.23100000003</v>
      </c>
      <c r="BI26">
        <v>3.8992778665546304E-2</v>
      </c>
      <c r="BJ26">
        <v>3.4583595231826837E-2</v>
      </c>
      <c r="BK26">
        <v>1</v>
      </c>
      <c r="BL26" t="s">
        <v>69</v>
      </c>
      <c r="BM26">
        <v>0</v>
      </c>
      <c r="BN26" t="s">
        <v>258</v>
      </c>
    </row>
    <row r="27" spans="1:66">
      <c r="A27" s="143" t="str">
        <f t="shared" si="20"/>
        <v>청룡교통</v>
      </c>
      <c r="B27" s="143" t="str">
        <f t="shared" si="21"/>
        <v>44</v>
      </c>
      <c r="C27" s="144" t="str">
        <f t="shared" si="22"/>
        <v>73아1054</v>
      </c>
      <c r="D27" s="132" t="str">
        <f t="shared" si="23"/>
        <v>대형</v>
      </c>
      <c r="E27" s="128" t="str">
        <f t="shared" si="16"/>
        <v>B</v>
      </c>
      <c r="F27" s="151">
        <f t="shared" si="17"/>
        <v>0.90730769230769226</v>
      </c>
      <c r="G27" s="152">
        <f t="shared" si="18"/>
        <v>2.359</v>
      </c>
      <c r="H27" s="153">
        <f t="shared" si="19"/>
        <v>2.6</v>
      </c>
      <c r="I27" s="154">
        <f t="shared" si="24"/>
        <v>8080.4279999999999</v>
      </c>
      <c r="J27" s="155">
        <f t="shared" si="25"/>
        <v>1.7728933231162577E-2</v>
      </c>
      <c r="K27" s="155">
        <f t="shared" si="26"/>
        <v>0.40784410733664933</v>
      </c>
      <c r="L27" s="155">
        <f t="shared" si="27"/>
        <v>0.16756538143771593</v>
      </c>
      <c r="M27" s="156">
        <f t="shared" si="28"/>
        <v>12.411</v>
      </c>
      <c r="N27" s="157">
        <f t="shared" si="29"/>
        <v>0</v>
      </c>
      <c r="O27" s="157">
        <f t="shared" si="30"/>
        <v>17.015999999999998</v>
      </c>
      <c r="P27" s="158">
        <f t="shared" si="31"/>
        <v>9.9816666666666656</v>
      </c>
      <c r="Q27" s="159">
        <f t="shared" si="32"/>
        <v>97</v>
      </c>
      <c r="R27" s="160">
        <f t="shared" si="33"/>
        <v>30.523588753068847</v>
      </c>
      <c r="S27" s="145">
        <f t="shared" si="34"/>
        <v>0</v>
      </c>
      <c r="T27" s="145">
        <f t="shared" si="35"/>
        <v>1375</v>
      </c>
      <c r="U27" t="s">
        <v>118</v>
      </c>
      <c r="V27" t="s">
        <v>122</v>
      </c>
      <c r="W27" t="s">
        <v>118</v>
      </c>
      <c r="X27" s="4" t="s">
        <v>122</v>
      </c>
      <c r="Y27" s="4" t="s">
        <v>191</v>
      </c>
      <c r="Z27" s="4" t="s">
        <v>167</v>
      </c>
      <c r="AA27" s="4" t="s">
        <v>48</v>
      </c>
      <c r="AB27" s="4">
        <v>532</v>
      </c>
      <c r="AC27" s="4">
        <v>8080.4279999999999</v>
      </c>
      <c r="AD27" s="4">
        <v>3425.9450000000002</v>
      </c>
      <c r="AE27" s="4">
        <v>2.359</v>
      </c>
      <c r="AF27" s="4">
        <v>2.6</v>
      </c>
      <c r="AG27" s="4">
        <v>12.411</v>
      </c>
      <c r="AH27" s="4">
        <v>460.85463199999998</v>
      </c>
      <c r="AI27" s="4">
        <v>8.1704609999999995</v>
      </c>
      <c r="AJ27" s="4">
        <v>187.95684600000001</v>
      </c>
      <c r="AK27" s="4">
        <v>1354</v>
      </c>
      <c r="AL27" s="4">
        <v>0</v>
      </c>
      <c r="AM27" s="4">
        <v>1375</v>
      </c>
      <c r="AN27" s="4">
        <v>97</v>
      </c>
      <c r="AO27" s="4">
        <v>17.533571999999999</v>
      </c>
      <c r="AP27" s="4">
        <v>20234.900000000001</v>
      </c>
      <c r="AQ27" s="4">
        <v>598.9</v>
      </c>
      <c r="AR27" s="4">
        <v>249</v>
      </c>
      <c r="AS27" s="4">
        <v>203512</v>
      </c>
      <c r="AT27" s="4">
        <v>0</v>
      </c>
      <c r="AU27" s="4">
        <v>17.015999999999998</v>
      </c>
      <c r="AV27" s="4">
        <v>75365</v>
      </c>
      <c r="AW27" s="4">
        <v>0</v>
      </c>
      <c r="AX27" s="30">
        <v>0.5</v>
      </c>
      <c r="AY27">
        <v>0.90730769230769226</v>
      </c>
      <c r="AZ27" t="s">
        <v>68</v>
      </c>
      <c r="BA27" t="s">
        <v>278</v>
      </c>
      <c r="BB27">
        <v>1</v>
      </c>
      <c r="BC27" t="s">
        <v>325</v>
      </c>
      <c r="BD27">
        <v>14</v>
      </c>
      <c r="BE27">
        <v>40061.972999999998</v>
      </c>
      <c r="BF27">
        <v>0.20169820393019586</v>
      </c>
      <c r="BG27">
        <v>0.1830023319505123</v>
      </c>
      <c r="BH27">
        <v>193871.23100000003</v>
      </c>
      <c r="BI27">
        <v>4.1679355716269212E-2</v>
      </c>
      <c r="BJ27">
        <v>3.7816000051799643E-2</v>
      </c>
      <c r="BK27">
        <v>1</v>
      </c>
      <c r="BL27" t="s">
        <v>69</v>
      </c>
      <c r="BM27">
        <v>1</v>
      </c>
      <c r="BN27" t="s">
        <v>257</v>
      </c>
    </row>
    <row r="28" spans="1:66">
      <c r="A28" s="140" t="str">
        <f t="shared" si="20"/>
        <v>청룡교통</v>
      </c>
      <c r="B28" s="140" t="str">
        <f t="shared" si="21"/>
        <v>44</v>
      </c>
      <c r="C28" s="141" t="str">
        <f t="shared" si="22"/>
        <v>73아1078</v>
      </c>
      <c r="D28" s="115" t="str">
        <f t="shared" si="23"/>
        <v>대형</v>
      </c>
      <c r="E28" s="111" t="str">
        <f t="shared" si="16"/>
        <v>C</v>
      </c>
      <c r="F28" s="161">
        <f t="shared" si="17"/>
        <v>0.86115384615384605</v>
      </c>
      <c r="G28" s="162">
        <f t="shared" si="18"/>
        <v>2.2389999999999999</v>
      </c>
      <c r="H28" s="163">
        <f t="shared" si="19"/>
        <v>2.6</v>
      </c>
      <c r="I28" s="164">
        <f t="shared" si="24"/>
        <v>8245.1080000000002</v>
      </c>
      <c r="J28" s="165">
        <f t="shared" si="25"/>
        <v>3.8711395021089723E-2</v>
      </c>
      <c r="K28" s="165">
        <f t="shared" si="26"/>
        <v>0.33642400731869848</v>
      </c>
      <c r="L28" s="165">
        <f t="shared" si="27"/>
        <v>0.17889395748363757</v>
      </c>
      <c r="M28" s="166">
        <f t="shared" si="28"/>
        <v>12.098000000000001</v>
      </c>
      <c r="N28" s="167">
        <f t="shared" si="29"/>
        <v>2.4E-2</v>
      </c>
      <c r="O28" s="167">
        <f t="shared" si="30"/>
        <v>7.4589999999999996</v>
      </c>
      <c r="P28" s="168">
        <f t="shared" si="31"/>
        <v>1.6733333333333333</v>
      </c>
      <c r="Q28" s="169">
        <f t="shared" si="32"/>
        <v>93</v>
      </c>
      <c r="R28" s="170">
        <f t="shared" si="33"/>
        <v>27.949957221532127</v>
      </c>
      <c r="S28" s="142">
        <f t="shared" si="34"/>
        <v>2</v>
      </c>
      <c r="T28" s="142">
        <f t="shared" si="35"/>
        <v>615</v>
      </c>
      <c r="U28" t="s">
        <v>118</v>
      </c>
      <c r="V28" t="s">
        <v>122</v>
      </c>
      <c r="W28" s="4" t="s">
        <v>118</v>
      </c>
      <c r="X28" s="4" t="s">
        <v>122</v>
      </c>
      <c r="Y28" s="4" t="s">
        <v>192</v>
      </c>
      <c r="Z28" s="4" t="s">
        <v>167</v>
      </c>
      <c r="AA28" s="4" t="s">
        <v>48</v>
      </c>
      <c r="AB28" s="4">
        <v>532</v>
      </c>
      <c r="AC28" s="4">
        <v>8245.1080000000002</v>
      </c>
      <c r="AD28" s="4">
        <v>3682.1959999999999</v>
      </c>
      <c r="AE28" s="4">
        <v>2.2389999999999999</v>
      </c>
      <c r="AF28" s="4">
        <v>2.6</v>
      </c>
      <c r="AG28" s="4">
        <v>12.098000000000001</v>
      </c>
      <c r="AH28" s="4">
        <v>472.09487000000001</v>
      </c>
      <c r="AI28" s="4">
        <v>18.275451</v>
      </c>
      <c r="AJ28" s="4">
        <v>158.824048</v>
      </c>
      <c r="AK28" s="4">
        <v>1475</v>
      </c>
      <c r="AL28" s="4">
        <v>2</v>
      </c>
      <c r="AM28" s="4">
        <v>615</v>
      </c>
      <c r="AN28" s="4">
        <v>93</v>
      </c>
      <c r="AO28" s="4">
        <v>17.464938</v>
      </c>
      <c r="AP28" s="4">
        <v>4403.6000000000004</v>
      </c>
      <c r="AQ28" s="4">
        <v>100.4</v>
      </c>
      <c r="AR28" s="4">
        <v>144</v>
      </c>
      <c r="AS28" s="4">
        <v>86899</v>
      </c>
      <c r="AT28" s="4">
        <v>2.4E-2</v>
      </c>
      <c r="AU28" s="4">
        <v>7.4589999999999996</v>
      </c>
      <c r="AV28" s="4">
        <v>74687</v>
      </c>
      <c r="AW28" s="4">
        <v>0</v>
      </c>
      <c r="AX28" s="30">
        <v>0.51</v>
      </c>
      <c r="AY28">
        <v>0.86115384615384605</v>
      </c>
      <c r="AZ28" t="s">
        <v>69</v>
      </c>
      <c r="BA28" t="s">
        <v>278</v>
      </c>
      <c r="BB28">
        <v>4</v>
      </c>
      <c r="BC28" t="s">
        <v>300</v>
      </c>
      <c r="BD28">
        <v>16</v>
      </c>
      <c r="BE28">
        <v>40061.972999999998</v>
      </c>
      <c r="BF28">
        <v>0.20580883522636292</v>
      </c>
      <c r="BG28">
        <v>0.17723307002762559</v>
      </c>
      <c r="BH28">
        <v>193871.23100000003</v>
      </c>
      <c r="BI28">
        <v>4.2528785511244824E-2</v>
      </c>
      <c r="BJ28">
        <v>3.6623827215260439E-2</v>
      </c>
      <c r="BK28">
        <v>1</v>
      </c>
      <c r="BL28" t="s">
        <v>67</v>
      </c>
      <c r="BM28">
        <v>1</v>
      </c>
      <c r="BN28" t="s">
        <v>257</v>
      </c>
    </row>
    <row r="29" spans="1:66">
      <c r="A29" s="143" t="str">
        <f t="shared" si="20"/>
        <v>청룡교통</v>
      </c>
      <c r="B29" s="143" t="str">
        <f t="shared" si="21"/>
        <v>44</v>
      </c>
      <c r="C29" s="144" t="str">
        <f t="shared" si="22"/>
        <v>73아1081</v>
      </c>
      <c r="D29" s="132" t="str">
        <f t="shared" si="23"/>
        <v>대형</v>
      </c>
      <c r="E29" s="128" t="str">
        <f t="shared" si="16"/>
        <v>C</v>
      </c>
      <c r="F29" s="151">
        <f t="shared" si="17"/>
        <v>0.88615384615384607</v>
      </c>
      <c r="G29" s="152">
        <f t="shared" si="18"/>
        <v>2.3039999999999998</v>
      </c>
      <c r="H29" s="153">
        <f t="shared" si="19"/>
        <v>2.6</v>
      </c>
      <c r="I29" s="154">
        <f t="shared" si="24"/>
        <v>8283.14</v>
      </c>
      <c r="J29" s="155">
        <f t="shared" si="25"/>
        <v>5.7294832910540001E-2</v>
      </c>
      <c r="K29" s="155">
        <f t="shared" si="26"/>
        <v>0.39515122670929337</v>
      </c>
      <c r="L29" s="155">
        <f t="shared" si="27"/>
        <v>0.18857582993888791</v>
      </c>
      <c r="M29" s="156">
        <f t="shared" si="28"/>
        <v>11.885</v>
      </c>
      <c r="N29" s="157">
        <f t="shared" si="29"/>
        <v>1.2E-2</v>
      </c>
      <c r="O29" s="157">
        <f t="shared" si="30"/>
        <v>5.843</v>
      </c>
      <c r="P29" s="158">
        <f t="shared" si="31"/>
        <v>1.8066666666666669</v>
      </c>
      <c r="Q29" s="159">
        <f t="shared" si="32"/>
        <v>91</v>
      </c>
      <c r="R29" s="160">
        <f t="shared" si="33"/>
        <v>30.219612937920225</v>
      </c>
      <c r="S29" s="145">
        <f t="shared" si="34"/>
        <v>1</v>
      </c>
      <c r="T29" s="145">
        <f t="shared" si="35"/>
        <v>484</v>
      </c>
      <c r="U29" t="s">
        <v>118</v>
      </c>
      <c r="V29" s="5" t="s">
        <v>122</v>
      </c>
      <c r="W29" t="s">
        <v>118</v>
      </c>
      <c r="X29" s="5" t="s">
        <v>122</v>
      </c>
      <c r="Y29" t="s">
        <v>193</v>
      </c>
      <c r="Z29" t="s">
        <v>167</v>
      </c>
      <c r="AA29" t="s">
        <v>48</v>
      </c>
      <c r="AB29">
        <v>532</v>
      </c>
      <c r="AC29" s="1">
        <v>8283.14</v>
      </c>
      <c r="AD29" s="1">
        <v>3594.9650000000001</v>
      </c>
      <c r="AE29" s="28">
        <v>2.3039999999999998</v>
      </c>
      <c r="AF29">
        <v>2.6</v>
      </c>
      <c r="AG29">
        <v>11.885</v>
      </c>
      <c r="AH29">
        <v>500.58657199999999</v>
      </c>
      <c r="AI29">
        <v>28.681024000000001</v>
      </c>
      <c r="AJ29">
        <v>197.80739800000001</v>
      </c>
      <c r="AK29">
        <v>1562</v>
      </c>
      <c r="AL29">
        <v>1</v>
      </c>
      <c r="AM29">
        <v>484</v>
      </c>
      <c r="AN29">
        <v>91</v>
      </c>
      <c r="AO29">
        <v>16.546868</v>
      </c>
      <c r="AP29">
        <v>10491.4</v>
      </c>
      <c r="AQ29">
        <v>108.4</v>
      </c>
      <c r="AR29">
        <v>247</v>
      </c>
      <c r="AS29">
        <v>221428</v>
      </c>
      <c r="AT29">
        <v>1.2E-2</v>
      </c>
      <c r="AU29">
        <v>5.843</v>
      </c>
      <c r="AV29">
        <v>76745</v>
      </c>
      <c r="AW29">
        <v>0</v>
      </c>
      <c r="AX29" s="29">
        <v>0.48</v>
      </c>
      <c r="AY29">
        <v>0.88615384615384607</v>
      </c>
      <c r="AZ29" t="s">
        <v>69</v>
      </c>
      <c r="BA29" t="s">
        <v>278</v>
      </c>
      <c r="BB29">
        <v>2</v>
      </c>
      <c r="BC29" t="s">
        <v>295</v>
      </c>
      <c r="BD29">
        <v>15</v>
      </c>
      <c r="BE29">
        <v>40061.972999999998</v>
      </c>
      <c r="BF29">
        <v>0.20675816440693023</v>
      </c>
      <c r="BG29">
        <v>0.18321954261291046</v>
      </c>
      <c r="BH29">
        <v>193871.23100000003</v>
      </c>
      <c r="BI29">
        <v>4.2724956958673246E-2</v>
      </c>
      <c r="BJ29">
        <v>3.7860884935685825E-2</v>
      </c>
      <c r="BK29">
        <v>1</v>
      </c>
      <c r="BL29" t="s">
        <v>69</v>
      </c>
      <c r="BM29">
        <v>0</v>
      </c>
      <c r="BN29" t="s">
        <v>258</v>
      </c>
    </row>
    <row r="30" spans="1:66">
      <c r="A30" s="140" t="str">
        <f t="shared" si="20"/>
        <v>청룡교통</v>
      </c>
      <c r="B30" s="140" t="str">
        <f t="shared" si="21"/>
        <v>44</v>
      </c>
      <c r="C30" s="141" t="str">
        <f t="shared" si="22"/>
        <v>73아1083</v>
      </c>
      <c r="D30" s="115" t="str">
        <f t="shared" si="23"/>
        <v>대형</v>
      </c>
      <c r="E30" s="111" t="str">
        <f t="shared" si="16"/>
        <v>C</v>
      </c>
      <c r="F30" s="161">
        <f t="shared" si="17"/>
        <v>0.87115384615384617</v>
      </c>
      <c r="G30" s="162">
        <f t="shared" si="18"/>
        <v>2.2650000000000001</v>
      </c>
      <c r="H30" s="163">
        <f t="shared" si="19"/>
        <v>2.6</v>
      </c>
      <c r="I30" s="164">
        <f t="shared" si="24"/>
        <v>7893.7190000000001</v>
      </c>
      <c r="J30" s="165">
        <f t="shared" si="25"/>
        <v>4.4393630026103519E-2</v>
      </c>
      <c r="K30" s="165">
        <f t="shared" si="26"/>
        <v>0.34718610199446481</v>
      </c>
      <c r="L30" s="165">
        <f t="shared" si="27"/>
        <v>0.15556672336575447</v>
      </c>
      <c r="M30" s="166">
        <f t="shared" si="28"/>
        <v>11.95</v>
      </c>
      <c r="N30" s="167">
        <f t="shared" si="29"/>
        <v>8.8999999999999996E-2</v>
      </c>
      <c r="O30" s="167">
        <f t="shared" si="30"/>
        <v>7.0819999999999999</v>
      </c>
      <c r="P30" s="168">
        <f t="shared" si="31"/>
        <v>9.2033333333333349</v>
      </c>
      <c r="Q30" s="169">
        <f t="shared" si="32"/>
        <v>96</v>
      </c>
      <c r="R30" s="170">
        <f t="shared" si="33"/>
        <v>28.612573568494053</v>
      </c>
      <c r="S30" s="142">
        <f t="shared" si="34"/>
        <v>7</v>
      </c>
      <c r="T30" s="142">
        <f t="shared" si="35"/>
        <v>559</v>
      </c>
      <c r="U30" t="s">
        <v>118</v>
      </c>
      <c r="V30" t="s">
        <v>122</v>
      </c>
      <c r="W30" t="s">
        <v>118</v>
      </c>
      <c r="X30" s="4" t="s">
        <v>122</v>
      </c>
      <c r="Y30" s="4" t="s">
        <v>194</v>
      </c>
      <c r="Z30" s="4" t="s">
        <v>167</v>
      </c>
      <c r="AA30" s="4" t="s">
        <v>48</v>
      </c>
      <c r="AB30" s="4">
        <v>532</v>
      </c>
      <c r="AC30" s="4">
        <v>7893.7190000000001</v>
      </c>
      <c r="AD30" s="4">
        <v>3485.471</v>
      </c>
      <c r="AE30" s="4">
        <v>2.2650000000000001</v>
      </c>
      <c r="AF30" s="4">
        <v>2.6</v>
      </c>
      <c r="AG30" s="4">
        <v>11.95</v>
      </c>
      <c r="AH30" s="4">
        <v>453.44129299999997</v>
      </c>
      <c r="AI30" s="4">
        <v>20.129905000000001</v>
      </c>
      <c r="AJ30" s="4">
        <v>157.428515</v>
      </c>
      <c r="AK30" s="4">
        <v>1228</v>
      </c>
      <c r="AL30" s="4">
        <v>7</v>
      </c>
      <c r="AM30" s="4">
        <v>559</v>
      </c>
      <c r="AN30" s="4">
        <v>96</v>
      </c>
      <c r="AO30" s="4">
        <v>17.408469</v>
      </c>
      <c r="AP30" s="4">
        <v>9484.7000000000007</v>
      </c>
      <c r="AQ30" s="4">
        <v>552.20000000000005</v>
      </c>
      <c r="AR30" s="4">
        <v>171</v>
      </c>
      <c r="AS30" s="4">
        <v>106682</v>
      </c>
      <c r="AT30" s="4">
        <v>8.8999999999999996E-2</v>
      </c>
      <c r="AU30" s="4">
        <v>7.0819999999999999</v>
      </c>
      <c r="AV30" s="4">
        <v>72994</v>
      </c>
      <c r="AW30" s="4">
        <v>0</v>
      </c>
      <c r="AX30" s="30">
        <v>0.5</v>
      </c>
      <c r="AY30">
        <v>0.87115384615384617</v>
      </c>
      <c r="AZ30" t="s">
        <v>69</v>
      </c>
      <c r="BA30" t="s">
        <v>278</v>
      </c>
      <c r="BB30">
        <v>3</v>
      </c>
      <c r="BC30" t="s">
        <v>302</v>
      </c>
      <c r="BD30">
        <v>12</v>
      </c>
      <c r="BE30">
        <v>40061.972999999998</v>
      </c>
      <c r="BF30">
        <v>0.19703769956611975</v>
      </c>
      <c r="BG30">
        <v>0.17165014981433124</v>
      </c>
      <c r="BH30">
        <v>193871.23100000003</v>
      </c>
      <c r="BI30">
        <v>4.0716298954123827E-2</v>
      </c>
      <c r="BJ30">
        <v>3.5470160435034793E-2</v>
      </c>
      <c r="BK30">
        <v>1</v>
      </c>
      <c r="BL30" t="s">
        <v>69</v>
      </c>
      <c r="BM30">
        <v>0</v>
      </c>
      <c r="BN30" t="s">
        <v>258</v>
      </c>
    </row>
    <row r="31" spans="1:66">
      <c r="A31" s="143" t="str">
        <f t="shared" ref="A31:A32" si="36">W31</f>
        <v>청룡교통</v>
      </c>
      <c r="B31" s="143" t="str">
        <f t="shared" ref="B31:B32" si="37">V31</f>
        <v>예비</v>
      </c>
      <c r="C31" s="144" t="str">
        <f t="shared" ref="C31:C32" si="38">Y31</f>
        <v>73아1063</v>
      </c>
      <c r="D31" s="132" t="str">
        <f t="shared" ref="D31:D32" si="39">Z31</f>
        <v>대형</v>
      </c>
      <c r="E31" s="128" t="str">
        <f t="shared" ref="E31:E32" si="40">AZ31</f>
        <v>C</v>
      </c>
      <c r="F31" s="151">
        <f t="shared" ref="F31:F32" si="41">G31/H31</f>
        <v>0.88303030303030317</v>
      </c>
      <c r="G31" s="152">
        <f t="shared" ref="G31:G32" si="42">AE31</f>
        <v>2.9140000000000001</v>
      </c>
      <c r="H31" s="153">
        <f t="shared" ref="H31:H32" si="43">AF31</f>
        <v>3.3</v>
      </c>
      <c r="I31" s="154">
        <f t="shared" ref="I31:I32" si="44">AC31</f>
        <v>11319.210999999999</v>
      </c>
      <c r="J31" s="155">
        <f t="shared" ref="J31:J32" si="45">AI31/AH31</f>
        <v>3.677919679576374E-2</v>
      </c>
      <c r="K31" s="155">
        <f t="shared" ref="K31:K32" si="46">AJ31/AH31</f>
        <v>0.269100034364322</v>
      </c>
      <c r="L31" s="155">
        <f t="shared" ref="L31:L32" si="47">AK31/AC31</f>
        <v>0.15769650375807998</v>
      </c>
      <c r="M31" s="156">
        <f t="shared" ref="M31:M32" si="48">AG31</f>
        <v>18.853000000000002</v>
      </c>
      <c r="N31" s="157">
        <f t="shared" ref="N31:N32" si="49">IF(AW31=0,AT31,"속도계이상")</f>
        <v>8.9999999999999993E-3</v>
      </c>
      <c r="O31" s="157">
        <f t="shared" ref="O31:O32" si="50">IF(AW31=0,AU31,"속도계이상")</f>
        <v>4.9029999999999996</v>
      </c>
      <c r="P31" s="158">
        <f t="shared" ref="P31:P32" si="51">AQ31/60</f>
        <v>729.56333333333339</v>
      </c>
      <c r="Q31" s="159">
        <f t="shared" ref="Q31:Q32" si="52">AN31</f>
        <v>108</v>
      </c>
      <c r="R31" s="160">
        <f t="shared" ref="R31:R32" si="53">AC31/(AH31-AI31-AJ31)</f>
        <v>50.225237733241272</v>
      </c>
      <c r="S31" s="145">
        <f t="shared" ref="S31:S32" si="54">IF(AW31=0,AL31,"속도계이상")</f>
        <v>1</v>
      </c>
      <c r="T31" s="145">
        <f t="shared" ref="T31:T32" si="55">IF(AW31=0,AM31,"속도계이상")</f>
        <v>555</v>
      </c>
      <c r="U31" t="s">
        <v>118</v>
      </c>
      <c r="V31" t="s">
        <v>91</v>
      </c>
      <c r="W31" t="s">
        <v>118</v>
      </c>
      <c r="X31" s="4" t="s">
        <v>91</v>
      </c>
      <c r="Y31" s="4" t="s">
        <v>195</v>
      </c>
      <c r="Z31" s="4" t="s">
        <v>167</v>
      </c>
      <c r="AA31" s="4" t="s">
        <v>48</v>
      </c>
      <c r="AB31" s="4">
        <v>532</v>
      </c>
      <c r="AC31" s="4">
        <v>11319.210999999999</v>
      </c>
      <c r="AD31" s="4">
        <v>3884.4369999999999</v>
      </c>
      <c r="AE31" s="4">
        <v>2.9140000000000001</v>
      </c>
      <c r="AF31" s="4">
        <v>3.3</v>
      </c>
      <c r="AG31" s="4">
        <v>18.853000000000002</v>
      </c>
      <c r="AH31" s="4">
        <v>324.68267500000002</v>
      </c>
      <c r="AI31" s="4">
        <v>11.941568</v>
      </c>
      <c r="AJ31" s="4">
        <v>87.372118999999998</v>
      </c>
      <c r="AK31" s="4">
        <v>1785</v>
      </c>
      <c r="AL31" s="4">
        <v>1</v>
      </c>
      <c r="AM31" s="4">
        <v>555</v>
      </c>
      <c r="AN31" s="4">
        <v>108</v>
      </c>
      <c r="AO31" s="4">
        <v>34.862380000000002</v>
      </c>
      <c r="AP31" s="4">
        <v>100994.7</v>
      </c>
      <c r="AQ31" s="4">
        <v>43773.8</v>
      </c>
      <c r="AR31" s="4">
        <v>104</v>
      </c>
      <c r="AS31" s="4">
        <v>57106</v>
      </c>
      <c r="AT31" s="4">
        <v>8.9999999999999993E-3</v>
      </c>
      <c r="AU31" s="4">
        <v>4.9029999999999996</v>
      </c>
      <c r="AV31" s="4">
        <v>107227</v>
      </c>
      <c r="AW31" s="4">
        <v>0</v>
      </c>
      <c r="AX31" s="4">
        <v>0.5</v>
      </c>
      <c r="AY31">
        <v>0.88303030303030317</v>
      </c>
      <c r="AZ31" t="s">
        <v>69</v>
      </c>
      <c r="BA31" t="s">
        <v>280</v>
      </c>
      <c r="BB31">
        <v>5</v>
      </c>
      <c r="BC31" t="s">
        <v>384</v>
      </c>
      <c r="BD31">
        <v>11</v>
      </c>
      <c r="BE31">
        <v>14412.718999999999</v>
      </c>
      <c r="BF31">
        <v>0.78536263698751085</v>
      </c>
      <c r="BG31">
        <v>0.69349900732775971</v>
      </c>
      <c r="BH31">
        <v>193871.23100000003</v>
      </c>
      <c r="BI31">
        <v>5.8385202082922749E-2</v>
      </c>
      <c r="BJ31">
        <v>5.1555902687768759E-2</v>
      </c>
      <c r="BK31">
        <v>1</v>
      </c>
      <c r="BL31" t="s">
        <v>69</v>
      </c>
      <c r="BM31">
        <v>0</v>
      </c>
      <c r="BN31" t="s">
        <v>258</v>
      </c>
    </row>
    <row r="32" spans="1:66">
      <c r="A32" s="140" t="str">
        <f t="shared" si="36"/>
        <v>청룡교통</v>
      </c>
      <c r="B32" s="140" t="str">
        <f t="shared" si="37"/>
        <v>예비</v>
      </c>
      <c r="C32" s="141" t="str">
        <f t="shared" si="38"/>
        <v>73아1082</v>
      </c>
      <c r="D32" s="115" t="str">
        <f t="shared" si="39"/>
        <v>대형</v>
      </c>
      <c r="E32" s="111" t="str">
        <f t="shared" si="40"/>
        <v>F</v>
      </c>
      <c r="F32" s="161">
        <f t="shared" si="41"/>
        <v>0.79212121212121211</v>
      </c>
      <c r="G32" s="162">
        <f t="shared" si="42"/>
        <v>2.6139999999999999</v>
      </c>
      <c r="H32" s="163">
        <f t="shared" si="43"/>
        <v>3.3</v>
      </c>
      <c r="I32" s="164">
        <f t="shared" si="44"/>
        <v>3093.5079999999998</v>
      </c>
      <c r="J32" s="165">
        <f t="shared" si="45"/>
        <v>3.5470168201268353E-2</v>
      </c>
      <c r="K32" s="165">
        <f t="shared" si="46"/>
        <v>0.37575700734783873</v>
      </c>
      <c r="L32" s="165">
        <f t="shared" si="47"/>
        <v>0.12089834582616241</v>
      </c>
      <c r="M32" s="166">
        <f t="shared" si="48"/>
        <v>16.074999999999999</v>
      </c>
      <c r="N32" s="167">
        <f t="shared" si="49"/>
        <v>0.71099999999999997</v>
      </c>
      <c r="O32" s="167">
        <f t="shared" si="50"/>
        <v>12.672000000000001</v>
      </c>
      <c r="P32" s="168">
        <f t="shared" si="51"/>
        <v>220.41833333333335</v>
      </c>
      <c r="Q32" s="169">
        <f t="shared" si="52"/>
        <v>107</v>
      </c>
      <c r="R32" s="170">
        <f t="shared" si="53"/>
        <v>40.213425035564441</v>
      </c>
      <c r="S32" s="142">
        <f t="shared" si="54"/>
        <v>22</v>
      </c>
      <c r="T32" s="142">
        <f t="shared" si="55"/>
        <v>392</v>
      </c>
      <c r="U32" t="s">
        <v>118</v>
      </c>
      <c r="V32" t="s">
        <v>91</v>
      </c>
      <c r="W32" t="s">
        <v>118</v>
      </c>
      <c r="X32" s="4" t="s">
        <v>91</v>
      </c>
      <c r="Y32" s="4" t="s">
        <v>196</v>
      </c>
      <c r="Z32" s="4" t="s">
        <v>167</v>
      </c>
      <c r="AA32" s="4" t="s">
        <v>48</v>
      </c>
      <c r="AB32" s="4">
        <v>532</v>
      </c>
      <c r="AC32" s="4">
        <v>3093.5079999999998</v>
      </c>
      <c r="AD32" s="4">
        <v>1183.3779999999999</v>
      </c>
      <c r="AE32" s="4">
        <v>2.6139999999999999</v>
      </c>
      <c r="AF32" s="4">
        <v>3.3</v>
      </c>
      <c r="AG32" s="4">
        <v>16.074999999999999</v>
      </c>
      <c r="AH32" s="4">
        <v>130.65692200000001</v>
      </c>
      <c r="AI32" s="4">
        <v>4.634423</v>
      </c>
      <c r="AJ32" s="4">
        <v>49.095253999999997</v>
      </c>
      <c r="AK32" s="4">
        <v>374</v>
      </c>
      <c r="AL32" s="4">
        <v>22</v>
      </c>
      <c r="AM32" s="4">
        <v>392</v>
      </c>
      <c r="AN32" s="4">
        <v>107</v>
      </c>
      <c r="AO32" s="4">
        <v>23.676570999999999</v>
      </c>
      <c r="AP32" s="4">
        <v>36356.800000000003</v>
      </c>
      <c r="AQ32" s="4">
        <v>13225.1</v>
      </c>
      <c r="AR32" s="4">
        <v>58</v>
      </c>
      <c r="AS32" s="4">
        <v>53787</v>
      </c>
      <c r="AT32" s="4">
        <v>0.71099999999999997</v>
      </c>
      <c r="AU32" s="4">
        <v>12.672000000000001</v>
      </c>
      <c r="AV32" s="4">
        <v>0</v>
      </c>
      <c r="AW32" s="4">
        <v>0</v>
      </c>
      <c r="AX32" s="4">
        <v>0.5</v>
      </c>
      <c r="AY32">
        <v>0.79212121212121211</v>
      </c>
      <c r="AZ32" t="s">
        <v>70</v>
      </c>
      <c r="BA32" t="s">
        <v>280</v>
      </c>
      <c r="BB32">
        <v>3</v>
      </c>
      <c r="BC32" t="s">
        <v>385</v>
      </c>
      <c r="BD32">
        <v>1</v>
      </c>
      <c r="BE32">
        <v>14412.718999999999</v>
      </c>
      <c r="BF32">
        <v>0.21463736301248917</v>
      </c>
      <c r="BG32">
        <v>0.17001880815595355</v>
      </c>
      <c r="BH32">
        <v>193871.23100000003</v>
      </c>
      <c r="BI32">
        <v>1.5956508781852216E-2</v>
      </c>
      <c r="BJ32">
        <v>1.2639489077503544E-2</v>
      </c>
      <c r="BK32">
        <v>1</v>
      </c>
      <c r="BL32" t="s">
        <v>386</v>
      </c>
      <c r="BM32">
        <v>1</v>
      </c>
      <c r="BN32" t="s">
        <v>257</v>
      </c>
    </row>
  </sheetData>
  <sortState xmlns:xlrd2="http://schemas.microsoft.com/office/spreadsheetml/2017/richdata2" ref="U5:AX30">
    <sortCondition ref="Y5:Y30"/>
    <sortCondition ref="U5:U30"/>
  </sortState>
  <phoneticPr fontId="2" type="noConversion"/>
  <conditionalFormatting sqref="E1 E2:H3 E4 E5:H1048576">
    <cfRule type="containsText" dxfId="35" priority="1" operator="containsText" text="F">
      <formula>NOT(ISERROR(SEARCH("F",E1)))</formula>
    </cfRule>
    <cfRule type="containsText" dxfId="34" priority="2" operator="containsText" text="D">
      <formula>NOT(ISERROR(SEARCH("D",E1)))</formula>
    </cfRule>
    <cfRule type="containsText" dxfId="33" priority="3" operator="containsText" text="C">
      <formula>NOT(ISERROR(SEARCH("C",E1)))</formula>
    </cfRule>
    <cfRule type="containsText" dxfId="32" priority="4" operator="containsText" text="B">
      <formula>NOT(ISERROR(SEARCH("B",E1)))</formula>
    </cfRule>
    <cfRule type="containsText" dxfId="31" priority="5" operator="containsText" text="A">
      <formula>NOT(ISERROR(SEARCH("A",E1)))</formula>
    </cfRule>
    <cfRule type="containsText" dxfId="30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B77"/>
  <sheetViews>
    <sheetView showGridLines="0" view="pageBreakPreview" zoomScaleNormal="100" zoomScaleSheetLayoutView="100" workbookViewId="0">
      <pane ySplit="4" topLeftCell="A5" activePane="bottomLeft" state="frozen"/>
      <selection activeCell="A7" sqref="A7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2" customWidth="1"/>
    <col min="4" max="4" width="10.140625" style="106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7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79" width="9.140625" hidden="1" customWidth="1" outlineLevel="1"/>
    <col min="80" max="80" width="9.140625" collapsed="1"/>
  </cols>
  <sheetData>
    <row r="1" spans="1:78" ht="9.75" customHeight="1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5"/>
      <c r="R1" s="215"/>
    </row>
    <row r="2" spans="1:78" ht="45" customHeight="1">
      <c r="A2" s="10" t="s">
        <v>32</v>
      </c>
      <c r="B2" s="34"/>
      <c r="C2" s="100"/>
      <c r="D2" s="107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6"/>
      <c r="R2" s="216"/>
      <c r="S2" s="10"/>
      <c r="T2" s="10"/>
      <c r="U2" s="10"/>
      <c r="V2" s="10"/>
      <c r="W2" s="10"/>
      <c r="X2" s="10"/>
      <c r="Y2" s="10"/>
    </row>
    <row r="3" spans="1:78" ht="30.75" customHeight="1">
      <c r="A3" s="24" t="s">
        <v>154</v>
      </c>
      <c r="B3" s="35"/>
      <c r="E3" s="11"/>
      <c r="F3" s="8"/>
      <c r="G3" s="11"/>
      <c r="H3" s="11"/>
      <c r="X3" s="11"/>
      <c r="Y3" s="11"/>
    </row>
    <row r="4" spans="1:78" ht="27">
      <c r="A4" s="121" t="s">
        <v>38</v>
      </c>
      <c r="B4" s="122" t="s">
        <v>49</v>
      </c>
      <c r="C4" s="123" t="s">
        <v>140</v>
      </c>
      <c r="D4" s="123" t="s">
        <v>155</v>
      </c>
      <c r="E4" s="124" t="s">
        <v>144</v>
      </c>
      <c r="F4" s="122" t="s">
        <v>148</v>
      </c>
      <c r="G4" s="124" t="s">
        <v>146</v>
      </c>
      <c r="H4" s="124" t="s">
        <v>150</v>
      </c>
      <c r="I4" s="125" t="s">
        <v>152</v>
      </c>
      <c r="J4" s="124" t="s">
        <v>11</v>
      </c>
      <c r="K4" s="124" t="s">
        <v>12</v>
      </c>
      <c r="L4" s="124" t="s">
        <v>13</v>
      </c>
      <c r="M4" s="124" t="s">
        <v>73</v>
      </c>
      <c r="N4" s="124" t="s">
        <v>6</v>
      </c>
      <c r="O4" s="124" t="s">
        <v>7</v>
      </c>
      <c r="P4" s="124" t="s">
        <v>161</v>
      </c>
      <c r="Q4" s="218" t="s">
        <v>43</v>
      </c>
      <c r="R4" s="218" t="s">
        <v>44</v>
      </c>
      <c r="S4" s="13"/>
      <c r="T4" s="13" t="s">
        <v>42</v>
      </c>
      <c r="U4" s="13" t="s">
        <v>157</v>
      </c>
      <c r="V4" s="13" t="s">
        <v>158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310</v>
      </c>
      <c r="AN4" s="13"/>
      <c r="AO4" t="s">
        <v>165</v>
      </c>
      <c r="AP4" t="s">
        <v>311</v>
      </c>
      <c r="AQ4" t="s">
        <v>145</v>
      </c>
      <c r="AR4" t="s">
        <v>31</v>
      </c>
      <c r="AS4" t="s">
        <v>0</v>
      </c>
      <c r="AT4" t="s">
        <v>9</v>
      </c>
      <c r="AU4" t="s">
        <v>29</v>
      </c>
      <c r="AV4" t="s">
        <v>158</v>
      </c>
      <c r="AW4" t="s">
        <v>65</v>
      </c>
      <c r="AX4" t="s">
        <v>312</v>
      </c>
      <c r="AY4" t="s">
        <v>125</v>
      </c>
      <c r="AZ4" t="s">
        <v>313</v>
      </c>
      <c r="BA4" t="s">
        <v>314</v>
      </c>
      <c r="BB4" t="s">
        <v>315</v>
      </c>
      <c r="BC4" t="s">
        <v>316</v>
      </c>
      <c r="BD4">
        <v>10</v>
      </c>
      <c r="BE4" t="s">
        <v>137</v>
      </c>
      <c r="BF4" t="s">
        <v>138</v>
      </c>
      <c r="BG4" t="s">
        <v>139</v>
      </c>
      <c r="BI4" t="s">
        <v>0</v>
      </c>
      <c r="BJ4" t="s">
        <v>74</v>
      </c>
      <c r="BK4" t="s">
        <v>65</v>
      </c>
      <c r="BL4" t="s">
        <v>156</v>
      </c>
      <c r="BM4" t="s">
        <v>142</v>
      </c>
      <c r="BN4" t="s">
        <v>147</v>
      </c>
      <c r="BO4" t="s">
        <v>145</v>
      </c>
      <c r="BP4" t="s">
        <v>149</v>
      </c>
      <c r="BQ4" t="s">
        <v>151</v>
      </c>
      <c r="BR4" t="s">
        <v>11</v>
      </c>
      <c r="BS4" t="s">
        <v>12</v>
      </c>
      <c r="BT4" t="s">
        <v>13</v>
      </c>
      <c r="BU4" t="s">
        <v>106</v>
      </c>
      <c r="BV4" t="s">
        <v>6</v>
      </c>
      <c r="BW4" t="s">
        <v>7</v>
      </c>
      <c r="BX4" t="s">
        <v>160</v>
      </c>
      <c r="BY4" t="s">
        <v>162</v>
      </c>
      <c r="BZ4" t="s">
        <v>163</v>
      </c>
    </row>
    <row r="5" spans="1:78" ht="16.5">
      <c r="A5" s="126" t="str">
        <f>BI5</f>
        <v>청룡교통</v>
      </c>
      <c r="B5" s="127" t="str">
        <f>IF(BJ5="NULL", E5, BJ5)</f>
        <v>강명구</v>
      </c>
      <c r="C5" s="128" t="str">
        <f>BK5</f>
        <v>C</v>
      </c>
      <c r="D5" s="129">
        <f>BL5</f>
        <v>0.8619230769230769</v>
      </c>
      <c r="E5" s="130">
        <f>U5</f>
        <v>9899</v>
      </c>
      <c r="F5" s="131" t="str">
        <f t="shared" ref="F5:I6" si="0">BN5</f>
        <v>44</v>
      </c>
      <c r="G5" s="132" t="str">
        <f t="shared" si="0"/>
        <v>73아1081</v>
      </c>
      <c r="H5" s="133">
        <f t="shared" si="0"/>
        <v>1</v>
      </c>
      <c r="I5" s="134">
        <f t="shared" si="0"/>
        <v>3021.4830000000002</v>
      </c>
      <c r="J5" s="135">
        <f>AB5/AA5</f>
        <v>5.1613023473994914E-2</v>
      </c>
      <c r="K5" s="135">
        <f>AC5/AA5</f>
        <v>0.45866751791545679</v>
      </c>
      <c r="L5" s="135">
        <f>AD5/I5</f>
        <v>0.2134713317930301</v>
      </c>
      <c r="M5" s="136">
        <f>Z5</f>
        <v>12.904</v>
      </c>
      <c r="N5" s="137">
        <f>BV5</f>
        <v>0</v>
      </c>
      <c r="O5" s="137">
        <f>BW5</f>
        <v>7.6452523479364265</v>
      </c>
      <c r="P5" s="219">
        <f>AK5</f>
        <v>126</v>
      </c>
      <c r="Q5" s="220">
        <f>AE5</f>
        <v>0</v>
      </c>
      <c r="R5" s="220">
        <f>AF5</f>
        <v>231</v>
      </c>
      <c r="T5">
        <v>532</v>
      </c>
      <c r="U5">
        <v>9899</v>
      </c>
      <c r="V5" t="s">
        <v>197</v>
      </c>
      <c r="W5">
        <v>3021.4830000000002</v>
      </c>
      <c r="X5">
        <v>1348.46</v>
      </c>
      <c r="Y5">
        <v>2.2410000000000001</v>
      </c>
      <c r="Z5">
        <v>12.904</v>
      </c>
      <c r="AA5">
        <v>199.21163899999999</v>
      </c>
      <c r="AB5">
        <v>10.281915</v>
      </c>
      <c r="AC5">
        <v>91.371908000000005</v>
      </c>
      <c r="AD5" s="1">
        <v>645</v>
      </c>
      <c r="AE5">
        <v>0</v>
      </c>
      <c r="AF5">
        <v>231</v>
      </c>
      <c r="AG5">
        <v>90</v>
      </c>
      <c r="AH5">
        <v>15.167201</v>
      </c>
      <c r="AI5">
        <v>4656.3999999999996</v>
      </c>
      <c r="AJ5">
        <v>43.6</v>
      </c>
      <c r="AK5">
        <v>126</v>
      </c>
      <c r="AL5">
        <v>159069</v>
      </c>
      <c r="AM5">
        <v>0.8619230769230769</v>
      </c>
      <c r="AN5" t="s">
        <v>69</v>
      </c>
      <c r="AO5">
        <v>3021.4830000000002</v>
      </c>
      <c r="AP5" t="s">
        <v>387</v>
      </c>
      <c r="AQ5" t="s">
        <v>118</v>
      </c>
      <c r="AR5" t="s">
        <v>122</v>
      </c>
      <c r="AS5" t="s">
        <v>118</v>
      </c>
      <c r="AT5" t="s">
        <v>122</v>
      </c>
      <c r="AU5" t="s">
        <v>193</v>
      </c>
      <c r="AV5" t="s">
        <v>197</v>
      </c>
      <c r="AW5" t="s">
        <v>69</v>
      </c>
      <c r="AX5">
        <v>9899</v>
      </c>
      <c r="AY5" t="s">
        <v>326</v>
      </c>
      <c r="AZ5">
        <v>2</v>
      </c>
      <c r="BA5" t="s">
        <v>295</v>
      </c>
      <c r="BB5">
        <v>1</v>
      </c>
      <c r="BC5">
        <v>1</v>
      </c>
      <c r="BE5" t="s">
        <v>69</v>
      </c>
      <c r="BF5">
        <v>0</v>
      </c>
      <c r="BG5" t="s">
        <v>258</v>
      </c>
      <c r="BI5" t="s">
        <v>118</v>
      </c>
      <c r="BJ5" t="s">
        <v>197</v>
      </c>
      <c r="BK5" t="s">
        <v>69</v>
      </c>
      <c r="BL5">
        <v>0.8619230769230769</v>
      </c>
      <c r="BM5">
        <v>9899</v>
      </c>
      <c r="BN5" t="s">
        <v>122</v>
      </c>
      <c r="BO5" t="s">
        <v>193</v>
      </c>
      <c r="BP5">
        <v>1</v>
      </c>
      <c r="BQ5">
        <v>3021.4830000000002</v>
      </c>
      <c r="BR5">
        <v>5.1613023473994914E-2</v>
      </c>
      <c r="BS5">
        <v>0.45866751791545679</v>
      </c>
      <c r="BT5">
        <v>0.2134713317930301</v>
      </c>
      <c r="BU5">
        <v>12.904</v>
      </c>
      <c r="BV5">
        <v>0</v>
      </c>
      <c r="BW5">
        <v>7.6452523479364265</v>
      </c>
      <c r="BX5">
        <v>126</v>
      </c>
      <c r="BY5">
        <v>0</v>
      </c>
      <c r="BZ5">
        <v>231</v>
      </c>
    </row>
    <row r="6" spans="1:78" ht="16.5">
      <c r="A6" s="109" t="str">
        <f>BI6</f>
        <v>청룡교통</v>
      </c>
      <c r="B6" s="110" t="str">
        <f>IF(BJ6="NULL", E6, BJ6)</f>
        <v>공윤호</v>
      </c>
      <c r="C6" s="111" t="str">
        <f>BK6</f>
        <v>C</v>
      </c>
      <c r="D6" s="112">
        <f>BL6</f>
        <v>0.85091232733905409</v>
      </c>
      <c r="E6" s="113">
        <f>U6</f>
        <v>3639</v>
      </c>
      <c r="F6" s="114" t="str">
        <f t="shared" si="0"/>
        <v>44</v>
      </c>
      <c r="G6" s="115" t="str">
        <f t="shared" si="0"/>
        <v>73아1052</v>
      </c>
      <c r="H6" s="116">
        <f t="shared" si="0"/>
        <v>12</v>
      </c>
      <c r="I6" s="117">
        <f t="shared" si="0"/>
        <v>1934.6489999999999</v>
      </c>
      <c r="J6" s="118">
        <f>AB6/AA6</f>
        <v>3.1180488145856442E-3</v>
      </c>
      <c r="K6" s="118">
        <f>AC6/AA6</f>
        <v>0.41127859044044585</v>
      </c>
      <c r="L6" s="118">
        <f>AD6/I6</f>
        <v>0.16488779101532114</v>
      </c>
      <c r="M6" s="119">
        <f>Z6</f>
        <v>16.984000000000002</v>
      </c>
      <c r="N6" s="120">
        <f>BV6</f>
        <v>0.58392421597955335</v>
      </c>
      <c r="O6" s="120">
        <f>BW6</f>
        <v>43.443961668878771</v>
      </c>
      <c r="P6" s="221">
        <f>AK6</f>
        <v>51</v>
      </c>
      <c r="Q6" s="222">
        <f>AE6</f>
        <v>11</v>
      </c>
      <c r="R6" s="222">
        <f>AF6</f>
        <v>938</v>
      </c>
      <c r="T6">
        <v>532</v>
      </c>
      <c r="U6">
        <v>3639</v>
      </c>
      <c r="V6" t="s">
        <v>198</v>
      </c>
      <c r="W6">
        <v>1934.6489999999999</v>
      </c>
      <c r="X6">
        <v>913.70500000000004</v>
      </c>
      <c r="Y6">
        <v>2.117</v>
      </c>
      <c r="Z6">
        <v>16.984000000000002</v>
      </c>
      <c r="AA6">
        <v>98.883313999999999</v>
      </c>
      <c r="AB6">
        <v>0.30832300000000001</v>
      </c>
      <c r="AC6">
        <v>40.668590000000002</v>
      </c>
      <c r="AD6" s="1">
        <v>319</v>
      </c>
      <c r="AE6">
        <v>11</v>
      </c>
      <c r="AF6">
        <v>938</v>
      </c>
      <c r="AG6">
        <v>102</v>
      </c>
      <c r="AH6">
        <v>19.564969000000001</v>
      </c>
      <c r="AI6">
        <v>10570.8</v>
      </c>
      <c r="AJ6">
        <v>4813.2</v>
      </c>
      <c r="AK6">
        <v>51</v>
      </c>
      <c r="AL6">
        <v>36967</v>
      </c>
      <c r="AM6">
        <v>0.85091232733905409</v>
      </c>
      <c r="AN6" t="s">
        <v>69</v>
      </c>
      <c r="AO6">
        <v>366.09</v>
      </c>
      <c r="AP6" t="s">
        <v>388</v>
      </c>
      <c r="AQ6" t="s">
        <v>118</v>
      </c>
      <c r="AR6" t="s">
        <v>122</v>
      </c>
      <c r="AS6" t="s">
        <v>118</v>
      </c>
      <c r="AT6" t="s">
        <v>122</v>
      </c>
      <c r="AU6" t="s">
        <v>190</v>
      </c>
      <c r="AV6" t="s">
        <v>198</v>
      </c>
      <c r="AW6" t="s">
        <v>69</v>
      </c>
      <c r="AX6">
        <v>3639</v>
      </c>
      <c r="AY6" t="s">
        <v>326</v>
      </c>
      <c r="AZ6">
        <v>3</v>
      </c>
      <c r="BA6" t="s">
        <v>302</v>
      </c>
      <c r="BB6">
        <v>12</v>
      </c>
      <c r="BC6">
        <v>1</v>
      </c>
      <c r="BE6" t="s">
        <v>67</v>
      </c>
      <c r="BF6">
        <v>1</v>
      </c>
      <c r="BG6" t="s">
        <v>257</v>
      </c>
      <c r="BI6" t="s">
        <v>118</v>
      </c>
      <c r="BJ6" t="s">
        <v>198</v>
      </c>
      <c r="BK6" t="s">
        <v>69</v>
      </c>
      <c r="BL6">
        <v>0.85091232733905409</v>
      </c>
      <c r="BM6">
        <v>3639</v>
      </c>
      <c r="BN6" t="s">
        <v>122</v>
      </c>
      <c r="BO6" t="s">
        <v>190</v>
      </c>
      <c r="BP6">
        <v>12</v>
      </c>
      <c r="BQ6">
        <v>1934.6489999999999</v>
      </c>
      <c r="BR6">
        <v>3.1180488145856442E-3</v>
      </c>
      <c r="BS6">
        <v>0.41127859044044585</v>
      </c>
      <c r="BT6">
        <v>0.16488779101532114</v>
      </c>
      <c r="BU6">
        <v>16.984000000000002</v>
      </c>
      <c r="BV6">
        <v>0.58392421597955335</v>
      </c>
      <c r="BW6">
        <v>43.443961668878771</v>
      </c>
      <c r="BX6">
        <v>51</v>
      </c>
      <c r="BY6">
        <v>11</v>
      </c>
      <c r="BZ6">
        <v>938</v>
      </c>
    </row>
    <row r="7" spans="1:78" ht="16.5">
      <c r="A7" s="126" t="str">
        <f t="shared" ref="A7:A70" si="1">BI7</f>
        <v>청룡교통</v>
      </c>
      <c r="B7" s="127" t="str">
        <f t="shared" ref="B7:B70" si="2">IF(BJ7="NULL", E7, BJ7)</f>
        <v>공재구</v>
      </c>
      <c r="C7" s="128" t="str">
        <f t="shared" ref="C7:C70" si="3">BK7</f>
        <v>D</v>
      </c>
      <c r="D7" s="129">
        <f t="shared" ref="D7:D70" si="4">BL7</f>
        <v>0.84413938580235681</v>
      </c>
      <c r="E7" s="130">
        <f t="shared" ref="E7:E70" si="5">U7</f>
        <v>3605</v>
      </c>
      <c r="F7" s="131" t="str">
        <f t="shared" ref="F7:F70" si="6">BN7</f>
        <v>310</v>
      </c>
      <c r="G7" s="132" t="str">
        <f t="shared" ref="G7:G70" si="7">BO7</f>
        <v>73아1731</v>
      </c>
      <c r="H7" s="133">
        <f t="shared" ref="H7:H70" si="8">BP7</f>
        <v>2</v>
      </c>
      <c r="I7" s="134">
        <f t="shared" ref="I7:I70" si="9">BQ7</f>
        <v>5500.2629999999999</v>
      </c>
      <c r="J7" s="135">
        <f t="shared" ref="J7:J70" si="10">AB7/AA7</f>
        <v>7.207752894237536E-2</v>
      </c>
      <c r="K7" s="135">
        <f t="shared" ref="K7:K70" si="11">AC7/AA7</f>
        <v>0.26492564728309631</v>
      </c>
      <c r="L7" s="135">
        <f t="shared" ref="L7:L70" si="12">AD7/I7</f>
        <v>0.1198124526045391</v>
      </c>
      <c r="M7" s="136">
        <f t="shared" ref="M7:M70" si="13">Z7</f>
        <v>21.478000000000002</v>
      </c>
      <c r="N7" s="137">
        <f t="shared" ref="N7:N70" si="14">BV7</f>
        <v>3.0180375011158556</v>
      </c>
      <c r="O7" s="137">
        <f t="shared" ref="O7:O70" si="15">BW7</f>
        <v>3.8361801972014793</v>
      </c>
      <c r="P7" s="219">
        <f t="shared" ref="P7:P70" si="16">AK7</f>
        <v>65</v>
      </c>
      <c r="Q7" s="220">
        <f t="shared" ref="Q7:Q70" si="17">AE7</f>
        <v>166</v>
      </c>
      <c r="R7" s="220">
        <f t="shared" ref="R7:R70" si="18">AF7</f>
        <v>211</v>
      </c>
      <c r="T7">
        <v>532</v>
      </c>
      <c r="U7">
        <v>3605</v>
      </c>
      <c r="V7" t="s">
        <v>199</v>
      </c>
      <c r="W7">
        <v>5500.2629999999999</v>
      </c>
      <c r="X7">
        <v>1861.828</v>
      </c>
      <c r="Y7">
        <v>2.9540000000000002</v>
      </c>
      <c r="Z7">
        <v>21.478000000000002</v>
      </c>
      <c r="AA7">
        <v>165.57357300000001</v>
      </c>
      <c r="AB7">
        <v>11.934134</v>
      </c>
      <c r="AC7">
        <v>43.864685999999999</v>
      </c>
      <c r="AD7" s="1">
        <v>659</v>
      </c>
      <c r="AE7">
        <v>166</v>
      </c>
      <c r="AF7">
        <v>211</v>
      </c>
      <c r="AG7">
        <v>107</v>
      </c>
      <c r="AH7">
        <v>33.219448999999997</v>
      </c>
      <c r="AI7">
        <v>55076.9</v>
      </c>
      <c r="AJ7">
        <v>21105.200000000001</v>
      </c>
      <c r="AK7">
        <v>65</v>
      </c>
      <c r="AL7">
        <v>40883</v>
      </c>
      <c r="AM7">
        <v>0.84413938580235681</v>
      </c>
      <c r="AN7" t="s">
        <v>67</v>
      </c>
      <c r="AO7">
        <v>5408.0540000000001</v>
      </c>
      <c r="AP7" t="s">
        <v>389</v>
      </c>
      <c r="AQ7" t="s">
        <v>118</v>
      </c>
      <c r="AR7" t="s">
        <v>119</v>
      </c>
      <c r="AS7" t="s">
        <v>118</v>
      </c>
      <c r="AT7" t="s">
        <v>119</v>
      </c>
      <c r="AU7" t="s">
        <v>172</v>
      </c>
      <c r="AV7" t="s">
        <v>199</v>
      </c>
      <c r="AW7" t="s">
        <v>67</v>
      </c>
      <c r="AX7">
        <v>3605</v>
      </c>
      <c r="AY7" t="s">
        <v>319</v>
      </c>
      <c r="AZ7">
        <v>1</v>
      </c>
      <c r="BA7" t="s">
        <v>291</v>
      </c>
      <c r="BB7">
        <v>2</v>
      </c>
      <c r="BC7">
        <v>1</v>
      </c>
      <c r="BE7" t="s">
        <v>67</v>
      </c>
      <c r="BF7">
        <v>0</v>
      </c>
      <c r="BG7" t="s">
        <v>258</v>
      </c>
      <c r="BI7" t="s">
        <v>118</v>
      </c>
      <c r="BJ7" t="s">
        <v>199</v>
      </c>
      <c r="BK7" t="s">
        <v>67</v>
      </c>
      <c r="BL7">
        <v>0.84413938580235681</v>
      </c>
      <c r="BM7">
        <v>3605</v>
      </c>
      <c r="BN7" t="s">
        <v>119</v>
      </c>
      <c r="BO7" t="s">
        <v>172</v>
      </c>
      <c r="BP7">
        <v>2</v>
      </c>
      <c r="BQ7">
        <v>5500.2629999999999</v>
      </c>
      <c r="BR7">
        <v>7.207752894237536E-2</v>
      </c>
      <c r="BS7">
        <v>0.26492564728309631</v>
      </c>
      <c r="BT7">
        <v>0.1198124526045391</v>
      </c>
      <c r="BU7">
        <v>21.478000000000002</v>
      </c>
      <c r="BV7">
        <v>3.0180375011158556</v>
      </c>
      <c r="BW7">
        <v>3.8361801972014793</v>
      </c>
      <c r="BX7">
        <v>65</v>
      </c>
      <c r="BY7">
        <v>166</v>
      </c>
      <c r="BZ7">
        <v>211</v>
      </c>
    </row>
    <row r="8" spans="1:78" ht="16.5">
      <c r="A8" s="109" t="str">
        <f t="shared" si="1"/>
        <v>청룡교통</v>
      </c>
      <c r="B8" s="110" t="str">
        <f t="shared" si="2"/>
        <v>구성모</v>
      </c>
      <c r="C8" s="111" t="str">
        <f t="shared" si="3"/>
        <v>S</v>
      </c>
      <c r="D8" s="112">
        <f t="shared" si="4"/>
        <v>1.0477272727272726</v>
      </c>
      <c r="E8" s="113">
        <f t="shared" si="5"/>
        <v>3433</v>
      </c>
      <c r="F8" s="114" t="str">
        <f t="shared" si="6"/>
        <v>43</v>
      </c>
      <c r="G8" s="115" t="str">
        <f t="shared" si="7"/>
        <v>73아1060</v>
      </c>
      <c r="H8" s="116">
        <f t="shared" si="8"/>
        <v>1</v>
      </c>
      <c r="I8" s="117">
        <f t="shared" si="9"/>
        <v>791.70600000000002</v>
      </c>
      <c r="J8" s="118">
        <f t="shared" si="10"/>
        <v>8.0229199247485755E-2</v>
      </c>
      <c r="K8" s="118">
        <f t="shared" si="11"/>
        <v>0.29914922332963251</v>
      </c>
      <c r="L8" s="118">
        <f t="shared" si="12"/>
        <v>0.16799165346732245</v>
      </c>
      <c r="M8" s="119">
        <f t="shared" si="13"/>
        <v>12.941000000000001</v>
      </c>
      <c r="N8" s="120">
        <f t="shared" si="14"/>
        <v>0.12630951388520487</v>
      </c>
      <c r="O8" s="120">
        <f t="shared" si="15"/>
        <v>9.3469040275051594</v>
      </c>
      <c r="P8" s="221">
        <f t="shared" si="16"/>
        <v>9</v>
      </c>
      <c r="Q8" s="222">
        <f t="shared" si="17"/>
        <v>1</v>
      </c>
      <c r="R8" s="222">
        <f t="shared" si="18"/>
        <v>74</v>
      </c>
      <c r="T8">
        <v>532</v>
      </c>
      <c r="U8">
        <v>3433</v>
      </c>
      <c r="V8" t="s">
        <v>390</v>
      </c>
      <c r="W8">
        <v>791.70600000000002</v>
      </c>
      <c r="X8">
        <v>343.53699999999998</v>
      </c>
      <c r="Y8">
        <v>2.3050000000000002</v>
      </c>
      <c r="Z8">
        <v>12.941000000000001</v>
      </c>
      <c r="AA8">
        <v>41.637484000000001</v>
      </c>
      <c r="AB8">
        <v>3.3405420000000001</v>
      </c>
      <c r="AC8">
        <v>12.455821</v>
      </c>
      <c r="AD8" s="1">
        <v>133</v>
      </c>
      <c r="AE8">
        <v>1</v>
      </c>
      <c r="AF8">
        <v>74</v>
      </c>
      <c r="AG8">
        <v>80</v>
      </c>
      <c r="AH8">
        <v>19.014261000000001</v>
      </c>
      <c r="AI8">
        <v>637</v>
      </c>
      <c r="AJ8">
        <v>0</v>
      </c>
      <c r="AK8">
        <v>9</v>
      </c>
      <c r="AL8">
        <v>2597</v>
      </c>
      <c r="AM8">
        <v>1.0477272727272726</v>
      </c>
      <c r="AN8" t="s">
        <v>71</v>
      </c>
      <c r="AO8">
        <v>791.70600000000002</v>
      </c>
      <c r="AP8" t="s">
        <v>391</v>
      </c>
      <c r="AQ8" t="s">
        <v>118</v>
      </c>
      <c r="AR8" t="s">
        <v>120</v>
      </c>
      <c r="AS8" t="s">
        <v>118</v>
      </c>
      <c r="AT8" t="s">
        <v>120</v>
      </c>
      <c r="AU8" t="s">
        <v>381</v>
      </c>
      <c r="AV8" t="s">
        <v>390</v>
      </c>
      <c r="AW8" t="s">
        <v>71</v>
      </c>
      <c r="AX8">
        <v>3433</v>
      </c>
      <c r="AY8" t="s">
        <v>354</v>
      </c>
      <c r="AZ8">
        <v>4</v>
      </c>
      <c r="BA8" t="s">
        <v>392</v>
      </c>
      <c r="BB8">
        <v>1</v>
      </c>
      <c r="BC8">
        <v>1</v>
      </c>
      <c r="BE8" t="s">
        <v>382</v>
      </c>
      <c r="BF8" t="s">
        <v>383</v>
      </c>
      <c r="BG8" t="s">
        <v>382</v>
      </c>
      <c r="BI8" t="s">
        <v>118</v>
      </c>
      <c r="BJ8" t="s">
        <v>390</v>
      </c>
      <c r="BK8" t="s">
        <v>71</v>
      </c>
      <c r="BL8">
        <v>1.0477272727272726</v>
      </c>
      <c r="BM8">
        <v>3433</v>
      </c>
      <c r="BN8" t="s">
        <v>120</v>
      </c>
      <c r="BO8" t="s">
        <v>381</v>
      </c>
      <c r="BP8">
        <v>1</v>
      </c>
      <c r="BQ8">
        <v>791.70600000000002</v>
      </c>
      <c r="BR8">
        <v>8.0229199247485755E-2</v>
      </c>
      <c r="BS8">
        <v>0.29914922332963251</v>
      </c>
      <c r="BT8">
        <v>0.16799165346732245</v>
      </c>
      <c r="BU8">
        <v>12.941000000000001</v>
      </c>
      <c r="BV8">
        <v>0.12630951388520487</v>
      </c>
      <c r="BW8">
        <v>9.3469040275051594</v>
      </c>
      <c r="BX8">
        <v>9</v>
      </c>
      <c r="BY8">
        <v>1</v>
      </c>
      <c r="BZ8">
        <v>74</v>
      </c>
    </row>
    <row r="9" spans="1:78" ht="16.5">
      <c r="A9" s="126" t="str">
        <f t="shared" si="1"/>
        <v>청룡교통</v>
      </c>
      <c r="B9" s="127" t="str">
        <f t="shared" si="2"/>
        <v>권순구</v>
      </c>
      <c r="C9" s="128" t="str">
        <f t="shared" si="3"/>
        <v>F</v>
      </c>
      <c r="D9" s="129">
        <f t="shared" si="4"/>
        <v>0.79272727272727284</v>
      </c>
      <c r="E9" s="130">
        <f t="shared" si="5"/>
        <v>333</v>
      </c>
      <c r="F9" s="131" t="str">
        <f t="shared" si="6"/>
        <v>예비</v>
      </c>
      <c r="G9" s="132" t="str">
        <f t="shared" si="7"/>
        <v>73아1082</v>
      </c>
      <c r="H9" s="133">
        <f t="shared" si="8"/>
        <v>1</v>
      </c>
      <c r="I9" s="134">
        <f t="shared" si="9"/>
        <v>3099.8919999999998</v>
      </c>
      <c r="J9" s="135">
        <f t="shared" si="10"/>
        <v>3.501955501511847E-2</v>
      </c>
      <c r="K9" s="135">
        <f t="shared" si="11"/>
        <v>0.37581298326804835</v>
      </c>
      <c r="L9" s="135">
        <f t="shared" si="12"/>
        <v>0.12161714021004603</v>
      </c>
      <c r="M9" s="136">
        <f t="shared" si="13"/>
        <v>15.946</v>
      </c>
      <c r="N9" s="137">
        <f t="shared" si="14"/>
        <v>0.70970214446180713</v>
      </c>
      <c r="O9" s="137">
        <f t="shared" si="15"/>
        <v>12.645601846774017</v>
      </c>
      <c r="P9" s="219">
        <f t="shared" si="16"/>
        <v>60</v>
      </c>
      <c r="Q9" s="220">
        <f t="shared" si="17"/>
        <v>23</v>
      </c>
      <c r="R9" s="220">
        <f t="shared" si="18"/>
        <v>394</v>
      </c>
      <c r="T9">
        <v>532</v>
      </c>
      <c r="U9">
        <v>333</v>
      </c>
      <c r="V9" t="s">
        <v>285</v>
      </c>
      <c r="W9">
        <v>3133.1509999999998</v>
      </c>
      <c r="X9">
        <v>1197.2059999999999</v>
      </c>
      <c r="Y9">
        <v>2.617</v>
      </c>
      <c r="Z9">
        <v>15.946</v>
      </c>
      <c r="AA9">
        <v>132.806085</v>
      </c>
      <c r="AB9">
        <v>4.6508099999999999</v>
      </c>
      <c r="AC9">
        <v>49.910251000000002</v>
      </c>
      <c r="AD9" s="1">
        <v>377</v>
      </c>
      <c r="AE9">
        <v>23</v>
      </c>
      <c r="AF9">
        <v>394</v>
      </c>
      <c r="AG9">
        <v>107</v>
      </c>
      <c r="AH9">
        <v>23.591923000000001</v>
      </c>
      <c r="AI9">
        <v>36364.9</v>
      </c>
      <c r="AJ9">
        <v>13225.1</v>
      </c>
      <c r="AK9">
        <v>60</v>
      </c>
      <c r="AL9">
        <v>55346</v>
      </c>
      <c r="AM9">
        <v>0.79272727272727284</v>
      </c>
      <c r="AN9" t="s">
        <v>70</v>
      </c>
      <c r="AO9">
        <v>3099.8919999999998</v>
      </c>
      <c r="AP9" t="s">
        <v>393</v>
      </c>
      <c r="AQ9" t="s">
        <v>118</v>
      </c>
      <c r="AR9" t="s">
        <v>91</v>
      </c>
      <c r="AS9" t="s">
        <v>118</v>
      </c>
      <c r="AT9" t="s">
        <v>91</v>
      </c>
      <c r="AU9" t="s">
        <v>196</v>
      </c>
      <c r="AV9" t="s">
        <v>285</v>
      </c>
      <c r="AW9" t="s">
        <v>70</v>
      </c>
      <c r="AX9">
        <v>333</v>
      </c>
      <c r="AY9" t="s">
        <v>394</v>
      </c>
      <c r="AZ9">
        <v>1</v>
      </c>
      <c r="BA9" t="s">
        <v>395</v>
      </c>
      <c r="BB9">
        <v>1</v>
      </c>
      <c r="BC9">
        <v>1</v>
      </c>
      <c r="BE9" t="s">
        <v>70</v>
      </c>
      <c r="BF9">
        <v>0</v>
      </c>
      <c r="BG9" t="s">
        <v>258</v>
      </c>
      <c r="BI9" t="s">
        <v>118</v>
      </c>
      <c r="BJ9" t="s">
        <v>285</v>
      </c>
      <c r="BK9" t="s">
        <v>70</v>
      </c>
      <c r="BL9">
        <v>0.79272727272727284</v>
      </c>
      <c r="BM9">
        <v>333</v>
      </c>
      <c r="BN9" t="s">
        <v>91</v>
      </c>
      <c r="BO9" t="s">
        <v>196</v>
      </c>
      <c r="BP9">
        <v>1</v>
      </c>
      <c r="BQ9">
        <v>3099.8919999999998</v>
      </c>
      <c r="BR9">
        <v>3.501955501511847E-2</v>
      </c>
      <c r="BS9">
        <v>0.37581298326804835</v>
      </c>
      <c r="BT9">
        <v>0.12032615089409991</v>
      </c>
      <c r="BU9">
        <v>15.946</v>
      </c>
      <c r="BV9">
        <v>0.70970214446180713</v>
      </c>
      <c r="BW9">
        <v>12.645601846774017</v>
      </c>
      <c r="BX9">
        <v>60</v>
      </c>
      <c r="BY9">
        <v>23</v>
      </c>
      <c r="BZ9">
        <v>394</v>
      </c>
    </row>
    <row r="10" spans="1:78" ht="16.5">
      <c r="A10" s="109" t="str">
        <f t="shared" si="1"/>
        <v>청룡교통</v>
      </c>
      <c r="B10" s="110" t="str">
        <f t="shared" si="2"/>
        <v>권혁민</v>
      </c>
      <c r="C10" s="111" t="str">
        <f t="shared" si="3"/>
        <v>C</v>
      </c>
      <c r="D10" s="112">
        <f t="shared" si="4"/>
        <v>0.89204447335833159</v>
      </c>
      <c r="E10" s="113">
        <f t="shared" si="5"/>
        <v>5776</v>
      </c>
      <c r="F10" s="114" t="str">
        <f t="shared" si="6"/>
        <v>43-1</v>
      </c>
      <c r="G10" s="115" t="str">
        <f t="shared" si="7"/>
        <v>73아1084</v>
      </c>
      <c r="H10" s="116">
        <f t="shared" si="8"/>
        <v>2</v>
      </c>
      <c r="I10" s="117">
        <f t="shared" si="9"/>
        <v>2627.54</v>
      </c>
      <c r="J10" s="118">
        <f t="shared" si="10"/>
        <v>3.1316026617166787E-2</v>
      </c>
      <c r="K10" s="118">
        <f t="shared" si="11"/>
        <v>0.34526336657345047</v>
      </c>
      <c r="L10" s="118">
        <f t="shared" si="12"/>
        <v>8.71537635963677E-2</v>
      </c>
      <c r="M10" s="119">
        <f t="shared" si="13"/>
        <v>10.853999999999999</v>
      </c>
      <c r="N10" s="120">
        <f t="shared" si="14"/>
        <v>0</v>
      </c>
      <c r="O10" s="120">
        <f t="shared" si="15"/>
        <v>15.98453306134255</v>
      </c>
      <c r="P10" s="221">
        <f t="shared" si="16"/>
        <v>23</v>
      </c>
      <c r="Q10" s="222">
        <f t="shared" si="17"/>
        <v>0</v>
      </c>
      <c r="R10" s="222">
        <f t="shared" si="18"/>
        <v>420</v>
      </c>
      <c r="T10">
        <v>532</v>
      </c>
      <c r="U10">
        <v>5776</v>
      </c>
      <c r="V10" t="s">
        <v>200</v>
      </c>
      <c r="W10">
        <v>2627.54</v>
      </c>
      <c r="X10">
        <v>1285.7760000000001</v>
      </c>
      <c r="Y10">
        <v>2.044</v>
      </c>
      <c r="Z10">
        <v>10.853999999999999</v>
      </c>
      <c r="AA10">
        <v>156.13021599999999</v>
      </c>
      <c r="AB10">
        <v>4.8893779999999998</v>
      </c>
      <c r="AC10">
        <v>53.906044000000001</v>
      </c>
      <c r="AD10" s="1">
        <v>229</v>
      </c>
      <c r="AE10">
        <v>0</v>
      </c>
      <c r="AF10">
        <v>420</v>
      </c>
      <c r="AG10">
        <v>92</v>
      </c>
      <c r="AH10">
        <v>16.829156999999999</v>
      </c>
      <c r="AI10">
        <v>1771</v>
      </c>
      <c r="AJ10">
        <v>16.600000000000001</v>
      </c>
      <c r="AK10">
        <v>23</v>
      </c>
      <c r="AL10">
        <v>2977</v>
      </c>
      <c r="AM10">
        <v>0.89204447335833159</v>
      </c>
      <c r="AN10" t="s">
        <v>69</v>
      </c>
      <c r="AO10">
        <v>2526.5059999999999</v>
      </c>
      <c r="AP10" t="s">
        <v>396</v>
      </c>
      <c r="AQ10" t="s">
        <v>118</v>
      </c>
      <c r="AR10" t="s">
        <v>121</v>
      </c>
      <c r="AS10" t="s">
        <v>118</v>
      </c>
      <c r="AT10" t="s">
        <v>121</v>
      </c>
      <c r="AU10" t="s">
        <v>188</v>
      </c>
      <c r="AV10" t="s">
        <v>200</v>
      </c>
      <c r="AW10" t="s">
        <v>69</v>
      </c>
      <c r="AX10">
        <v>5776</v>
      </c>
      <c r="AY10" t="s">
        <v>323</v>
      </c>
      <c r="AZ10">
        <v>1</v>
      </c>
      <c r="BA10" t="s">
        <v>277</v>
      </c>
      <c r="BB10">
        <v>2</v>
      </c>
      <c r="BC10">
        <v>1</v>
      </c>
      <c r="BE10" t="s">
        <v>69</v>
      </c>
      <c r="BF10">
        <v>0</v>
      </c>
      <c r="BG10" t="s">
        <v>258</v>
      </c>
      <c r="BI10" t="s">
        <v>118</v>
      </c>
      <c r="BJ10" t="s">
        <v>200</v>
      </c>
      <c r="BK10" t="s">
        <v>69</v>
      </c>
      <c r="BL10">
        <v>0.89204447335833159</v>
      </c>
      <c r="BM10">
        <v>5776</v>
      </c>
      <c r="BN10" t="s">
        <v>121</v>
      </c>
      <c r="BO10" t="s">
        <v>188</v>
      </c>
      <c r="BP10">
        <v>2</v>
      </c>
      <c r="BQ10">
        <v>2627.54</v>
      </c>
      <c r="BR10">
        <v>3.1316026617166787E-2</v>
      </c>
      <c r="BS10">
        <v>0.34526336657345047</v>
      </c>
      <c r="BT10">
        <v>8.71537635963677E-2</v>
      </c>
      <c r="BU10">
        <v>10.853999999999999</v>
      </c>
      <c r="BV10">
        <v>0</v>
      </c>
      <c r="BW10">
        <v>15.98453306134255</v>
      </c>
      <c r="BX10">
        <v>23</v>
      </c>
      <c r="BY10">
        <v>0</v>
      </c>
      <c r="BZ10">
        <v>420</v>
      </c>
    </row>
    <row r="11" spans="1:78" ht="16.5">
      <c r="A11" s="126" t="str">
        <f t="shared" si="1"/>
        <v>청룡교통</v>
      </c>
      <c r="B11" s="127" t="str">
        <f t="shared" si="2"/>
        <v>김광석</v>
      </c>
      <c r="C11" s="128" t="str">
        <f t="shared" si="3"/>
        <v>B</v>
      </c>
      <c r="D11" s="129">
        <f t="shared" si="4"/>
        <v>0.94621654640557673</v>
      </c>
      <c r="E11" s="130">
        <f t="shared" si="5"/>
        <v>8003</v>
      </c>
      <c r="F11" s="131" t="str">
        <f t="shared" si="6"/>
        <v>43</v>
      </c>
      <c r="G11" s="132" t="str">
        <f t="shared" si="7"/>
        <v>73아1075</v>
      </c>
      <c r="H11" s="133">
        <f t="shared" si="8"/>
        <v>10</v>
      </c>
      <c r="I11" s="134">
        <f t="shared" si="9"/>
        <v>1839.1009999999999</v>
      </c>
      <c r="J11" s="135">
        <f t="shared" si="10"/>
        <v>2.8126312907288471E-2</v>
      </c>
      <c r="K11" s="135">
        <f t="shared" si="11"/>
        <v>0.36758413366445514</v>
      </c>
      <c r="L11" s="135">
        <f t="shared" si="12"/>
        <v>0.18324170341922494</v>
      </c>
      <c r="M11" s="136">
        <f t="shared" si="13"/>
        <v>11.551</v>
      </c>
      <c r="N11" s="137">
        <f t="shared" si="14"/>
        <v>0</v>
      </c>
      <c r="O11" s="137">
        <f t="shared" si="15"/>
        <v>10.113637043316274</v>
      </c>
      <c r="P11" s="219">
        <f t="shared" si="16"/>
        <v>23</v>
      </c>
      <c r="Q11" s="220">
        <f t="shared" si="17"/>
        <v>0</v>
      </c>
      <c r="R11" s="220">
        <f t="shared" si="18"/>
        <v>186</v>
      </c>
      <c r="T11">
        <v>532</v>
      </c>
      <c r="U11">
        <v>8003</v>
      </c>
      <c r="V11" t="s">
        <v>282</v>
      </c>
      <c r="W11">
        <v>1839.1010000000001</v>
      </c>
      <c r="X11">
        <v>866.49199999999996</v>
      </c>
      <c r="Y11">
        <v>2.1219999999999999</v>
      </c>
      <c r="Z11">
        <v>11.551</v>
      </c>
      <c r="AA11">
        <v>113.919411</v>
      </c>
      <c r="AB11">
        <v>3.2041330000000001</v>
      </c>
      <c r="AC11">
        <v>41.874968000000003</v>
      </c>
      <c r="AD11" s="1">
        <v>337</v>
      </c>
      <c r="AE11">
        <v>0</v>
      </c>
      <c r="AF11">
        <v>186</v>
      </c>
      <c r="AG11">
        <v>91</v>
      </c>
      <c r="AH11">
        <v>16.143877</v>
      </c>
      <c r="AI11">
        <v>1316.4</v>
      </c>
      <c r="AJ11">
        <v>13.4</v>
      </c>
      <c r="AK11">
        <v>23</v>
      </c>
      <c r="AL11">
        <v>8519</v>
      </c>
      <c r="AM11">
        <v>0.94621654640557673</v>
      </c>
      <c r="AN11" t="s">
        <v>68</v>
      </c>
      <c r="AO11">
        <v>410.983</v>
      </c>
      <c r="AP11" t="s">
        <v>397</v>
      </c>
      <c r="AQ11" t="s">
        <v>118</v>
      </c>
      <c r="AR11" t="s">
        <v>120</v>
      </c>
      <c r="AS11" t="s">
        <v>118</v>
      </c>
      <c r="AT11" t="s">
        <v>120</v>
      </c>
      <c r="AU11" t="s">
        <v>179</v>
      </c>
      <c r="AV11" t="s">
        <v>282</v>
      </c>
      <c r="AW11" t="s">
        <v>68</v>
      </c>
      <c r="AX11">
        <v>8003</v>
      </c>
      <c r="AY11" t="s">
        <v>329</v>
      </c>
      <c r="AZ11">
        <v>2</v>
      </c>
      <c r="BA11" t="s">
        <v>294</v>
      </c>
      <c r="BB11">
        <v>10</v>
      </c>
      <c r="BC11">
        <v>1</v>
      </c>
      <c r="BE11" t="s">
        <v>69</v>
      </c>
      <c r="BF11">
        <v>1</v>
      </c>
      <c r="BG11" t="s">
        <v>257</v>
      </c>
      <c r="BI11" t="s">
        <v>118</v>
      </c>
      <c r="BJ11" t="s">
        <v>282</v>
      </c>
      <c r="BK11" t="s">
        <v>68</v>
      </c>
      <c r="BL11">
        <v>0.94621654640557673</v>
      </c>
      <c r="BM11">
        <v>8003</v>
      </c>
      <c r="BN11" t="s">
        <v>120</v>
      </c>
      <c r="BO11" t="s">
        <v>179</v>
      </c>
      <c r="BP11">
        <v>10</v>
      </c>
      <c r="BQ11">
        <v>1839.1009999999999</v>
      </c>
      <c r="BR11">
        <v>2.8126312907288471E-2</v>
      </c>
      <c r="BS11">
        <v>0.36758413366445514</v>
      </c>
      <c r="BT11">
        <v>0.18324170341922494</v>
      </c>
      <c r="BU11">
        <v>11.551</v>
      </c>
      <c r="BV11">
        <v>0</v>
      </c>
      <c r="BW11">
        <v>10.113637043316274</v>
      </c>
      <c r="BX11">
        <v>23</v>
      </c>
      <c r="BY11">
        <v>0</v>
      </c>
      <c r="BZ11">
        <v>186</v>
      </c>
    </row>
    <row r="12" spans="1:78" ht="16.5">
      <c r="A12" s="109" t="str">
        <f t="shared" si="1"/>
        <v>청룡교통</v>
      </c>
      <c r="B12" s="110" t="str">
        <f t="shared" si="2"/>
        <v>김광종</v>
      </c>
      <c r="C12" s="111" t="str">
        <f t="shared" si="3"/>
        <v>S</v>
      </c>
      <c r="D12" s="112">
        <f t="shared" si="4"/>
        <v>1.0818181818181818</v>
      </c>
      <c r="E12" s="113">
        <f t="shared" si="5"/>
        <v>6580</v>
      </c>
      <c r="F12" s="114" t="str">
        <f t="shared" si="6"/>
        <v>43</v>
      </c>
      <c r="G12" s="115" t="str">
        <f t="shared" si="7"/>
        <v>73아1060</v>
      </c>
      <c r="H12" s="116">
        <f t="shared" si="8"/>
        <v>1</v>
      </c>
      <c r="I12" s="117">
        <f t="shared" si="9"/>
        <v>1598.8879999999999</v>
      </c>
      <c r="J12" s="118">
        <f t="shared" si="10"/>
        <v>1.6086848082374771E-2</v>
      </c>
      <c r="K12" s="118">
        <f t="shared" si="11"/>
        <v>0.44594555601024216</v>
      </c>
      <c r="L12" s="118">
        <f t="shared" si="12"/>
        <v>0.19701192328668427</v>
      </c>
      <c r="M12" s="119">
        <f t="shared" si="13"/>
        <v>11.967000000000001</v>
      </c>
      <c r="N12" s="120">
        <f t="shared" si="14"/>
        <v>0.56289120939052639</v>
      </c>
      <c r="O12" s="120">
        <f t="shared" si="15"/>
        <v>13.697019428502809</v>
      </c>
      <c r="P12" s="221">
        <f t="shared" si="16"/>
        <v>54</v>
      </c>
      <c r="Q12" s="222">
        <f t="shared" si="17"/>
        <v>9</v>
      </c>
      <c r="R12" s="222">
        <f t="shared" si="18"/>
        <v>219</v>
      </c>
      <c r="T12">
        <v>532</v>
      </c>
      <c r="U12">
        <v>6580</v>
      </c>
      <c r="V12" t="s">
        <v>398</v>
      </c>
      <c r="W12">
        <v>1598.8879999999999</v>
      </c>
      <c r="X12">
        <v>671.86599999999999</v>
      </c>
      <c r="Y12">
        <v>2.38</v>
      </c>
      <c r="Z12">
        <v>11.967000000000001</v>
      </c>
      <c r="AA12">
        <v>98.768882000000005</v>
      </c>
      <c r="AB12">
        <v>1.5888800000000001</v>
      </c>
      <c r="AC12">
        <v>44.045544</v>
      </c>
      <c r="AD12" s="1">
        <v>315</v>
      </c>
      <c r="AE12">
        <v>9</v>
      </c>
      <c r="AF12">
        <v>219</v>
      </c>
      <c r="AG12">
        <v>92</v>
      </c>
      <c r="AH12">
        <v>16.188175000000001</v>
      </c>
      <c r="AI12">
        <v>4465.7</v>
      </c>
      <c r="AJ12">
        <v>0</v>
      </c>
      <c r="AK12">
        <v>54</v>
      </c>
      <c r="AL12">
        <v>68854</v>
      </c>
      <c r="AM12">
        <v>1.0818181818181818</v>
      </c>
      <c r="AN12" t="s">
        <v>71</v>
      </c>
      <c r="AO12">
        <v>1598.8879999999999</v>
      </c>
      <c r="AP12" t="s">
        <v>399</v>
      </c>
      <c r="AQ12" t="s">
        <v>118</v>
      </c>
      <c r="AR12" t="s">
        <v>120</v>
      </c>
      <c r="AS12" t="s">
        <v>118</v>
      </c>
      <c r="AT12" t="s">
        <v>120</v>
      </c>
      <c r="AU12" t="s">
        <v>381</v>
      </c>
      <c r="AV12" t="s">
        <v>398</v>
      </c>
      <c r="AW12" t="s">
        <v>71</v>
      </c>
      <c r="AX12">
        <v>6580</v>
      </c>
      <c r="AY12" t="s">
        <v>354</v>
      </c>
      <c r="AZ12">
        <v>2</v>
      </c>
      <c r="BA12" t="s">
        <v>271</v>
      </c>
      <c r="BB12">
        <v>1</v>
      </c>
      <c r="BC12">
        <v>1</v>
      </c>
      <c r="BE12" t="s">
        <v>382</v>
      </c>
      <c r="BF12" t="s">
        <v>383</v>
      </c>
      <c r="BG12" t="s">
        <v>382</v>
      </c>
      <c r="BI12" t="s">
        <v>118</v>
      </c>
      <c r="BJ12" t="s">
        <v>398</v>
      </c>
      <c r="BK12" t="s">
        <v>71</v>
      </c>
      <c r="BL12">
        <v>1.0818181818181818</v>
      </c>
      <c r="BM12">
        <v>6580</v>
      </c>
      <c r="BN12" t="s">
        <v>120</v>
      </c>
      <c r="BO12" t="s">
        <v>381</v>
      </c>
      <c r="BP12">
        <v>1</v>
      </c>
      <c r="BQ12">
        <v>1598.8879999999999</v>
      </c>
      <c r="BR12">
        <v>1.6086848082374771E-2</v>
      </c>
      <c r="BS12">
        <v>0.44594555601024216</v>
      </c>
      <c r="BT12">
        <v>0.19701192328668427</v>
      </c>
      <c r="BU12">
        <v>11.967000000000001</v>
      </c>
      <c r="BV12">
        <v>0.56289120939052639</v>
      </c>
      <c r="BW12">
        <v>13.697019428502809</v>
      </c>
      <c r="BX12">
        <v>54</v>
      </c>
      <c r="BY12">
        <v>9</v>
      </c>
      <c r="BZ12">
        <v>219</v>
      </c>
    </row>
    <row r="13" spans="1:78" ht="16.5">
      <c r="A13" s="126" t="str">
        <f t="shared" si="1"/>
        <v>청룡교통</v>
      </c>
      <c r="B13" s="127" t="str">
        <f t="shared" si="2"/>
        <v>김기웅</v>
      </c>
      <c r="C13" s="128" t="str">
        <f t="shared" si="3"/>
        <v>C</v>
      </c>
      <c r="D13" s="129">
        <f t="shared" si="4"/>
        <v>0.89437697882543776</v>
      </c>
      <c r="E13" s="130">
        <f t="shared" si="5"/>
        <v>8129</v>
      </c>
      <c r="F13" s="131" t="str">
        <f t="shared" si="6"/>
        <v>예비</v>
      </c>
      <c r="G13" s="132" t="str">
        <f t="shared" si="7"/>
        <v>73아1063</v>
      </c>
      <c r="H13" s="133">
        <f t="shared" si="8"/>
        <v>11</v>
      </c>
      <c r="I13" s="134">
        <f t="shared" si="9"/>
        <v>1887.5349999999999</v>
      </c>
      <c r="J13" s="135">
        <f t="shared" si="10"/>
        <v>5.5227747928671148E-2</v>
      </c>
      <c r="K13" s="135">
        <f t="shared" si="11"/>
        <v>0.33736932617388504</v>
      </c>
      <c r="L13" s="135">
        <f t="shared" si="12"/>
        <v>0.158937450166487</v>
      </c>
      <c r="M13" s="136">
        <f t="shared" si="13"/>
        <v>15.313000000000001</v>
      </c>
      <c r="N13" s="137">
        <f t="shared" si="14"/>
        <v>0.5827706506104523</v>
      </c>
      <c r="O13" s="137">
        <f t="shared" si="15"/>
        <v>22.886992823974126</v>
      </c>
      <c r="P13" s="219">
        <f t="shared" si="16"/>
        <v>35</v>
      </c>
      <c r="Q13" s="220">
        <f t="shared" si="17"/>
        <v>11</v>
      </c>
      <c r="R13" s="220">
        <f t="shared" si="18"/>
        <v>432</v>
      </c>
      <c r="T13">
        <v>532</v>
      </c>
      <c r="U13">
        <v>8129</v>
      </c>
      <c r="V13" t="s">
        <v>261</v>
      </c>
      <c r="W13">
        <v>1887.5350000000001</v>
      </c>
      <c r="X13">
        <v>827.52499999999998</v>
      </c>
      <c r="Y13">
        <v>2.2810000000000001</v>
      </c>
      <c r="Z13">
        <v>15.313000000000001</v>
      </c>
      <c r="AA13">
        <v>95.296914999999998</v>
      </c>
      <c r="AB13">
        <v>5.2630340000000002</v>
      </c>
      <c r="AC13">
        <v>32.150255999999999</v>
      </c>
      <c r="AD13" s="1">
        <v>300</v>
      </c>
      <c r="AE13">
        <v>11</v>
      </c>
      <c r="AF13">
        <v>432</v>
      </c>
      <c r="AG13">
        <v>108</v>
      </c>
      <c r="AH13">
        <v>19.806884</v>
      </c>
      <c r="AI13">
        <v>4377.2</v>
      </c>
      <c r="AJ13">
        <v>1499.7</v>
      </c>
      <c r="AK13">
        <v>35</v>
      </c>
      <c r="AL13">
        <v>8349</v>
      </c>
      <c r="AM13">
        <v>0.89437697882543776</v>
      </c>
      <c r="AN13" t="s">
        <v>69</v>
      </c>
      <c r="AO13">
        <v>334.48</v>
      </c>
      <c r="AP13" t="s">
        <v>400</v>
      </c>
      <c r="AQ13" t="s">
        <v>118</v>
      </c>
      <c r="AR13" t="s">
        <v>91</v>
      </c>
      <c r="AS13" t="s">
        <v>118</v>
      </c>
      <c r="AT13" t="s">
        <v>91</v>
      </c>
      <c r="AU13" t="s">
        <v>195</v>
      </c>
      <c r="AV13" t="s">
        <v>261</v>
      </c>
      <c r="AW13" t="s">
        <v>69</v>
      </c>
      <c r="AX13">
        <v>8129</v>
      </c>
      <c r="AY13" t="s">
        <v>364</v>
      </c>
      <c r="AZ13">
        <v>2</v>
      </c>
      <c r="BA13" t="s">
        <v>401</v>
      </c>
      <c r="BB13">
        <v>11</v>
      </c>
      <c r="BC13">
        <v>1</v>
      </c>
      <c r="BE13" t="s">
        <v>66</v>
      </c>
      <c r="BF13">
        <v>-2</v>
      </c>
      <c r="BG13" t="s">
        <v>259</v>
      </c>
      <c r="BI13" t="s">
        <v>118</v>
      </c>
      <c r="BJ13" t="s">
        <v>261</v>
      </c>
      <c r="BK13" t="s">
        <v>69</v>
      </c>
      <c r="BL13">
        <v>0.89437697882543776</v>
      </c>
      <c r="BM13">
        <v>8129</v>
      </c>
      <c r="BN13" t="s">
        <v>91</v>
      </c>
      <c r="BO13" t="s">
        <v>195</v>
      </c>
      <c r="BP13">
        <v>11</v>
      </c>
      <c r="BQ13">
        <v>1887.5349999999999</v>
      </c>
      <c r="BR13">
        <v>5.5227747928671148E-2</v>
      </c>
      <c r="BS13">
        <v>0.33736932617388504</v>
      </c>
      <c r="BT13">
        <v>0.15893745016648697</v>
      </c>
      <c r="BU13">
        <v>15.313000000000001</v>
      </c>
      <c r="BV13">
        <v>0.5827706506104523</v>
      </c>
      <c r="BW13">
        <v>22.886992823974126</v>
      </c>
      <c r="BX13">
        <v>35</v>
      </c>
      <c r="BY13">
        <v>11</v>
      </c>
      <c r="BZ13">
        <v>432</v>
      </c>
    </row>
    <row r="14" spans="1:78" ht="16.5">
      <c r="A14" s="109" t="str">
        <f t="shared" si="1"/>
        <v>청룡교통</v>
      </c>
      <c r="B14" s="110" t="str">
        <f t="shared" si="2"/>
        <v>김남우</v>
      </c>
      <c r="C14" s="111" t="str">
        <f t="shared" si="3"/>
        <v>B</v>
      </c>
      <c r="D14" s="112">
        <f t="shared" si="4"/>
        <v>0.90846153846153843</v>
      </c>
      <c r="E14" s="113">
        <f t="shared" si="5"/>
        <v>8574</v>
      </c>
      <c r="F14" s="114" t="str">
        <f t="shared" si="6"/>
        <v>44</v>
      </c>
      <c r="G14" s="115" t="str">
        <f t="shared" si="7"/>
        <v>73아1081</v>
      </c>
      <c r="H14" s="116">
        <f t="shared" si="8"/>
        <v>1</v>
      </c>
      <c r="I14" s="117">
        <f t="shared" si="9"/>
        <v>2972.2719999999999</v>
      </c>
      <c r="J14" s="118">
        <f t="shared" si="10"/>
        <v>7.6551062823512067E-2</v>
      </c>
      <c r="K14" s="118">
        <f t="shared" si="11"/>
        <v>0.34302963859261815</v>
      </c>
      <c r="L14" s="118">
        <f t="shared" si="12"/>
        <v>0.18134275732503621</v>
      </c>
      <c r="M14" s="119">
        <f t="shared" si="13"/>
        <v>11.516</v>
      </c>
      <c r="N14" s="120">
        <f t="shared" si="14"/>
        <v>3.3644296349728424E-2</v>
      </c>
      <c r="O14" s="120">
        <f t="shared" si="15"/>
        <v>4.4074028218144239</v>
      </c>
      <c r="P14" s="221">
        <f t="shared" si="16"/>
        <v>69</v>
      </c>
      <c r="Q14" s="222">
        <f t="shared" si="17"/>
        <v>1</v>
      </c>
      <c r="R14" s="222">
        <f t="shared" si="18"/>
        <v>131</v>
      </c>
      <c r="T14">
        <v>532</v>
      </c>
      <c r="U14">
        <v>8574</v>
      </c>
      <c r="V14" t="s">
        <v>201</v>
      </c>
      <c r="W14">
        <v>3000.5169999999998</v>
      </c>
      <c r="X14">
        <v>1269.954</v>
      </c>
      <c r="Y14">
        <v>2.363</v>
      </c>
      <c r="Z14">
        <v>11.516</v>
      </c>
      <c r="AA14">
        <v>170.212738</v>
      </c>
      <c r="AB14">
        <v>13.029966</v>
      </c>
      <c r="AC14">
        <v>58.388013999999998</v>
      </c>
      <c r="AD14" s="1">
        <v>539</v>
      </c>
      <c r="AE14">
        <v>1</v>
      </c>
      <c r="AF14">
        <v>131</v>
      </c>
      <c r="AG14">
        <v>79</v>
      </c>
      <c r="AH14">
        <v>17.628039999999999</v>
      </c>
      <c r="AI14">
        <v>1808.8</v>
      </c>
      <c r="AJ14">
        <v>0</v>
      </c>
      <c r="AK14">
        <v>69</v>
      </c>
      <c r="AL14">
        <v>29308</v>
      </c>
      <c r="AM14">
        <v>0.90846153846153843</v>
      </c>
      <c r="AN14" t="s">
        <v>68</v>
      </c>
      <c r="AO14">
        <v>2972.2719999999999</v>
      </c>
      <c r="AP14" t="s">
        <v>402</v>
      </c>
      <c r="AQ14" t="s">
        <v>118</v>
      </c>
      <c r="AR14" t="s">
        <v>122</v>
      </c>
      <c r="AS14" t="s">
        <v>118</v>
      </c>
      <c r="AT14" t="s">
        <v>122</v>
      </c>
      <c r="AU14" t="s">
        <v>193</v>
      </c>
      <c r="AV14" t="s">
        <v>201</v>
      </c>
      <c r="AW14" t="s">
        <v>68</v>
      </c>
      <c r="AX14">
        <v>8574</v>
      </c>
      <c r="AY14" t="s">
        <v>321</v>
      </c>
      <c r="AZ14">
        <v>4</v>
      </c>
      <c r="BA14" t="s">
        <v>403</v>
      </c>
      <c r="BB14">
        <v>1</v>
      </c>
      <c r="BC14">
        <v>1</v>
      </c>
      <c r="BE14" t="s">
        <v>68</v>
      </c>
      <c r="BF14">
        <v>0</v>
      </c>
      <c r="BG14" t="s">
        <v>258</v>
      </c>
      <c r="BI14" t="s">
        <v>118</v>
      </c>
      <c r="BJ14" t="s">
        <v>201</v>
      </c>
      <c r="BK14" t="s">
        <v>68</v>
      </c>
      <c r="BL14">
        <v>0.90846153846153843</v>
      </c>
      <c r="BM14">
        <v>8574</v>
      </c>
      <c r="BN14" t="s">
        <v>122</v>
      </c>
      <c r="BO14" t="s">
        <v>193</v>
      </c>
      <c r="BP14">
        <v>1</v>
      </c>
      <c r="BQ14">
        <v>2972.2719999999999</v>
      </c>
      <c r="BR14">
        <v>7.6551062823512067E-2</v>
      </c>
      <c r="BS14">
        <v>0.34302963859261815</v>
      </c>
      <c r="BT14">
        <v>0.17963570944607213</v>
      </c>
      <c r="BU14">
        <v>11.516</v>
      </c>
      <c r="BV14">
        <v>3.3644296349728424E-2</v>
      </c>
      <c r="BW14">
        <v>4.4074028218144239</v>
      </c>
      <c r="BX14">
        <v>69</v>
      </c>
      <c r="BY14">
        <v>1</v>
      </c>
      <c r="BZ14">
        <v>131</v>
      </c>
    </row>
    <row r="15" spans="1:78" ht="16.5">
      <c r="A15" s="126" t="str">
        <f t="shared" si="1"/>
        <v>청룡교통</v>
      </c>
      <c r="B15" s="127" t="str">
        <f t="shared" si="2"/>
        <v>김동문</v>
      </c>
      <c r="C15" s="128" t="str">
        <f t="shared" si="3"/>
        <v>C</v>
      </c>
      <c r="D15" s="129">
        <f t="shared" si="4"/>
        <v>0.88384615384615384</v>
      </c>
      <c r="E15" s="130">
        <f t="shared" si="5"/>
        <v>6643</v>
      </c>
      <c r="F15" s="131" t="str">
        <f t="shared" si="6"/>
        <v>44</v>
      </c>
      <c r="G15" s="132" t="str">
        <f t="shared" si="7"/>
        <v>73아1054</v>
      </c>
      <c r="H15" s="133">
        <f t="shared" si="8"/>
        <v>1</v>
      </c>
      <c r="I15" s="134">
        <f t="shared" si="9"/>
        <v>3219.2840000000001</v>
      </c>
      <c r="J15" s="135">
        <f t="shared" si="10"/>
        <v>3.7742616091597726E-3</v>
      </c>
      <c r="K15" s="135">
        <f t="shared" si="11"/>
        <v>0.47483307487130594</v>
      </c>
      <c r="L15" s="135">
        <f t="shared" si="12"/>
        <v>0.12984253641492952</v>
      </c>
      <c r="M15" s="136">
        <f t="shared" si="13"/>
        <v>13.311999999999999</v>
      </c>
      <c r="N15" s="137">
        <f t="shared" si="14"/>
        <v>0</v>
      </c>
      <c r="O15" s="137">
        <f t="shared" si="15"/>
        <v>18.575559037351162</v>
      </c>
      <c r="P15" s="219">
        <f t="shared" si="16"/>
        <v>151</v>
      </c>
      <c r="Q15" s="220">
        <f t="shared" si="17"/>
        <v>0</v>
      </c>
      <c r="R15" s="220">
        <f t="shared" si="18"/>
        <v>598</v>
      </c>
      <c r="T15">
        <v>532</v>
      </c>
      <c r="U15">
        <v>6643</v>
      </c>
      <c r="V15" t="s">
        <v>202</v>
      </c>
      <c r="W15">
        <v>3219.2840000000001</v>
      </c>
      <c r="X15">
        <v>1400.93</v>
      </c>
      <c r="Y15">
        <v>2.298</v>
      </c>
      <c r="Z15">
        <v>13.311999999999999</v>
      </c>
      <c r="AA15">
        <v>198.414704</v>
      </c>
      <c r="AB15">
        <v>0.74886900000000001</v>
      </c>
      <c r="AC15">
        <v>94.213864000000001</v>
      </c>
      <c r="AD15" s="1">
        <v>418</v>
      </c>
      <c r="AE15">
        <v>0</v>
      </c>
      <c r="AF15">
        <v>598</v>
      </c>
      <c r="AG15">
        <v>88</v>
      </c>
      <c r="AH15">
        <v>16.225027000000001</v>
      </c>
      <c r="AI15">
        <v>14601.2</v>
      </c>
      <c r="AJ15">
        <v>465.9</v>
      </c>
      <c r="AK15">
        <v>151</v>
      </c>
      <c r="AL15">
        <v>144959</v>
      </c>
      <c r="AM15">
        <v>0.88384615384615384</v>
      </c>
      <c r="AN15" t="s">
        <v>69</v>
      </c>
      <c r="AO15">
        <v>3219.2840000000001</v>
      </c>
      <c r="AP15" t="s">
        <v>404</v>
      </c>
      <c r="AQ15" t="s">
        <v>118</v>
      </c>
      <c r="AR15" t="s">
        <v>122</v>
      </c>
      <c r="AS15" t="s">
        <v>118</v>
      </c>
      <c r="AT15" t="s">
        <v>122</v>
      </c>
      <c r="AU15" t="s">
        <v>191</v>
      </c>
      <c r="AV15" t="s">
        <v>202</v>
      </c>
      <c r="AW15" t="s">
        <v>69</v>
      </c>
      <c r="AX15">
        <v>6643</v>
      </c>
      <c r="AY15" t="s">
        <v>326</v>
      </c>
      <c r="AZ15">
        <v>1</v>
      </c>
      <c r="BA15" t="s">
        <v>279</v>
      </c>
      <c r="BB15">
        <v>1</v>
      </c>
      <c r="BC15">
        <v>1</v>
      </c>
      <c r="BE15" t="s">
        <v>69</v>
      </c>
      <c r="BF15">
        <v>0</v>
      </c>
      <c r="BG15" t="s">
        <v>258</v>
      </c>
      <c r="BI15" t="s">
        <v>118</v>
      </c>
      <c r="BJ15" t="s">
        <v>202</v>
      </c>
      <c r="BK15" t="s">
        <v>69</v>
      </c>
      <c r="BL15">
        <v>0.88384615384615384</v>
      </c>
      <c r="BM15">
        <v>6643</v>
      </c>
      <c r="BN15" t="s">
        <v>122</v>
      </c>
      <c r="BO15" t="s">
        <v>191</v>
      </c>
      <c r="BP15">
        <v>1</v>
      </c>
      <c r="BQ15">
        <v>3219.2840000000001</v>
      </c>
      <c r="BR15">
        <v>3.7742616091597726E-3</v>
      </c>
      <c r="BS15">
        <v>0.47483307487130594</v>
      </c>
      <c r="BT15">
        <v>0.12984253641492952</v>
      </c>
      <c r="BU15">
        <v>13.311999999999999</v>
      </c>
      <c r="BV15">
        <v>0</v>
      </c>
      <c r="BW15">
        <v>18.575559037351162</v>
      </c>
      <c r="BX15">
        <v>151</v>
      </c>
      <c r="BY15">
        <v>0</v>
      </c>
      <c r="BZ15">
        <v>598</v>
      </c>
    </row>
    <row r="16" spans="1:78" ht="16.5">
      <c r="A16" s="109" t="str">
        <f t="shared" si="1"/>
        <v>청룡교통</v>
      </c>
      <c r="B16" s="110" t="str">
        <f t="shared" si="2"/>
        <v>김동욱</v>
      </c>
      <c r="C16" s="111" t="str">
        <f t="shared" si="3"/>
        <v>A</v>
      </c>
      <c r="D16" s="112">
        <f t="shared" si="4"/>
        <v>0.99142857142857133</v>
      </c>
      <c r="E16" s="113">
        <f t="shared" si="5"/>
        <v>1784</v>
      </c>
      <c r="F16" s="114" t="str">
        <f t="shared" si="6"/>
        <v>43</v>
      </c>
      <c r="G16" s="115" t="str">
        <f t="shared" si="7"/>
        <v>73아1053</v>
      </c>
      <c r="H16" s="116">
        <f t="shared" si="8"/>
        <v>1</v>
      </c>
      <c r="I16" s="117">
        <f t="shared" si="9"/>
        <v>2698.2440000000001</v>
      </c>
      <c r="J16" s="118">
        <f t="shared" si="10"/>
        <v>1.0621306231330438E-2</v>
      </c>
      <c r="K16" s="118">
        <f t="shared" si="11"/>
        <v>0.39406215355486224</v>
      </c>
      <c r="L16" s="118">
        <f t="shared" si="12"/>
        <v>0.27684671957020934</v>
      </c>
      <c r="M16" s="119">
        <f t="shared" si="13"/>
        <v>12.493</v>
      </c>
      <c r="N16" s="120">
        <f t="shared" si="14"/>
        <v>0</v>
      </c>
      <c r="O16" s="120">
        <f t="shared" si="15"/>
        <v>11.933687242517726</v>
      </c>
      <c r="P16" s="221">
        <f t="shared" si="16"/>
        <v>60</v>
      </c>
      <c r="Q16" s="222">
        <f t="shared" si="17"/>
        <v>0</v>
      </c>
      <c r="R16" s="222">
        <f t="shared" si="18"/>
        <v>322</v>
      </c>
      <c r="T16">
        <v>532</v>
      </c>
      <c r="U16">
        <v>1784</v>
      </c>
      <c r="V16" t="s">
        <v>203</v>
      </c>
      <c r="W16">
        <v>2698.2440000000001</v>
      </c>
      <c r="X16">
        <v>1295.896</v>
      </c>
      <c r="Y16">
        <v>2.0819999999999999</v>
      </c>
      <c r="Z16">
        <v>12.493</v>
      </c>
      <c r="AA16">
        <v>170.854974</v>
      </c>
      <c r="AB16">
        <v>1.814703</v>
      </c>
      <c r="AC16">
        <v>67.327478999999997</v>
      </c>
      <c r="AD16" s="1">
        <v>747</v>
      </c>
      <c r="AE16">
        <v>0</v>
      </c>
      <c r="AF16">
        <v>322</v>
      </c>
      <c r="AG16">
        <v>93</v>
      </c>
      <c r="AH16">
        <v>15.792598</v>
      </c>
      <c r="AI16">
        <v>3818.7</v>
      </c>
      <c r="AJ16">
        <v>299.10000000000002</v>
      </c>
      <c r="AK16">
        <v>60</v>
      </c>
      <c r="AL16">
        <v>22588</v>
      </c>
      <c r="AM16">
        <v>0.99142857142857133</v>
      </c>
      <c r="AN16" t="s">
        <v>66</v>
      </c>
      <c r="AO16">
        <v>2698.2440000000001</v>
      </c>
      <c r="AP16" t="s">
        <v>405</v>
      </c>
      <c r="AQ16" t="s">
        <v>118</v>
      </c>
      <c r="AR16" t="s">
        <v>120</v>
      </c>
      <c r="AS16" t="s">
        <v>118</v>
      </c>
      <c r="AT16" t="s">
        <v>120</v>
      </c>
      <c r="AU16" t="s">
        <v>174</v>
      </c>
      <c r="AV16" t="s">
        <v>203</v>
      </c>
      <c r="AW16" t="s">
        <v>66</v>
      </c>
      <c r="AX16">
        <v>1784</v>
      </c>
      <c r="AY16" t="s">
        <v>327</v>
      </c>
      <c r="AZ16">
        <v>1</v>
      </c>
      <c r="BA16" t="s">
        <v>328</v>
      </c>
      <c r="BB16">
        <v>1</v>
      </c>
      <c r="BC16">
        <v>1</v>
      </c>
      <c r="BE16" t="s">
        <v>66</v>
      </c>
      <c r="BF16">
        <v>0</v>
      </c>
      <c r="BG16" t="s">
        <v>258</v>
      </c>
      <c r="BI16" t="s">
        <v>118</v>
      </c>
      <c r="BJ16" t="s">
        <v>203</v>
      </c>
      <c r="BK16" t="s">
        <v>66</v>
      </c>
      <c r="BL16">
        <v>0.99142857142857133</v>
      </c>
      <c r="BM16">
        <v>1784</v>
      </c>
      <c r="BN16" t="s">
        <v>120</v>
      </c>
      <c r="BO16" t="s">
        <v>174</v>
      </c>
      <c r="BP16">
        <v>1</v>
      </c>
      <c r="BQ16">
        <v>2698.2440000000001</v>
      </c>
      <c r="BR16">
        <v>1.0621306231330438E-2</v>
      </c>
      <c r="BS16">
        <v>0.39406215355486224</v>
      </c>
      <c r="BT16">
        <v>0.27684671957020934</v>
      </c>
      <c r="BU16">
        <v>12.493</v>
      </c>
      <c r="BV16">
        <v>0</v>
      </c>
      <c r="BW16">
        <v>11.933687242517726</v>
      </c>
      <c r="BX16">
        <v>60</v>
      </c>
      <c r="BY16">
        <v>0</v>
      </c>
      <c r="BZ16">
        <v>322</v>
      </c>
    </row>
    <row r="17" spans="1:78" ht="16.5">
      <c r="A17" s="126" t="str">
        <f t="shared" si="1"/>
        <v>청룡교통</v>
      </c>
      <c r="B17" s="127" t="str">
        <f t="shared" si="2"/>
        <v>김민수</v>
      </c>
      <c r="C17" s="128" t="str">
        <f t="shared" si="3"/>
        <v>B</v>
      </c>
      <c r="D17" s="129">
        <f t="shared" si="4"/>
        <v>0.92138021739976073</v>
      </c>
      <c r="E17" s="130">
        <f t="shared" si="5"/>
        <v>3992</v>
      </c>
      <c r="F17" s="131" t="str">
        <f t="shared" si="6"/>
        <v>310</v>
      </c>
      <c r="G17" s="132" t="str">
        <f t="shared" si="7"/>
        <v>73아1047</v>
      </c>
      <c r="H17" s="133">
        <f t="shared" si="8"/>
        <v>10</v>
      </c>
      <c r="I17" s="134">
        <f t="shared" si="9"/>
        <v>2526.1639999999998</v>
      </c>
      <c r="J17" s="135">
        <f t="shared" si="10"/>
        <v>1.6958985691049845E-2</v>
      </c>
      <c r="K17" s="135">
        <f t="shared" si="11"/>
        <v>0.33714861913051525</v>
      </c>
      <c r="L17" s="135">
        <f t="shared" si="12"/>
        <v>9.6193279612883417E-2</v>
      </c>
      <c r="M17" s="136">
        <f t="shared" si="13"/>
        <v>13.398999999999999</v>
      </c>
      <c r="N17" s="137">
        <f t="shared" si="14"/>
        <v>3.9585711774849146E-2</v>
      </c>
      <c r="O17" s="137">
        <f t="shared" si="15"/>
        <v>8.3525851844931687</v>
      </c>
      <c r="P17" s="219">
        <f t="shared" si="16"/>
        <v>19</v>
      </c>
      <c r="Q17" s="220">
        <f t="shared" si="17"/>
        <v>1</v>
      </c>
      <c r="R17" s="220">
        <f t="shared" si="18"/>
        <v>211</v>
      </c>
      <c r="T17">
        <v>532</v>
      </c>
      <c r="U17">
        <v>3992</v>
      </c>
      <c r="V17" t="s">
        <v>204</v>
      </c>
      <c r="W17">
        <v>2526.1640000000002</v>
      </c>
      <c r="X17">
        <v>1096.68</v>
      </c>
      <c r="Y17">
        <v>2.3029999999999999</v>
      </c>
      <c r="Z17">
        <v>13.398999999999999</v>
      </c>
      <c r="AA17">
        <v>124.66134700000001</v>
      </c>
      <c r="AB17">
        <v>2.1141299999999998</v>
      </c>
      <c r="AC17">
        <v>42.029401</v>
      </c>
      <c r="AD17" s="1">
        <v>243</v>
      </c>
      <c r="AE17">
        <v>1</v>
      </c>
      <c r="AF17">
        <v>211</v>
      </c>
      <c r="AG17">
        <v>104</v>
      </c>
      <c r="AH17">
        <v>20.264212000000001</v>
      </c>
      <c r="AI17">
        <v>8021</v>
      </c>
      <c r="AJ17">
        <v>3421.5</v>
      </c>
      <c r="AK17">
        <v>19</v>
      </c>
      <c r="AL17">
        <v>6682</v>
      </c>
      <c r="AM17">
        <v>0.92138021739976073</v>
      </c>
      <c r="AN17" t="s">
        <v>68</v>
      </c>
      <c r="AO17">
        <v>565.428</v>
      </c>
      <c r="AP17" t="s">
        <v>406</v>
      </c>
      <c r="AQ17" t="s">
        <v>118</v>
      </c>
      <c r="AR17" t="s">
        <v>119</v>
      </c>
      <c r="AS17" t="s">
        <v>118</v>
      </c>
      <c r="AT17" t="s">
        <v>119</v>
      </c>
      <c r="AU17" t="s">
        <v>169</v>
      </c>
      <c r="AV17" t="s">
        <v>204</v>
      </c>
      <c r="AW17" t="s">
        <v>68</v>
      </c>
      <c r="AX17">
        <v>3992</v>
      </c>
      <c r="AY17" t="s">
        <v>337</v>
      </c>
      <c r="AZ17">
        <v>2</v>
      </c>
      <c r="BA17" t="s">
        <v>347</v>
      </c>
      <c r="BB17">
        <v>10</v>
      </c>
      <c r="BC17">
        <v>1</v>
      </c>
      <c r="BE17" t="s">
        <v>69</v>
      </c>
      <c r="BF17">
        <v>1</v>
      </c>
      <c r="BG17" t="s">
        <v>257</v>
      </c>
      <c r="BI17" t="s">
        <v>118</v>
      </c>
      <c r="BJ17" t="s">
        <v>204</v>
      </c>
      <c r="BK17" t="s">
        <v>68</v>
      </c>
      <c r="BL17">
        <v>0.92138021739976073</v>
      </c>
      <c r="BM17">
        <v>3992</v>
      </c>
      <c r="BN17" t="s">
        <v>119</v>
      </c>
      <c r="BO17" t="s">
        <v>169</v>
      </c>
      <c r="BP17">
        <v>10</v>
      </c>
      <c r="BQ17">
        <v>2526.1639999999998</v>
      </c>
      <c r="BR17">
        <v>1.6958985691049845E-2</v>
      </c>
      <c r="BS17">
        <v>0.33714861913051525</v>
      </c>
      <c r="BT17">
        <v>9.6193279612883403E-2</v>
      </c>
      <c r="BU17">
        <v>13.398999999999999</v>
      </c>
      <c r="BV17">
        <v>3.9585711774849146E-2</v>
      </c>
      <c r="BW17">
        <v>8.3525851844931687</v>
      </c>
      <c r="BX17">
        <v>19</v>
      </c>
      <c r="BY17">
        <v>1</v>
      </c>
      <c r="BZ17">
        <v>211</v>
      </c>
    </row>
    <row r="18" spans="1:78" ht="16.5">
      <c r="A18" s="109" t="str">
        <f t="shared" si="1"/>
        <v>청룡교통</v>
      </c>
      <c r="B18" s="110" t="str">
        <f t="shared" si="2"/>
        <v>김성삼</v>
      </c>
      <c r="C18" s="111" t="str">
        <f t="shared" si="3"/>
        <v>C</v>
      </c>
      <c r="D18" s="112">
        <f t="shared" si="4"/>
        <v>0.88361726684558439</v>
      </c>
      <c r="E18" s="113">
        <f t="shared" si="5"/>
        <v>9484</v>
      </c>
      <c r="F18" s="114" t="str">
        <f t="shared" si="6"/>
        <v>예비</v>
      </c>
      <c r="G18" s="115" t="str">
        <f t="shared" si="7"/>
        <v>73아1063</v>
      </c>
      <c r="H18" s="116">
        <f t="shared" si="8"/>
        <v>2</v>
      </c>
      <c r="I18" s="117">
        <f t="shared" si="9"/>
        <v>4484.68</v>
      </c>
      <c r="J18" s="118">
        <f t="shared" si="10"/>
        <v>4.0665242540959989E-2</v>
      </c>
      <c r="K18" s="118">
        <f t="shared" si="11"/>
        <v>0.24213620670932187</v>
      </c>
      <c r="L18" s="118">
        <f t="shared" si="12"/>
        <v>0.12910620155730174</v>
      </c>
      <c r="M18" s="119">
        <f t="shared" si="13"/>
        <v>18.672999999999998</v>
      </c>
      <c r="N18" s="120">
        <f t="shared" si="14"/>
        <v>2.2298134983989939E-2</v>
      </c>
      <c r="O18" s="120">
        <f t="shared" si="15"/>
        <v>6.4664591453570823</v>
      </c>
      <c r="P18" s="221">
        <f t="shared" si="16"/>
        <v>27</v>
      </c>
      <c r="Q18" s="222">
        <f t="shared" si="17"/>
        <v>1</v>
      </c>
      <c r="R18" s="222">
        <f t="shared" si="18"/>
        <v>290</v>
      </c>
      <c r="T18">
        <v>532</v>
      </c>
      <c r="U18">
        <v>9484</v>
      </c>
      <c r="V18" t="s">
        <v>205</v>
      </c>
      <c r="W18">
        <v>4484.68</v>
      </c>
      <c r="X18">
        <v>1536.9259999999999</v>
      </c>
      <c r="Y18">
        <v>2.9180000000000001</v>
      </c>
      <c r="Z18">
        <v>18.672999999999998</v>
      </c>
      <c r="AA18">
        <v>125.624678</v>
      </c>
      <c r="AB18">
        <v>5.1085580000000004</v>
      </c>
      <c r="AC18">
        <v>30.418282999999999</v>
      </c>
      <c r="AD18" s="1">
        <v>579</v>
      </c>
      <c r="AE18">
        <v>1</v>
      </c>
      <c r="AF18">
        <v>290</v>
      </c>
      <c r="AG18">
        <v>107</v>
      </c>
      <c r="AH18">
        <v>35.699036</v>
      </c>
      <c r="AI18">
        <v>40236.1</v>
      </c>
      <c r="AJ18">
        <v>15413.4</v>
      </c>
      <c r="AK18">
        <v>27</v>
      </c>
      <c r="AL18">
        <v>4535</v>
      </c>
      <c r="AM18">
        <v>0.88361726684558439</v>
      </c>
      <c r="AN18" t="s">
        <v>69</v>
      </c>
      <c r="AO18">
        <v>4248.1419999999998</v>
      </c>
      <c r="AP18" t="s">
        <v>407</v>
      </c>
      <c r="AQ18" t="s">
        <v>118</v>
      </c>
      <c r="AR18" t="s">
        <v>91</v>
      </c>
      <c r="AS18" t="s">
        <v>118</v>
      </c>
      <c r="AT18" t="s">
        <v>91</v>
      </c>
      <c r="AU18" t="s">
        <v>195</v>
      </c>
      <c r="AV18" t="s">
        <v>205</v>
      </c>
      <c r="AW18" t="s">
        <v>69</v>
      </c>
      <c r="AX18">
        <v>9484</v>
      </c>
      <c r="AY18" t="s">
        <v>364</v>
      </c>
      <c r="AZ18">
        <v>5</v>
      </c>
      <c r="BA18" t="s">
        <v>384</v>
      </c>
      <c r="BB18">
        <v>2</v>
      </c>
      <c r="BC18">
        <v>1</v>
      </c>
      <c r="BE18" t="s">
        <v>66</v>
      </c>
      <c r="BF18">
        <v>-2</v>
      </c>
      <c r="BG18" t="s">
        <v>259</v>
      </c>
      <c r="BI18" t="s">
        <v>118</v>
      </c>
      <c r="BJ18" t="s">
        <v>205</v>
      </c>
      <c r="BK18" t="s">
        <v>69</v>
      </c>
      <c r="BL18">
        <v>0.88361726684558439</v>
      </c>
      <c r="BM18">
        <v>9484</v>
      </c>
      <c r="BN18" t="s">
        <v>91</v>
      </c>
      <c r="BO18" t="s">
        <v>195</v>
      </c>
      <c r="BP18">
        <v>2</v>
      </c>
      <c r="BQ18">
        <v>4484.68</v>
      </c>
      <c r="BR18">
        <v>4.0665242540959989E-2</v>
      </c>
      <c r="BS18">
        <v>0.24213620670932187</v>
      </c>
      <c r="BT18">
        <v>0.12910620155730174</v>
      </c>
      <c r="BU18">
        <v>18.672999999999998</v>
      </c>
      <c r="BV18">
        <v>2.2298134983989939E-2</v>
      </c>
      <c r="BW18">
        <v>6.4664591453570823</v>
      </c>
      <c r="BX18">
        <v>27</v>
      </c>
      <c r="BY18">
        <v>1</v>
      </c>
      <c r="BZ18">
        <v>290</v>
      </c>
    </row>
    <row r="19" spans="1:78" ht="16.5">
      <c r="A19" s="126" t="str">
        <f t="shared" si="1"/>
        <v>청룡교통</v>
      </c>
      <c r="B19" s="127" t="str">
        <f t="shared" si="2"/>
        <v>김성태</v>
      </c>
      <c r="C19" s="128" t="str">
        <f t="shared" si="3"/>
        <v>C</v>
      </c>
      <c r="D19" s="129">
        <f t="shared" si="4"/>
        <v>0.88391304347826094</v>
      </c>
      <c r="E19" s="130">
        <f t="shared" si="5"/>
        <v>9359</v>
      </c>
      <c r="F19" s="131" t="str">
        <f t="shared" si="6"/>
        <v>43-1</v>
      </c>
      <c r="G19" s="132" t="str">
        <f t="shared" si="7"/>
        <v>73아1049</v>
      </c>
      <c r="H19" s="133">
        <f t="shared" si="8"/>
        <v>1</v>
      </c>
      <c r="I19" s="134">
        <f t="shared" si="9"/>
        <v>2516.752</v>
      </c>
      <c r="J19" s="135">
        <f t="shared" si="10"/>
        <v>3.9270359797452664E-2</v>
      </c>
      <c r="K19" s="135">
        <f t="shared" si="11"/>
        <v>0.38670437479248765</v>
      </c>
      <c r="L19" s="135">
        <f t="shared" si="12"/>
        <v>0.19191402251791198</v>
      </c>
      <c r="M19" s="136">
        <f t="shared" si="13"/>
        <v>13.526</v>
      </c>
      <c r="N19" s="137">
        <f t="shared" si="14"/>
        <v>0</v>
      </c>
      <c r="O19" s="137">
        <f t="shared" si="15"/>
        <v>5.1653877696332415</v>
      </c>
      <c r="P19" s="219">
        <f t="shared" si="16"/>
        <v>72</v>
      </c>
      <c r="Q19" s="220">
        <f t="shared" si="17"/>
        <v>0</v>
      </c>
      <c r="R19" s="220">
        <f t="shared" si="18"/>
        <v>130</v>
      </c>
      <c r="T19">
        <v>532</v>
      </c>
      <c r="U19">
        <v>9359</v>
      </c>
      <c r="V19" t="s">
        <v>206</v>
      </c>
      <c r="W19">
        <v>2516.752</v>
      </c>
      <c r="X19">
        <v>1237.8889999999999</v>
      </c>
      <c r="Y19">
        <v>2.0329999999999999</v>
      </c>
      <c r="Z19">
        <v>13.526</v>
      </c>
      <c r="AA19">
        <v>167.05329499999999</v>
      </c>
      <c r="AB19">
        <v>6.5602429999999998</v>
      </c>
      <c r="AC19">
        <v>64.600239999999999</v>
      </c>
      <c r="AD19" s="1">
        <v>483</v>
      </c>
      <c r="AE19">
        <v>0</v>
      </c>
      <c r="AF19">
        <v>130</v>
      </c>
      <c r="AG19">
        <v>80</v>
      </c>
      <c r="AH19">
        <v>15.065562999999999</v>
      </c>
      <c r="AI19">
        <v>2411.5</v>
      </c>
      <c r="AJ19">
        <v>0</v>
      </c>
      <c r="AK19">
        <v>72</v>
      </c>
      <c r="AL19">
        <v>24437</v>
      </c>
      <c r="AM19">
        <v>0.88391304347826094</v>
      </c>
      <c r="AN19" t="s">
        <v>69</v>
      </c>
      <c r="AO19">
        <v>2516.752</v>
      </c>
      <c r="AP19" t="s">
        <v>408</v>
      </c>
      <c r="AQ19" t="s">
        <v>118</v>
      </c>
      <c r="AR19" t="s">
        <v>121</v>
      </c>
      <c r="AS19" t="s">
        <v>118</v>
      </c>
      <c r="AT19" t="s">
        <v>121</v>
      </c>
      <c r="AU19" t="s">
        <v>184</v>
      </c>
      <c r="AV19" t="s">
        <v>206</v>
      </c>
      <c r="AW19" t="s">
        <v>69</v>
      </c>
      <c r="AX19">
        <v>9359</v>
      </c>
      <c r="AY19" t="s">
        <v>323</v>
      </c>
      <c r="AZ19">
        <v>2</v>
      </c>
      <c r="BA19" t="s">
        <v>276</v>
      </c>
      <c r="BB19">
        <v>1</v>
      </c>
      <c r="BC19">
        <v>1</v>
      </c>
      <c r="BE19" t="s">
        <v>70</v>
      </c>
      <c r="BF19">
        <v>2</v>
      </c>
      <c r="BG19" t="s">
        <v>257</v>
      </c>
      <c r="BI19" t="s">
        <v>118</v>
      </c>
      <c r="BJ19" t="s">
        <v>206</v>
      </c>
      <c r="BK19" t="s">
        <v>69</v>
      </c>
      <c r="BL19">
        <v>0.88391304347826094</v>
      </c>
      <c r="BM19">
        <v>9359</v>
      </c>
      <c r="BN19" t="s">
        <v>121</v>
      </c>
      <c r="BO19" t="s">
        <v>184</v>
      </c>
      <c r="BP19">
        <v>1</v>
      </c>
      <c r="BQ19">
        <v>2516.752</v>
      </c>
      <c r="BR19">
        <v>3.9270359797452664E-2</v>
      </c>
      <c r="BS19">
        <v>0.38670437479248765</v>
      </c>
      <c r="BT19">
        <v>0.19191402251791198</v>
      </c>
      <c r="BU19">
        <v>13.526</v>
      </c>
      <c r="BV19">
        <v>0</v>
      </c>
      <c r="BW19">
        <v>5.1653877696332415</v>
      </c>
      <c r="BX19">
        <v>72</v>
      </c>
      <c r="BY19">
        <v>0</v>
      </c>
      <c r="BZ19">
        <v>130</v>
      </c>
    </row>
    <row r="20" spans="1:78" ht="16.5">
      <c r="A20" s="109" t="str">
        <f t="shared" si="1"/>
        <v>청룡교통</v>
      </c>
      <c r="B20" s="110" t="str">
        <f t="shared" si="2"/>
        <v>김지훈</v>
      </c>
      <c r="C20" s="111" t="str">
        <f t="shared" si="3"/>
        <v>D</v>
      </c>
      <c r="D20" s="112">
        <f t="shared" si="4"/>
        <v>0.8025714285714286</v>
      </c>
      <c r="E20" s="113">
        <f t="shared" si="5"/>
        <v>1111</v>
      </c>
      <c r="F20" s="114" t="str">
        <f t="shared" si="6"/>
        <v>310</v>
      </c>
      <c r="G20" s="115" t="str">
        <f t="shared" si="7"/>
        <v>73아1731</v>
      </c>
      <c r="H20" s="116">
        <f t="shared" si="8"/>
        <v>1</v>
      </c>
      <c r="I20" s="117">
        <f t="shared" si="9"/>
        <v>454.56700000000001</v>
      </c>
      <c r="J20" s="118">
        <f t="shared" si="10"/>
        <v>1.4155626697774092E-4</v>
      </c>
      <c r="K20" s="118">
        <f t="shared" si="11"/>
        <v>0.3709621056640347</v>
      </c>
      <c r="L20" s="118">
        <f t="shared" si="12"/>
        <v>0.10779489052218924</v>
      </c>
      <c r="M20" s="119">
        <f t="shared" si="13"/>
        <v>24.484999999999999</v>
      </c>
      <c r="N20" s="120">
        <f t="shared" si="14"/>
        <v>6.5996871748279133</v>
      </c>
      <c r="O20" s="120">
        <f t="shared" si="15"/>
        <v>11.65944734219598</v>
      </c>
      <c r="P20" s="221">
        <f t="shared" si="16"/>
        <v>7</v>
      </c>
      <c r="Q20" s="222">
        <f t="shared" si="17"/>
        <v>30</v>
      </c>
      <c r="R20" s="222">
        <f t="shared" si="18"/>
        <v>53</v>
      </c>
      <c r="T20">
        <v>532</v>
      </c>
      <c r="U20">
        <v>1111</v>
      </c>
      <c r="V20" t="s">
        <v>409</v>
      </c>
      <c r="W20">
        <v>454.56700000000001</v>
      </c>
      <c r="X20">
        <v>161.821</v>
      </c>
      <c r="Y20">
        <v>2.8090000000000002</v>
      </c>
      <c r="Z20">
        <v>24.484999999999999</v>
      </c>
      <c r="AA20">
        <v>13.733055</v>
      </c>
      <c r="AB20">
        <v>1.944E-3</v>
      </c>
      <c r="AC20">
        <v>5.0944430000000001</v>
      </c>
      <c r="AD20" s="1">
        <v>49</v>
      </c>
      <c r="AE20">
        <v>30</v>
      </c>
      <c r="AF20">
        <v>53</v>
      </c>
      <c r="AG20">
        <v>107</v>
      </c>
      <c r="AH20">
        <v>33.100209</v>
      </c>
      <c r="AI20">
        <v>7214.1</v>
      </c>
      <c r="AJ20">
        <v>1884.6</v>
      </c>
      <c r="AK20">
        <v>7</v>
      </c>
      <c r="AL20">
        <v>8726</v>
      </c>
      <c r="AM20">
        <v>0.8025714285714286</v>
      </c>
      <c r="AN20" t="s">
        <v>67</v>
      </c>
      <c r="AO20">
        <v>454.56700000000001</v>
      </c>
      <c r="AP20" t="s">
        <v>410</v>
      </c>
      <c r="AQ20" t="s">
        <v>118</v>
      </c>
      <c r="AR20" t="s">
        <v>119</v>
      </c>
      <c r="AS20" t="s">
        <v>118</v>
      </c>
      <c r="AT20" t="s">
        <v>119</v>
      </c>
      <c r="AU20" t="s">
        <v>172</v>
      </c>
      <c r="AV20" t="s">
        <v>409</v>
      </c>
      <c r="AW20" t="s">
        <v>67</v>
      </c>
      <c r="AX20">
        <v>1111</v>
      </c>
      <c r="AY20" t="s">
        <v>319</v>
      </c>
      <c r="AZ20">
        <v>5</v>
      </c>
      <c r="BA20" t="s">
        <v>320</v>
      </c>
      <c r="BB20">
        <v>1</v>
      </c>
      <c r="BC20">
        <v>1</v>
      </c>
      <c r="BE20" t="s">
        <v>382</v>
      </c>
      <c r="BF20" t="s">
        <v>383</v>
      </c>
      <c r="BG20" t="s">
        <v>382</v>
      </c>
      <c r="BI20" t="s">
        <v>118</v>
      </c>
      <c r="BJ20" t="s">
        <v>409</v>
      </c>
      <c r="BK20" t="s">
        <v>67</v>
      </c>
      <c r="BL20">
        <v>0.8025714285714286</v>
      </c>
      <c r="BM20">
        <v>1111</v>
      </c>
      <c r="BN20" t="s">
        <v>119</v>
      </c>
      <c r="BO20" t="s">
        <v>172</v>
      </c>
      <c r="BP20">
        <v>1</v>
      </c>
      <c r="BQ20">
        <v>454.56700000000001</v>
      </c>
      <c r="BR20">
        <v>1.4155626697774092E-4</v>
      </c>
      <c r="BS20">
        <v>0.3709621056640347</v>
      </c>
      <c r="BT20">
        <v>0.10779489052218924</v>
      </c>
      <c r="BU20">
        <v>24.484999999999999</v>
      </c>
      <c r="BV20">
        <v>6.5996871748279133</v>
      </c>
      <c r="BW20">
        <v>11.65944734219598</v>
      </c>
      <c r="BX20">
        <v>7</v>
      </c>
      <c r="BY20">
        <v>30</v>
      </c>
      <c r="BZ20">
        <v>53</v>
      </c>
    </row>
    <row r="21" spans="1:78" ht="16.5">
      <c r="A21" s="126" t="str">
        <f t="shared" si="1"/>
        <v>청룡교통</v>
      </c>
      <c r="B21" s="127" t="str">
        <f t="shared" si="2"/>
        <v>김진규</v>
      </c>
      <c r="C21" s="128" t="str">
        <f t="shared" si="3"/>
        <v>S</v>
      </c>
      <c r="D21" s="129">
        <f t="shared" si="4"/>
        <v>1.0747999221145199</v>
      </c>
      <c r="E21" s="130">
        <f t="shared" si="5"/>
        <v>2712</v>
      </c>
      <c r="F21" s="131" t="str">
        <f t="shared" si="6"/>
        <v>44</v>
      </c>
      <c r="G21" s="132" t="str">
        <f t="shared" si="7"/>
        <v>73아1083</v>
      </c>
      <c r="H21" s="133">
        <f t="shared" si="8"/>
        <v>2</v>
      </c>
      <c r="I21" s="134">
        <f t="shared" si="9"/>
        <v>3027.9169999999999</v>
      </c>
      <c r="J21" s="135">
        <f t="shared" si="10"/>
        <v>3.9436642365827661E-2</v>
      </c>
      <c r="K21" s="135">
        <f t="shared" si="11"/>
        <v>0.29797209925177798</v>
      </c>
      <c r="L21" s="135">
        <f t="shared" si="12"/>
        <v>0.13969999838172578</v>
      </c>
      <c r="M21" s="136">
        <f t="shared" si="13"/>
        <v>7.9729999999999999</v>
      </c>
      <c r="N21" s="137">
        <f t="shared" si="14"/>
        <v>0</v>
      </c>
      <c r="O21" s="137">
        <f t="shared" si="15"/>
        <v>2.0806382737703841</v>
      </c>
      <c r="P21" s="219">
        <f t="shared" si="16"/>
        <v>48</v>
      </c>
      <c r="Q21" s="220">
        <f t="shared" si="17"/>
        <v>0</v>
      </c>
      <c r="R21" s="220">
        <f t="shared" si="18"/>
        <v>63</v>
      </c>
      <c r="T21">
        <v>532</v>
      </c>
      <c r="U21">
        <v>2712</v>
      </c>
      <c r="V21" t="s">
        <v>207</v>
      </c>
      <c r="W21">
        <v>3027.9169999999999</v>
      </c>
      <c r="X21">
        <v>1083.364</v>
      </c>
      <c r="Y21">
        <v>2.7949999999999999</v>
      </c>
      <c r="Z21">
        <v>7.9729999999999999</v>
      </c>
      <c r="AA21">
        <v>163.93302299999999</v>
      </c>
      <c r="AB21">
        <v>6.4649679999999998</v>
      </c>
      <c r="AC21">
        <v>48.847467000000002</v>
      </c>
      <c r="AD21" s="1">
        <v>423</v>
      </c>
      <c r="AE21">
        <v>0</v>
      </c>
      <c r="AF21">
        <v>63</v>
      </c>
      <c r="AG21">
        <v>80</v>
      </c>
      <c r="AH21">
        <v>18.470451000000001</v>
      </c>
      <c r="AI21">
        <v>2080.6</v>
      </c>
      <c r="AJ21">
        <v>0</v>
      </c>
      <c r="AK21">
        <v>48</v>
      </c>
      <c r="AL21">
        <v>16391</v>
      </c>
      <c r="AM21">
        <v>1.0747999221145199</v>
      </c>
      <c r="AN21" t="s">
        <v>71</v>
      </c>
      <c r="AO21">
        <v>2903.453</v>
      </c>
      <c r="AP21" t="s">
        <v>411</v>
      </c>
      <c r="AQ21" t="s">
        <v>118</v>
      </c>
      <c r="AR21" t="s">
        <v>122</v>
      </c>
      <c r="AS21" t="s">
        <v>118</v>
      </c>
      <c r="AT21" t="s">
        <v>122</v>
      </c>
      <c r="AU21" t="s">
        <v>194</v>
      </c>
      <c r="AV21" t="s">
        <v>207</v>
      </c>
      <c r="AW21" t="s">
        <v>71</v>
      </c>
      <c r="AX21">
        <v>2712</v>
      </c>
      <c r="AY21" t="s">
        <v>332</v>
      </c>
      <c r="AZ21">
        <v>1</v>
      </c>
      <c r="BA21" t="s">
        <v>333</v>
      </c>
      <c r="BB21">
        <v>2</v>
      </c>
      <c r="BC21">
        <v>1</v>
      </c>
      <c r="BE21" t="s">
        <v>71</v>
      </c>
      <c r="BF21">
        <v>0</v>
      </c>
      <c r="BG21" t="s">
        <v>258</v>
      </c>
      <c r="BI21" t="s">
        <v>118</v>
      </c>
      <c r="BJ21" t="s">
        <v>207</v>
      </c>
      <c r="BK21" t="s">
        <v>71</v>
      </c>
      <c r="BL21">
        <v>1.0747999221145199</v>
      </c>
      <c r="BM21">
        <v>2712</v>
      </c>
      <c r="BN21" t="s">
        <v>122</v>
      </c>
      <c r="BO21" t="s">
        <v>194</v>
      </c>
      <c r="BP21">
        <v>2</v>
      </c>
      <c r="BQ21">
        <v>3027.9169999999999</v>
      </c>
      <c r="BR21">
        <v>3.9436642365827661E-2</v>
      </c>
      <c r="BS21">
        <v>0.29797209925177798</v>
      </c>
      <c r="BT21">
        <v>0.13969999838172578</v>
      </c>
      <c r="BU21">
        <v>7.9729999999999999</v>
      </c>
      <c r="BV21">
        <v>0</v>
      </c>
      <c r="BW21">
        <v>2.0806382737703841</v>
      </c>
      <c r="BX21">
        <v>48</v>
      </c>
      <c r="BY21">
        <v>0</v>
      </c>
      <c r="BZ21">
        <v>63</v>
      </c>
    </row>
    <row r="22" spans="1:78" ht="16.5">
      <c r="A22" s="109" t="str">
        <f t="shared" si="1"/>
        <v>청룡교통</v>
      </c>
      <c r="B22" s="110" t="str">
        <f t="shared" si="2"/>
        <v>김태훈2</v>
      </c>
      <c r="C22" s="111" t="str">
        <f t="shared" si="3"/>
        <v>D</v>
      </c>
      <c r="D22" s="112">
        <f t="shared" si="4"/>
        <v>0.82</v>
      </c>
      <c r="E22" s="113">
        <f t="shared" si="5"/>
        <v>2484</v>
      </c>
      <c r="F22" s="114" t="str">
        <f t="shared" si="6"/>
        <v>43</v>
      </c>
      <c r="G22" s="115" t="str">
        <f t="shared" si="7"/>
        <v>73아1069</v>
      </c>
      <c r="H22" s="116">
        <f t="shared" si="8"/>
        <v>1</v>
      </c>
      <c r="I22" s="117">
        <f t="shared" si="9"/>
        <v>1980.1130000000001</v>
      </c>
      <c r="J22" s="118">
        <f t="shared" si="10"/>
        <v>8.2427756218614676E-3</v>
      </c>
      <c r="K22" s="118">
        <f t="shared" si="11"/>
        <v>0.37787661373768822</v>
      </c>
      <c r="L22" s="118">
        <f t="shared" si="12"/>
        <v>0.17625256740398149</v>
      </c>
      <c r="M22" s="119">
        <f t="shared" si="13"/>
        <v>14.412000000000001</v>
      </c>
      <c r="N22" s="120">
        <f t="shared" si="14"/>
        <v>0</v>
      </c>
      <c r="O22" s="120">
        <f t="shared" si="15"/>
        <v>25.150079818677014</v>
      </c>
      <c r="P22" s="221">
        <f t="shared" si="16"/>
        <v>39</v>
      </c>
      <c r="Q22" s="222">
        <f t="shared" si="17"/>
        <v>0</v>
      </c>
      <c r="R22" s="222">
        <f t="shared" si="18"/>
        <v>498</v>
      </c>
      <c r="T22">
        <v>532</v>
      </c>
      <c r="U22">
        <v>2484</v>
      </c>
      <c r="V22" t="s">
        <v>208</v>
      </c>
      <c r="W22">
        <v>1980.1130000000001</v>
      </c>
      <c r="X22">
        <v>1097.8900000000001</v>
      </c>
      <c r="Y22">
        <v>1.804</v>
      </c>
      <c r="Z22">
        <v>14.412000000000001</v>
      </c>
      <c r="AA22">
        <v>117.777196</v>
      </c>
      <c r="AB22">
        <v>0.97081099999999998</v>
      </c>
      <c r="AC22">
        <v>44.505248000000002</v>
      </c>
      <c r="AD22" s="1">
        <v>349</v>
      </c>
      <c r="AE22">
        <v>0</v>
      </c>
      <c r="AF22">
        <v>498</v>
      </c>
      <c r="AG22">
        <v>105</v>
      </c>
      <c r="AH22">
        <v>16.812363000000001</v>
      </c>
      <c r="AI22">
        <v>3324.6</v>
      </c>
      <c r="AJ22">
        <v>460</v>
      </c>
      <c r="AK22">
        <v>39</v>
      </c>
      <c r="AL22">
        <v>9216</v>
      </c>
      <c r="AM22">
        <v>0.82</v>
      </c>
      <c r="AN22" t="s">
        <v>67</v>
      </c>
      <c r="AO22">
        <v>1980.1130000000001</v>
      </c>
      <c r="AP22" t="s">
        <v>412</v>
      </c>
      <c r="AQ22" t="s">
        <v>118</v>
      </c>
      <c r="AR22" t="s">
        <v>120</v>
      </c>
      <c r="AS22" t="s">
        <v>118</v>
      </c>
      <c r="AT22" t="s">
        <v>120</v>
      </c>
      <c r="AU22" t="s">
        <v>177</v>
      </c>
      <c r="AV22" t="s">
        <v>208</v>
      </c>
      <c r="AW22" t="s">
        <v>67</v>
      </c>
      <c r="AX22">
        <v>2484</v>
      </c>
      <c r="AY22" t="s">
        <v>340</v>
      </c>
      <c r="AZ22">
        <v>2</v>
      </c>
      <c r="BA22" t="s">
        <v>270</v>
      </c>
      <c r="BB22">
        <v>1</v>
      </c>
      <c r="BC22">
        <v>1</v>
      </c>
      <c r="BE22" t="s">
        <v>70</v>
      </c>
      <c r="BF22">
        <v>1</v>
      </c>
      <c r="BG22" t="s">
        <v>257</v>
      </c>
      <c r="BI22" t="s">
        <v>118</v>
      </c>
      <c r="BJ22" t="s">
        <v>208</v>
      </c>
      <c r="BK22" t="s">
        <v>67</v>
      </c>
      <c r="BL22">
        <v>0.82</v>
      </c>
      <c r="BM22">
        <v>2484</v>
      </c>
      <c r="BN22" t="s">
        <v>120</v>
      </c>
      <c r="BO22" t="s">
        <v>177</v>
      </c>
      <c r="BP22">
        <v>1</v>
      </c>
      <c r="BQ22">
        <v>1980.1130000000001</v>
      </c>
      <c r="BR22">
        <v>8.2427756218614676E-3</v>
      </c>
      <c r="BS22">
        <v>0.37787661373768822</v>
      </c>
      <c r="BT22">
        <v>0.17625256740398149</v>
      </c>
      <c r="BU22">
        <v>14.412000000000001</v>
      </c>
      <c r="BV22">
        <v>0</v>
      </c>
      <c r="BW22">
        <v>25.150079818677014</v>
      </c>
      <c r="BX22">
        <v>39</v>
      </c>
      <c r="BY22">
        <v>0</v>
      </c>
      <c r="BZ22">
        <v>498</v>
      </c>
    </row>
    <row r="23" spans="1:78" ht="16.5">
      <c r="A23" s="126" t="str">
        <f t="shared" si="1"/>
        <v>청룡교통</v>
      </c>
      <c r="B23" s="127" t="str">
        <f t="shared" si="2"/>
        <v>김호준</v>
      </c>
      <c r="C23" s="128" t="str">
        <f t="shared" si="3"/>
        <v>B</v>
      </c>
      <c r="D23" s="129">
        <f t="shared" si="4"/>
        <v>0.93853413822306875</v>
      </c>
      <c r="E23" s="130">
        <f t="shared" si="5"/>
        <v>3254</v>
      </c>
      <c r="F23" s="131" t="str">
        <f t="shared" si="6"/>
        <v>44</v>
      </c>
      <c r="G23" s="132" t="str">
        <f t="shared" si="7"/>
        <v>73아1081</v>
      </c>
      <c r="H23" s="133">
        <f t="shared" si="8"/>
        <v>7</v>
      </c>
      <c r="I23" s="134">
        <f t="shared" si="9"/>
        <v>1276.902</v>
      </c>
      <c r="J23" s="135">
        <f t="shared" si="10"/>
        <v>1.4530417513186124E-2</v>
      </c>
      <c r="K23" s="135">
        <f t="shared" si="11"/>
        <v>0.36257910391512677</v>
      </c>
      <c r="L23" s="135">
        <f t="shared" si="12"/>
        <v>0.15114707315048453</v>
      </c>
      <c r="M23" s="136">
        <f t="shared" si="13"/>
        <v>11.984</v>
      </c>
      <c r="N23" s="137">
        <f t="shared" si="14"/>
        <v>0</v>
      </c>
      <c r="O23" s="137">
        <f t="shared" si="15"/>
        <v>3.994041829365135</v>
      </c>
      <c r="P23" s="219">
        <f t="shared" si="16"/>
        <v>26</v>
      </c>
      <c r="Q23" s="220">
        <f t="shared" si="17"/>
        <v>0</v>
      </c>
      <c r="R23" s="220">
        <f t="shared" si="18"/>
        <v>51</v>
      </c>
      <c r="T23">
        <v>532</v>
      </c>
      <c r="U23">
        <v>3254</v>
      </c>
      <c r="V23" t="s">
        <v>209</v>
      </c>
      <c r="W23">
        <v>1276.902</v>
      </c>
      <c r="X23">
        <v>536.69500000000005</v>
      </c>
      <c r="Y23">
        <v>2.379</v>
      </c>
      <c r="Z23">
        <v>11.984</v>
      </c>
      <c r="AA23">
        <v>69.202484999999996</v>
      </c>
      <c r="AB23">
        <v>1.005541</v>
      </c>
      <c r="AC23">
        <v>25.091374999999999</v>
      </c>
      <c r="AD23" s="1">
        <v>193</v>
      </c>
      <c r="AE23">
        <v>0</v>
      </c>
      <c r="AF23">
        <v>51</v>
      </c>
      <c r="AG23">
        <v>93</v>
      </c>
      <c r="AH23">
        <v>18.451678000000001</v>
      </c>
      <c r="AI23">
        <v>2976.3</v>
      </c>
      <c r="AJ23">
        <v>979.6</v>
      </c>
      <c r="AK23">
        <v>26</v>
      </c>
      <c r="AL23">
        <v>7071</v>
      </c>
      <c r="AM23">
        <v>0.93853413822306875</v>
      </c>
      <c r="AN23" t="s">
        <v>68</v>
      </c>
      <c r="AO23">
        <v>297.35599999999999</v>
      </c>
      <c r="AP23" t="s">
        <v>413</v>
      </c>
      <c r="AQ23" t="s">
        <v>118</v>
      </c>
      <c r="AR23" t="s">
        <v>122</v>
      </c>
      <c r="AS23" t="s">
        <v>118</v>
      </c>
      <c r="AT23" t="s">
        <v>122</v>
      </c>
      <c r="AU23" t="s">
        <v>193</v>
      </c>
      <c r="AV23" t="s">
        <v>209</v>
      </c>
      <c r="AW23" t="s">
        <v>68</v>
      </c>
      <c r="AX23">
        <v>3254</v>
      </c>
      <c r="AY23" t="s">
        <v>321</v>
      </c>
      <c r="AZ23">
        <v>3</v>
      </c>
      <c r="BA23" t="s">
        <v>322</v>
      </c>
      <c r="BB23">
        <v>7</v>
      </c>
      <c r="BC23">
        <v>1</v>
      </c>
      <c r="BE23" t="s">
        <v>68</v>
      </c>
      <c r="BF23">
        <v>0</v>
      </c>
      <c r="BG23" t="s">
        <v>258</v>
      </c>
      <c r="BI23" t="s">
        <v>118</v>
      </c>
      <c r="BJ23" t="s">
        <v>209</v>
      </c>
      <c r="BK23" t="s">
        <v>68</v>
      </c>
      <c r="BL23">
        <v>0.93853413822306875</v>
      </c>
      <c r="BM23">
        <v>3254</v>
      </c>
      <c r="BN23" t="s">
        <v>122</v>
      </c>
      <c r="BO23" t="s">
        <v>193</v>
      </c>
      <c r="BP23">
        <v>7</v>
      </c>
      <c r="BQ23">
        <v>1276.902</v>
      </c>
      <c r="BR23">
        <v>1.4530417513186124E-2</v>
      </c>
      <c r="BS23">
        <v>0.36257910391512677</v>
      </c>
      <c r="BT23">
        <v>0.15114707315048453</v>
      </c>
      <c r="BU23">
        <v>11.984</v>
      </c>
      <c r="BV23">
        <v>0</v>
      </c>
      <c r="BW23">
        <v>3.994041829365135</v>
      </c>
      <c r="BX23">
        <v>26</v>
      </c>
      <c r="BY23">
        <v>0</v>
      </c>
      <c r="BZ23">
        <v>51</v>
      </c>
    </row>
    <row r="24" spans="1:78" ht="16.5">
      <c r="A24" s="109" t="str">
        <f t="shared" si="1"/>
        <v>청룡교통</v>
      </c>
      <c r="B24" s="110" t="str">
        <f t="shared" si="2"/>
        <v>김효원</v>
      </c>
      <c r="C24" s="111" t="str">
        <f t="shared" si="3"/>
        <v>C</v>
      </c>
      <c r="D24" s="112">
        <f t="shared" si="4"/>
        <v>0.86095238095238091</v>
      </c>
      <c r="E24" s="113">
        <f t="shared" si="5"/>
        <v>5222</v>
      </c>
      <c r="F24" s="114" t="str">
        <f t="shared" si="6"/>
        <v>43</v>
      </c>
      <c r="G24" s="115" t="str">
        <f t="shared" si="7"/>
        <v>73아1053</v>
      </c>
      <c r="H24" s="116">
        <f t="shared" si="8"/>
        <v>1</v>
      </c>
      <c r="I24" s="117">
        <f t="shared" si="9"/>
        <v>2948.2759999999998</v>
      </c>
      <c r="J24" s="118">
        <f t="shared" si="10"/>
        <v>1.092748071099766E-2</v>
      </c>
      <c r="K24" s="118">
        <f t="shared" si="11"/>
        <v>0.46061189002551906</v>
      </c>
      <c r="L24" s="118">
        <f t="shared" si="12"/>
        <v>0.30628068742546494</v>
      </c>
      <c r="M24" s="119">
        <f t="shared" si="13"/>
        <v>16.29</v>
      </c>
      <c r="N24" s="120">
        <f t="shared" si="14"/>
        <v>0</v>
      </c>
      <c r="O24" s="120">
        <f t="shared" si="15"/>
        <v>11.39649069490102</v>
      </c>
      <c r="P24" s="221">
        <f t="shared" si="16"/>
        <v>124</v>
      </c>
      <c r="Q24" s="222">
        <f t="shared" si="17"/>
        <v>0</v>
      </c>
      <c r="R24" s="222">
        <f t="shared" si="18"/>
        <v>336</v>
      </c>
      <c r="T24">
        <v>532</v>
      </c>
      <c r="U24">
        <v>5222</v>
      </c>
      <c r="V24" t="s">
        <v>414</v>
      </c>
      <c r="W24">
        <v>2948.2759999999998</v>
      </c>
      <c r="X24">
        <v>1630.625</v>
      </c>
      <c r="Y24">
        <v>1.8080000000000001</v>
      </c>
      <c r="Z24">
        <v>16.29</v>
      </c>
      <c r="AA24">
        <v>202.72302999999999</v>
      </c>
      <c r="AB24">
        <v>2.215252</v>
      </c>
      <c r="AC24">
        <v>93.376638</v>
      </c>
      <c r="AD24" s="1">
        <v>903</v>
      </c>
      <c r="AE24">
        <v>0</v>
      </c>
      <c r="AF24">
        <v>336</v>
      </c>
      <c r="AG24">
        <v>93</v>
      </c>
      <c r="AH24">
        <v>14.543369</v>
      </c>
      <c r="AI24">
        <v>4616.6000000000004</v>
      </c>
      <c r="AJ24">
        <v>684.2</v>
      </c>
      <c r="AK24">
        <v>124</v>
      </c>
      <c r="AL24">
        <v>77569</v>
      </c>
      <c r="AM24">
        <v>0.86095238095238091</v>
      </c>
      <c r="AN24" t="s">
        <v>69</v>
      </c>
      <c r="AO24">
        <v>2948.2759999999998</v>
      </c>
      <c r="AP24" t="s">
        <v>415</v>
      </c>
      <c r="AQ24" t="s">
        <v>118</v>
      </c>
      <c r="AR24" t="s">
        <v>120</v>
      </c>
      <c r="AS24" t="s">
        <v>118</v>
      </c>
      <c r="AT24" t="s">
        <v>120</v>
      </c>
      <c r="AU24" t="s">
        <v>174</v>
      </c>
      <c r="AV24" t="s">
        <v>414</v>
      </c>
      <c r="AW24" t="s">
        <v>69</v>
      </c>
      <c r="AX24">
        <v>5222</v>
      </c>
      <c r="AY24" t="s">
        <v>334</v>
      </c>
      <c r="AZ24">
        <v>5</v>
      </c>
      <c r="BA24" t="s">
        <v>416</v>
      </c>
      <c r="BB24">
        <v>1</v>
      </c>
      <c r="BC24">
        <v>1</v>
      </c>
      <c r="BE24" t="s">
        <v>70</v>
      </c>
      <c r="BF24">
        <v>2</v>
      </c>
      <c r="BG24" t="s">
        <v>257</v>
      </c>
      <c r="BI24" t="s">
        <v>118</v>
      </c>
      <c r="BJ24" t="s">
        <v>414</v>
      </c>
      <c r="BK24" t="s">
        <v>69</v>
      </c>
      <c r="BL24">
        <v>0.86095238095238091</v>
      </c>
      <c r="BM24">
        <v>5222</v>
      </c>
      <c r="BN24" t="s">
        <v>120</v>
      </c>
      <c r="BO24" t="s">
        <v>174</v>
      </c>
      <c r="BP24">
        <v>1</v>
      </c>
      <c r="BQ24">
        <v>2948.2759999999998</v>
      </c>
      <c r="BR24">
        <v>1.092748071099766E-2</v>
      </c>
      <c r="BS24">
        <v>0.46061189002551906</v>
      </c>
      <c r="BT24">
        <v>0.30628068742546494</v>
      </c>
      <c r="BU24">
        <v>16.29</v>
      </c>
      <c r="BV24">
        <v>0</v>
      </c>
      <c r="BW24">
        <v>11.39649069490102</v>
      </c>
      <c r="BX24">
        <v>124</v>
      </c>
      <c r="BY24">
        <v>0</v>
      </c>
      <c r="BZ24">
        <v>336</v>
      </c>
    </row>
    <row r="25" spans="1:78" ht="16.5">
      <c r="A25" s="126" t="str">
        <f t="shared" si="1"/>
        <v>청룡교통</v>
      </c>
      <c r="B25" s="127" t="str">
        <f t="shared" si="2"/>
        <v>나진철</v>
      </c>
      <c r="C25" s="128" t="str">
        <f t="shared" si="3"/>
        <v>F</v>
      </c>
      <c r="D25" s="129">
        <f t="shared" si="4"/>
        <v>0.7948112986250423</v>
      </c>
      <c r="E25" s="130">
        <f t="shared" si="5"/>
        <v>7069</v>
      </c>
      <c r="F25" s="131" t="str">
        <f t="shared" si="6"/>
        <v>44</v>
      </c>
      <c r="G25" s="132" t="str">
        <f t="shared" si="7"/>
        <v>73아1081</v>
      </c>
      <c r="H25" s="133">
        <f t="shared" si="8"/>
        <v>8</v>
      </c>
      <c r="I25" s="134">
        <f t="shared" si="9"/>
        <v>1261.509</v>
      </c>
      <c r="J25" s="135">
        <f t="shared" si="10"/>
        <v>1.7375304406172791E-2</v>
      </c>
      <c r="K25" s="135">
        <f t="shared" si="11"/>
        <v>0.45483958590674539</v>
      </c>
      <c r="L25" s="135">
        <f t="shared" si="12"/>
        <v>0.1902483454339208</v>
      </c>
      <c r="M25" s="136">
        <f t="shared" si="13"/>
        <v>14.528</v>
      </c>
      <c r="N25" s="137">
        <f t="shared" si="14"/>
        <v>7.9270143930800341E-2</v>
      </c>
      <c r="O25" s="137">
        <f t="shared" si="15"/>
        <v>10.701469430658046</v>
      </c>
      <c r="P25" s="219">
        <f t="shared" si="16"/>
        <v>48</v>
      </c>
      <c r="Q25" s="220">
        <f t="shared" si="17"/>
        <v>1</v>
      </c>
      <c r="R25" s="220">
        <f t="shared" si="18"/>
        <v>135</v>
      </c>
      <c r="T25">
        <v>532</v>
      </c>
      <c r="U25">
        <v>7069</v>
      </c>
      <c r="V25" t="s">
        <v>210</v>
      </c>
      <c r="W25">
        <v>1261.509</v>
      </c>
      <c r="X25">
        <v>676.26199999999994</v>
      </c>
      <c r="Y25">
        <v>1.865</v>
      </c>
      <c r="Z25">
        <v>14.528</v>
      </c>
      <c r="AA25">
        <v>86.952490999999995</v>
      </c>
      <c r="AB25">
        <v>1.510826</v>
      </c>
      <c r="AC25">
        <v>39.549435000000003</v>
      </c>
      <c r="AD25" s="1">
        <v>240</v>
      </c>
      <c r="AE25">
        <v>1</v>
      </c>
      <c r="AF25">
        <v>135</v>
      </c>
      <c r="AG25">
        <v>86</v>
      </c>
      <c r="AH25">
        <v>14.508025</v>
      </c>
      <c r="AI25">
        <v>2339.1999999999998</v>
      </c>
      <c r="AJ25">
        <v>43.6</v>
      </c>
      <c r="AK25">
        <v>48</v>
      </c>
      <c r="AL25">
        <v>34015</v>
      </c>
      <c r="AM25">
        <v>0.7948112986250423</v>
      </c>
      <c r="AN25" t="s">
        <v>70</v>
      </c>
      <c r="AO25">
        <v>275.87</v>
      </c>
      <c r="AP25" t="s">
        <v>417</v>
      </c>
      <c r="AQ25" t="s">
        <v>118</v>
      </c>
      <c r="AR25" t="s">
        <v>122</v>
      </c>
      <c r="AS25" t="s">
        <v>118</v>
      </c>
      <c r="AT25" t="s">
        <v>122</v>
      </c>
      <c r="AU25" t="s">
        <v>193</v>
      </c>
      <c r="AV25" t="s">
        <v>210</v>
      </c>
      <c r="AW25" t="s">
        <v>70</v>
      </c>
      <c r="AX25">
        <v>7069</v>
      </c>
      <c r="AY25" t="s">
        <v>350</v>
      </c>
      <c r="AZ25">
        <v>1</v>
      </c>
      <c r="BA25" t="s">
        <v>351</v>
      </c>
      <c r="BB25">
        <v>8</v>
      </c>
      <c r="BC25">
        <v>1</v>
      </c>
      <c r="BE25" t="s">
        <v>69</v>
      </c>
      <c r="BF25">
        <v>-2</v>
      </c>
      <c r="BG25" t="s">
        <v>259</v>
      </c>
      <c r="BI25" t="s">
        <v>118</v>
      </c>
      <c r="BJ25" t="s">
        <v>210</v>
      </c>
      <c r="BK25" t="s">
        <v>70</v>
      </c>
      <c r="BL25">
        <v>0.7948112986250423</v>
      </c>
      <c r="BM25">
        <v>7069</v>
      </c>
      <c r="BN25" t="s">
        <v>122</v>
      </c>
      <c r="BO25" t="s">
        <v>193</v>
      </c>
      <c r="BP25">
        <v>8</v>
      </c>
      <c r="BQ25">
        <v>1261.509</v>
      </c>
      <c r="BR25">
        <v>1.7375304406172791E-2</v>
      </c>
      <c r="BS25">
        <v>0.45483958590674539</v>
      </c>
      <c r="BT25">
        <v>0.1902483454339208</v>
      </c>
      <c r="BU25">
        <v>14.528</v>
      </c>
      <c r="BV25">
        <v>7.9270143930800341E-2</v>
      </c>
      <c r="BW25">
        <v>10.701469430658046</v>
      </c>
      <c r="BX25">
        <v>48</v>
      </c>
      <c r="BY25">
        <v>1</v>
      </c>
      <c r="BZ25">
        <v>135</v>
      </c>
    </row>
    <row r="26" spans="1:78" ht="16.5">
      <c r="A26" s="109" t="str">
        <f t="shared" si="1"/>
        <v>청룡교통</v>
      </c>
      <c r="B26" s="110" t="str">
        <f t="shared" si="2"/>
        <v>류광민</v>
      </c>
      <c r="C26" s="111" t="str">
        <f t="shared" si="3"/>
        <v>B</v>
      </c>
      <c r="D26" s="112">
        <f t="shared" si="4"/>
        <v>0.94727272727272727</v>
      </c>
      <c r="E26" s="113">
        <f t="shared" si="5"/>
        <v>1393</v>
      </c>
      <c r="F26" s="114" t="str">
        <f t="shared" si="6"/>
        <v>43</v>
      </c>
      <c r="G26" s="115" t="str">
        <f t="shared" si="7"/>
        <v>73아1058</v>
      </c>
      <c r="H26" s="116">
        <f t="shared" si="8"/>
        <v>1</v>
      </c>
      <c r="I26" s="117">
        <f t="shared" si="9"/>
        <v>2534.652</v>
      </c>
      <c r="J26" s="118">
        <f t="shared" si="10"/>
        <v>2.1295691092058845E-2</v>
      </c>
      <c r="K26" s="118">
        <f t="shared" si="11"/>
        <v>0.37477989674701839</v>
      </c>
      <c r="L26" s="118">
        <f t="shared" si="12"/>
        <v>0.17004306705614813</v>
      </c>
      <c r="M26" s="119">
        <f t="shared" si="13"/>
        <v>13.183999999999999</v>
      </c>
      <c r="N26" s="120">
        <f t="shared" si="14"/>
        <v>7.8906295617702155E-2</v>
      </c>
      <c r="O26" s="120">
        <f t="shared" si="15"/>
        <v>27.104312544680688</v>
      </c>
      <c r="P26" s="221">
        <f t="shared" si="16"/>
        <v>17</v>
      </c>
      <c r="Q26" s="222">
        <f t="shared" si="17"/>
        <v>2</v>
      </c>
      <c r="R26" s="222">
        <f t="shared" si="18"/>
        <v>687</v>
      </c>
      <c r="T26">
        <v>532</v>
      </c>
      <c r="U26">
        <v>1393</v>
      </c>
      <c r="V26" t="s">
        <v>211</v>
      </c>
      <c r="W26">
        <v>2534.652</v>
      </c>
      <c r="X26">
        <v>1216.097</v>
      </c>
      <c r="Y26">
        <v>2.0840000000000001</v>
      </c>
      <c r="Z26">
        <v>13.183999999999999</v>
      </c>
      <c r="AA26">
        <v>149.66328100000001</v>
      </c>
      <c r="AB26">
        <v>3.1871830000000001</v>
      </c>
      <c r="AC26">
        <v>56.090789000000001</v>
      </c>
      <c r="AD26" s="1">
        <v>431</v>
      </c>
      <c r="AE26">
        <v>2</v>
      </c>
      <c r="AF26">
        <v>687</v>
      </c>
      <c r="AG26">
        <v>99</v>
      </c>
      <c r="AH26">
        <v>16.935697000000001</v>
      </c>
      <c r="AI26">
        <v>3256.9</v>
      </c>
      <c r="AJ26">
        <v>330</v>
      </c>
      <c r="AK26">
        <v>17</v>
      </c>
      <c r="AL26">
        <v>6292</v>
      </c>
      <c r="AM26">
        <v>0.94727272727272727</v>
      </c>
      <c r="AN26" t="s">
        <v>68</v>
      </c>
      <c r="AO26">
        <v>2534.652</v>
      </c>
      <c r="AP26" t="s">
        <v>418</v>
      </c>
      <c r="AQ26" t="s">
        <v>118</v>
      </c>
      <c r="AR26" t="s">
        <v>120</v>
      </c>
      <c r="AS26" t="s">
        <v>118</v>
      </c>
      <c r="AT26" t="s">
        <v>120</v>
      </c>
      <c r="AU26" t="s">
        <v>176</v>
      </c>
      <c r="AV26" t="s">
        <v>211</v>
      </c>
      <c r="AW26" t="s">
        <v>68</v>
      </c>
      <c r="AX26">
        <v>1393</v>
      </c>
      <c r="AY26" t="s">
        <v>329</v>
      </c>
      <c r="AZ26">
        <v>1</v>
      </c>
      <c r="BA26" t="s">
        <v>292</v>
      </c>
      <c r="BB26">
        <v>1</v>
      </c>
      <c r="BC26">
        <v>1</v>
      </c>
      <c r="BE26" t="s">
        <v>68</v>
      </c>
      <c r="BF26">
        <v>0</v>
      </c>
      <c r="BG26" t="s">
        <v>258</v>
      </c>
      <c r="BI26" t="s">
        <v>118</v>
      </c>
      <c r="BJ26" t="s">
        <v>211</v>
      </c>
      <c r="BK26" t="s">
        <v>68</v>
      </c>
      <c r="BL26">
        <v>0.94727272727272727</v>
      </c>
      <c r="BM26">
        <v>1393</v>
      </c>
      <c r="BN26" t="s">
        <v>120</v>
      </c>
      <c r="BO26" t="s">
        <v>176</v>
      </c>
      <c r="BP26">
        <v>1</v>
      </c>
      <c r="BQ26">
        <v>2534.652</v>
      </c>
      <c r="BR26">
        <v>2.1295691092058845E-2</v>
      </c>
      <c r="BS26">
        <v>0.37477989674701839</v>
      </c>
      <c r="BT26">
        <v>0.17004306705614813</v>
      </c>
      <c r="BU26">
        <v>13.183999999999999</v>
      </c>
      <c r="BV26">
        <v>7.8906295617702155E-2</v>
      </c>
      <c r="BW26">
        <v>27.104312544680688</v>
      </c>
      <c r="BX26">
        <v>17</v>
      </c>
      <c r="BY26">
        <v>2</v>
      </c>
      <c r="BZ26">
        <v>687</v>
      </c>
    </row>
    <row r="27" spans="1:78" ht="16.5">
      <c r="A27" s="126" t="str">
        <f t="shared" si="1"/>
        <v>청룡교통</v>
      </c>
      <c r="B27" s="127" t="str">
        <f t="shared" si="2"/>
        <v>박금빈</v>
      </c>
      <c r="C27" s="128" t="str">
        <f t="shared" si="3"/>
        <v>F</v>
      </c>
      <c r="D27" s="129">
        <f t="shared" si="4"/>
        <v>0.79863636363636348</v>
      </c>
      <c r="E27" s="130">
        <f t="shared" si="5"/>
        <v>6515</v>
      </c>
      <c r="F27" s="131" t="str">
        <f t="shared" si="6"/>
        <v>43</v>
      </c>
      <c r="G27" s="132" t="str">
        <f t="shared" si="7"/>
        <v>73아1151</v>
      </c>
      <c r="H27" s="133">
        <f t="shared" si="8"/>
        <v>1</v>
      </c>
      <c r="I27" s="134">
        <f t="shared" si="9"/>
        <v>2588.0340000000001</v>
      </c>
      <c r="J27" s="135">
        <f t="shared" si="10"/>
        <v>7.12458134635931E-2</v>
      </c>
      <c r="K27" s="135">
        <f t="shared" si="11"/>
        <v>0.3774793788053713</v>
      </c>
      <c r="L27" s="135">
        <f t="shared" si="12"/>
        <v>0.2129029216772268</v>
      </c>
      <c r="M27" s="136">
        <f t="shared" si="13"/>
        <v>15.875999999999999</v>
      </c>
      <c r="N27" s="137">
        <f t="shared" si="14"/>
        <v>0</v>
      </c>
      <c r="O27" s="137">
        <f t="shared" si="15"/>
        <v>33.152578366435677</v>
      </c>
      <c r="P27" s="219">
        <f t="shared" si="16"/>
        <v>74</v>
      </c>
      <c r="Q27" s="220">
        <f t="shared" si="17"/>
        <v>0</v>
      </c>
      <c r="R27" s="220">
        <f t="shared" si="18"/>
        <v>858</v>
      </c>
      <c r="T27">
        <v>532</v>
      </c>
      <c r="U27">
        <v>6515</v>
      </c>
      <c r="V27" t="s">
        <v>212</v>
      </c>
      <c r="W27">
        <v>2588.0340000000001</v>
      </c>
      <c r="X27">
        <v>1473.223</v>
      </c>
      <c r="Y27">
        <v>1.7569999999999999</v>
      </c>
      <c r="Z27">
        <v>15.875999999999999</v>
      </c>
      <c r="AA27">
        <v>168.18496999999999</v>
      </c>
      <c r="AB27">
        <v>11.982475000000001</v>
      </c>
      <c r="AC27">
        <v>63.486358000000003</v>
      </c>
      <c r="AD27" s="1">
        <v>551</v>
      </c>
      <c r="AE27">
        <v>0</v>
      </c>
      <c r="AF27">
        <v>858</v>
      </c>
      <c r="AG27">
        <v>93</v>
      </c>
      <c r="AH27">
        <v>15.388021</v>
      </c>
      <c r="AI27">
        <v>4995.8</v>
      </c>
      <c r="AJ27">
        <v>438.6</v>
      </c>
      <c r="AK27">
        <v>74</v>
      </c>
      <c r="AL27">
        <v>31313</v>
      </c>
      <c r="AM27">
        <v>0.79863636363636348</v>
      </c>
      <c r="AN27" t="s">
        <v>70</v>
      </c>
      <c r="AO27">
        <v>2588.0340000000001</v>
      </c>
      <c r="AP27" t="s">
        <v>419</v>
      </c>
      <c r="AQ27" t="s">
        <v>118</v>
      </c>
      <c r="AR27" t="s">
        <v>120</v>
      </c>
      <c r="AS27" t="s">
        <v>118</v>
      </c>
      <c r="AT27" t="s">
        <v>120</v>
      </c>
      <c r="AU27" t="s">
        <v>181</v>
      </c>
      <c r="AV27" t="s">
        <v>212</v>
      </c>
      <c r="AW27" t="s">
        <v>70</v>
      </c>
      <c r="AX27">
        <v>6515</v>
      </c>
      <c r="AY27" t="s">
        <v>335</v>
      </c>
      <c r="AZ27">
        <v>1</v>
      </c>
      <c r="BA27" t="s">
        <v>293</v>
      </c>
      <c r="BB27">
        <v>1</v>
      </c>
      <c r="BC27">
        <v>1</v>
      </c>
      <c r="BE27" t="s">
        <v>67</v>
      </c>
      <c r="BF27">
        <v>-1</v>
      </c>
      <c r="BG27" t="s">
        <v>259</v>
      </c>
      <c r="BI27" t="s">
        <v>118</v>
      </c>
      <c r="BJ27" t="s">
        <v>212</v>
      </c>
      <c r="BK27" t="s">
        <v>70</v>
      </c>
      <c r="BL27">
        <v>0.79863636363636348</v>
      </c>
      <c r="BM27">
        <v>6515</v>
      </c>
      <c r="BN27" t="s">
        <v>120</v>
      </c>
      <c r="BO27" t="s">
        <v>181</v>
      </c>
      <c r="BP27">
        <v>1</v>
      </c>
      <c r="BQ27">
        <v>2588.0340000000001</v>
      </c>
      <c r="BR27">
        <v>7.12458134635931E-2</v>
      </c>
      <c r="BS27">
        <v>0.3774793788053713</v>
      </c>
      <c r="BT27">
        <v>0.2129029216772268</v>
      </c>
      <c r="BU27">
        <v>15.875999999999999</v>
      </c>
      <c r="BV27">
        <v>0</v>
      </c>
      <c r="BW27">
        <v>33.152578366435677</v>
      </c>
      <c r="BX27">
        <v>74</v>
      </c>
      <c r="BY27">
        <v>0</v>
      </c>
      <c r="BZ27">
        <v>858</v>
      </c>
    </row>
    <row r="28" spans="1:78" ht="16.5">
      <c r="A28" s="109" t="str">
        <f t="shared" si="1"/>
        <v>청룡교통</v>
      </c>
      <c r="B28" s="110" t="str">
        <f t="shared" si="2"/>
        <v>박승호</v>
      </c>
      <c r="C28" s="111" t="str">
        <f t="shared" si="3"/>
        <v>B</v>
      </c>
      <c r="D28" s="112">
        <f t="shared" si="4"/>
        <v>0.90541101494669218</v>
      </c>
      <c r="E28" s="113">
        <f t="shared" si="5"/>
        <v>4679</v>
      </c>
      <c r="F28" s="114" t="str">
        <f t="shared" si="6"/>
        <v>310</v>
      </c>
      <c r="G28" s="115" t="str">
        <f t="shared" si="7"/>
        <v>73아1079</v>
      </c>
      <c r="H28" s="116">
        <f t="shared" si="8"/>
        <v>11</v>
      </c>
      <c r="I28" s="117">
        <f t="shared" si="9"/>
        <v>1915.7559999999999</v>
      </c>
      <c r="J28" s="118">
        <f t="shared" si="10"/>
        <v>1.0335771052262549E-2</v>
      </c>
      <c r="K28" s="118">
        <f t="shared" si="11"/>
        <v>0.3543668914906235</v>
      </c>
      <c r="L28" s="118">
        <f t="shared" si="12"/>
        <v>0.17277774413860639</v>
      </c>
      <c r="M28" s="119">
        <f t="shared" si="13"/>
        <v>13.951000000000001</v>
      </c>
      <c r="N28" s="120">
        <f t="shared" si="14"/>
        <v>0</v>
      </c>
      <c r="O28" s="120">
        <f t="shared" si="15"/>
        <v>31.058234973556132</v>
      </c>
      <c r="P28" s="221">
        <f t="shared" si="16"/>
        <v>21</v>
      </c>
      <c r="Q28" s="222">
        <f t="shared" si="17"/>
        <v>0</v>
      </c>
      <c r="R28" s="222">
        <f t="shared" si="18"/>
        <v>595</v>
      </c>
      <c r="T28">
        <v>532</v>
      </c>
      <c r="U28">
        <v>4679</v>
      </c>
      <c r="V28" t="s">
        <v>213</v>
      </c>
      <c r="W28">
        <v>1915.7560000000001</v>
      </c>
      <c r="X28">
        <v>876.23699999999997</v>
      </c>
      <c r="Y28">
        <v>2.1859999999999999</v>
      </c>
      <c r="Z28">
        <v>13.951000000000001</v>
      </c>
      <c r="AA28">
        <v>99.571090999999996</v>
      </c>
      <c r="AB28">
        <v>1.0291440000000001</v>
      </c>
      <c r="AC28">
        <v>35.284697999999999</v>
      </c>
      <c r="AD28" s="1">
        <v>331</v>
      </c>
      <c r="AE28">
        <v>0</v>
      </c>
      <c r="AF28">
        <v>595</v>
      </c>
      <c r="AG28">
        <v>87</v>
      </c>
      <c r="AH28">
        <v>19.240082000000001</v>
      </c>
      <c r="AI28">
        <v>5300.9</v>
      </c>
      <c r="AJ28">
        <v>93.8</v>
      </c>
      <c r="AK28">
        <v>21</v>
      </c>
      <c r="AL28">
        <v>8328</v>
      </c>
      <c r="AM28">
        <v>0.90541101494669218</v>
      </c>
      <c r="AN28" t="s">
        <v>68</v>
      </c>
      <c r="AO28">
        <v>327.05</v>
      </c>
      <c r="AP28" t="s">
        <v>420</v>
      </c>
      <c r="AQ28" t="s">
        <v>118</v>
      </c>
      <c r="AR28" t="s">
        <v>119</v>
      </c>
      <c r="AS28" t="s">
        <v>118</v>
      </c>
      <c r="AT28" t="s">
        <v>119</v>
      </c>
      <c r="AU28" t="s">
        <v>170</v>
      </c>
      <c r="AV28" t="s">
        <v>213</v>
      </c>
      <c r="AW28" t="s">
        <v>68</v>
      </c>
      <c r="AX28">
        <v>4679</v>
      </c>
      <c r="AY28" t="s">
        <v>337</v>
      </c>
      <c r="AZ28">
        <v>3</v>
      </c>
      <c r="BA28" t="s">
        <v>361</v>
      </c>
      <c r="BB28">
        <v>11</v>
      </c>
      <c r="BC28">
        <v>1</v>
      </c>
      <c r="BE28" t="s">
        <v>67</v>
      </c>
      <c r="BF28">
        <v>2</v>
      </c>
      <c r="BG28" t="s">
        <v>257</v>
      </c>
      <c r="BI28" t="s">
        <v>118</v>
      </c>
      <c r="BJ28" t="s">
        <v>213</v>
      </c>
      <c r="BK28" t="s">
        <v>68</v>
      </c>
      <c r="BL28">
        <v>0.90541101494669218</v>
      </c>
      <c r="BM28">
        <v>4679</v>
      </c>
      <c r="BN28" t="s">
        <v>119</v>
      </c>
      <c r="BO28" t="s">
        <v>170</v>
      </c>
      <c r="BP28">
        <v>11</v>
      </c>
      <c r="BQ28">
        <v>1915.7559999999999</v>
      </c>
      <c r="BR28">
        <v>1.0335771052262549E-2</v>
      </c>
      <c r="BS28">
        <v>0.3543668914906235</v>
      </c>
      <c r="BT28">
        <v>0.17277774413860636</v>
      </c>
      <c r="BU28">
        <v>13.951000000000001</v>
      </c>
      <c r="BV28">
        <v>0</v>
      </c>
      <c r="BW28">
        <v>31.058234973556132</v>
      </c>
      <c r="BX28">
        <v>21</v>
      </c>
      <c r="BY28">
        <v>0</v>
      </c>
      <c r="BZ28">
        <v>595</v>
      </c>
    </row>
    <row r="29" spans="1:78" ht="16.5">
      <c r="A29" s="126" t="str">
        <f t="shared" si="1"/>
        <v>청룡교통</v>
      </c>
      <c r="B29" s="127" t="str">
        <f t="shared" si="2"/>
        <v>박형근</v>
      </c>
      <c r="C29" s="128" t="str">
        <f t="shared" si="3"/>
        <v>C</v>
      </c>
      <c r="D29" s="129">
        <f t="shared" si="4"/>
        <v>0.85342857142857143</v>
      </c>
      <c r="E29" s="130">
        <f t="shared" si="5"/>
        <v>5</v>
      </c>
      <c r="F29" s="131" t="str">
        <f t="shared" si="6"/>
        <v>310</v>
      </c>
      <c r="G29" s="132" t="str">
        <f t="shared" si="7"/>
        <v>73아1047</v>
      </c>
      <c r="H29" s="133">
        <f t="shared" si="8"/>
        <v>1</v>
      </c>
      <c r="I29" s="134">
        <f t="shared" si="9"/>
        <v>3910.009</v>
      </c>
      <c r="J29" s="135">
        <f t="shared" si="10"/>
        <v>7.2851770829276564E-3</v>
      </c>
      <c r="K29" s="135">
        <f t="shared" si="11"/>
        <v>0.25734116741571789</v>
      </c>
      <c r="L29" s="135">
        <f t="shared" si="12"/>
        <v>0.18209676755219745</v>
      </c>
      <c r="M29" s="136">
        <f t="shared" si="13"/>
        <v>20.396999999999998</v>
      </c>
      <c r="N29" s="137">
        <f t="shared" si="14"/>
        <v>0</v>
      </c>
      <c r="O29" s="137">
        <f t="shared" si="15"/>
        <v>5.6265855142532919</v>
      </c>
      <c r="P29" s="219">
        <f t="shared" si="16"/>
        <v>26</v>
      </c>
      <c r="Q29" s="220">
        <f t="shared" si="17"/>
        <v>0</v>
      </c>
      <c r="R29" s="220">
        <f t="shared" si="18"/>
        <v>220</v>
      </c>
      <c r="T29">
        <v>532</v>
      </c>
      <c r="U29">
        <v>5</v>
      </c>
      <c r="V29" t="s">
        <v>214</v>
      </c>
      <c r="W29">
        <v>3910.009</v>
      </c>
      <c r="X29">
        <v>1308.796</v>
      </c>
      <c r="Y29">
        <v>2.9870000000000001</v>
      </c>
      <c r="Z29">
        <v>20.396999999999998</v>
      </c>
      <c r="AA29">
        <v>99.396623000000005</v>
      </c>
      <c r="AB29">
        <v>0.72412200000000004</v>
      </c>
      <c r="AC29">
        <v>25.578842999999999</v>
      </c>
      <c r="AD29" s="1">
        <v>712</v>
      </c>
      <c r="AE29">
        <v>0</v>
      </c>
      <c r="AF29">
        <v>220</v>
      </c>
      <c r="AG29">
        <v>104</v>
      </c>
      <c r="AH29">
        <v>39.337443</v>
      </c>
      <c r="AI29">
        <v>28074.7</v>
      </c>
      <c r="AJ29">
        <v>15472.5</v>
      </c>
      <c r="AK29">
        <v>26</v>
      </c>
      <c r="AL29">
        <v>9319</v>
      </c>
      <c r="AM29">
        <v>0.85342857142857143</v>
      </c>
      <c r="AN29" t="s">
        <v>69</v>
      </c>
      <c r="AO29">
        <v>3910.009</v>
      </c>
      <c r="AP29" t="s">
        <v>421</v>
      </c>
      <c r="AQ29" t="s">
        <v>118</v>
      </c>
      <c r="AR29" t="s">
        <v>119</v>
      </c>
      <c r="AS29" t="s">
        <v>118</v>
      </c>
      <c r="AT29" t="s">
        <v>119</v>
      </c>
      <c r="AU29" t="s">
        <v>169</v>
      </c>
      <c r="AV29" t="s">
        <v>214</v>
      </c>
      <c r="AW29" t="s">
        <v>69</v>
      </c>
      <c r="AX29">
        <v>5</v>
      </c>
      <c r="AY29" t="s">
        <v>324</v>
      </c>
      <c r="AZ29">
        <v>3</v>
      </c>
      <c r="BA29" t="s">
        <v>422</v>
      </c>
      <c r="BB29">
        <v>1</v>
      </c>
      <c r="BC29">
        <v>1</v>
      </c>
      <c r="BE29" t="s">
        <v>67</v>
      </c>
      <c r="BF29">
        <v>1</v>
      </c>
      <c r="BG29" t="s">
        <v>257</v>
      </c>
      <c r="BI29" t="s">
        <v>118</v>
      </c>
      <c r="BJ29" t="s">
        <v>214</v>
      </c>
      <c r="BK29" t="s">
        <v>69</v>
      </c>
      <c r="BL29">
        <v>0.85342857142857143</v>
      </c>
      <c r="BM29">
        <v>5</v>
      </c>
      <c r="BN29" t="s">
        <v>119</v>
      </c>
      <c r="BO29" t="s">
        <v>169</v>
      </c>
      <c r="BP29">
        <v>1</v>
      </c>
      <c r="BQ29">
        <v>3910.009</v>
      </c>
      <c r="BR29">
        <v>7.2851770829276564E-3</v>
      </c>
      <c r="BS29">
        <v>0.25734116741571789</v>
      </c>
      <c r="BT29">
        <v>0.18209676755219745</v>
      </c>
      <c r="BU29">
        <v>20.396999999999998</v>
      </c>
      <c r="BV29">
        <v>0</v>
      </c>
      <c r="BW29">
        <v>5.6265855142532919</v>
      </c>
      <c r="BX29">
        <v>26</v>
      </c>
      <c r="BY29">
        <v>0</v>
      </c>
      <c r="BZ29">
        <v>220</v>
      </c>
    </row>
    <row r="30" spans="1:78" ht="16.5">
      <c r="A30" s="109" t="str">
        <f t="shared" si="1"/>
        <v>청룡교통</v>
      </c>
      <c r="B30" s="110" t="str">
        <f t="shared" si="2"/>
        <v>배경호</v>
      </c>
      <c r="C30" s="111" t="str">
        <f t="shared" si="3"/>
        <v>B</v>
      </c>
      <c r="D30" s="112">
        <f t="shared" si="4"/>
        <v>0.94608695652173924</v>
      </c>
      <c r="E30" s="113">
        <f t="shared" si="5"/>
        <v>4432</v>
      </c>
      <c r="F30" s="114" t="str">
        <f t="shared" si="6"/>
        <v>43-1</v>
      </c>
      <c r="G30" s="115" t="str">
        <f t="shared" si="7"/>
        <v>75바1073</v>
      </c>
      <c r="H30" s="116">
        <f t="shared" si="8"/>
        <v>1</v>
      </c>
      <c r="I30" s="117">
        <f t="shared" si="9"/>
        <v>2515.4430000000002</v>
      </c>
      <c r="J30" s="118">
        <f t="shared" si="10"/>
        <v>4.9188632741343219E-2</v>
      </c>
      <c r="K30" s="118">
        <f t="shared" si="11"/>
        <v>0.35976075161651938</v>
      </c>
      <c r="L30" s="118">
        <f t="shared" si="12"/>
        <v>0.18008756310518662</v>
      </c>
      <c r="M30" s="119">
        <f t="shared" si="13"/>
        <v>12.896000000000001</v>
      </c>
      <c r="N30" s="120">
        <f t="shared" si="14"/>
        <v>0.15901771576616922</v>
      </c>
      <c r="O30" s="120">
        <f t="shared" si="15"/>
        <v>12.363627400819656</v>
      </c>
      <c r="P30" s="221">
        <f t="shared" si="16"/>
        <v>38</v>
      </c>
      <c r="Q30" s="222">
        <f t="shared" si="17"/>
        <v>4</v>
      </c>
      <c r="R30" s="222">
        <f t="shared" si="18"/>
        <v>311</v>
      </c>
      <c r="T30">
        <v>532</v>
      </c>
      <c r="U30">
        <v>4432</v>
      </c>
      <c r="V30" t="s">
        <v>215</v>
      </c>
      <c r="W30">
        <v>2515.4430000000002</v>
      </c>
      <c r="X30">
        <v>1155.915</v>
      </c>
      <c r="Y30">
        <v>2.1760000000000002</v>
      </c>
      <c r="Z30">
        <v>12.896000000000001</v>
      </c>
      <c r="AA30">
        <v>159.23300900000001</v>
      </c>
      <c r="AB30">
        <v>7.8324540000000002</v>
      </c>
      <c r="AC30">
        <v>57.285786999999999</v>
      </c>
      <c r="AD30" s="1">
        <v>453</v>
      </c>
      <c r="AE30">
        <v>4</v>
      </c>
      <c r="AF30">
        <v>311</v>
      </c>
      <c r="AG30">
        <v>106</v>
      </c>
      <c r="AH30">
        <v>15.797245</v>
      </c>
      <c r="AI30">
        <v>4098.8</v>
      </c>
      <c r="AJ30">
        <v>332.1</v>
      </c>
      <c r="AK30">
        <v>38</v>
      </c>
      <c r="AL30">
        <v>9564</v>
      </c>
      <c r="AM30">
        <v>0.94608695652173924</v>
      </c>
      <c r="AN30" t="s">
        <v>68</v>
      </c>
      <c r="AO30">
        <v>2515.4430000000002</v>
      </c>
      <c r="AP30" t="s">
        <v>423</v>
      </c>
      <c r="AQ30" t="s">
        <v>118</v>
      </c>
      <c r="AR30" t="s">
        <v>121</v>
      </c>
      <c r="AS30" t="s">
        <v>118</v>
      </c>
      <c r="AT30" t="s">
        <v>121</v>
      </c>
      <c r="AU30" t="s">
        <v>189</v>
      </c>
      <c r="AV30" t="s">
        <v>215</v>
      </c>
      <c r="AW30" t="s">
        <v>68</v>
      </c>
      <c r="AX30">
        <v>4432</v>
      </c>
      <c r="AY30" t="s">
        <v>344</v>
      </c>
      <c r="AZ30">
        <v>1</v>
      </c>
      <c r="BA30" t="s">
        <v>288</v>
      </c>
      <c r="BB30">
        <v>1</v>
      </c>
      <c r="BC30">
        <v>1</v>
      </c>
      <c r="BE30" t="s">
        <v>68</v>
      </c>
      <c r="BF30">
        <v>0</v>
      </c>
      <c r="BG30" t="s">
        <v>258</v>
      </c>
      <c r="BI30" t="s">
        <v>118</v>
      </c>
      <c r="BJ30" t="s">
        <v>215</v>
      </c>
      <c r="BK30" t="s">
        <v>68</v>
      </c>
      <c r="BL30">
        <v>0.94608695652173924</v>
      </c>
      <c r="BM30">
        <v>4432</v>
      </c>
      <c r="BN30" t="s">
        <v>121</v>
      </c>
      <c r="BO30" t="s">
        <v>189</v>
      </c>
      <c r="BP30">
        <v>1</v>
      </c>
      <c r="BQ30">
        <v>2515.4430000000002</v>
      </c>
      <c r="BR30">
        <v>4.9188632741343219E-2</v>
      </c>
      <c r="BS30">
        <v>0.35976075161651938</v>
      </c>
      <c r="BT30">
        <v>0.18008756310518662</v>
      </c>
      <c r="BU30">
        <v>12.896000000000001</v>
      </c>
      <c r="BV30">
        <v>0.15901771576616922</v>
      </c>
      <c r="BW30">
        <v>12.363627400819656</v>
      </c>
      <c r="BX30">
        <v>38</v>
      </c>
      <c r="BY30">
        <v>4</v>
      </c>
      <c r="BZ30">
        <v>311</v>
      </c>
    </row>
    <row r="31" spans="1:78" ht="16.5">
      <c r="A31" s="126" t="str">
        <f t="shared" si="1"/>
        <v>청룡교통</v>
      </c>
      <c r="B31" s="127" t="str">
        <f t="shared" si="2"/>
        <v>서현호</v>
      </c>
      <c r="C31" s="128" t="str">
        <f t="shared" si="3"/>
        <v>D</v>
      </c>
      <c r="D31" s="129">
        <f t="shared" si="4"/>
        <v>0.84192307692307689</v>
      </c>
      <c r="E31" s="130">
        <f t="shared" si="5"/>
        <v>5023</v>
      </c>
      <c r="F31" s="131" t="str">
        <f t="shared" si="6"/>
        <v>44</v>
      </c>
      <c r="G31" s="132" t="str">
        <f t="shared" si="7"/>
        <v>73아1052</v>
      </c>
      <c r="H31" s="133">
        <f t="shared" si="8"/>
        <v>1</v>
      </c>
      <c r="I31" s="134">
        <f t="shared" si="9"/>
        <v>3205.1570000000002</v>
      </c>
      <c r="J31" s="135">
        <f t="shared" si="10"/>
        <v>1.6420698810669179E-2</v>
      </c>
      <c r="K31" s="135">
        <f t="shared" si="11"/>
        <v>0.39187631766041398</v>
      </c>
      <c r="L31" s="135">
        <f t="shared" si="12"/>
        <v>0.16504651722208927</v>
      </c>
      <c r="M31" s="136">
        <f t="shared" si="13"/>
        <v>11.759</v>
      </c>
      <c r="N31" s="137">
        <f t="shared" si="14"/>
        <v>0</v>
      </c>
      <c r="O31" s="137">
        <f t="shared" si="15"/>
        <v>19.531024533275591</v>
      </c>
      <c r="P31" s="219">
        <f t="shared" si="16"/>
        <v>105</v>
      </c>
      <c r="Q31" s="220">
        <f t="shared" si="17"/>
        <v>0</v>
      </c>
      <c r="R31" s="220">
        <f t="shared" si="18"/>
        <v>626</v>
      </c>
      <c r="T31">
        <v>532</v>
      </c>
      <c r="U31">
        <v>5023</v>
      </c>
      <c r="V31" t="s">
        <v>216</v>
      </c>
      <c r="W31">
        <v>3205.1570000000002</v>
      </c>
      <c r="X31">
        <v>1463.8810000000001</v>
      </c>
      <c r="Y31">
        <v>2.1890000000000001</v>
      </c>
      <c r="Z31">
        <v>11.759</v>
      </c>
      <c r="AA31">
        <v>182.00108499999999</v>
      </c>
      <c r="AB31">
        <v>2.988585</v>
      </c>
      <c r="AC31">
        <v>71.321915000000004</v>
      </c>
      <c r="AD31" s="1">
        <v>529</v>
      </c>
      <c r="AE31">
        <v>0</v>
      </c>
      <c r="AF31">
        <v>626</v>
      </c>
      <c r="AG31">
        <v>90</v>
      </c>
      <c r="AH31">
        <v>17.610647</v>
      </c>
      <c r="AI31">
        <v>4164.1000000000004</v>
      </c>
      <c r="AJ31">
        <v>0</v>
      </c>
      <c r="AK31">
        <v>105</v>
      </c>
      <c r="AL31">
        <v>54008</v>
      </c>
      <c r="AM31">
        <v>0.84192307692307689</v>
      </c>
      <c r="AN31" t="s">
        <v>67</v>
      </c>
      <c r="AO31">
        <v>3205.1570000000002</v>
      </c>
      <c r="AP31" t="s">
        <v>424</v>
      </c>
      <c r="AQ31" t="s">
        <v>118</v>
      </c>
      <c r="AR31" t="s">
        <v>122</v>
      </c>
      <c r="AS31" t="s">
        <v>118</v>
      </c>
      <c r="AT31" t="s">
        <v>122</v>
      </c>
      <c r="AU31" t="s">
        <v>190</v>
      </c>
      <c r="AV31" t="s">
        <v>216</v>
      </c>
      <c r="AW31" t="s">
        <v>67</v>
      </c>
      <c r="AX31">
        <v>5023</v>
      </c>
      <c r="AY31" t="s">
        <v>317</v>
      </c>
      <c r="AZ31">
        <v>1</v>
      </c>
      <c r="BA31" t="s">
        <v>301</v>
      </c>
      <c r="BB31">
        <v>1</v>
      </c>
      <c r="BC31">
        <v>1</v>
      </c>
      <c r="BE31" t="s">
        <v>67</v>
      </c>
      <c r="BF31">
        <v>0</v>
      </c>
      <c r="BG31" t="s">
        <v>258</v>
      </c>
      <c r="BI31" t="s">
        <v>118</v>
      </c>
      <c r="BJ31" t="s">
        <v>216</v>
      </c>
      <c r="BK31" t="s">
        <v>67</v>
      </c>
      <c r="BL31">
        <v>0.84192307692307689</v>
      </c>
      <c r="BM31">
        <v>5023</v>
      </c>
      <c r="BN31" t="s">
        <v>122</v>
      </c>
      <c r="BO31" t="s">
        <v>190</v>
      </c>
      <c r="BP31">
        <v>1</v>
      </c>
      <c r="BQ31">
        <v>3205.1570000000002</v>
      </c>
      <c r="BR31">
        <v>1.6420698810669179E-2</v>
      </c>
      <c r="BS31">
        <v>0.39187631766041398</v>
      </c>
      <c r="BT31">
        <v>0.16504651722208927</v>
      </c>
      <c r="BU31">
        <v>11.759</v>
      </c>
      <c r="BV31">
        <v>0</v>
      </c>
      <c r="BW31">
        <v>19.531024533275591</v>
      </c>
      <c r="BX31">
        <v>105</v>
      </c>
      <c r="BY31">
        <v>0</v>
      </c>
      <c r="BZ31">
        <v>626</v>
      </c>
    </row>
    <row r="32" spans="1:78" ht="16.5">
      <c r="A32" s="109" t="str">
        <f t="shared" si="1"/>
        <v>청룡교통</v>
      </c>
      <c r="B32" s="110" t="str">
        <f t="shared" si="2"/>
        <v>석승무</v>
      </c>
      <c r="C32" s="111" t="str">
        <f t="shared" si="3"/>
        <v>A</v>
      </c>
      <c r="D32" s="112">
        <f t="shared" si="4"/>
        <v>0.95285714285714285</v>
      </c>
      <c r="E32" s="113">
        <f t="shared" si="5"/>
        <v>5169</v>
      </c>
      <c r="F32" s="114" t="str">
        <f t="shared" si="6"/>
        <v>310</v>
      </c>
      <c r="G32" s="115" t="str">
        <f t="shared" si="7"/>
        <v>73아1079</v>
      </c>
      <c r="H32" s="116">
        <f t="shared" si="8"/>
        <v>1</v>
      </c>
      <c r="I32" s="117">
        <f t="shared" si="9"/>
        <v>3241.2739999999999</v>
      </c>
      <c r="J32" s="118">
        <f t="shared" si="10"/>
        <v>7.7727515519088838E-2</v>
      </c>
      <c r="K32" s="118">
        <f t="shared" si="11"/>
        <v>0.28912865110372254</v>
      </c>
      <c r="L32" s="118">
        <f t="shared" si="12"/>
        <v>0.11353560359290822</v>
      </c>
      <c r="M32" s="119">
        <f t="shared" si="13"/>
        <v>18.555</v>
      </c>
      <c r="N32" s="120">
        <f t="shared" si="14"/>
        <v>0</v>
      </c>
      <c r="O32" s="120">
        <f t="shared" si="15"/>
        <v>1.2957867801364527</v>
      </c>
      <c r="P32" s="221">
        <f t="shared" si="16"/>
        <v>46</v>
      </c>
      <c r="Q32" s="222">
        <f t="shared" si="17"/>
        <v>0</v>
      </c>
      <c r="R32" s="222">
        <f t="shared" si="18"/>
        <v>42</v>
      </c>
      <c r="T32">
        <v>532</v>
      </c>
      <c r="U32">
        <v>5169</v>
      </c>
      <c r="V32" t="s">
        <v>217</v>
      </c>
      <c r="W32">
        <v>3241.2739999999999</v>
      </c>
      <c r="X32">
        <v>971.76</v>
      </c>
      <c r="Y32">
        <v>3.335</v>
      </c>
      <c r="Z32">
        <v>18.555</v>
      </c>
      <c r="AA32">
        <v>100.91136899999999</v>
      </c>
      <c r="AB32">
        <v>7.8435899999999998</v>
      </c>
      <c r="AC32">
        <v>29.176368</v>
      </c>
      <c r="AD32" s="1">
        <v>368</v>
      </c>
      <c r="AE32">
        <v>0</v>
      </c>
      <c r="AF32">
        <v>42</v>
      </c>
      <c r="AG32">
        <v>108</v>
      </c>
      <c r="AH32">
        <v>32.120007999999999</v>
      </c>
      <c r="AI32">
        <v>32540.9</v>
      </c>
      <c r="AJ32">
        <v>18063.2</v>
      </c>
      <c r="AK32">
        <v>46</v>
      </c>
      <c r="AL32">
        <v>28752</v>
      </c>
      <c r="AM32">
        <v>0.95285714285714285</v>
      </c>
      <c r="AN32" t="s">
        <v>66</v>
      </c>
      <c r="AO32">
        <v>3241.2739999999999</v>
      </c>
      <c r="AP32" t="s">
        <v>425</v>
      </c>
      <c r="AQ32" t="s">
        <v>118</v>
      </c>
      <c r="AR32" t="s">
        <v>119</v>
      </c>
      <c r="AS32" t="s">
        <v>118</v>
      </c>
      <c r="AT32" t="s">
        <v>119</v>
      </c>
      <c r="AU32" t="s">
        <v>170</v>
      </c>
      <c r="AV32" t="s">
        <v>217</v>
      </c>
      <c r="AW32" t="s">
        <v>66</v>
      </c>
      <c r="AX32">
        <v>5169</v>
      </c>
      <c r="AY32" t="s">
        <v>343</v>
      </c>
      <c r="AZ32">
        <v>1</v>
      </c>
      <c r="BA32" t="s">
        <v>296</v>
      </c>
      <c r="BB32">
        <v>1</v>
      </c>
      <c r="BC32">
        <v>1</v>
      </c>
      <c r="BE32" t="s">
        <v>68</v>
      </c>
      <c r="BF32">
        <v>1</v>
      </c>
      <c r="BG32" t="s">
        <v>257</v>
      </c>
      <c r="BI32" t="s">
        <v>118</v>
      </c>
      <c r="BJ32" t="s">
        <v>217</v>
      </c>
      <c r="BK32" t="s">
        <v>66</v>
      </c>
      <c r="BL32">
        <v>0.95285714285714285</v>
      </c>
      <c r="BM32">
        <v>5169</v>
      </c>
      <c r="BN32" t="s">
        <v>119</v>
      </c>
      <c r="BO32" t="s">
        <v>170</v>
      </c>
      <c r="BP32">
        <v>1</v>
      </c>
      <c r="BQ32">
        <v>3241.2739999999999</v>
      </c>
      <c r="BR32">
        <v>7.7727515519088838E-2</v>
      </c>
      <c r="BS32">
        <v>0.28912865110372254</v>
      </c>
      <c r="BT32">
        <v>0.11353560359290822</v>
      </c>
      <c r="BU32">
        <v>18.555</v>
      </c>
      <c r="BV32">
        <v>0</v>
      </c>
      <c r="BW32">
        <v>1.2957867801364527</v>
      </c>
      <c r="BX32">
        <v>46</v>
      </c>
      <c r="BY32">
        <v>0</v>
      </c>
      <c r="BZ32">
        <v>42</v>
      </c>
    </row>
    <row r="33" spans="1:78" ht="16.5">
      <c r="A33" s="126" t="str">
        <f t="shared" si="1"/>
        <v>청룡교통</v>
      </c>
      <c r="B33" s="127" t="str">
        <f t="shared" si="2"/>
        <v>송중회</v>
      </c>
      <c r="C33" s="128" t="str">
        <f t="shared" si="3"/>
        <v>F</v>
      </c>
      <c r="D33" s="129">
        <f t="shared" si="4"/>
        <v>0.79409090909090907</v>
      </c>
      <c r="E33" s="130">
        <f t="shared" si="5"/>
        <v>981</v>
      </c>
      <c r="F33" s="131" t="str">
        <f t="shared" si="6"/>
        <v>43</v>
      </c>
      <c r="G33" s="132" t="str">
        <f t="shared" si="7"/>
        <v>73아1151</v>
      </c>
      <c r="H33" s="133">
        <f t="shared" si="8"/>
        <v>1</v>
      </c>
      <c r="I33" s="134">
        <f t="shared" si="9"/>
        <v>2607.1289999999999</v>
      </c>
      <c r="J33" s="135">
        <f t="shared" si="10"/>
        <v>2.3198977522716057E-2</v>
      </c>
      <c r="K33" s="135">
        <f t="shared" si="11"/>
        <v>0.39725819393005884</v>
      </c>
      <c r="L33" s="135">
        <f t="shared" si="12"/>
        <v>0.20789151591655036</v>
      </c>
      <c r="M33" s="136">
        <f t="shared" si="13"/>
        <v>15.07</v>
      </c>
      <c r="N33" s="137">
        <f t="shared" si="14"/>
        <v>3.8356368250286044E-2</v>
      </c>
      <c r="O33" s="137">
        <f t="shared" si="15"/>
        <v>44.148179856079238</v>
      </c>
      <c r="P33" s="219">
        <f t="shared" si="16"/>
        <v>51</v>
      </c>
      <c r="Q33" s="220">
        <f t="shared" si="17"/>
        <v>1</v>
      </c>
      <c r="R33" s="220">
        <f t="shared" si="18"/>
        <v>1151</v>
      </c>
      <c r="T33">
        <v>532</v>
      </c>
      <c r="U33">
        <v>981</v>
      </c>
      <c r="V33" t="s">
        <v>218</v>
      </c>
      <c r="W33">
        <v>2607.1289999999999</v>
      </c>
      <c r="X33">
        <v>1492.6220000000001</v>
      </c>
      <c r="Y33">
        <v>1.7470000000000001</v>
      </c>
      <c r="Z33">
        <v>15.07</v>
      </c>
      <c r="AA33">
        <v>168.06163100000001</v>
      </c>
      <c r="AB33">
        <v>3.8988580000000002</v>
      </c>
      <c r="AC33">
        <v>66.763859999999994</v>
      </c>
      <c r="AD33" s="1">
        <v>542</v>
      </c>
      <c r="AE33">
        <v>1</v>
      </c>
      <c r="AF33">
        <v>1151</v>
      </c>
      <c r="AG33">
        <v>92</v>
      </c>
      <c r="AH33">
        <v>15.512934</v>
      </c>
      <c r="AI33">
        <v>4073</v>
      </c>
      <c r="AJ33">
        <v>78.900000000000006</v>
      </c>
      <c r="AK33">
        <v>51</v>
      </c>
      <c r="AL33">
        <v>28280</v>
      </c>
      <c r="AM33">
        <v>0.79409090909090907</v>
      </c>
      <c r="AN33" t="s">
        <v>70</v>
      </c>
      <c r="AO33">
        <v>2607.1289999999999</v>
      </c>
      <c r="AP33" t="s">
        <v>426</v>
      </c>
      <c r="AQ33" t="s">
        <v>118</v>
      </c>
      <c r="AR33" t="s">
        <v>120</v>
      </c>
      <c r="AS33" t="s">
        <v>118</v>
      </c>
      <c r="AT33" t="s">
        <v>120</v>
      </c>
      <c r="AU33" t="s">
        <v>181</v>
      </c>
      <c r="AV33" t="s">
        <v>218</v>
      </c>
      <c r="AW33" t="s">
        <v>70</v>
      </c>
      <c r="AX33">
        <v>981</v>
      </c>
      <c r="AY33" t="s">
        <v>335</v>
      </c>
      <c r="AZ33">
        <v>2</v>
      </c>
      <c r="BA33" t="s">
        <v>336</v>
      </c>
      <c r="BB33">
        <v>1</v>
      </c>
      <c r="BC33">
        <v>1</v>
      </c>
      <c r="BE33" t="s">
        <v>70</v>
      </c>
      <c r="BF33">
        <v>0</v>
      </c>
      <c r="BG33" t="s">
        <v>258</v>
      </c>
      <c r="BI33" t="s">
        <v>118</v>
      </c>
      <c r="BJ33" t="s">
        <v>218</v>
      </c>
      <c r="BK33" t="s">
        <v>70</v>
      </c>
      <c r="BL33">
        <v>0.79409090909090907</v>
      </c>
      <c r="BM33">
        <v>981</v>
      </c>
      <c r="BN33" t="s">
        <v>120</v>
      </c>
      <c r="BO33" t="s">
        <v>181</v>
      </c>
      <c r="BP33">
        <v>1</v>
      </c>
      <c r="BQ33">
        <v>2607.1289999999999</v>
      </c>
      <c r="BR33">
        <v>2.3198977522716057E-2</v>
      </c>
      <c r="BS33">
        <v>0.39725819393005884</v>
      </c>
      <c r="BT33">
        <v>0.20789151591655036</v>
      </c>
      <c r="BU33">
        <v>15.07</v>
      </c>
      <c r="BV33">
        <v>3.8356368250286044E-2</v>
      </c>
      <c r="BW33">
        <v>44.148179856079238</v>
      </c>
      <c r="BX33">
        <v>51</v>
      </c>
      <c r="BY33">
        <v>1</v>
      </c>
      <c r="BZ33">
        <v>1151</v>
      </c>
    </row>
    <row r="34" spans="1:78" ht="16.5">
      <c r="A34" s="109" t="str">
        <f t="shared" si="1"/>
        <v>청룡교통</v>
      </c>
      <c r="B34" s="110" t="str">
        <f t="shared" si="2"/>
        <v>심보용</v>
      </c>
      <c r="C34" s="111" t="str">
        <f t="shared" si="3"/>
        <v>C</v>
      </c>
      <c r="D34" s="112">
        <f t="shared" si="4"/>
        <v>0.88173913043478269</v>
      </c>
      <c r="E34" s="113">
        <f t="shared" si="5"/>
        <v>1149</v>
      </c>
      <c r="F34" s="114" t="str">
        <f t="shared" si="6"/>
        <v>43-1</v>
      </c>
      <c r="G34" s="115" t="str">
        <f t="shared" si="7"/>
        <v>73아1084</v>
      </c>
      <c r="H34" s="116">
        <f t="shared" si="8"/>
        <v>1</v>
      </c>
      <c r="I34" s="117">
        <f t="shared" si="9"/>
        <v>2862.4569999999999</v>
      </c>
      <c r="J34" s="118">
        <f t="shared" si="10"/>
        <v>6.482861804598325E-2</v>
      </c>
      <c r="K34" s="118">
        <f t="shared" si="11"/>
        <v>0.33164277990751978</v>
      </c>
      <c r="L34" s="118">
        <f t="shared" si="12"/>
        <v>0.1282115329592724</v>
      </c>
      <c r="M34" s="119">
        <f t="shared" si="13"/>
        <v>10.567</v>
      </c>
      <c r="N34" s="120">
        <f t="shared" si="14"/>
        <v>0</v>
      </c>
      <c r="O34" s="120">
        <f t="shared" si="15"/>
        <v>13.170503521974304</v>
      </c>
      <c r="P34" s="221">
        <f t="shared" si="16"/>
        <v>42</v>
      </c>
      <c r="Q34" s="222">
        <f t="shared" si="17"/>
        <v>0</v>
      </c>
      <c r="R34" s="222">
        <f t="shared" si="18"/>
        <v>377</v>
      </c>
      <c r="T34">
        <v>532</v>
      </c>
      <c r="U34">
        <v>1149</v>
      </c>
      <c r="V34" t="s">
        <v>219</v>
      </c>
      <c r="W34">
        <v>2862.4569999999999</v>
      </c>
      <c r="X34">
        <v>1411.8009999999999</v>
      </c>
      <c r="Y34">
        <v>2.028</v>
      </c>
      <c r="Z34">
        <v>10.567</v>
      </c>
      <c r="AA34">
        <v>179.78077200000001</v>
      </c>
      <c r="AB34">
        <v>11.654939000000001</v>
      </c>
      <c r="AC34">
        <v>59.622995000000003</v>
      </c>
      <c r="AD34" s="1">
        <v>367</v>
      </c>
      <c r="AE34">
        <v>0</v>
      </c>
      <c r="AF34">
        <v>377</v>
      </c>
      <c r="AG34">
        <v>95</v>
      </c>
      <c r="AH34">
        <v>15.92193</v>
      </c>
      <c r="AI34">
        <v>1955.5</v>
      </c>
      <c r="AJ34">
        <v>105.4</v>
      </c>
      <c r="AK34">
        <v>42</v>
      </c>
      <c r="AL34">
        <v>13396</v>
      </c>
      <c r="AM34">
        <v>0.88173913043478269</v>
      </c>
      <c r="AN34" t="s">
        <v>69</v>
      </c>
      <c r="AO34">
        <v>2862.4569999999999</v>
      </c>
      <c r="AP34" t="s">
        <v>427</v>
      </c>
      <c r="AQ34" t="s">
        <v>118</v>
      </c>
      <c r="AR34" t="s">
        <v>121</v>
      </c>
      <c r="AS34" t="s">
        <v>118</v>
      </c>
      <c r="AT34" t="s">
        <v>121</v>
      </c>
      <c r="AU34" t="s">
        <v>188</v>
      </c>
      <c r="AV34" t="s">
        <v>219</v>
      </c>
      <c r="AW34" t="s">
        <v>69</v>
      </c>
      <c r="AX34">
        <v>1149</v>
      </c>
      <c r="AY34" t="s">
        <v>323</v>
      </c>
      <c r="AZ34">
        <v>3</v>
      </c>
      <c r="BA34" t="s">
        <v>289</v>
      </c>
      <c r="BB34">
        <v>1</v>
      </c>
      <c r="BC34">
        <v>1</v>
      </c>
      <c r="BE34" t="s">
        <v>69</v>
      </c>
      <c r="BF34">
        <v>0</v>
      </c>
      <c r="BG34" t="s">
        <v>258</v>
      </c>
      <c r="BI34" t="s">
        <v>118</v>
      </c>
      <c r="BJ34" t="s">
        <v>219</v>
      </c>
      <c r="BK34" t="s">
        <v>69</v>
      </c>
      <c r="BL34">
        <v>0.88173913043478269</v>
      </c>
      <c r="BM34">
        <v>1149</v>
      </c>
      <c r="BN34" t="s">
        <v>121</v>
      </c>
      <c r="BO34" t="s">
        <v>188</v>
      </c>
      <c r="BP34">
        <v>1</v>
      </c>
      <c r="BQ34">
        <v>2862.4569999999999</v>
      </c>
      <c r="BR34">
        <v>6.482861804598325E-2</v>
      </c>
      <c r="BS34">
        <v>0.33164277990751978</v>
      </c>
      <c r="BT34">
        <v>0.1282115329592724</v>
      </c>
      <c r="BU34">
        <v>10.567</v>
      </c>
      <c r="BV34">
        <v>0</v>
      </c>
      <c r="BW34">
        <v>13.170503521974304</v>
      </c>
      <c r="BX34">
        <v>42</v>
      </c>
      <c r="BY34">
        <v>0</v>
      </c>
      <c r="BZ34">
        <v>377</v>
      </c>
    </row>
    <row r="35" spans="1:78" ht="16.5">
      <c r="A35" s="126" t="str">
        <f t="shared" si="1"/>
        <v>청룡교통</v>
      </c>
      <c r="B35" s="127" t="str">
        <f t="shared" si="2"/>
        <v>여유안</v>
      </c>
      <c r="C35" s="128" t="str">
        <f t="shared" si="3"/>
        <v>F</v>
      </c>
      <c r="D35" s="129">
        <f t="shared" si="4"/>
        <v>0.78434911905193039</v>
      </c>
      <c r="E35" s="130">
        <f t="shared" si="5"/>
        <v>5828</v>
      </c>
      <c r="F35" s="131" t="str">
        <f t="shared" si="6"/>
        <v>44</v>
      </c>
      <c r="G35" s="132" t="str">
        <f t="shared" si="7"/>
        <v>73아1078</v>
      </c>
      <c r="H35" s="133">
        <f t="shared" si="8"/>
        <v>9</v>
      </c>
      <c r="I35" s="134">
        <f t="shared" si="9"/>
        <v>1413.1670000000001</v>
      </c>
      <c r="J35" s="135">
        <f t="shared" si="10"/>
        <v>1.51737965091961E-3</v>
      </c>
      <c r="K35" s="135">
        <f t="shared" si="11"/>
        <v>0.43682534131394468</v>
      </c>
      <c r="L35" s="135">
        <f t="shared" si="12"/>
        <v>0.13728030728144655</v>
      </c>
      <c r="M35" s="136">
        <f t="shared" si="13"/>
        <v>17.952999999999999</v>
      </c>
      <c r="N35" s="137">
        <f t="shared" si="14"/>
        <v>0.47096278923002288</v>
      </c>
      <c r="O35" s="137">
        <f t="shared" si="15"/>
        <v>43.328576609162106</v>
      </c>
      <c r="P35" s="219">
        <f t="shared" si="16"/>
        <v>40</v>
      </c>
      <c r="Q35" s="220">
        <f t="shared" si="17"/>
        <v>6</v>
      </c>
      <c r="R35" s="220">
        <f t="shared" si="18"/>
        <v>666</v>
      </c>
      <c r="T35">
        <v>532</v>
      </c>
      <c r="U35">
        <v>5828</v>
      </c>
      <c r="V35" t="s">
        <v>262</v>
      </c>
      <c r="W35">
        <v>1413.1669999999999</v>
      </c>
      <c r="X35">
        <v>745.50300000000004</v>
      </c>
      <c r="Y35">
        <v>1.8959999999999999</v>
      </c>
      <c r="Z35">
        <v>17.952999999999999</v>
      </c>
      <c r="AA35">
        <v>79.811931000000001</v>
      </c>
      <c r="AB35">
        <v>0.121105</v>
      </c>
      <c r="AC35">
        <v>34.863874000000003</v>
      </c>
      <c r="AD35" s="1">
        <v>194</v>
      </c>
      <c r="AE35">
        <v>6</v>
      </c>
      <c r="AF35">
        <v>666</v>
      </c>
      <c r="AG35">
        <v>106</v>
      </c>
      <c r="AH35">
        <v>17.706212000000001</v>
      </c>
      <c r="AI35">
        <v>5117.2</v>
      </c>
      <c r="AJ35">
        <v>1186.5999999999999</v>
      </c>
      <c r="AK35">
        <v>40</v>
      </c>
      <c r="AL35">
        <v>30713</v>
      </c>
      <c r="AM35">
        <v>0.78434911905193039</v>
      </c>
      <c r="AN35" t="s">
        <v>70</v>
      </c>
      <c r="AO35">
        <v>268.22399999999999</v>
      </c>
      <c r="AP35" t="s">
        <v>428</v>
      </c>
      <c r="AQ35" t="s">
        <v>118</v>
      </c>
      <c r="AR35" t="s">
        <v>122</v>
      </c>
      <c r="AS35" t="s">
        <v>118</v>
      </c>
      <c r="AT35" t="s">
        <v>122</v>
      </c>
      <c r="AU35" t="s">
        <v>192</v>
      </c>
      <c r="AV35" t="s">
        <v>262</v>
      </c>
      <c r="AW35" t="s">
        <v>70</v>
      </c>
      <c r="AX35">
        <v>5828</v>
      </c>
      <c r="AY35" t="s">
        <v>350</v>
      </c>
      <c r="AZ35">
        <v>2</v>
      </c>
      <c r="BA35" t="s">
        <v>356</v>
      </c>
      <c r="BB35">
        <v>9</v>
      </c>
      <c r="BC35">
        <v>1</v>
      </c>
      <c r="BE35" t="s">
        <v>70</v>
      </c>
      <c r="BF35">
        <v>0</v>
      </c>
      <c r="BG35" t="s">
        <v>258</v>
      </c>
      <c r="BI35" t="s">
        <v>118</v>
      </c>
      <c r="BJ35" t="s">
        <v>262</v>
      </c>
      <c r="BK35" t="s">
        <v>70</v>
      </c>
      <c r="BL35">
        <v>0.78434911905193039</v>
      </c>
      <c r="BM35">
        <v>5828</v>
      </c>
      <c r="BN35" t="s">
        <v>122</v>
      </c>
      <c r="BO35" t="s">
        <v>192</v>
      </c>
      <c r="BP35">
        <v>9</v>
      </c>
      <c r="BQ35">
        <v>1413.1670000000001</v>
      </c>
      <c r="BR35">
        <v>1.51737965091961E-3</v>
      </c>
      <c r="BS35">
        <v>0.43682534131394468</v>
      </c>
      <c r="BT35">
        <v>0.13728030728144658</v>
      </c>
      <c r="BU35">
        <v>17.952999999999999</v>
      </c>
      <c r="BV35">
        <v>0.47096278923002288</v>
      </c>
      <c r="BW35">
        <v>43.328576609162106</v>
      </c>
      <c r="BX35">
        <v>40</v>
      </c>
      <c r="BY35">
        <v>6</v>
      </c>
      <c r="BZ35">
        <v>666</v>
      </c>
    </row>
    <row r="36" spans="1:78" ht="16.5">
      <c r="A36" s="109" t="str">
        <f t="shared" si="1"/>
        <v>청룡교통</v>
      </c>
      <c r="B36" s="110" t="str">
        <f t="shared" si="2"/>
        <v>유창수</v>
      </c>
      <c r="C36" s="111" t="str">
        <f t="shared" si="3"/>
        <v>S</v>
      </c>
      <c r="D36" s="112">
        <f t="shared" si="4"/>
        <v>1.0740047186279513</v>
      </c>
      <c r="E36" s="113">
        <f t="shared" si="5"/>
        <v>7019</v>
      </c>
      <c r="F36" s="114" t="str">
        <f t="shared" si="6"/>
        <v>43-1</v>
      </c>
      <c r="G36" s="115" t="str">
        <f t="shared" si="7"/>
        <v>75바1073</v>
      </c>
      <c r="H36" s="116">
        <f t="shared" si="8"/>
        <v>7</v>
      </c>
      <c r="I36" s="117">
        <f t="shared" si="9"/>
        <v>1050.636</v>
      </c>
      <c r="J36" s="118">
        <f t="shared" si="10"/>
        <v>9.2051427645259264E-3</v>
      </c>
      <c r="K36" s="118">
        <f t="shared" si="11"/>
        <v>0.33577559711181038</v>
      </c>
      <c r="L36" s="118">
        <f t="shared" si="12"/>
        <v>0.18655366844463736</v>
      </c>
      <c r="M36" s="119">
        <f t="shared" si="13"/>
        <v>10.113</v>
      </c>
      <c r="N36" s="120">
        <f t="shared" si="14"/>
        <v>0</v>
      </c>
      <c r="O36" s="120">
        <f t="shared" si="15"/>
        <v>7.6144354467198916</v>
      </c>
      <c r="P36" s="221">
        <f t="shared" si="16"/>
        <v>0</v>
      </c>
      <c r="Q36" s="222">
        <f t="shared" si="17"/>
        <v>0</v>
      </c>
      <c r="R36" s="222">
        <f t="shared" si="18"/>
        <v>80</v>
      </c>
      <c r="T36">
        <v>532</v>
      </c>
      <c r="U36">
        <v>7019</v>
      </c>
      <c r="V36" t="s">
        <v>220</v>
      </c>
      <c r="W36">
        <v>1050.636</v>
      </c>
      <c r="X36">
        <v>428.20100000000002</v>
      </c>
      <c r="Y36">
        <v>2.4540000000000002</v>
      </c>
      <c r="Z36">
        <v>10.113</v>
      </c>
      <c r="AA36">
        <v>58.569977000000002</v>
      </c>
      <c r="AB36">
        <v>0.53914499999999999</v>
      </c>
      <c r="AC36">
        <v>19.666369</v>
      </c>
      <c r="AD36" s="1">
        <v>196</v>
      </c>
      <c r="AE36">
        <v>0</v>
      </c>
      <c r="AF36">
        <v>80</v>
      </c>
      <c r="AG36">
        <v>91</v>
      </c>
      <c r="AH36">
        <v>17.938132</v>
      </c>
      <c r="AI36">
        <v>333.1</v>
      </c>
      <c r="AJ36">
        <v>4.7</v>
      </c>
      <c r="AK36">
        <v>0</v>
      </c>
      <c r="AL36">
        <v>0</v>
      </c>
      <c r="AM36">
        <v>1.0740047186279513</v>
      </c>
      <c r="AN36" t="s">
        <v>71</v>
      </c>
      <c r="AO36">
        <v>243.68299999999999</v>
      </c>
      <c r="AP36" t="s">
        <v>429</v>
      </c>
      <c r="AQ36" t="s">
        <v>118</v>
      </c>
      <c r="AR36" t="s">
        <v>121</v>
      </c>
      <c r="AS36" t="s">
        <v>118</v>
      </c>
      <c r="AT36" t="s">
        <v>121</v>
      </c>
      <c r="AU36" t="s">
        <v>189</v>
      </c>
      <c r="AV36" t="s">
        <v>220</v>
      </c>
      <c r="AW36" t="s">
        <v>71</v>
      </c>
      <c r="AX36">
        <v>7019</v>
      </c>
      <c r="AY36" t="s">
        <v>362</v>
      </c>
      <c r="AZ36">
        <v>1</v>
      </c>
      <c r="BA36" t="s">
        <v>363</v>
      </c>
      <c r="BB36">
        <v>7</v>
      </c>
      <c r="BC36">
        <v>1</v>
      </c>
      <c r="BE36" t="s">
        <v>71</v>
      </c>
      <c r="BF36">
        <v>0</v>
      </c>
      <c r="BG36" t="s">
        <v>258</v>
      </c>
      <c r="BI36" t="s">
        <v>118</v>
      </c>
      <c r="BJ36" t="s">
        <v>220</v>
      </c>
      <c r="BK36" t="s">
        <v>71</v>
      </c>
      <c r="BL36">
        <v>1.0740047186279513</v>
      </c>
      <c r="BM36">
        <v>7019</v>
      </c>
      <c r="BN36" t="s">
        <v>121</v>
      </c>
      <c r="BO36" t="s">
        <v>189</v>
      </c>
      <c r="BP36">
        <v>7</v>
      </c>
      <c r="BQ36">
        <v>1050.636</v>
      </c>
      <c r="BR36">
        <v>9.2051427645259264E-3</v>
      </c>
      <c r="BS36">
        <v>0.33577559711181038</v>
      </c>
      <c r="BT36">
        <v>0.18655366844463736</v>
      </c>
      <c r="BU36">
        <v>10.113</v>
      </c>
      <c r="BV36">
        <v>0</v>
      </c>
      <c r="BW36">
        <v>7.6144354467198916</v>
      </c>
      <c r="BX36">
        <v>0</v>
      </c>
      <c r="BY36">
        <v>0</v>
      </c>
      <c r="BZ36">
        <v>80</v>
      </c>
    </row>
    <row r="37" spans="1:78" ht="16.5">
      <c r="A37" s="126" t="str">
        <f t="shared" si="1"/>
        <v>청룡교통</v>
      </c>
      <c r="B37" s="127" t="str">
        <f t="shared" si="2"/>
        <v>유형식</v>
      </c>
      <c r="C37" s="128" t="str">
        <f t="shared" si="3"/>
        <v>C</v>
      </c>
      <c r="D37" s="129">
        <f t="shared" si="4"/>
        <v>0.87095238095238092</v>
      </c>
      <c r="E37" s="130">
        <f t="shared" si="5"/>
        <v>9966</v>
      </c>
      <c r="F37" s="131" t="str">
        <f t="shared" si="6"/>
        <v>43</v>
      </c>
      <c r="G37" s="132" t="str">
        <f t="shared" si="7"/>
        <v>73아1040</v>
      </c>
      <c r="H37" s="133">
        <f t="shared" si="8"/>
        <v>1</v>
      </c>
      <c r="I37" s="134">
        <f t="shared" si="9"/>
        <v>2257.5300000000002</v>
      </c>
      <c r="J37" s="135">
        <f t="shared" si="10"/>
        <v>1.2722055575115266E-2</v>
      </c>
      <c r="K37" s="135">
        <f t="shared" si="11"/>
        <v>0.36527069383379801</v>
      </c>
      <c r="L37" s="135">
        <f t="shared" si="12"/>
        <v>0.14174783945285332</v>
      </c>
      <c r="M37" s="136">
        <f t="shared" si="13"/>
        <v>18.75</v>
      </c>
      <c r="N37" s="137">
        <f t="shared" si="14"/>
        <v>0</v>
      </c>
      <c r="O37" s="137">
        <f t="shared" si="15"/>
        <v>39.069248249192697</v>
      </c>
      <c r="P37" s="219">
        <f t="shared" si="16"/>
        <v>8</v>
      </c>
      <c r="Q37" s="220">
        <f t="shared" si="17"/>
        <v>0</v>
      </c>
      <c r="R37" s="220">
        <f t="shared" si="18"/>
        <v>882</v>
      </c>
      <c r="T37">
        <v>532</v>
      </c>
      <c r="U37">
        <v>9966</v>
      </c>
      <c r="V37" t="s">
        <v>221</v>
      </c>
      <c r="W37">
        <v>2257.5300000000002</v>
      </c>
      <c r="X37">
        <v>1234.0029999999999</v>
      </c>
      <c r="Y37">
        <v>1.829</v>
      </c>
      <c r="Z37">
        <v>18.75</v>
      </c>
      <c r="AA37">
        <v>131.76746399999999</v>
      </c>
      <c r="AB37">
        <v>1.676353</v>
      </c>
      <c r="AC37">
        <v>48.130792999999997</v>
      </c>
      <c r="AD37" s="1">
        <v>320</v>
      </c>
      <c r="AE37">
        <v>0</v>
      </c>
      <c r="AF37">
        <v>882</v>
      </c>
      <c r="AG37">
        <v>86</v>
      </c>
      <c r="AH37">
        <v>17.132681000000002</v>
      </c>
      <c r="AI37">
        <v>2387.3000000000002</v>
      </c>
      <c r="AJ37">
        <v>19.8</v>
      </c>
      <c r="AK37">
        <v>8</v>
      </c>
      <c r="AL37">
        <v>1870</v>
      </c>
      <c r="AM37">
        <v>0.87095238095238092</v>
      </c>
      <c r="AN37" t="s">
        <v>69</v>
      </c>
      <c r="AO37">
        <v>2257.5300000000002</v>
      </c>
      <c r="AP37" t="s">
        <v>430</v>
      </c>
      <c r="AQ37" t="s">
        <v>118</v>
      </c>
      <c r="AR37" t="s">
        <v>120</v>
      </c>
      <c r="AS37" t="s">
        <v>118</v>
      </c>
      <c r="AT37" t="s">
        <v>120</v>
      </c>
      <c r="AU37" t="s">
        <v>173</v>
      </c>
      <c r="AV37" t="s">
        <v>221</v>
      </c>
      <c r="AW37" t="s">
        <v>69</v>
      </c>
      <c r="AX37">
        <v>9966</v>
      </c>
      <c r="AY37" t="s">
        <v>334</v>
      </c>
      <c r="AZ37">
        <v>4</v>
      </c>
      <c r="BA37" t="s">
        <v>431</v>
      </c>
      <c r="BB37">
        <v>1</v>
      </c>
      <c r="BC37">
        <v>1</v>
      </c>
      <c r="BE37" t="s">
        <v>69</v>
      </c>
      <c r="BF37">
        <v>0</v>
      </c>
      <c r="BG37" t="s">
        <v>258</v>
      </c>
      <c r="BI37" t="s">
        <v>118</v>
      </c>
      <c r="BJ37" t="s">
        <v>221</v>
      </c>
      <c r="BK37" t="s">
        <v>69</v>
      </c>
      <c r="BL37">
        <v>0.87095238095238092</v>
      </c>
      <c r="BM37">
        <v>9966</v>
      </c>
      <c r="BN37" t="s">
        <v>120</v>
      </c>
      <c r="BO37" t="s">
        <v>173</v>
      </c>
      <c r="BP37">
        <v>1</v>
      </c>
      <c r="BQ37">
        <v>2257.5300000000002</v>
      </c>
      <c r="BR37">
        <v>1.2722055575115266E-2</v>
      </c>
      <c r="BS37">
        <v>0.36527069383379801</v>
      </c>
      <c r="BT37">
        <v>0.14174783945285332</v>
      </c>
      <c r="BU37">
        <v>18.75</v>
      </c>
      <c r="BV37">
        <v>0</v>
      </c>
      <c r="BW37">
        <v>39.069248249192697</v>
      </c>
      <c r="BX37">
        <v>8</v>
      </c>
      <c r="BY37">
        <v>0</v>
      </c>
      <c r="BZ37">
        <v>882</v>
      </c>
    </row>
    <row r="38" spans="1:78" ht="16.5">
      <c r="A38" s="109" t="str">
        <f t="shared" si="1"/>
        <v>청룡교통</v>
      </c>
      <c r="B38" s="110" t="str">
        <f t="shared" si="2"/>
        <v>유호정</v>
      </c>
      <c r="C38" s="111" t="str">
        <f t="shared" si="3"/>
        <v>B</v>
      </c>
      <c r="D38" s="112">
        <f t="shared" si="4"/>
        <v>0.90090773728475926</v>
      </c>
      <c r="E38" s="113">
        <f t="shared" si="5"/>
        <v>8943</v>
      </c>
      <c r="F38" s="114" t="str">
        <f t="shared" si="6"/>
        <v>예비</v>
      </c>
      <c r="G38" s="115" t="str">
        <f t="shared" si="7"/>
        <v>73아1063</v>
      </c>
      <c r="H38" s="116">
        <f t="shared" si="8"/>
        <v>10</v>
      </c>
      <c r="I38" s="117">
        <f t="shared" si="9"/>
        <v>1989.866</v>
      </c>
      <c r="J38" s="118">
        <f t="shared" si="10"/>
        <v>4.6351161642938704E-2</v>
      </c>
      <c r="K38" s="118">
        <f t="shared" si="11"/>
        <v>0.38432921772382417</v>
      </c>
      <c r="L38" s="118">
        <f t="shared" si="12"/>
        <v>0.16734795207315467</v>
      </c>
      <c r="M38" s="119">
        <f t="shared" si="13"/>
        <v>12.968999999999999</v>
      </c>
      <c r="N38" s="120">
        <f t="shared" si="14"/>
        <v>5.0254640262208612E-2</v>
      </c>
      <c r="O38" s="120">
        <f t="shared" si="15"/>
        <v>20.503893226981113</v>
      </c>
      <c r="P38" s="221">
        <f t="shared" si="16"/>
        <v>49</v>
      </c>
      <c r="Q38" s="222">
        <f t="shared" si="17"/>
        <v>1</v>
      </c>
      <c r="R38" s="222">
        <f t="shared" si="18"/>
        <v>408</v>
      </c>
      <c r="T38">
        <v>532</v>
      </c>
      <c r="U38">
        <v>8943</v>
      </c>
      <c r="V38" t="s">
        <v>263</v>
      </c>
      <c r="W38">
        <v>1989.866</v>
      </c>
      <c r="X38">
        <v>920.745</v>
      </c>
      <c r="Y38">
        <v>2.161</v>
      </c>
      <c r="Z38">
        <v>12.968999999999999</v>
      </c>
      <c r="AA38">
        <v>121.14609</v>
      </c>
      <c r="AB38">
        <v>5.6152620000000004</v>
      </c>
      <c r="AC38">
        <v>46.559981999999998</v>
      </c>
      <c r="AD38" s="1">
        <v>333</v>
      </c>
      <c r="AE38">
        <v>1</v>
      </c>
      <c r="AF38">
        <v>408</v>
      </c>
      <c r="AG38">
        <v>107</v>
      </c>
      <c r="AH38">
        <v>16.425342000000001</v>
      </c>
      <c r="AI38">
        <v>6011.2</v>
      </c>
      <c r="AJ38">
        <v>924.2</v>
      </c>
      <c r="AK38">
        <v>49</v>
      </c>
      <c r="AL38">
        <v>34931</v>
      </c>
      <c r="AM38">
        <v>0.90090773728475926</v>
      </c>
      <c r="AN38" t="s">
        <v>68</v>
      </c>
      <c r="AO38">
        <v>329.48099999999999</v>
      </c>
      <c r="AP38" t="s">
        <v>432</v>
      </c>
      <c r="AQ38" t="s">
        <v>118</v>
      </c>
      <c r="AR38" t="s">
        <v>91</v>
      </c>
      <c r="AS38" t="s">
        <v>118</v>
      </c>
      <c r="AT38" t="s">
        <v>91</v>
      </c>
      <c r="AU38" t="s">
        <v>195</v>
      </c>
      <c r="AV38" t="s">
        <v>263</v>
      </c>
      <c r="AW38" t="s">
        <v>68</v>
      </c>
      <c r="AX38">
        <v>8943</v>
      </c>
      <c r="AY38" t="s">
        <v>433</v>
      </c>
      <c r="AZ38">
        <v>4</v>
      </c>
      <c r="BA38" t="s">
        <v>303</v>
      </c>
      <c r="BB38">
        <v>10</v>
      </c>
      <c r="BC38">
        <v>1</v>
      </c>
      <c r="BE38" t="s">
        <v>69</v>
      </c>
      <c r="BF38">
        <v>1</v>
      </c>
      <c r="BG38" t="s">
        <v>257</v>
      </c>
      <c r="BI38" t="s">
        <v>118</v>
      </c>
      <c r="BJ38" t="s">
        <v>263</v>
      </c>
      <c r="BK38" t="s">
        <v>68</v>
      </c>
      <c r="BL38">
        <v>0.90090773728475926</v>
      </c>
      <c r="BM38">
        <v>8943</v>
      </c>
      <c r="BN38" t="s">
        <v>91</v>
      </c>
      <c r="BO38" t="s">
        <v>195</v>
      </c>
      <c r="BP38">
        <v>10</v>
      </c>
      <c r="BQ38">
        <v>1989.866</v>
      </c>
      <c r="BR38">
        <v>4.6351161642938704E-2</v>
      </c>
      <c r="BS38">
        <v>0.38432921772382417</v>
      </c>
      <c r="BT38">
        <v>0.16734795207315467</v>
      </c>
      <c r="BU38">
        <v>12.968999999999999</v>
      </c>
      <c r="BV38">
        <v>5.0254640262208612E-2</v>
      </c>
      <c r="BW38">
        <v>20.503893226981113</v>
      </c>
      <c r="BX38">
        <v>49</v>
      </c>
      <c r="BY38">
        <v>1</v>
      </c>
      <c r="BZ38">
        <v>408</v>
      </c>
    </row>
    <row r="39" spans="1:78" ht="16.5">
      <c r="A39" s="126" t="str">
        <f t="shared" si="1"/>
        <v>청룡교통</v>
      </c>
      <c r="B39" s="127" t="str">
        <f t="shared" si="2"/>
        <v>윤승진</v>
      </c>
      <c r="C39" s="128" t="str">
        <f t="shared" si="3"/>
        <v>C</v>
      </c>
      <c r="D39" s="129">
        <f t="shared" si="4"/>
        <v>0.8773923133789242</v>
      </c>
      <c r="E39" s="130">
        <f t="shared" si="5"/>
        <v>3018</v>
      </c>
      <c r="F39" s="131" t="str">
        <f t="shared" si="6"/>
        <v>310</v>
      </c>
      <c r="G39" s="132" t="str">
        <f t="shared" si="7"/>
        <v>73아1047</v>
      </c>
      <c r="H39" s="133">
        <f t="shared" si="8"/>
        <v>10</v>
      </c>
      <c r="I39" s="134">
        <f t="shared" si="9"/>
        <v>2306.8500000000004</v>
      </c>
      <c r="J39" s="135">
        <f t="shared" si="10"/>
        <v>1.0418629523425357E-2</v>
      </c>
      <c r="K39" s="135">
        <f t="shared" si="11"/>
        <v>0.37162647785127589</v>
      </c>
      <c r="L39" s="135">
        <f t="shared" si="12"/>
        <v>0.18726835294882629</v>
      </c>
      <c r="M39" s="136">
        <f t="shared" si="13"/>
        <v>16.532</v>
      </c>
      <c r="N39" s="137">
        <f t="shared" si="14"/>
        <v>0.39014240197672145</v>
      </c>
      <c r="O39" s="137">
        <f t="shared" si="15"/>
        <v>14.261872250037928</v>
      </c>
      <c r="P39" s="219">
        <f t="shared" si="16"/>
        <v>35</v>
      </c>
      <c r="Q39" s="220">
        <f t="shared" si="17"/>
        <v>9</v>
      </c>
      <c r="R39" s="220">
        <f t="shared" si="18"/>
        <v>329</v>
      </c>
      <c r="T39">
        <v>532</v>
      </c>
      <c r="U39">
        <v>3018</v>
      </c>
      <c r="V39" t="s">
        <v>222</v>
      </c>
      <c r="W39">
        <v>2306.85</v>
      </c>
      <c r="X39">
        <v>981.03599999999994</v>
      </c>
      <c r="Y39">
        <v>2.351</v>
      </c>
      <c r="Z39">
        <v>16.532</v>
      </c>
      <c r="AA39">
        <v>103.89831</v>
      </c>
      <c r="AB39">
        <v>1.0824780000000001</v>
      </c>
      <c r="AC39">
        <v>38.611362999999997</v>
      </c>
      <c r="AD39" s="1">
        <v>432</v>
      </c>
      <c r="AE39">
        <v>9</v>
      </c>
      <c r="AF39">
        <v>329</v>
      </c>
      <c r="AG39">
        <v>99</v>
      </c>
      <c r="AH39">
        <v>22.202959</v>
      </c>
      <c r="AI39">
        <v>12093.1</v>
      </c>
      <c r="AJ39">
        <v>4318.5</v>
      </c>
      <c r="AK39">
        <v>35</v>
      </c>
      <c r="AL39">
        <v>22243</v>
      </c>
      <c r="AM39">
        <v>0.8773923133789242</v>
      </c>
      <c r="AN39" t="s">
        <v>69</v>
      </c>
      <c r="AO39">
        <v>674.14099999999996</v>
      </c>
      <c r="AP39" t="s">
        <v>434</v>
      </c>
      <c r="AQ39" t="s">
        <v>118</v>
      </c>
      <c r="AR39" t="s">
        <v>119</v>
      </c>
      <c r="AS39" t="s">
        <v>118</v>
      </c>
      <c r="AT39" t="s">
        <v>119</v>
      </c>
      <c r="AU39" t="s">
        <v>169</v>
      </c>
      <c r="AV39" t="s">
        <v>222</v>
      </c>
      <c r="AW39" t="s">
        <v>69</v>
      </c>
      <c r="AX39">
        <v>3018</v>
      </c>
      <c r="AY39" t="s">
        <v>324</v>
      </c>
      <c r="AZ39">
        <v>1</v>
      </c>
      <c r="BA39" t="s">
        <v>287</v>
      </c>
      <c r="BB39">
        <v>10</v>
      </c>
      <c r="BC39">
        <v>1</v>
      </c>
      <c r="BE39" t="s">
        <v>68</v>
      </c>
      <c r="BF39">
        <v>-1</v>
      </c>
      <c r="BG39" t="s">
        <v>259</v>
      </c>
      <c r="BI39" t="s">
        <v>118</v>
      </c>
      <c r="BJ39" t="s">
        <v>222</v>
      </c>
      <c r="BK39" t="s">
        <v>69</v>
      </c>
      <c r="BL39">
        <v>0.8773923133789242</v>
      </c>
      <c r="BM39">
        <v>3018</v>
      </c>
      <c r="BN39" t="s">
        <v>119</v>
      </c>
      <c r="BO39" t="s">
        <v>169</v>
      </c>
      <c r="BP39">
        <v>10</v>
      </c>
      <c r="BQ39">
        <v>2306.8500000000004</v>
      </c>
      <c r="BR39">
        <v>1.0418629523425357E-2</v>
      </c>
      <c r="BS39">
        <v>0.37162647785127589</v>
      </c>
      <c r="BT39">
        <v>0.18726835294882632</v>
      </c>
      <c r="BU39">
        <v>16.532</v>
      </c>
      <c r="BV39">
        <v>0.39014240197672145</v>
      </c>
      <c r="BW39">
        <v>14.261872250037928</v>
      </c>
      <c r="BX39">
        <v>35</v>
      </c>
      <c r="BY39">
        <v>9</v>
      </c>
      <c r="BZ39">
        <v>329</v>
      </c>
    </row>
    <row r="40" spans="1:78" ht="16.5">
      <c r="A40" s="109" t="str">
        <f t="shared" si="1"/>
        <v>청룡교통</v>
      </c>
      <c r="B40" s="110" t="str">
        <f t="shared" si="2"/>
        <v>이기용</v>
      </c>
      <c r="C40" s="111" t="str">
        <f t="shared" si="3"/>
        <v>D</v>
      </c>
      <c r="D40" s="112">
        <f t="shared" si="4"/>
        <v>0.8042307692307693</v>
      </c>
      <c r="E40" s="113">
        <f t="shared" si="5"/>
        <v>3430</v>
      </c>
      <c r="F40" s="114" t="str">
        <f t="shared" si="6"/>
        <v>44</v>
      </c>
      <c r="G40" s="115" t="str">
        <f t="shared" si="7"/>
        <v>73아1078</v>
      </c>
      <c r="H40" s="116">
        <f t="shared" si="8"/>
        <v>1</v>
      </c>
      <c r="I40" s="117">
        <f t="shared" si="9"/>
        <v>2997.8110000000001</v>
      </c>
      <c r="J40" s="118">
        <f t="shared" si="10"/>
        <v>5.182306409582723E-2</v>
      </c>
      <c r="K40" s="118">
        <f t="shared" si="11"/>
        <v>0.36043351143126212</v>
      </c>
      <c r="L40" s="118">
        <f t="shared" si="12"/>
        <v>0.16178471558080212</v>
      </c>
      <c r="M40" s="119">
        <f t="shared" si="13"/>
        <v>13.706</v>
      </c>
      <c r="N40" s="120">
        <f t="shared" si="14"/>
        <v>0</v>
      </c>
      <c r="O40" s="120">
        <f t="shared" si="15"/>
        <v>2.7353292118816026</v>
      </c>
      <c r="P40" s="221">
        <f t="shared" si="16"/>
        <v>66</v>
      </c>
      <c r="Q40" s="222">
        <f t="shared" si="17"/>
        <v>0</v>
      </c>
      <c r="R40" s="222">
        <f t="shared" si="18"/>
        <v>82</v>
      </c>
      <c r="T40">
        <v>532</v>
      </c>
      <c r="U40">
        <v>3430</v>
      </c>
      <c r="V40" t="s">
        <v>264</v>
      </c>
      <c r="W40">
        <v>2997.8110000000001</v>
      </c>
      <c r="X40">
        <v>1433.424</v>
      </c>
      <c r="Y40">
        <v>2.0910000000000002</v>
      </c>
      <c r="Z40">
        <v>13.706</v>
      </c>
      <c r="AA40">
        <v>180.21190300000001</v>
      </c>
      <c r="AB40">
        <v>9.3391330000000004</v>
      </c>
      <c r="AC40">
        <v>64.954408999999998</v>
      </c>
      <c r="AD40" s="1">
        <v>485</v>
      </c>
      <c r="AE40">
        <v>0</v>
      </c>
      <c r="AF40">
        <v>82</v>
      </c>
      <c r="AG40">
        <v>72</v>
      </c>
      <c r="AH40">
        <v>16.634922</v>
      </c>
      <c r="AI40">
        <v>437.5</v>
      </c>
      <c r="AJ40">
        <v>0</v>
      </c>
      <c r="AK40">
        <v>66</v>
      </c>
      <c r="AL40">
        <v>38930</v>
      </c>
      <c r="AM40">
        <v>0.8042307692307693</v>
      </c>
      <c r="AN40" t="s">
        <v>67</v>
      </c>
      <c r="AO40">
        <v>2997.8110000000001</v>
      </c>
      <c r="AP40" t="s">
        <v>435</v>
      </c>
      <c r="AQ40" t="s">
        <v>118</v>
      </c>
      <c r="AR40" t="s">
        <v>122</v>
      </c>
      <c r="AS40" t="s">
        <v>118</v>
      </c>
      <c r="AT40" t="s">
        <v>122</v>
      </c>
      <c r="AU40" t="s">
        <v>192</v>
      </c>
      <c r="AV40" t="s">
        <v>264</v>
      </c>
      <c r="AW40" t="s">
        <v>67</v>
      </c>
      <c r="AX40">
        <v>3430</v>
      </c>
      <c r="AY40" t="s">
        <v>317</v>
      </c>
      <c r="AZ40">
        <v>2</v>
      </c>
      <c r="BA40" t="s">
        <v>346</v>
      </c>
      <c r="BB40">
        <v>1</v>
      </c>
      <c r="BC40">
        <v>1</v>
      </c>
      <c r="BE40" t="s">
        <v>70</v>
      </c>
      <c r="BF40">
        <v>1</v>
      </c>
      <c r="BG40" t="s">
        <v>257</v>
      </c>
      <c r="BI40" t="s">
        <v>118</v>
      </c>
      <c r="BJ40" t="s">
        <v>264</v>
      </c>
      <c r="BK40" t="s">
        <v>67</v>
      </c>
      <c r="BL40">
        <v>0.8042307692307693</v>
      </c>
      <c r="BM40">
        <v>3430</v>
      </c>
      <c r="BN40" t="s">
        <v>122</v>
      </c>
      <c r="BO40" t="s">
        <v>192</v>
      </c>
      <c r="BP40">
        <v>1</v>
      </c>
      <c r="BQ40">
        <v>2997.8110000000001</v>
      </c>
      <c r="BR40">
        <v>5.182306409582723E-2</v>
      </c>
      <c r="BS40">
        <v>0.36043351143126212</v>
      </c>
      <c r="BT40">
        <v>0.16178471558080212</v>
      </c>
      <c r="BU40">
        <v>13.706</v>
      </c>
      <c r="BV40">
        <v>0</v>
      </c>
      <c r="BW40">
        <v>2.7353292118816026</v>
      </c>
      <c r="BX40">
        <v>66</v>
      </c>
      <c r="BY40">
        <v>0</v>
      </c>
      <c r="BZ40">
        <v>82</v>
      </c>
    </row>
    <row r="41" spans="1:78" ht="16.5">
      <c r="A41" s="126" t="str">
        <f t="shared" si="1"/>
        <v>청룡교통</v>
      </c>
      <c r="B41" s="127" t="str">
        <f t="shared" si="2"/>
        <v>이도영</v>
      </c>
      <c r="C41" s="128" t="str">
        <f t="shared" si="3"/>
        <v>C</v>
      </c>
      <c r="D41" s="129">
        <f t="shared" si="4"/>
        <v>0.89454545454545442</v>
      </c>
      <c r="E41" s="130">
        <f t="shared" si="5"/>
        <v>3394</v>
      </c>
      <c r="F41" s="131" t="str">
        <f t="shared" si="6"/>
        <v>43</v>
      </c>
      <c r="G41" s="132" t="str">
        <f t="shared" si="7"/>
        <v>73아1150</v>
      </c>
      <c r="H41" s="133">
        <f t="shared" si="8"/>
        <v>1</v>
      </c>
      <c r="I41" s="134">
        <f t="shared" si="9"/>
        <v>2415.9209999999998</v>
      </c>
      <c r="J41" s="135">
        <f t="shared" si="10"/>
        <v>1.1300182972356902E-2</v>
      </c>
      <c r="K41" s="135">
        <f t="shared" si="11"/>
        <v>0.35651738213004935</v>
      </c>
      <c r="L41" s="135">
        <f t="shared" si="12"/>
        <v>0.1738467441609225</v>
      </c>
      <c r="M41" s="136">
        <f t="shared" si="13"/>
        <v>13.298999999999999</v>
      </c>
      <c r="N41" s="137">
        <f t="shared" si="14"/>
        <v>0</v>
      </c>
      <c r="O41" s="137">
        <f t="shared" si="15"/>
        <v>4.3047765220799858</v>
      </c>
      <c r="P41" s="219">
        <f t="shared" si="16"/>
        <v>0</v>
      </c>
      <c r="Q41" s="220">
        <f t="shared" si="17"/>
        <v>0</v>
      </c>
      <c r="R41" s="220">
        <f t="shared" si="18"/>
        <v>104</v>
      </c>
      <c r="T41">
        <v>532</v>
      </c>
      <c r="U41">
        <v>3394</v>
      </c>
      <c r="V41" t="s">
        <v>223</v>
      </c>
      <c r="W41">
        <v>2415.9209999999998</v>
      </c>
      <c r="X41">
        <v>1227.8240000000001</v>
      </c>
      <c r="Y41">
        <v>1.968</v>
      </c>
      <c r="Z41">
        <v>13.298999999999999</v>
      </c>
      <c r="AA41">
        <v>143.52714499999999</v>
      </c>
      <c r="AB41">
        <v>1.621883</v>
      </c>
      <c r="AC41">
        <v>51.169922</v>
      </c>
      <c r="AD41" s="1">
        <v>420</v>
      </c>
      <c r="AE41">
        <v>0</v>
      </c>
      <c r="AF41">
        <v>104</v>
      </c>
      <c r="AG41">
        <v>86</v>
      </c>
      <c r="AH41">
        <v>16.832502000000002</v>
      </c>
      <c r="AI41">
        <v>460.1</v>
      </c>
      <c r="AJ41">
        <v>1.2</v>
      </c>
      <c r="AK41">
        <v>0</v>
      </c>
      <c r="AL41">
        <v>0</v>
      </c>
      <c r="AM41">
        <v>0.89454545454545442</v>
      </c>
      <c r="AN41" t="s">
        <v>69</v>
      </c>
      <c r="AO41">
        <v>2415.9209999999998</v>
      </c>
      <c r="AP41" t="s">
        <v>436</v>
      </c>
      <c r="AQ41" t="s">
        <v>118</v>
      </c>
      <c r="AR41" t="s">
        <v>120</v>
      </c>
      <c r="AS41" t="s">
        <v>118</v>
      </c>
      <c r="AT41" t="s">
        <v>120</v>
      </c>
      <c r="AU41" t="s">
        <v>180</v>
      </c>
      <c r="AV41" t="s">
        <v>223</v>
      </c>
      <c r="AW41" t="s">
        <v>69</v>
      </c>
      <c r="AX41">
        <v>3394</v>
      </c>
      <c r="AY41" t="s">
        <v>334</v>
      </c>
      <c r="AZ41">
        <v>1</v>
      </c>
      <c r="BA41" t="s">
        <v>298</v>
      </c>
      <c r="BB41">
        <v>1</v>
      </c>
      <c r="BC41">
        <v>1</v>
      </c>
      <c r="BE41" t="s">
        <v>67</v>
      </c>
      <c r="BF41">
        <v>1</v>
      </c>
      <c r="BG41" t="s">
        <v>257</v>
      </c>
      <c r="BI41" t="s">
        <v>118</v>
      </c>
      <c r="BJ41" t="s">
        <v>223</v>
      </c>
      <c r="BK41" t="s">
        <v>69</v>
      </c>
      <c r="BL41">
        <v>0.89454545454545442</v>
      </c>
      <c r="BM41">
        <v>3394</v>
      </c>
      <c r="BN41" t="s">
        <v>120</v>
      </c>
      <c r="BO41" t="s">
        <v>180</v>
      </c>
      <c r="BP41">
        <v>1</v>
      </c>
      <c r="BQ41">
        <v>2415.9209999999998</v>
      </c>
      <c r="BR41">
        <v>1.1300182972356902E-2</v>
      </c>
      <c r="BS41">
        <v>0.35651738213004935</v>
      </c>
      <c r="BT41">
        <v>0.1738467441609225</v>
      </c>
      <c r="BU41">
        <v>13.298999999999999</v>
      </c>
      <c r="BV41">
        <v>0</v>
      </c>
      <c r="BW41">
        <v>4.3047765220799858</v>
      </c>
      <c r="BX41">
        <v>0</v>
      </c>
      <c r="BY41">
        <v>0</v>
      </c>
      <c r="BZ41">
        <v>104</v>
      </c>
    </row>
    <row r="42" spans="1:78" ht="16.5">
      <c r="A42" s="109" t="str">
        <f t="shared" si="1"/>
        <v>청룡교통</v>
      </c>
      <c r="B42" s="110" t="str">
        <f t="shared" si="2"/>
        <v>이동현</v>
      </c>
      <c r="C42" s="111" t="str">
        <f t="shared" si="3"/>
        <v>C</v>
      </c>
      <c r="D42" s="112">
        <f t="shared" si="4"/>
        <v>0.87136363636363634</v>
      </c>
      <c r="E42" s="113">
        <f t="shared" si="5"/>
        <v>325</v>
      </c>
      <c r="F42" s="114" t="str">
        <f t="shared" si="6"/>
        <v>43</v>
      </c>
      <c r="G42" s="115" t="str">
        <f t="shared" si="7"/>
        <v>73아1058</v>
      </c>
      <c r="H42" s="116">
        <f t="shared" si="8"/>
        <v>1</v>
      </c>
      <c r="I42" s="117">
        <f t="shared" si="9"/>
        <v>1835.117</v>
      </c>
      <c r="J42" s="118">
        <f t="shared" si="10"/>
        <v>2.3567395538461045E-2</v>
      </c>
      <c r="K42" s="118">
        <f t="shared" si="11"/>
        <v>0.33337041341698748</v>
      </c>
      <c r="L42" s="118">
        <f t="shared" si="12"/>
        <v>0.17328595397459673</v>
      </c>
      <c r="M42" s="119">
        <f t="shared" si="13"/>
        <v>14.946</v>
      </c>
      <c r="N42" s="120">
        <f t="shared" si="14"/>
        <v>0.10898487671358284</v>
      </c>
      <c r="O42" s="120">
        <f t="shared" si="15"/>
        <v>51.168399617027141</v>
      </c>
      <c r="P42" s="221">
        <f t="shared" si="16"/>
        <v>18</v>
      </c>
      <c r="Q42" s="222">
        <f t="shared" si="17"/>
        <v>2</v>
      </c>
      <c r="R42" s="222">
        <f t="shared" si="18"/>
        <v>939</v>
      </c>
      <c r="T42">
        <v>532</v>
      </c>
      <c r="U42">
        <v>325</v>
      </c>
      <c r="V42" t="s">
        <v>224</v>
      </c>
      <c r="W42">
        <v>1835.117</v>
      </c>
      <c r="X42">
        <v>957.39700000000005</v>
      </c>
      <c r="Y42">
        <v>1.917</v>
      </c>
      <c r="Z42">
        <v>14.946</v>
      </c>
      <c r="AA42">
        <v>101.752737</v>
      </c>
      <c r="AB42">
        <v>2.398047</v>
      </c>
      <c r="AC42">
        <v>33.921351999999999</v>
      </c>
      <c r="AD42" s="1">
        <v>318</v>
      </c>
      <c r="AE42">
        <v>2</v>
      </c>
      <c r="AF42">
        <v>939</v>
      </c>
      <c r="AG42">
        <v>97</v>
      </c>
      <c r="AH42">
        <v>18.035062</v>
      </c>
      <c r="AI42">
        <v>2249.8000000000002</v>
      </c>
      <c r="AJ42">
        <v>154.80000000000001</v>
      </c>
      <c r="AK42">
        <v>18</v>
      </c>
      <c r="AL42">
        <v>2569</v>
      </c>
      <c r="AM42">
        <v>0.87136363636363634</v>
      </c>
      <c r="AN42" t="s">
        <v>69</v>
      </c>
      <c r="AO42">
        <v>1835.117</v>
      </c>
      <c r="AP42" t="s">
        <v>437</v>
      </c>
      <c r="AQ42" t="s">
        <v>118</v>
      </c>
      <c r="AR42" t="s">
        <v>120</v>
      </c>
      <c r="AS42" t="s">
        <v>118</v>
      </c>
      <c r="AT42" t="s">
        <v>120</v>
      </c>
      <c r="AU42" t="s">
        <v>176</v>
      </c>
      <c r="AV42" t="s">
        <v>224</v>
      </c>
      <c r="AW42" t="s">
        <v>69</v>
      </c>
      <c r="AX42">
        <v>325</v>
      </c>
      <c r="AY42" t="s">
        <v>334</v>
      </c>
      <c r="AZ42">
        <v>3</v>
      </c>
      <c r="BA42" t="s">
        <v>358</v>
      </c>
      <c r="BB42">
        <v>1</v>
      </c>
      <c r="BC42">
        <v>1</v>
      </c>
      <c r="BE42" t="s">
        <v>67</v>
      </c>
      <c r="BF42">
        <v>1</v>
      </c>
      <c r="BG42" t="s">
        <v>257</v>
      </c>
      <c r="BI42" t="s">
        <v>118</v>
      </c>
      <c r="BJ42" t="s">
        <v>224</v>
      </c>
      <c r="BK42" t="s">
        <v>69</v>
      </c>
      <c r="BL42">
        <v>0.87136363636363634</v>
      </c>
      <c r="BM42">
        <v>325</v>
      </c>
      <c r="BN42" t="s">
        <v>120</v>
      </c>
      <c r="BO42" t="s">
        <v>176</v>
      </c>
      <c r="BP42">
        <v>1</v>
      </c>
      <c r="BQ42">
        <v>1835.117</v>
      </c>
      <c r="BR42">
        <v>2.3567395538461045E-2</v>
      </c>
      <c r="BS42">
        <v>0.33337041341698748</v>
      </c>
      <c r="BT42">
        <v>0.17328595397459673</v>
      </c>
      <c r="BU42">
        <v>14.946</v>
      </c>
      <c r="BV42">
        <v>0.10898487671358284</v>
      </c>
      <c r="BW42">
        <v>51.168399617027141</v>
      </c>
      <c r="BX42">
        <v>18</v>
      </c>
      <c r="BY42">
        <v>2</v>
      </c>
      <c r="BZ42">
        <v>939</v>
      </c>
    </row>
    <row r="43" spans="1:78" ht="16.5">
      <c r="A43" s="126" t="str">
        <f t="shared" si="1"/>
        <v>청룡교통</v>
      </c>
      <c r="B43" s="127" t="str">
        <f t="shared" si="2"/>
        <v>이성호</v>
      </c>
      <c r="C43" s="128" t="str">
        <f t="shared" si="3"/>
        <v>B</v>
      </c>
      <c r="D43" s="129">
        <f t="shared" si="4"/>
        <v>0.92298408093094053</v>
      </c>
      <c r="E43" s="130">
        <f t="shared" si="5"/>
        <v>1235</v>
      </c>
      <c r="F43" s="131" t="str">
        <f t="shared" si="6"/>
        <v>310</v>
      </c>
      <c r="G43" s="132" t="str">
        <f t="shared" si="7"/>
        <v>73아1047</v>
      </c>
      <c r="H43" s="133">
        <f t="shared" si="8"/>
        <v>10</v>
      </c>
      <c r="I43" s="134">
        <f t="shared" si="9"/>
        <v>2105.0879999999997</v>
      </c>
      <c r="J43" s="135">
        <f t="shared" si="10"/>
        <v>9.8266162270507565E-2</v>
      </c>
      <c r="K43" s="135">
        <f t="shared" si="11"/>
        <v>0.30908262117211877</v>
      </c>
      <c r="L43" s="135">
        <f t="shared" si="12"/>
        <v>0.10403365560014595</v>
      </c>
      <c r="M43" s="136">
        <f t="shared" si="13"/>
        <v>14.352</v>
      </c>
      <c r="N43" s="137">
        <f t="shared" si="14"/>
        <v>0</v>
      </c>
      <c r="O43" s="137">
        <f t="shared" si="15"/>
        <v>27.409780493737081</v>
      </c>
      <c r="P43" s="219">
        <f t="shared" si="16"/>
        <v>19</v>
      </c>
      <c r="Q43" s="220">
        <f t="shared" si="17"/>
        <v>0</v>
      </c>
      <c r="R43" s="220">
        <f t="shared" si="18"/>
        <v>577</v>
      </c>
      <c r="T43">
        <v>532</v>
      </c>
      <c r="U43">
        <v>1235</v>
      </c>
      <c r="V43" t="s">
        <v>260</v>
      </c>
      <c r="W43">
        <v>2105.0880000000002</v>
      </c>
      <c r="X43">
        <v>926.75099999999998</v>
      </c>
      <c r="Y43">
        <v>2.2709999999999999</v>
      </c>
      <c r="Z43">
        <v>14.352</v>
      </c>
      <c r="AA43">
        <v>109.761079</v>
      </c>
      <c r="AB43">
        <v>10.7858</v>
      </c>
      <c r="AC43">
        <v>33.925241999999997</v>
      </c>
      <c r="AD43" s="1">
        <v>219</v>
      </c>
      <c r="AE43">
        <v>0</v>
      </c>
      <c r="AF43">
        <v>577</v>
      </c>
      <c r="AG43">
        <v>106</v>
      </c>
      <c r="AH43">
        <v>19.178820000000002</v>
      </c>
      <c r="AI43">
        <v>6852.3</v>
      </c>
      <c r="AJ43">
        <v>2848.2</v>
      </c>
      <c r="AK43">
        <v>19</v>
      </c>
      <c r="AL43">
        <v>6322</v>
      </c>
      <c r="AM43">
        <v>0.92298408093094053</v>
      </c>
      <c r="AN43" t="s">
        <v>68</v>
      </c>
      <c r="AO43">
        <v>540.69899999999996</v>
      </c>
      <c r="AP43" t="s">
        <v>438</v>
      </c>
      <c r="AQ43" t="s">
        <v>118</v>
      </c>
      <c r="AR43" t="s">
        <v>119</v>
      </c>
      <c r="AS43" t="s">
        <v>118</v>
      </c>
      <c r="AT43" t="s">
        <v>119</v>
      </c>
      <c r="AU43" t="s">
        <v>169</v>
      </c>
      <c r="AV43" t="s">
        <v>260</v>
      </c>
      <c r="AW43" t="s">
        <v>68</v>
      </c>
      <c r="AX43">
        <v>1235</v>
      </c>
      <c r="AY43" t="s">
        <v>337</v>
      </c>
      <c r="AZ43">
        <v>1</v>
      </c>
      <c r="BA43" t="s">
        <v>338</v>
      </c>
      <c r="BB43">
        <v>10</v>
      </c>
      <c r="BC43">
        <v>1</v>
      </c>
      <c r="BE43" t="s">
        <v>69</v>
      </c>
      <c r="BF43">
        <v>1</v>
      </c>
      <c r="BG43" t="s">
        <v>257</v>
      </c>
      <c r="BI43" t="s">
        <v>118</v>
      </c>
      <c r="BJ43" t="s">
        <v>260</v>
      </c>
      <c r="BK43" t="s">
        <v>68</v>
      </c>
      <c r="BL43">
        <v>0.92298408093094053</v>
      </c>
      <c r="BM43">
        <v>1235</v>
      </c>
      <c r="BN43" t="s">
        <v>119</v>
      </c>
      <c r="BO43" t="s">
        <v>169</v>
      </c>
      <c r="BP43">
        <v>10</v>
      </c>
      <c r="BQ43">
        <v>2105.0879999999997</v>
      </c>
      <c r="BR43">
        <v>9.8266162270507565E-2</v>
      </c>
      <c r="BS43">
        <v>0.30908262117211877</v>
      </c>
      <c r="BT43">
        <v>0.10403365560014592</v>
      </c>
      <c r="BU43">
        <v>14.352</v>
      </c>
      <c r="BV43">
        <v>0</v>
      </c>
      <c r="BW43">
        <v>27.409780493737081</v>
      </c>
      <c r="BX43">
        <v>19</v>
      </c>
      <c r="BY43">
        <v>0</v>
      </c>
      <c r="BZ43">
        <v>577</v>
      </c>
    </row>
    <row r="44" spans="1:78" ht="16.5">
      <c r="A44" s="109" t="str">
        <f t="shared" si="1"/>
        <v>청룡교통</v>
      </c>
      <c r="B44" s="110" t="str">
        <f t="shared" si="2"/>
        <v>이인수</v>
      </c>
      <c r="C44" s="111" t="str">
        <f t="shared" si="3"/>
        <v>C</v>
      </c>
      <c r="D44" s="112">
        <f t="shared" si="4"/>
        <v>0.85999999999999988</v>
      </c>
      <c r="E44" s="113">
        <f t="shared" si="5"/>
        <v>7371</v>
      </c>
      <c r="F44" s="114" t="str">
        <f t="shared" si="6"/>
        <v>43</v>
      </c>
      <c r="G44" s="115" t="str">
        <f t="shared" si="7"/>
        <v>73아1150</v>
      </c>
      <c r="H44" s="116">
        <f t="shared" si="8"/>
        <v>1</v>
      </c>
      <c r="I44" s="117">
        <f t="shared" si="9"/>
        <v>519.47500000000002</v>
      </c>
      <c r="J44" s="118">
        <f t="shared" si="10"/>
        <v>2.3944898143848613E-3</v>
      </c>
      <c r="K44" s="118">
        <f t="shared" si="11"/>
        <v>0.40014741746166166</v>
      </c>
      <c r="L44" s="118">
        <f t="shared" si="12"/>
        <v>0.1039511044804851</v>
      </c>
      <c r="M44" s="119">
        <f t="shared" si="13"/>
        <v>16.21</v>
      </c>
      <c r="N44" s="120">
        <f t="shared" si="14"/>
        <v>0</v>
      </c>
      <c r="O44" s="120">
        <f t="shared" si="15"/>
        <v>38.115404976177871</v>
      </c>
      <c r="P44" s="221">
        <f t="shared" si="16"/>
        <v>11</v>
      </c>
      <c r="Q44" s="222">
        <f t="shared" si="17"/>
        <v>0</v>
      </c>
      <c r="R44" s="222">
        <f t="shared" si="18"/>
        <v>198</v>
      </c>
      <c r="T44">
        <v>532</v>
      </c>
      <c r="U44">
        <v>7371</v>
      </c>
      <c r="V44" t="s">
        <v>439</v>
      </c>
      <c r="W44">
        <v>519.47500000000002</v>
      </c>
      <c r="X44">
        <v>274.51</v>
      </c>
      <c r="Y44">
        <v>1.8919999999999999</v>
      </c>
      <c r="Z44">
        <v>16.21</v>
      </c>
      <c r="AA44">
        <v>29.695260999999999</v>
      </c>
      <c r="AB44">
        <v>7.1105000000000002E-2</v>
      </c>
      <c r="AC44">
        <v>11.882482</v>
      </c>
      <c r="AD44" s="1">
        <v>54</v>
      </c>
      <c r="AE44">
        <v>0</v>
      </c>
      <c r="AF44">
        <v>198</v>
      </c>
      <c r="AG44">
        <v>93</v>
      </c>
      <c r="AH44">
        <v>17.493531999999998</v>
      </c>
      <c r="AI44">
        <v>620.4</v>
      </c>
      <c r="AJ44">
        <v>91.1</v>
      </c>
      <c r="AK44">
        <v>11</v>
      </c>
      <c r="AL44">
        <v>7226</v>
      </c>
      <c r="AM44">
        <v>0.85999999999999988</v>
      </c>
      <c r="AN44" t="s">
        <v>69</v>
      </c>
      <c r="AO44">
        <v>519.47500000000002</v>
      </c>
      <c r="AP44" t="s">
        <v>440</v>
      </c>
      <c r="AQ44" t="s">
        <v>118</v>
      </c>
      <c r="AR44" t="s">
        <v>120</v>
      </c>
      <c r="AS44" t="s">
        <v>118</v>
      </c>
      <c r="AT44" t="s">
        <v>120</v>
      </c>
      <c r="AU44" t="s">
        <v>180</v>
      </c>
      <c r="AV44" t="s">
        <v>439</v>
      </c>
      <c r="AW44" t="s">
        <v>69</v>
      </c>
      <c r="AX44">
        <v>7371</v>
      </c>
      <c r="AY44" t="s">
        <v>334</v>
      </c>
      <c r="AZ44">
        <v>6</v>
      </c>
      <c r="BA44" t="s">
        <v>441</v>
      </c>
      <c r="BB44">
        <v>1</v>
      </c>
      <c r="BC44">
        <v>1</v>
      </c>
      <c r="BE44" t="s">
        <v>382</v>
      </c>
      <c r="BF44" t="s">
        <v>383</v>
      </c>
      <c r="BG44" t="s">
        <v>382</v>
      </c>
      <c r="BI44" t="s">
        <v>118</v>
      </c>
      <c r="BJ44" t="s">
        <v>439</v>
      </c>
      <c r="BK44" t="s">
        <v>69</v>
      </c>
      <c r="BL44">
        <v>0.85999999999999988</v>
      </c>
      <c r="BM44">
        <v>7371</v>
      </c>
      <c r="BN44" t="s">
        <v>120</v>
      </c>
      <c r="BO44" t="s">
        <v>180</v>
      </c>
      <c r="BP44">
        <v>1</v>
      </c>
      <c r="BQ44">
        <v>519.47500000000002</v>
      </c>
      <c r="BR44">
        <v>2.3944898143848613E-3</v>
      </c>
      <c r="BS44">
        <v>0.40014741746166166</v>
      </c>
      <c r="BT44">
        <v>0.1039511044804851</v>
      </c>
      <c r="BU44">
        <v>16.21</v>
      </c>
      <c r="BV44">
        <v>0</v>
      </c>
      <c r="BW44">
        <v>38.115404976177871</v>
      </c>
      <c r="BX44">
        <v>11</v>
      </c>
      <c r="BY44">
        <v>0</v>
      </c>
      <c r="BZ44">
        <v>198</v>
      </c>
    </row>
    <row r="45" spans="1:78" ht="16.5">
      <c r="A45" s="126" t="str">
        <f t="shared" si="1"/>
        <v>청룡교통</v>
      </c>
      <c r="B45" s="127" t="str">
        <f t="shared" si="2"/>
        <v>이재룡</v>
      </c>
      <c r="C45" s="128" t="str">
        <f t="shared" si="3"/>
        <v>B</v>
      </c>
      <c r="D45" s="129">
        <f t="shared" si="4"/>
        <v>0.94181818181818178</v>
      </c>
      <c r="E45" s="130">
        <f t="shared" si="5"/>
        <v>7168</v>
      </c>
      <c r="F45" s="131" t="str">
        <f t="shared" si="6"/>
        <v>43</v>
      </c>
      <c r="G45" s="132" t="str">
        <f t="shared" si="7"/>
        <v>73아1072</v>
      </c>
      <c r="H45" s="133">
        <f t="shared" si="8"/>
        <v>1</v>
      </c>
      <c r="I45" s="134">
        <f t="shared" si="9"/>
        <v>3057.5509999999999</v>
      </c>
      <c r="J45" s="135">
        <f t="shared" si="10"/>
        <v>1.0083084888104683E-2</v>
      </c>
      <c r="K45" s="135">
        <f t="shared" si="11"/>
        <v>0.45362187265679538</v>
      </c>
      <c r="L45" s="135">
        <f t="shared" si="12"/>
        <v>9.9098919363896143E-2</v>
      </c>
      <c r="M45" s="136">
        <f t="shared" si="13"/>
        <v>16.36</v>
      </c>
      <c r="N45" s="137">
        <f t="shared" si="14"/>
        <v>0</v>
      </c>
      <c r="O45" s="137">
        <f t="shared" si="15"/>
        <v>38.494860756206521</v>
      </c>
      <c r="P45" s="219">
        <f t="shared" si="16"/>
        <v>110</v>
      </c>
      <c r="Q45" s="220">
        <f t="shared" si="17"/>
        <v>0</v>
      </c>
      <c r="R45" s="220">
        <f t="shared" si="18"/>
        <v>1177</v>
      </c>
      <c r="T45">
        <v>532</v>
      </c>
      <c r="U45">
        <v>7168</v>
      </c>
      <c r="V45" t="s">
        <v>225</v>
      </c>
      <c r="W45">
        <v>3057.5509999999999</v>
      </c>
      <c r="X45">
        <v>1475.646</v>
      </c>
      <c r="Y45">
        <v>2.0720000000000001</v>
      </c>
      <c r="Z45">
        <v>16.36</v>
      </c>
      <c r="AA45">
        <v>183.74941999999999</v>
      </c>
      <c r="AB45">
        <v>1.8527610000000001</v>
      </c>
      <c r="AC45">
        <v>83.352755999999999</v>
      </c>
      <c r="AD45" s="1">
        <v>303</v>
      </c>
      <c r="AE45">
        <v>0</v>
      </c>
      <c r="AF45">
        <v>1177</v>
      </c>
      <c r="AG45">
        <v>99</v>
      </c>
      <c r="AH45">
        <v>16.639785</v>
      </c>
      <c r="AI45">
        <v>11768.4</v>
      </c>
      <c r="AJ45">
        <v>588.6</v>
      </c>
      <c r="AK45">
        <v>110</v>
      </c>
      <c r="AL45">
        <v>123240</v>
      </c>
      <c r="AM45">
        <v>0.94181818181818178</v>
      </c>
      <c r="AN45" t="s">
        <v>68</v>
      </c>
      <c r="AO45">
        <v>3057.5509999999999</v>
      </c>
      <c r="AP45" t="s">
        <v>442</v>
      </c>
      <c r="AQ45" t="s">
        <v>118</v>
      </c>
      <c r="AR45" t="s">
        <v>120</v>
      </c>
      <c r="AS45" t="s">
        <v>118</v>
      </c>
      <c r="AT45" t="s">
        <v>120</v>
      </c>
      <c r="AU45" t="s">
        <v>178</v>
      </c>
      <c r="AV45" t="s">
        <v>225</v>
      </c>
      <c r="AW45" t="s">
        <v>68</v>
      </c>
      <c r="AX45">
        <v>7168</v>
      </c>
      <c r="AY45" t="s">
        <v>329</v>
      </c>
      <c r="AZ45">
        <v>3</v>
      </c>
      <c r="BA45" t="s">
        <v>330</v>
      </c>
      <c r="BB45">
        <v>1</v>
      </c>
      <c r="BC45">
        <v>1</v>
      </c>
      <c r="BE45" t="s">
        <v>66</v>
      </c>
      <c r="BF45">
        <v>-1</v>
      </c>
      <c r="BG45" t="s">
        <v>259</v>
      </c>
      <c r="BI45" t="s">
        <v>118</v>
      </c>
      <c r="BJ45" t="s">
        <v>225</v>
      </c>
      <c r="BK45" t="s">
        <v>68</v>
      </c>
      <c r="BL45">
        <v>0.94181818181818178</v>
      </c>
      <c r="BM45">
        <v>7168</v>
      </c>
      <c r="BN45" t="s">
        <v>120</v>
      </c>
      <c r="BO45" t="s">
        <v>178</v>
      </c>
      <c r="BP45">
        <v>1</v>
      </c>
      <c r="BQ45">
        <v>3057.5509999999999</v>
      </c>
      <c r="BR45">
        <v>1.0083084888104683E-2</v>
      </c>
      <c r="BS45">
        <v>0.45362187265679538</v>
      </c>
      <c r="BT45">
        <v>9.9098919363896143E-2</v>
      </c>
      <c r="BU45">
        <v>16.36</v>
      </c>
      <c r="BV45">
        <v>0</v>
      </c>
      <c r="BW45">
        <v>38.494860756206521</v>
      </c>
      <c r="BX45">
        <v>110</v>
      </c>
      <c r="BY45">
        <v>0</v>
      </c>
      <c r="BZ45">
        <v>1177</v>
      </c>
    </row>
    <row r="46" spans="1:78" ht="16.5">
      <c r="A46" s="109" t="str">
        <f t="shared" si="1"/>
        <v>청룡교통</v>
      </c>
      <c r="B46" s="110" t="str">
        <f t="shared" si="2"/>
        <v>이정수</v>
      </c>
      <c r="C46" s="111" t="str">
        <f t="shared" si="3"/>
        <v>B</v>
      </c>
      <c r="D46" s="112">
        <f t="shared" si="4"/>
        <v>0.94000000000000006</v>
      </c>
      <c r="E46" s="113">
        <f t="shared" si="5"/>
        <v>2682</v>
      </c>
      <c r="F46" s="114" t="str">
        <f t="shared" si="6"/>
        <v>43-1</v>
      </c>
      <c r="G46" s="115" t="str">
        <f t="shared" si="7"/>
        <v>73아1076</v>
      </c>
      <c r="H46" s="116">
        <f t="shared" si="8"/>
        <v>1</v>
      </c>
      <c r="I46" s="117">
        <f t="shared" si="9"/>
        <v>2608.0160000000001</v>
      </c>
      <c r="J46" s="118">
        <f t="shared" si="10"/>
        <v>1.1874070114855528E-2</v>
      </c>
      <c r="K46" s="118">
        <f t="shared" si="11"/>
        <v>0.40330717112446335</v>
      </c>
      <c r="L46" s="118">
        <f t="shared" si="12"/>
        <v>0.1134962362194097</v>
      </c>
      <c r="M46" s="119">
        <f t="shared" si="13"/>
        <v>10.279</v>
      </c>
      <c r="N46" s="120">
        <f t="shared" si="14"/>
        <v>0</v>
      </c>
      <c r="O46" s="120">
        <f t="shared" si="15"/>
        <v>2.8757492285323401</v>
      </c>
      <c r="P46" s="221">
        <f t="shared" si="16"/>
        <v>89</v>
      </c>
      <c r="Q46" s="222">
        <f t="shared" si="17"/>
        <v>0</v>
      </c>
      <c r="R46" s="222">
        <f t="shared" si="18"/>
        <v>75</v>
      </c>
      <c r="T46">
        <v>532</v>
      </c>
      <c r="U46">
        <v>2682</v>
      </c>
      <c r="V46" t="s">
        <v>226</v>
      </c>
      <c r="W46">
        <v>2608.0160000000001</v>
      </c>
      <c r="X46">
        <v>1206.569</v>
      </c>
      <c r="Y46">
        <v>2.1619999999999999</v>
      </c>
      <c r="Z46">
        <v>10.279</v>
      </c>
      <c r="AA46">
        <v>182.679147</v>
      </c>
      <c r="AB46">
        <v>2.1691449999999999</v>
      </c>
      <c r="AC46">
        <v>73.675809999999998</v>
      </c>
      <c r="AD46" s="1">
        <v>296</v>
      </c>
      <c r="AE46">
        <v>0</v>
      </c>
      <c r="AF46">
        <v>75</v>
      </c>
      <c r="AG46">
        <v>90</v>
      </c>
      <c r="AH46">
        <v>14.276484</v>
      </c>
      <c r="AI46">
        <v>4374.3</v>
      </c>
      <c r="AJ46">
        <v>148.19999999999999</v>
      </c>
      <c r="AK46">
        <v>89</v>
      </c>
      <c r="AL46">
        <v>48516</v>
      </c>
      <c r="AM46">
        <v>0.94000000000000006</v>
      </c>
      <c r="AN46" t="s">
        <v>68</v>
      </c>
      <c r="AO46">
        <v>2608.0160000000001</v>
      </c>
      <c r="AP46" t="s">
        <v>443</v>
      </c>
      <c r="AQ46" t="s">
        <v>118</v>
      </c>
      <c r="AR46" t="s">
        <v>121</v>
      </c>
      <c r="AS46" t="s">
        <v>118</v>
      </c>
      <c r="AT46" t="s">
        <v>121</v>
      </c>
      <c r="AU46" t="s">
        <v>186</v>
      </c>
      <c r="AV46" t="s">
        <v>226</v>
      </c>
      <c r="AW46" t="s">
        <v>68</v>
      </c>
      <c r="AX46">
        <v>2682</v>
      </c>
      <c r="AY46" t="s">
        <v>344</v>
      </c>
      <c r="AZ46">
        <v>3</v>
      </c>
      <c r="BA46" t="s">
        <v>357</v>
      </c>
      <c r="BB46">
        <v>1</v>
      </c>
      <c r="BC46">
        <v>1</v>
      </c>
      <c r="BE46" t="s">
        <v>66</v>
      </c>
      <c r="BF46">
        <v>-1</v>
      </c>
      <c r="BG46" t="s">
        <v>259</v>
      </c>
      <c r="BI46" t="s">
        <v>118</v>
      </c>
      <c r="BJ46" t="s">
        <v>226</v>
      </c>
      <c r="BK46" t="s">
        <v>68</v>
      </c>
      <c r="BL46">
        <v>0.94000000000000006</v>
      </c>
      <c r="BM46">
        <v>2682</v>
      </c>
      <c r="BN46" t="s">
        <v>121</v>
      </c>
      <c r="BO46" t="s">
        <v>186</v>
      </c>
      <c r="BP46">
        <v>1</v>
      </c>
      <c r="BQ46">
        <v>2608.0160000000001</v>
      </c>
      <c r="BR46">
        <v>1.1874070114855528E-2</v>
      </c>
      <c r="BS46">
        <v>0.40330717112446335</v>
      </c>
      <c r="BT46">
        <v>0.1134962362194097</v>
      </c>
      <c r="BU46">
        <v>10.279</v>
      </c>
      <c r="BV46">
        <v>0</v>
      </c>
      <c r="BW46">
        <v>2.8757492285323401</v>
      </c>
      <c r="BX46">
        <v>89</v>
      </c>
      <c r="BY46">
        <v>0</v>
      </c>
      <c r="BZ46">
        <v>75</v>
      </c>
    </row>
    <row r="47" spans="1:78" ht="16.5">
      <c r="A47" s="126" t="str">
        <f t="shared" si="1"/>
        <v>청룡교통</v>
      </c>
      <c r="B47" s="127" t="str">
        <f t="shared" si="2"/>
        <v>이정식</v>
      </c>
      <c r="C47" s="128" t="str">
        <f t="shared" si="3"/>
        <v>F</v>
      </c>
      <c r="D47" s="129">
        <f t="shared" si="4"/>
        <v>0.79545454545454541</v>
      </c>
      <c r="E47" s="130">
        <f t="shared" si="5"/>
        <v>1443</v>
      </c>
      <c r="F47" s="131" t="str">
        <f t="shared" si="6"/>
        <v>43-1</v>
      </c>
      <c r="G47" s="132" t="str">
        <f t="shared" si="7"/>
        <v>73아1045</v>
      </c>
      <c r="H47" s="133">
        <f t="shared" si="8"/>
        <v>1</v>
      </c>
      <c r="I47" s="134">
        <f t="shared" si="9"/>
        <v>3972.7930000000001</v>
      </c>
      <c r="J47" s="135">
        <f t="shared" si="10"/>
        <v>3.3263978654271602E-2</v>
      </c>
      <c r="K47" s="135">
        <f t="shared" si="11"/>
        <v>0.45644171719208743</v>
      </c>
      <c r="L47" s="135">
        <f t="shared" si="12"/>
        <v>0.17720530619138727</v>
      </c>
      <c r="M47" s="136">
        <f t="shared" si="13"/>
        <v>16.923999999999999</v>
      </c>
      <c r="N47" s="137">
        <f t="shared" si="14"/>
        <v>0.83064987277212776</v>
      </c>
      <c r="O47" s="137">
        <f t="shared" si="15"/>
        <v>24.617441683973968</v>
      </c>
      <c r="P47" s="219">
        <f t="shared" si="16"/>
        <v>175</v>
      </c>
      <c r="Q47" s="220">
        <f t="shared" si="17"/>
        <v>33</v>
      </c>
      <c r="R47" s="220">
        <f t="shared" si="18"/>
        <v>978</v>
      </c>
      <c r="T47">
        <v>532</v>
      </c>
      <c r="U47">
        <v>1443</v>
      </c>
      <c r="V47" t="s">
        <v>227</v>
      </c>
      <c r="W47">
        <v>3972.7930000000001</v>
      </c>
      <c r="X47">
        <v>2270.7420000000002</v>
      </c>
      <c r="Y47">
        <v>1.75</v>
      </c>
      <c r="Z47">
        <v>16.923999999999999</v>
      </c>
      <c r="AA47">
        <v>284.57440700000001</v>
      </c>
      <c r="AB47">
        <v>9.4660770000000003</v>
      </c>
      <c r="AC47">
        <v>129.89163099999999</v>
      </c>
      <c r="AD47" s="1">
        <v>704</v>
      </c>
      <c r="AE47">
        <v>33</v>
      </c>
      <c r="AF47">
        <v>978</v>
      </c>
      <c r="AG47">
        <v>106</v>
      </c>
      <c r="AH47">
        <v>13.960471</v>
      </c>
      <c r="AI47">
        <v>14979</v>
      </c>
      <c r="AJ47">
        <v>1587.4</v>
      </c>
      <c r="AK47">
        <v>175</v>
      </c>
      <c r="AL47">
        <v>110397</v>
      </c>
      <c r="AM47">
        <v>0.79545454545454541</v>
      </c>
      <c r="AN47" t="s">
        <v>70</v>
      </c>
      <c r="AO47">
        <v>3972.7930000000001</v>
      </c>
      <c r="AP47" t="s">
        <v>444</v>
      </c>
      <c r="AQ47" t="s">
        <v>118</v>
      </c>
      <c r="AR47" t="s">
        <v>121</v>
      </c>
      <c r="AS47" t="s">
        <v>118</v>
      </c>
      <c r="AT47" t="s">
        <v>121</v>
      </c>
      <c r="AU47" t="s">
        <v>183</v>
      </c>
      <c r="AV47" t="s">
        <v>227</v>
      </c>
      <c r="AW47" t="s">
        <v>70</v>
      </c>
      <c r="AX47">
        <v>1443</v>
      </c>
      <c r="AY47" t="s">
        <v>331</v>
      </c>
      <c r="AZ47">
        <v>1</v>
      </c>
      <c r="BA47" t="s">
        <v>299</v>
      </c>
      <c r="BB47">
        <v>1</v>
      </c>
      <c r="BC47">
        <v>1</v>
      </c>
      <c r="BE47" t="s">
        <v>70</v>
      </c>
      <c r="BF47">
        <v>0</v>
      </c>
      <c r="BG47" t="s">
        <v>258</v>
      </c>
      <c r="BI47" t="s">
        <v>118</v>
      </c>
      <c r="BJ47" t="s">
        <v>227</v>
      </c>
      <c r="BK47" t="s">
        <v>70</v>
      </c>
      <c r="BL47">
        <v>0.79545454545454541</v>
      </c>
      <c r="BM47">
        <v>1443</v>
      </c>
      <c r="BN47" t="s">
        <v>121</v>
      </c>
      <c r="BO47" t="s">
        <v>183</v>
      </c>
      <c r="BP47">
        <v>1</v>
      </c>
      <c r="BQ47">
        <v>3972.7930000000001</v>
      </c>
      <c r="BR47">
        <v>3.3263978654271602E-2</v>
      </c>
      <c r="BS47">
        <v>0.45644171719208743</v>
      </c>
      <c r="BT47">
        <v>0.17720530619138727</v>
      </c>
      <c r="BU47">
        <v>16.923999999999999</v>
      </c>
      <c r="BV47">
        <v>0.83064987277212776</v>
      </c>
      <c r="BW47">
        <v>24.617441683973968</v>
      </c>
      <c r="BX47">
        <v>175</v>
      </c>
      <c r="BY47">
        <v>33</v>
      </c>
      <c r="BZ47">
        <v>978</v>
      </c>
    </row>
    <row r="48" spans="1:78" ht="16.5">
      <c r="A48" s="109" t="str">
        <f t="shared" si="1"/>
        <v>청룡교통</v>
      </c>
      <c r="B48" s="110" t="str">
        <f t="shared" si="2"/>
        <v>이준형</v>
      </c>
      <c r="C48" s="111" t="str">
        <f t="shared" si="3"/>
        <v>B</v>
      </c>
      <c r="D48" s="112">
        <f t="shared" si="4"/>
        <v>0.94192307692307686</v>
      </c>
      <c r="E48" s="113">
        <f t="shared" si="5"/>
        <v>9866</v>
      </c>
      <c r="F48" s="114" t="str">
        <f t="shared" si="6"/>
        <v>44</v>
      </c>
      <c r="G48" s="115" t="str">
        <f t="shared" si="7"/>
        <v>73아1078</v>
      </c>
      <c r="H48" s="116">
        <f t="shared" si="8"/>
        <v>1</v>
      </c>
      <c r="I48" s="117">
        <f t="shared" si="9"/>
        <v>2937.8519999999999</v>
      </c>
      <c r="J48" s="118">
        <f t="shared" si="10"/>
        <v>3.7485451199491815E-2</v>
      </c>
      <c r="K48" s="118">
        <f t="shared" si="11"/>
        <v>0.27424629446104049</v>
      </c>
      <c r="L48" s="118">
        <f t="shared" si="12"/>
        <v>0.21035777159639085</v>
      </c>
      <c r="M48" s="119">
        <f t="shared" si="13"/>
        <v>9.42</v>
      </c>
      <c r="N48" s="120">
        <f t="shared" si="14"/>
        <v>0</v>
      </c>
      <c r="O48" s="120">
        <f t="shared" si="15"/>
        <v>1.0551927054187891</v>
      </c>
      <c r="P48" s="221">
        <f t="shared" si="16"/>
        <v>15</v>
      </c>
      <c r="Q48" s="222">
        <f t="shared" si="17"/>
        <v>0</v>
      </c>
      <c r="R48" s="222">
        <f t="shared" si="18"/>
        <v>31</v>
      </c>
      <c r="T48">
        <v>532</v>
      </c>
      <c r="U48">
        <v>9866</v>
      </c>
      <c r="V48" t="s">
        <v>228</v>
      </c>
      <c r="W48">
        <v>2937.8519999999999</v>
      </c>
      <c r="X48">
        <v>1199.482</v>
      </c>
      <c r="Y48">
        <v>2.4489999999999998</v>
      </c>
      <c r="Z48">
        <v>9.42</v>
      </c>
      <c r="AA48">
        <v>162.380225</v>
      </c>
      <c r="AB48">
        <v>6.0868960000000003</v>
      </c>
      <c r="AC48">
        <v>44.532175000000002</v>
      </c>
      <c r="AD48" s="1">
        <v>618</v>
      </c>
      <c r="AE48">
        <v>0</v>
      </c>
      <c r="AF48">
        <v>31</v>
      </c>
      <c r="AG48">
        <v>83</v>
      </c>
      <c r="AH48">
        <v>18.092424000000001</v>
      </c>
      <c r="AI48">
        <v>520.79999999999995</v>
      </c>
      <c r="AJ48">
        <v>0</v>
      </c>
      <c r="AK48">
        <v>15</v>
      </c>
      <c r="AL48">
        <v>6466</v>
      </c>
      <c r="AM48">
        <v>0.94192307692307686</v>
      </c>
      <c r="AN48" t="s">
        <v>68</v>
      </c>
      <c r="AO48">
        <v>2937.8519999999999</v>
      </c>
      <c r="AP48" t="s">
        <v>445</v>
      </c>
      <c r="AQ48" t="s">
        <v>118</v>
      </c>
      <c r="AR48" t="s">
        <v>122</v>
      </c>
      <c r="AS48" t="s">
        <v>118</v>
      </c>
      <c r="AT48" t="s">
        <v>122</v>
      </c>
      <c r="AU48" t="s">
        <v>192</v>
      </c>
      <c r="AV48" t="s">
        <v>228</v>
      </c>
      <c r="AW48" t="s">
        <v>68</v>
      </c>
      <c r="AX48">
        <v>9866</v>
      </c>
      <c r="AY48" t="s">
        <v>321</v>
      </c>
      <c r="AZ48">
        <v>2</v>
      </c>
      <c r="BA48" t="s">
        <v>352</v>
      </c>
      <c r="BB48">
        <v>1</v>
      </c>
      <c r="BC48">
        <v>1</v>
      </c>
      <c r="BE48" t="s">
        <v>69</v>
      </c>
      <c r="BF48">
        <v>1</v>
      </c>
      <c r="BG48" t="s">
        <v>257</v>
      </c>
      <c r="BI48" t="s">
        <v>118</v>
      </c>
      <c r="BJ48" t="s">
        <v>228</v>
      </c>
      <c r="BK48" t="s">
        <v>68</v>
      </c>
      <c r="BL48">
        <v>0.94192307692307686</v>
      </c>
      <c r="BM48">
        <v>9866</v>
      </c>
      <c r="BN48" t="s">
        <v>122</v>
      </c>
      <c r="BO48" t="s">
        <v>192</v>
      </c>
      <c r="BP48">
        <v>1</v>
      </c>
      <c r="BQ48">
        <v>2937.8519999999999</v>
      </c>
      <c r="BR48">
        <v>3.7485451199491815E-2</v>
      </c>
      <c r="BS48">
        <v>0.27424629446104049</v>
      </c>
      <c r="BT48">
        <v>0.21035777159639085</v>
      </c>
      <c r="BU48">
        <v>9.42</v>
      </c>
      <c r="BV48">
        <v>0</v>
      </c>
      <c r="BW48">
        <v>1.0551927054187891</v>
      </c>
      <c r="BX48">
        <v>15</v>
      </c>
      <c r="BY48">
        <v>0</v>
      </c>
      <c r="BZ48">
        <v>31</v>
      </c>
    </row>
    <row r="49" spans="1:78" ht="16.5">
      <c r="A49" s="126" t="str">
        <f t="shared" si="1"/>
        <v>청룡교통</v>
      </c>
      <c r="B49" s="127" t="str">
        <f t="shared" si="2"/>
        <v>이준호</v>
      </c>
      <c r="C49" s="128" t="str">
        <f t="shared" si="3"/>
        <v>S</v>
      </c>
      <c r="D49" s="129">
        <f t="shared" si="4"/>
        <v>1.0515384615384615</v>
      </c>
      <c r="E49" s="130">
        <f t="shared" si="5"/>
        <v>6617</v>
      </c>
      <c r="F49" s="131" t="str">
        <f t="shared" si="6"/>
        <v>44</v>
      </c>
      <c r="G49" s="132" t="str">
        <f t="shared" si="7"/>
        <v>73아1052</v>
      </c>
      <c r="H49" s="133">
        <f t="shared" si="8"/>
        <v>2</v>
      </c>
      <c r="I49" s="134">
        <f t="shared" si="9"/>
        <v>2372.8710000000001</v>
      </c>
      <c r="J49" s="135">
        <f t="shared" si="10"/>
        <v>1.15299083843999E-3</v>
      </c>
      <c r="K49" s="135">
        <f t="shared" si="11"/>
        <v>0.23929633253092897</v>
      </c>
      <c r="L49" s="135">
        <f t="shared" si="12"/>
        <v>0.11926480621997572</v>
      </c>
      <c r="M49" s="136">
        <f t="shared" si="13"/>
        <v>7.3170000000000002</v>
      </c>
      <c r="N49" s="137">
        <f t="shared" si="14"/>
        <v>0</v>
      </c>
      <c r="O49" s="137">
        <f t="shared" si="15"/>
        <v>0.84286082134258455</v>
      </c>
      <c r="P49" s="219">
        <f t="shared" si="16"/>
        <v>0</v>
      </c>
      <c r="Q49" s="220">
        <f t="shared" si="17"/>
        <v>0</v>
      </c>
      <c r="R49" s="220">
        <f t="shared" si="18"/>
        <v>20</v>
      </c>
      <c r="T49">
        <v>532</v>
      </c>
      <c r="U49">
        <v>6617</v>
      </c>
      <c r="V49" t="s">
        <v>229</v>
      </c>
      <c r="W49">
        <v>2372.8710000000001</v>
      </c>
      <c r="X49">
        <v>864.87699999999995</v>
      </c>
      <c r="Y49">
        <v>2.7440000000000002</v>
      </c>
      <c r="Z49">
        <v>7.3170000000000002</v>
      </c>
      <c r="AA49">
        <v>110.33131899999999</v>
      </c>
      <c r="AB49">
        <v>0.12721099999999999</v>
      </c>
      <c r="AC49">
        <v>26.401879999999998</v>
      </c>
      <c r="AD49" s="1">
        <v>283</v>
      </c>
      <c r="AE49">
        <v>0</v>
      </c>
      <c r="AF49">
        <v>20</v>
      </c>
      <c r="AG49">
        <v>82</v>
      </c>
      <c r="AH49">
        <v>21.506775999999999</v>
      </c>
      <c r="AI49">
        <v>418.1</v>
      </c>
      <c r="AJ49">
        <v>0</v>
      </c>
      <c r="AK49">
        <v>0</v>
      </c>
      <c r="AL49">
        <v>0</v>
      </c>
      <c r="AM49">
        <v>1.0515384615384615</v>
      </c>
      <c r="AN49" t="s">
        <v>71</v>
      </c>
      <c r="AO49">
        <v>2220.8580000000002</v>
      </c>
      <c r="AP49" t="s">
        <v>446</v>
      </c>
      <c r="AQ49" t="s">
        <v>118</v>
      </c>
      <c r="AR49" t="s">
        <v>122</v>
      </c>
      <c r="AS49" t="s">
        <v>118</v>
      </c>
      <c r="AT49" t="s">
        <v>122</v>
      </c>
      <c r="AU49" t="s">
        <v>190</v>
      </c>
      <c r="AV49" t="s">
        <v>229</v>
      </c>
      <c r="AW49" t="s">
        <v>71</v>
      </c>
      <c r="AX49">
        <v>6617</v>
      </c>
      <c r="AY49" t="s">
        <v>332</v>
      </c>
      <c r="AZ49">
        <v>2</v>
      </c>
      <c r="BA49" t="s">
        <v>353</v>
      </c>
      <c r="BB49">
        <v>2</v>
      </c>
      <c r="BC49">
        <v>1</v>
      </c>
      <c r="BE49" t="s">
        <v>71</v>
      </c>
      <c r="BF49">
        <v>0</v>
      </c>
      <c r="BG49" t="s">
        <v>258</v>
      </c>
      <c r="BI49" t="s">
        <v>118</v>
      </c>
      <c r="BJ49" t="s">
        <v>229</v>
      </c>
      <c r="BK49" t="s">
        <v>71</v>
      </c>
      <c r="BL49">
        <v>1.0515384615384615</v>
      </c>
      <c r="BM49">
        <v>6617</v>
      </c>
      <c r="BN49" t="s">
        <v>122</v>
      </c>
      <c r="BO49" t="s">
        <v>190</v>
      </c>
      <c r="BP49">
        <v>2</v>
      </c>
      <c r="BQ49">
        <v>2372.8710000000001</v>
      </c>
      <c r="BR49">
        <v>1.15299083843999E-3</v>
      </c>
      <c r="BS49">
        <v>0.23929633253092897</v>
      </c>
      <c r="BT49">
        <v>0.11926480621997572</v>
      </c>
      <c r="BU49">
        <v>7.3170000000000002</v>
      </c>
      <c r="BV49">
        <v>0</v>
      </c>
      <c r="BW49">
        <v>0.84286082134258455</v>
      </c>
      <c r="BX49">
        <v>0</v>
      </c>
      <c r="BY49">
        <v>0</v>
      </c>
      <c r="BZ49">
        <v>20</v>
      </c>
    </row>
    <row r="50" spans="1:78" ht="16.5">
      <c r="A50" s="109" t="str">
        <f t="shared" si="1"/>
        <v>청룡교통</v>
      </c>
      <c r="B50" s="110" t="str">
        <f t="shared" si="2"/>
        <v>이진원</v>
      </c>
      <c r="C50" s="111" t="str">
        <f t="shared" si="3"/>
        <v>C</v>
      </c>
      <c r="D50" s="112">
        <f t="shared" si="4"/>
        <v>0.85052928471677625</v>
      </c>
      <c r="E50" s="113">
        <f t="shared" si="5"/>
        <v>4636</v>
      </c>
      <c r="F50" s="114" t="str">
        <f t="shared" si="6"/>
        <v>44</v>
      </c>
      <c r="G50" s="115" t="str">
        <f t="shared" si="7"/>
        <v>73아1083</v>
      </c>
      <c r="H50" s="116">
        <f t="shared" si="8"/>
        <v>13</v>
      </c>
      <c r="I50" s="117">
        <f t="shared" si="9"/>
        <v>1871.423</v>
      </c>
      <c r="J50" s="118">
        <f t="shared" si="10"/>
        <v>7.4827271643226941E-3</v>
      </c>
      <c r="K50" s="118">
        <f t="shared" si="11"/>
        <v>0.45618697042042267</v>
      </c>
      <c r="L50" s="118">
        <f t="shared" si="12"/>
        <v>0.11381713273802876</v>
      </c>
      <c r="M50" s="119">
        <f t="shared" si="13"/>
        <v>14.744</v>
      </c>
      <c r="N50" s="120">
        <f t="shared" si="14"/>
        <v>0</v>
      </c>
      <c r="O50" s="120">
        <f t="shared" si="15"/>
        <v>23.297779283465044</v>
      </c>
      <c r="P50" s="221">
        <f t="shared" si="16"/>
        <v>78</v>
      </c>
      <c r="Q50" s="222">
        <f t="shared" si="17"/>
        <v>0</v>
      </c>
      <c r="R50" s="222">
        <f t="shared" si="18"/>
        <v>436</v>
      </c>
      <c r="T50">
        <v>532</v>
      </c>
      <c r="U50">
        <v>4636</v>
      </c>
      <c r="V50" t="s">
        <v>230</v>
      </c>
      <c r="W50">
        <v>1871.423</v>
      </c>
      <c r="X50">
        <v>920.69299999999998</v>
      </c>
      <c r="Y50">
        <v>2.0329999999999999</v>
      </c>
      <c r="Z50">
        <v>14.744</v>
      </c>
      <c r="AA50">
        <v>118.679992</v>
      </c>
      <c r="AB50">
        <v>0.88805000000000001</v>
      </c>
      <c r="AC50">
        <v>54.140265999999997</v>
      </c>
      <c r="AD50" s="1">
        <v>213</v>
      </c>
      <c r="AE50">
        <v>0</v>
      </c>
      <c r="AF50">
        <v>436</v>
      </c>
      <c r="AG50">
        <v>98</v>
      </c>
      <c r="AH50">
        <v>15.768647</v>
      </c>
      <c r="AI50">
        <v>5377</v>
      </c>
      <c r="AJ50">
        <v>790.4</v>
      </c>
      <c r="AK50">
        <v>78</v>
      </c>
      <c r="AL50">
        <v>56812</v>
      </c>
      <c r="AM50">
        <v>0.85052928471677625</v>
      </c>
      <c r="AN50" t="s">
        <v>69</v>
      </c>
      <c r="AO50">
        <v>265.02999999999997</v>
      </c>
      <c r="AP50" t="s">
        <v>447</v>
      </c>
      <c r="AQ50" t="s">
        <v>118</v>
      </c>
      <c r="AR50" t="s">
        <v>122</v>
      </c>
      <c r="AS50" t="s">
        <v>118</v>
      </c>
      <c r="AT50" t="s">
        <v>122</v>
      </c>
      <c r="AU50" t="s">
        <v>194</v>
      </c>
      <c r="AV50" t="s">
        <v>230</v>
      </c>
      <c r="AW50" t="s">
        <v>69</v>
      </c>
      <c r="AX50">
        <v>4636</v>
      </c>
      <c r="AY50" t="s">
        <v>326</v>
      </c>
      <c r="AZ50">
        <v>4</v>
      </c>
      <c r="BA50" t="s">
        <v>300</v>
      </c>
      <c r="BB50">
        <v>13</v>
      </c>
      <c r="BC50">
        <v>1</v>
      </c>
      <c r="BE50" t="s">
        <v>67</v>
      </c>
      <c r="BF50">
        <v>1</v>
      </c>
      <c r="BG50" t="s">
        <v>257</v>
      </c>
      <c r="BI50" t="s">
        <v>118</v>
      </c>
      <c r="BJ50" t="s">
        <v>230</v>
      </c>
      <c r="BK50" t="s">
        <v>69</v>
      </c>
      <c r="BL50">
        <v>0.85052928471677625</v>
      </c>
      <c r="BM50">
        <v>4636</v>
      </c>
      <c r="BN50" t="s">
        <v>122</v>
      </c>
      <c r="BO50" t="s">
        <v>194</v>
      </c>
      <c r="BP50">
        <v>13</v>
      </c>
      <c r="BQ50">
        <v>1871.423</v>
      </c>
      <c r="BR50">
        <v>7.4827271643226941E-3</v>
      </c>
      <c r="BS50">
        <v>0.45618697042042267</v>
      </c>
      <c r="BT50">
        <v>0.11381713273802876</v>
      </c>
      <c r="BU50">
        <v>14.744</v>
      </c>
      <c r="BV50">
        <v>0</v>
      </c>
      <c r="BW50">
        <v>23.297779283465044</v>
      </c>
      <c r="BX50">
        <v>78</v>
      </c>
      <c r="BY50">
        <v>0</v>
      </c>
      <c r="BZ50">
        <v>436</v>
      </c>
    </row>
    <row r="51" spans="1:78" ht="16.5">
      <c r="A51" s="126" t="str">
        <f t="shared" si="1"/>
        <v>청룡교통</v>
      </c>
      <c r="B51" s="127" t="str">
        <f t="shared" si="2"/>
        <v>이진호</v>
      </c>
      <c r="C51" s="128" t="str">
        <f t="shared" si="3"/>
        <v>S</v>
      </c>
      <c r="D51" s="129">
        <f t="shared" si="4"/>
        <v>1.0809090909090908</v>
      </c>
      <c r="E51" s="130">
        <f t="shared" si="5"/>
        <v>3887</v>
      </c>
      <c r="F51" s="131" t="str">
        <f t="shared" si="6"/>
        <v>43</v>
      </c>
      <c r="G51" s="132" t="str">
        <f t="shared" si="7"/>
        <v>73아1072</v>
      </c>
      <c r="H51" s="133">
        <f t="shared" si="8"/>
        <v>1</v>
      </c>
      <c r="I51" s="134">
        <f t="shared" si="9"/>
        <v>3117.7249999999999</v>
      </c>
      <c r="J51" s="135">
        <f t="shared" si="10"/>
        <v>0.13638585017242993</v>
      </c>
      <c r="K51" s="135">
        <f t="shared" si="11"/>
        <v>0.29476201524180834</v>
      </c>
      <c r="L51" s="135">
        <f t="shared" si="12"/>
        <v>0.11771403828111844</v>
      </c>
      <c r="M51" s="136">
        <f t="shared" si="13"/>
        <v>13.391999999999999</v>
      </c>
      <c r="N51" s="137">
        <f t="shared" si="14"/>
        <v>9.6224009494102272E-2</v>
      </c>
      <c r="O51" s="137">
        <f t="shared" si="15"/>
        <v>5.6772165601520337</v>
      </c>
      <c r="P51" s="219">
        <f t="shared" si="16"/>
        <v>46</v>
      </c>
      <c r="Q51" s="220">
        <f t="shared" si="17"/>
        <v>3</v>
      </c>
      <c r="R51" s="220">
        <f t="shared" si="18"/>
        <v>177</v>
      </c>
      <c r="T51">
        <v>532</v>
      </c>
      <c r="U51">
        <v>3887</v>
      </c>
      <c r="V51" t="s">
        <v>231</v>
      </c>
      <c r="W51">
        <v>3117.7249999999999</v>
      </c>
      <c r="X51">
        <v>1310.8130000000001</v>
      </c>
      <c r="Y51">
        <v>2.3780000000000001</v>
      </c>
      <c r="Z51">
        <v>13.391999999999999</v>
      </c>
      <c r="AA51">
        <v>176.278558</v>
      </c>
      <c r="AB51">
        <v>24.041900999999999</v>
      </c>
      <c r="AC51">
        <v>51.960222999999999</v>
      </c>
      <c r="AD51" s="1">
        <v>367</v>
      </c>
      <c r="AE51">
        <v>3</v>
      </c>
      <c r="AF51">
        <v>177</v>
      </c>
      <c r="AG51">
        <v>96</v>
      </c>
      <c r="AH51">
        <v>17.686354000000001</v>
      </c>
      <c r="AI51">
        <v>4606.8</v>
      </c>
      <c r="AJ51">
        <v>89</v>
      </c>
      <c r="AK51">
        <v>46</v>
      </c>
      <c r="AL51">
        <v>34054</v>
      </c>
      <c r="AM51">
        <v>1.0809090909090908</v>
      </c>
      <c r="AN51" t="s">
        <v>71</v>
      </c>
      <c r="AO51">
        <v>3117.7249999999999</v>
      </c>
      <c r="AP51" t="s">
        <v>448</v>
      </c>
      <c r="AQ51" t="s">
        <v>118</v>
      </c>
      <c r="AR51" t="s">
        <v>120</v>
      </c>
      <c r="AS51" t="s">
        <v>118</v>
      </c>
      <c r="AT51" t="s">
        <v>120</v>
      </c>
      <c r="AU51" t="s">
        <v>178</v>
      </c>
      <c r="AV51" t="s">
        <v>231</v>
      </c>
      <c r="AW51" t="s">
        <v>71</v>
      </c>
      <c r="AX51">
        <v>3887</v>
      </c>
      <c r="AY51" t="s">
        <v>354</v>
      </c>
      <c r="AZ51">
        <v>3</v>
      </c>
      <c r="BA51" t="s">
        <v>365</v>
      </c>
      <c r="BB51">
        <v>1</v>
      </c>
      <c r="BC51">
        <v>1</v>
      </c>
      <c r="BE51" t="s">
        <v>71</v>
      </c>
      <c r="BF51">
        <v>0</v>
      </c>
      <c r="BG51" t="s">
        <v>258</v>
      </c>
      <c r="BI51" t="s">
        <v>118</v>
      </c>
      <c r="BJ51" t="s">
        <v>231</v>
      </c>
      <c r="BK51" t="s">
        <v>71</v>
      </c>
      <c r="BL51">
        <v>1.0809090909090908</v>
      </c>
      <c r="BM51">
        <v>3887</v>
      </c>
      <c r="BN51" t="s">
        <v>120</v>
      </c>
      <c r="BO51" t="s">
        <v>178</v>
      </c>
      <c r="BP51">
        <v>1</v>
      </c>
      <c r="BQ51">
        <v>3117.7249999999999</v>
      </c>
      <c r="BR51">
        <v>0.13638585017242993</v>
      </c>
      <c r="BS51">
        <v>0.29476201524180834</v>
      </c>
      <c r="BT51">
        <v>0.11771403828111844</v>
      </c>
      <c r="BU51">
        <v>13.391999999999999</v>
      </c>
      <c r="BV51">
        <v>9.6224009494102272E-2</v>
      </c>
      <c r="BW51">
        <v>5.6772165601520337</v>
      </c>
      <c r="BX51">
        <v>46</v>
      </c>
      <c r="BY51">
        <v>3</v>
      </c>
      <c r="BZ51">
        <v>177</v>
      </c>
    </row>
    <row r="52" spans="1:78" ht="16.5">
      <c r="A52" s="109" t="str">
        <f t="shared" si="1"/>
        <v>청룡교통</v>
      </c>
      <c r="B52" s="110" t="str">
        <f t="shared" si="2"/>
        <v>이효준</v>
      </c>
      <c r="C52" s="111" t="str">
        <f t="shared" si="3"/>
        <v>B</v>
      </c>
      <c r="D52" s="112">
        <f t="shared" si="4"/>
        <v>0.93428571428571427</v>
      </c>
      <c r="E52" s="113">
        <f t="shared" si="5"/>
        <v>5707</v>
      </c>
      <c r="F52" s="114" t="str">
        <f t="shared" si="6"/>
        <v>43</v>
      </c>
      <c r="G52" s="115" t="str">
        <f t="shared" si="7"/>
        <v>73아1075</v>
      </c>
      <c r="H52" s="116">
        <f t="shared" si="8"/>
        <v>1</v>
      </c>
      <c r="I52" s="117">
        <f t="shared" si="9"/>
        <v>2866.96</v>
      </c>
      <c r="J52" s="118">
        <f t="shared" si="10"/>
        <v>9.6054913603259191E-3</v>
      </c>
      <c r="K52" s="118">
        <f t="shared" si="11"/>
        <v>0.3553322833076395</v>
      </c>
      <c r="L52" s="118">
        <f t="shared" si="12"/>
        <v>0.14719424058933503</v>
      </c>
      <c r="M52" s="119">
        <f t="shared" si="13"/>
        <v>12.266999999999999</v>
      </c>
      <c r="N52" s="120">
        <f t="shared" si="14"/>
        <v>3.4880151798420626E-2</v>
      </c>
      <c r="O52" s="120">
        <f t="shared" si="15"/>
        <v>14.196221781957195</v>
      </c>
      <c r="P52" s="221">
        <f t="shared" si="16"/>
        <v>5</v>
      </c>
      <c r="Q52" s="222">
        <f t="shared" si="17"/>
        <v>1</v>
      </c>
      <c r="R52" s="222">
        <f t="shared" si="18"/>
        <v>407</v>
      </c>
      <c r="T52">
        <v>532</v>
      </c>
      <c r="U52">
        <v>5707</v>
      </c>
      <c r="V52" t="s">
        <v>232</v>
      </c>
      <c r="W52">
        <v>2866.96</v>
      </c>
      <c r="X52">
        <v>1461.6010000000001</v>
      </c>
      <c r="Y52">
        <v>1.962</v>
      </c>
      <c r="Z52">
        <v>12.266999999999999</v>
      </c>
      <c r="AA52">
        <v>164.858823</v>
      </c>
      <c r="AB52">
        <v>1.58355</v>
      </c>
      <c r="AC52">
        <v>58.579661999999999</v>
      </c>
      <c r="AD52" s="1">
        <v>422</v>
      </c>
      <c r="AE52">
        <v>1</v>
      </c>
      <c r="AF52">
        <v>407</v>
      </c>
      <c r="AG52">
        <v>90</v>
      </c>
      <c r="AH52">
        <v>17.390394000000001</v>
      </c>
      <c r="AI52">
        <v>2787.7</v>
      </c>
      <c r="AJ52">
        <v>91.1</v>
      </c>
      <c r="AK52">
        <v>5</v>
      </c>
      <c r="AL52">
        <v>1822</v>
      </c>
      <c r="AM52">
        <v>0.93428571428571427</v>
      </c>
      <c r="AN52" t="s">
        <v>68</v>
      </c>
      <c r="AO52">
        <v>2866.96</v>
      </c>
      <c r="AP52" t="s">
        <v>449</v>
      </c>
      <c r="AQ52" t="s">
        <v>118</v>
      </c>
      <c r="AR52" t="s">
        <v>120</v>
      </c>
      <c r="AS52" t="s">
        <v>118</v>
      </c>
      <c r="AT52" t="s">
        <v>120</v>
      </c>
      <c r="AU52" t="s">
        <v>179</v>
      </c>
      <c r="AV52" t="s">
        <v>232</v>
      </c>
      <c r="AW52" t="s">
        <v>68</v>
      </c>
      <c r="AX52">
        <v>5707</v>
      </c>
      <c r="AY52" t="s">
        <v>329</v>
      </c>
      <c r="AZ52">
        <v>4</v>
      </c>
      <c r="BA52" t="s">
        <v>450</v>
      </c>
      <c r="BB52">
        <v>1</v>
      </c>
      <c r="BC52">
        <v>1</v>
      </c>
      <c r="BE52" t="s">
        <v>66</v>
      </c>
      <c r="BF52">
        <v>-1</v>
      </c>
      <c r="BG52" t="s">
        <v>259</v>
      </c>
      <c r="BI52" t="s">
        <v>118</v>
      </c>
      <c r="BJ52" t="s">
        <v>232</v>
      </c>
      <c r="BK52" t="s">
        <v>68</v>
      </c>
      <c r="BL52">
        <v>0.93428571428571427</v>
      </c>
      <c r="BM52">
        <v>5707</v>
      </c>
      <c r="BN52" t="s">
        <v>120</v>
      </c>
      <c r="BO52" t="s">
        <v>179</v>
      </c>
      <c r="BP52">
        <v>1</v>
      </c>
      <c r="BQ52">
        <v>2866.96</v>
      </c>
      <c r="BR52">
        <v>9.6054913603259191E-3</v>
      </c>
      <c r="BS52">
        <v>0.3553322833076395</v>
      </c>
      <c r="BT52">
        <v>0.14719424058933503</v>
      </c>
      <c r="BU52">
        <v>12.266999999999999</v>
      </c>
      <c r="BV52">
        <v>3.4880151798420626E-2</v>
      </c>
      <c r="BW52">
        <v>14.196221781957195</v>
      </c>
      <c r="BX52">
        <v>5</v>
      </c>
      <c r="BY52">
        <v>1</v>
      </c>
      <c r="BZ52">
        <v>407</v>
      </c>
    </row>
    <row r="53" spans="1:78" ht="16.5">
      <c r="A53" s="126" t="str">
        <f t="shared" si="1"/>
        <v>청룡교통</v>
      </c>
      <c r="B53" s="127" t="str">
        <f t="shared" si="2"/>
        <v>임세호</v>
      </c>
      <c r="C53" s="128" t="str">
        <f t="shared" si="3"/>
        <v>A</v>
      </c>
      <c r="D53" s="129">
        <f t="shared" si="4"/>
        <v>0.96158727232116659</v>
      </c>
      <c r="E53" s="130">
        <f t="shared" si="5"/>
        <v>2959</v>
      </c>
      <c r="F53" s="131" t="str">
        <f t="shared" si="6"/>
        <v>43</v>
      </c>
      <c r="G53" s="132" t="str">
        <f t="shared" si="7"/>
        <v>73아1060</v>
      </c>
      <c r="H53" s="133">
        <f t="shared" si="8"/>
        <v>10</v>
      </c>
      <c r="I53" s="134">
        <f t="shared" si="9"/>
        <v>2185.8489999999997</v>
      </c>
      <c r="J53" s="135">
        <f t="shared" si="10"/>
        <v>5.4724140712739622E-2</v>
      </c>
      <c r="K53" s="135">
        <f t="shared" si="11"/>
        <v>0.36914741179809418</v>
      </c>
      <c r="L53" s="135">
        <f t="shared" si="12"/>
        <v>0.13495900220006049</v>
      </c>
      <c r="M53" s="136">
        <f t="shared" si="13"/>
        <v>13.706</v>
      </c>
      <c r="N53" s="137">
        <f t="shared" si="14"/>
        <v>0.18299525722042101</v>
      </c>
      <c r="O53" s="137">
        <f t="shared" si="15"/>
        <v>11.482952390581419</v>
      </c>
      <c r="P53" s="219">
        <f t="shared" si="16"/>
        <v>52</v>
      </c>
      <c r="Q53" s="220">
        <f t="shared" si="17"/>
        <v>4</v>
      </c>
      <c r="R53" s="220">
        <f t="shared" si="18"/>
        <v>251</v>
      </c>
      <c r="T53">
        <v>532</v>
      </c>
      <c r="U53">
        <v>2959</v>
      </c>
      <c r="V53" t="s">
        <v>451</v>
      </c>
      <c r="W53">
        <v>2185.8490000000002</v>
      </c>
      <c r="X53">
        <v>907.80499999999995</v>
      </c>
      <c r="Y53">
        <v>2.4079999999999999</v>
      </c>
      <c r="Z53">
        <v>13.706</v>
      </c>
      <c r="AA53">
        <v>115.619979</v>
      </c>
      <c r="AB53">
        <v>6.3272040000000001</v>
      </c>
      <c r="AC53">
        <v>42.680816</v>
      </c>
      <c r="AD53" s="1">
        <v>295</v>
      </c>
      <c r="AE53">
        <v>4</v>
      </c>
      <c r="AF53">
        <v>251</v>
      </c>
      <c r="AG53">
        <v>94</v>
      </c>
      <c r="AH53">
        <v>18.905460000000001</v>
      </c>
      <c r="AI53">
        <v>7248.3</v>
      </c>
      <c r="AJ53">
        <v>63.6</v>
      </c>
      <c r="AK53">
        <v>52</v>
      </c>
      <c r="AL53">
        <v>29324</v>
      </c>
      <c r="AM53">
        <v>0.96158727232116659</v>
      </c>
      <c r="AN53" t="s">
        <v>66</v>
      </c>
      <c r="AO53">
        <v>490.82299999999998</v>
      </c>
      <c r="AP53" t="s">
        <v>452</v>
      </c>
      <c r="AQ53" t="s">
        <v>118</v>
      </c>
      <c r="AR53" t="s">
        <v>120</v>
      </c>
      <c r="AS53" t="s">
        <v>118</v>
      </c>
      <c r="AT53" t="s">
        <v>120</v>
      </c>
      <c r="AU53" t="s">
        <v>381</v>
      </c>
      <c r="AV53" t="s">
        <v>451</v>
      </c>
      <c r="AW53" t="s">
        <v>66</v>
      </c>
      <c r="AX53">
        <v>2959</v>
      </c>
      <c r="AY53" t="s">
        <v>327</v>
      </c>
      <c r="AZ53">
        <v>2</v>
      </c>
      <c r="BA53" t="s">
        <v>355</v>
      </c>
      <c r="BB53">
        <v>10</v>
      </c>
      <c r="BC53">
        <v>1</v>
      </c>
      <c r="BE53" t="s">
        <v>69</v>
      </c>
      <c r="BF53">
        <v>2</v>
      </c>
      <c r="BG53" t="s">
        <v>257</v>
      </c>
      <c r="BI53" t="s">
        <v>118</v>
      </c>
      <c r="BJ53" t="s">
        <v>451</v>
      </c>
      <c r="BK53" t="s">
        <v>66</v>
      </c>
      <c r="BL53">
        <v>0.96158727232116659</v>
      </c>
      <c r="BM53">
        <v>2959</v>
      </c>
      <c r="BN53" t="s">
        <v>120</v>
      </c>
      <c r="BO53" t="s">
        <v>381</v>
      </c>
      <c r="BP53">
        <v>10</v>
      </c>
      <c r="BQ53">
        <v>2185.8489999999997</v>
      </c>
      <c r="BR53">
        <v>5.4724140712739622E-2</v>
      </c>
      <c r="BS53">
        <v>0.36914741179809418</v>
      </c>
      <c r="BT53">
        <v>0.13495900220006046</v>
      </c>
      <c r="BU53">
        <v>13.706</v>
      </c>
      <c r="BV53">
        <v>0.18299525722042101</v>
      </c>
      <c r="BW53">
        <v>11.482952390581419</v>
      </c>
      <c r="BX53">
        <v>52</v>
      </c>
      <c r="BY53">
        <v>4</v>
      </c>
      <c r="BZ53">
        <v>251</v>
      </c>
    </row>
    <row r="54" spans="1:78" ht="16.5">
      <c r="A54" s="109" t="str">
        <f t="shared" si="1"/>
        <v>청룡교통</v>
      </c>
      <c r="B54" s="110" t="str">
        <f t="shared" si="2"/>
        <v>임영환</v>
      </c>
      <c r="C54" s="111" t="str">
        <f t="shared" si="3"/>
        <v>F</v>
      </c>
      <c r="D54" s="112">
        <f t="shared" si="4"/>
        <v>0.72307692307692306</v>
      </c>
      <c r="E54" s="113">
        <f t="shared" si="5"/>
        <v>6865</v>
      </c>
      <c r="F54" s="114" t="str">
        <f t="shared" si="6"/>
        <v>44</v>
      </c>
      <c r="G54" s="115" t="str">
        <f t="shared" si="7"/>
        <v>73아1083</v>
      </c>
      <c r="H54" s="116">
        <f t="shared" si="8"/>
        <v>1</v>
      </c>
      <c r="I54" s="117">
        <f t="shared" si="9"/>
        <v>2939.9450000000002</v>
      </c>
      <c r="J54" s="118">
        <f t="shared" si="10"/>
        <v>5.7708601892828823E-2</v>
      </c>
      <c r="K54" s="118">
        <f t="shared" si="11"/>
        <v>0.3706879936578546</v>
      </c>
      <c r="L54" s="118">
        <f t="shared" si="12"/>
        <v>0.16428878771541644</v>
      </c>
      <c r="M54" s="119">
        <f t="shared" si="13"/>
        <v>15.750999999999999</v>
      </c>
      <c r="N54" s="120">
        <f t="shared" si="14"/>
        <v>3.4014241763026178E-2</v>
      </c>
      <c r="O54" s="120">
        <f t="shared" si="15"/>
        <v>5.0681220226909005</v>
      </c>
      <c r="P54" s="221">
        <f t="shared" si="16"/>
        <v>67</v>
      </c>
      <c r="Q54" s="222">
        <f t="shared" si="17"/>
        <v>1</v>
      </c>
      <c r="R54" s="222">
        <f t="shared" si="18"/>
        <v>149</v>
      </c>
      <c r="T54">
        <v>532</v>
      </c>
      <c r="U54">
        <v>6865</v>
      </c>
      <c r="V54" t="s">
        <v>233</v>
      </c>
      <c r="W54">
        <v>2939.9450000000002</v>
      </c>
      <c r="X54">
        <v>1563.577</v>
      </c>
      <c r="Y54">
        <v>1.88</v>
      </c>
      <c r="Z54">
        <v>15.750999999999999</v>
      </c>
      <c r="AA54">
        <v>180.340238</v>
      </c>
      <c r="AB54">
        <v>10.407183</v>
      </c>
      <c r="AC54">
        <v>66.849960999999993</v>
      </c>
      <c r="AD54" s="1">
        <v>483</v>
      </c>
      <c r="AE54">
        <v>1</v>
      </c>
      <c r="AF54">
        <v>149</v>
      </c>
      <c r="AG54">
        <v>72</v>
      </c>
      <c r="AH54">
        <v>16.302212999999998</v>
      </c>
      <c r="AI54">
        <v>1302.5999999999999</v>
      </c>
      <c r="AJ54">
        <v>0</v>
      </c>
      <c r="AK54">
        <v>67</v>
      </c>
      <c r="AL54">
        <v>58771</v>
      </c>
      <c r="AM54">
        <v>0.72307692307692306</v>
      </c>
      <c r="AN54" t="s">
        <v>70</v>
      </c>
      <c r="AO54">
        <v>2939.9450000000002</v>
      </c>
      <c r="AP54" t="s">
        <v>453</v>
      </c>
      <c r="AQ54" t="s">
        <v>118</v>
      </c>
      <c r="AR54" t="s">
        <v>122</v>
      </c>
      <c r="AS54" t="s">
        <v>118</v>
      </c>
      <c r="AT54" t="s">
        <v>122</v>
      </c>
      <c r="AU54" t="s">
        <v>194</v>
      </c>
      <c r="AV54" t="s">
        <v>233</v>
      </c>
      <c r="AW54" t="s">
        <v>70</v>
      </c>
      <c r="AX54">
        <v>6865</v>
      </c>
      <c r="AY54" t="s">
        <v>350</v>
      </c>
      <c r="AZ54">
        <v>4</v>
      </c>
      <c r="BA54" t="s">
        <v>454</v>
      </c>
      <c r="BB54">
        <v>1</v>
      </c>
      <c r="BC54">
        <v>1</v>
      </c>
      <c r="BE54" t="s">
        <v>70</v>
      </c>
      <c r="BF54">
        <v>0</v>
      </c>
      <c r="BG54" t="s">
        <v>258</v>
      </c>
      <c r="BI54" t="s">
        <v>118</v>
      </c>
      <c r="BJ54" t="s">
        <v>233</v>
      </c>
      <c r="BK54" t="s">
        <v>70</v>
      </c>
      <c r="BL54">
        <v>0.72307692307692306</v>
      </c>
      <c r="BM54">
        <v>6865</v>
      </c>
      <c r="BN54" t="s">
        <v>122</v>
      </c>
      <c r="BO54" t="s">
        <v>194</v>
      </c>
      <c r="BP54">
        <v>1</v>
      </c>
      <c r="BQ54">
        <v>2939.9450000000002</v>
      </c>
      <c r="BR54">
        <v>5.7708601892828823E-2</v>
      </c>
      <c r="BS54">
        <v>0.3706879936578546</v>
      </c>
      <c r="BT54">
        <v>0.16428878771541644</v>
      </c>
      <c r="BU54">
        <v>15.750999999999999</v>
      </c>
      <c r="BV54">
        <v>3.4014241763026178E-2</v>
      </c>
      <c r="BW54">
        <v>5.0681220226909005</v>
      </c>
      <c r="BX54">
        <v>67</v>
      </c>
      <c r="BY54">
        <v>1</v>
      </c>
      <c r="BZ54">
        <v>149</v>
      </c>
    </row>
    <row r="55" spans="1:78" ht="16.5">
      <c r="A55" s="126" t="str">
        <f t="shared" si="1"/>
        <v>청룡교통</v>
      </c>
      <c r="B55" s="127" t="str">
        <f t="shared" si="2"/>
        <v>임장환</v>
      </c>
      <c r="C55" s="128" t="str">
        <f t="shared" si="3"/>
        <v>C</v>
      </c>
      <c r="D55" s="129">
        <f t="shared" si="4"/>
        <v>0.86434782608695659</v>
      </c>
      <c r="E55" s="130">
        <f t="shared" si="5"/>
        <v>9921</v>
      </c>
      <c r="F55" s="131" t="str">
        <f t="shared" si="6"/>
        <v>43-1</v>
      </c>
      <c r="G55" s="132" t="str">
        <f t="shared" si="7"/>
        <v>75바1073</v>
      </c>
      <c r="H55" s="133">
        <f t="shared" si="8"/>
        <v>1</v>
      </c>
      <c r="I55" s="134">
        <f t="shared" si="9"/>
        <v>2736.482</v>
      </c>
      <c r="J55" s="135">
        <f t="shared" si="10"/>
        <v>1.3155220912262134E-2</v>
      </c>
      <c r="K55" s="135">
        <f t="shared" si="11"/>
        <v>0.46235596333249185</v>
      </c>
      <c r="L55" s="135">
        <f t="shared" si="12"/>
        <v>0.20427687812307921</v>
      </c>
      <c r="M55" s="136">
        <f t="shared" si="13"/>
        <v>14.428000000000001</v>
      </c>
      <c r="N55" s="137">
        <f t="shared" si="14"/>
        <v>0.10962980936837882</v>
      </c>
      <c r="O55" s="137">
        <f t="shared" si="15"/>
        <v>40.489942926721241</v>
      </c>
      <c r="P55" s="219">
        <f t="shared" si="16"/>
        <v>115</v>
      </c>
      <c r="Q55" s="220">
        <f t="shared" si="17"/>
        <v>3</v>
      </c>
      <c r="R55" s="220">
        <f t="shared" si="18"/>
        <v>1108</v>
      </c>
      <c r="T55">
        <v>532</v>
      </c>
      <c r="U55">
        <v>9921</v>
      </c>
      <c r="V55" t="s">
        <v>234</v>
      </c>
      <c r="W55">
        <v>2736.482</v>
      </c>
      <c r="X55">
        <v>1376.652</v>
      </c>
      <c r="Y55">
        <v>1.988</v>
      </c>
      <c r="Z55">
        <v>14.428000000000001</v>
      </c>
      <c r="AA55">
        <v>198.419701</v>
      </c>
      <c r="AB55">
        <v>2.610255</v>
      </c>
      <c r="AC55">
        <v>91.740532000000002</v>
      </c>
      <c r="AD55" s="1">
        <v>559</v>
      </c>
      <c r="AE55">
        <v>3</v>
      </c>
      <c r="AF55">
        <v>1108</v>
      </c>
      <c r="AG55">
        <v>107</v>
      </c>
      <c r="AH55">
        <v>13.791382</v>
      </c>
      <c r="AI55">
        <v>10742</v>
      </c>
      <c r="AJ55">
        <v>3978.8</v>
      </c>
      <c r="AK55">
        <v>115</v>
      </c>
      <c r="AL55">
        <v>93671</v>
      </c>
      <c r="AM55">
        <v>0.86434782608695659</v>
      </c>
      <c r="AN55" t="s">
        <v>69</v>
      </c>
      <c r="AO55">
        <v>2736.482</v>
      </c>
      <c r="AP55" t="s">
        <v>455</v>
      </c>
      <c r="AQ55" t="s">
        <v>118</v>
      </c>
      <c r="AR55" t="s">
        <v>121</v>
      </c>
      <c r="AS55" t="s">
        <v>118</v>
      </c>
      <c r="AT55" t="s">
        <v>121</v>
      </c>
      <c r="AU55" t="s">
        <v>189</v>
      </c>
      <c r="AV55" t="s">
        <v>234</v>
      </c>
      <c r="AW55" t="s">
        <v>69</v>
      </c>
      <c r="AX55">
        <v>9921</v>
      </c>
      <c r="AY55" t="s">
        <v>323</v>
      </c>
      <c r="AZ55">
        <v>4</v>
      </c>
      <c r="BA55" t="s">
        <v>456</v>
      </c>
      <c r="BB55">
        <v>1</v>
      </c>
      <c r="BC55">
        <v>1</v>
      </c>
      <c r="BE55" t="s">
        <v>69</v>
      </c>
      <c r="BF55">
        <v>0</v>
      </c>
      <c r="BG55" t="s">
        <v>258</v>
      </c>
      <c r="BI55" t="s">
        <v>118</v>
      </c>
      <c r="BJ55" t="s">
        <v>234</v>
      </c>
      <c r="BK55" t="s">
        <v>69</v>
      </c>
      <c r="BL55">
        <v>0.86434782608695659</v>
      </c>
      <c r="BM55">
        <v>9921</v>
      </c>
      <c r="BN55" t="s">
        <v>121</v>
      </c>
      <c r="BO55" t="s">
        <v>189</v>
      </c>
      <c r="BP55">
        <v>1</v>
      </c>
      <c r="BQ55">
        <v>2736.482</v>
      </c>
      <c r="BR55">
        <v>1.3155220912262134E-2</v>
      </c>
      <c r="BS55">
        <v>0.46235596333249185</v>
      </c>
      <c r="BT55">
        <v>0.20427687812307921</v>
      </c>
      <c r="BU55">
        <v>14.428000000000001</v>
      </c>
      <c r="BV55">
        <v>0.10962980936837882</v>
      </c>
      <c r="BW55">
        <v>40.489942926721241</v>
      </c>
      <c r="BX55">
        <v>115</v>
      </c>
      <c r="BY55">
        <v>3</v>
      </c>
      <c r="BZ55">
        <v>1108</v>
      </c>
    </row>
    <row r="56" spans="1:78" ht="16.5">
      <c r="A56" s="109" t="str">
        <f t="shared" si="1"/>
        <v>청룡교통</v>
      </c>
      <c r="B56" s="110" t="str">
        <f t="shared" si="2"/>
        <v>장민</v>
      </c>
      <c r="C56" s="111" t="str">
        <f t="shared" si="3"/>
        <v>S</v>
      </c>
      <c r="D56" s="112">
        <f t="shared" si="4"/>
        <v>1.1209090909090909</v>
      </c>
      <c r="E56" s="113">
        <f t="shared" si="5"/>
        <v>4602</v>
      </c>
      <c r="F56" s="114" t="str">
        <f t="shared" si="6"/>
        <v>43</v>
      </c>
      <c r="G56" s="115" t="str">
        <f t="shared" si="7"/>
        <v>73아1732</v>
      </c>
      <c r="H56" s="116">
        <f t="shared" si="8"/>
        <v>1</v>
      </c>
      <c r="I56" s="117">
        <f t="shared" si="9"/>
        <v>2632.788</v>
      </c>
      <c r="J56" s="118">
        <f t="shared" si="10"/>
        <v>3.4689711527466555E-2</v>
      </c>
      <c r="K56" s="118">
        <f t="shared" si="11"/>
        <v>0.3479675177895572</v>
      </c>
      <c r="L56" s="118">
        <f t="shared" si="12"/>
        <v>0.14167490887986423</v>
      </c>
      <c r="M56" s="119">
        <f t="shared" si="13"/>
        <v>11.026999999999999</v>
      </c>
      <c r="N56" s="120">
        <f t="shared" si="14"/>
        <v>3.7982549297550731E-2</v>
      </c>
      <c r="O56" s="120">
        <f t="shared" si="15"/>
        <v>5.9252776904179143</v>
      </c>
      <c r="P56" s="221">
        <f t="shared" si="16"/>
        <v>28</v>
      </c>
      <c r="Q56" s="222">
        <f t="shared" si="17"/>
        <v>1</v>
      </c>
      <c r="R56" s="222">
        <f t="shared" si="18"/>
        <v>156</v>
      </c>
      <c r="T56">
        <v>532</v>
      </c>
      <c r="U56">
        <v>4602</v>
      </c>
      <c r="V56" t="s">
        <v>235</v>
      </c>
      <c r="W56">
        <v>2632.788</v>
      </c>
      <c r="X56">
        <v>1067.672</v>
      </c>
      <c r="Y56">
        <v>2.4660000000000002</v>
      </c>
      <c r="Z56">
        <v>11.026999999999999</v>
      </c>
      <c r="AA56">
        <v>158.31521100000001</v>
      </c>
      <c r="AB56">
        <v>5.4919089999999997</v>
      </c>
      <c r="AC56">
        <v>55.088551000000002</v>
      </c>
      <c r="AD56" s="1">
        <v>373</v>
      </c>
      <c r="AE56">
        <v>1</v>
      </c>
      <c r="AF56">
        <v>156</v>
      </c>
      <c r="AG56">
        <v>76</v>
      </c>
      <c r="AH56">
        <v>16.630037999999999</v>
      </c>
      <c r="AI56">
        <v>1018.5</v>
      </c>
      <c r="AJ56">
        <v>0</v>
      </c>
      <c r="AK56">
        <v>28</v>
      </c>
      <c r="AL56">
        <v>8011</v>
      </c>
      <c r="AM56">
        <v>1.1209090909090909</v>
      </c>
      <c r="AN56" t="s">
        <v>71</v>
      </c>
      <c r="AO56">
        <v>2632.788</v>
      </c>
      <c r="AP56" t="s">
        <v>457</v>
      </c>
      <c r="AQ56" t="s">
        <v>118</v>
      </c>
      <c r="AR56" t="s">
        <v>120</v>
      </c>
      <c r="AS56" t="s">
        <v>118</v>
      </c>
      <c r="AT56" t="s">
        <v>120</v>
      </c>
      <c r="AU56" t="s">
        <v>182</v>
      </c>
      <c r="AV56" t="s">
        <v>235</v>
      </c>
      <c r="AW56" t="s">
        <v>71</v>
      </c>
      <c r="AX56">
        <v>4602</v>
      </c>
      <c r="AY56" t="s">
        <v>354</v>
      </c>
      <c r="AZ56">
        <v>1</v>
      </c>
      <c r="BA56" t="s">
        <v>273</v>
      </c>
      <c r="BB56">
        <v>1</v>
      </c>
      <c r="BC56">
        <v>1</v>
      </c>
      <c r="BE56" t="s">
        <v>71</v>
      </c>
      <c r="BF56">
        <v>0</v>
      </c>
      <c r="BG56" t="s">
        <v>258</v>
      </c>
      <c r="BI56" t="s">
        <v>118</v>
      </c>
      <c r="BJ56" t="s">
        <v>235</v>
      </c>
      <c r="BK56" t="s">
        <v>71</v>
      </c>
      <c r="BL56">
        <v>1.1209090909090909</v>
      </c>
      <c r="BM56">
        <v>4602</v>
      </c>
      <c r="BN56" t="s">
        <v>120</v>
      </c>
      <c r="BO56" t="s">
        <v>182</v>
      </c>
      <c r="BP56">
        <v>1</v>
      </c>
      <c r="BQ56">
        <v>2632.788</v>
      </c>
      <c r="BR56">
        <v>3.4689711527466555E-2</v>
      </c>
      <c r="BS56">
        <v>0.3479675177895572</v>
      </c>
      <c r="BT56">
        <v>0.14167490887986423</v>
      </c>
      <c r="BU56">
        <v>11.026999999999999</v>
      </c>
      <c r="BV56">
        <v>3.7982549297550731E-2</v>
      </c>
      <c r="BW56">
        <v>5.9252776904179143</v>
      </c>
      <c r="BX56">
        <v>28</v>
      </c>
      <c r="BY56">
        <v>1</v>
      </c>
      <c r="BZ56">
        <v>156</v>
      </c>
    </row>
    <row r="57" spans="1:78" ht="16.5">
      <c r="A57" s="126" t="str">
        <f t="shared" si="1"/>
        <v>청룡교통</v>
      </c>
      <c r="B57" s="127" t="str">
        <f t="shared" si="2"/>
        <v>전기정</v>
      </c>
      <c r="C57" s="128" t="str">
        <f t="shared" si="3"/>
        <v>B</v>
      </c>
      <c r="D57" s="129">
        <f t="shared" si="4"/>
        <v>0.90869565217391302</v>
      </c>
      <c r="E57" s="130">
        <f t="shared" si="5"/>
        <v>2549</v>
      </c>
      <c r="F57" s="131" t="str">
        <f t="shared" si="6"/>
        <v>43-1</v>
      </c>
      <c r="G57" s="132" t="str">
        <f t="shared" si="7"/>
        <v>73아1077</v>
      </c>
      <c r="H57" s="133">
        <f t="shared" si="8"/>
        <v>1</v>
      </c>
      <c r="I57" s="134">
        <f t="shared" si="9"/>
        <v>548.00699999999995</v>
      </c>
      <c r="J57" s="135">
        <f t="shared" si="10"/>
        <v>0.11598462640806717</v>
      </c>
      <c r="K57" s="135">
        <f t="shared" si="11"/>
        <v>0.31770769574608154</v>
      </c>
      <c r="L57" s="135">
        <f t="shared" si="12"/>
        <v>8.7590122023988748E-2</v>
      </c>
      <c r="M57" s="136">
        <f t="shared" si="13"/>
        <v>11.46</v>
      </c>
      <c r="N57" s="137">
        <f t="shared" si="14"/>
        <v>0</v>
      </c>
      <c r="O57" s="137">
        <f t="shared" si="15"/>
        <v>7.6641356770990159</v>
      </c>
      <c r="P57" s="219">
        <f t="shared" si="16"/>
        <v>3</v>
      </c>
      <c r="Q57" s="220">
        <f t="shared" si="17"/>
        <v>0</v>
      </c>
      <c r="R57" s="220">
        <f t="shared" si="18"/>
        <v>42</v>
      </c>
      <c r="T57">
        <v>532</v>
      </c>
      <c r="U57">
        <v>2549</v>
      </c>
      <c r="V57" t="s">
        <v>236</v>
      </c>
      <c r="W57">
        <v>548.00699999999995</v>
      </c>
      <c r="X57">
        <v>262.23899999999998</v>
      </c>
      <c r="Y57">
        <v>2.09</v>
      </c>
      <c r="Z57">
        <v>11.46</v>
      </c>
      <c r="AA57">
        <v>36.882207000000001</v>
      </c>
      <c r="AB57">
        <v>4.2777690000000002</v>
      </c>
      <c r="AC57">
        <v>11.717760999999999</v>
      </c>
      <c r="AD57" s="1">
        <v>48</v>
      </c>
      <c r="AE57">
        <v>0</v>
      </c>
      <c r="AF57">
        <v>42</v>
      </c>
      <c r="AG57">
        <v>80</v>
      </c>
      <c r="AH57">
        <v>14.858302</v>
      </c>
      <c r="AI57">
        <v>265.89999999999998</v>
      </c>
      <c r="AJ57">
        <v>0</v>
      </c>
      <c r="AK57">
        <v>3</v>
      </c>
      <c r="AL57">
        <v>1236</v>
      </c>
      <c r="AM57">
        <v>0.90869565217391302</v>
      </c>
      <c r="AN57" t="s">
        <v>68</v>
      </c>
      <c r="AO57">
        <v>548.00699999999995</v>
      </c>
      <c r="AP57" t="s">
        <v>458</v>
      </c>
      <c r="AQ57" t="s">
        <v>118</v>
      </c>
      <c r="AR57" t="s">
        <v>121</v>
      </c>
      <c r="AS57" t="s">
        <v>118</v>
      </c>
      <c r="AT57" t="s">
        <v>121</v>
      </c>
      <c r="AU57" t="s">
        <v>187</v>
      </c>
      <c r="AV57" t="s">
        <v>236</v>
      </c>
      <c r="AW57" t="s">
        <v>68</v>
      </c>
      <c r="AX57">
        <v>2549</v>
      </c>
      <c r="AY57" t="s">
        <v>344</v>
      </c>
      <c r="AZ57">
        <v>4</v>
      </c>
      <c r="BA57" t="s">
        <v>360</v>
      </c>
      <c r="BB57">
        <v>1</v>
      </c>
      <c r="BC57">
        <v>1</v>
      </c>
      <c r="BE57" t="s">
        <v>68</v>
      </c>
      <c r="BF57">
        <v>0</v>
      </c>
      <c r="BG57" t="s">
        <v>258</v>
      </c>
      <c r="BI57" t="s">
        <v>118</v>
      </c>
      <c r="BJ57" t="s">
        <v>236</v>
      </c>
      <c r="BK57" t="s">
        <v>68</v>
      </c>
      <c r="BL57">
        <v>0.90869565217391302</v>
      </c>
      <c r="BM57">
        <v>2549</v>
      </c>
      <c r="BN57" t="s">
        <v>121</v>
      </c>
      <c r="BO57" t="s">
        <v>187</v>
      </c>
      <c r="BP57">
        <v>1</v>
      </c>
      <c r="BQ57">
        <v>548.00699999999995</v>
      </c>
      <c r="BR57">
        <v>0.11598462640806717</v>
      </c>
      <c r="BS57">
        <v>0.31770769574608154</v>
      </c>
      <c r="BT57">
        <v>8.7590122023988748E-2</v>
      </c>
      <c r="BU57">
        <v>11.46</v>
      </c>
      <c r="BV57">
        <v>0</v>
      </c>
      <c r="BW57">
        <v>7.6641356770990159</v>
      </c>
      <c r="BX57">
        <v>3</v>
      </c>
      <c r="BY57">
        <v>0</v>
      </c>
      <c r="BZ57">
        <v>42</v>
      </c>
    </row>
    <row r="58" spans="1:78" ht="16.5">
      <c r="A58" s="109" t="str">
        <f t="shared" si="1"/>
        <v>청룡교통</v>
      </c>
      <c r="B58" s="110" t="str">
        <f t="shared" si="2"/>
        <v>정기창</v>
      </c>
      <c r="C58" s="111" t="str">
        <f t="shared" si="3"/>
        <v>D</v>
      </c>
      <c r="D58" s="112">
        <f t="shared" si="4"/>
        <v>0.82696983910311861</v>
      </c>
      <c r="E58" s="113">
        <f t="shared" si="5"/>
        <v>151</v>
      </c>
      <c r="F58" s="114" t="str">
        <f t="shared" si="6"/>
        <v>310</v>
      </c>
      <c r="G58" s="115" t="str">
        <f t="shared" si="7"/>
        <v>73아1079</v>
      </c>
      <c r="H58" s="116">
        <f t="shared" si="8"/>
        <v>4</v>
      </c>
      <c r="I58" s="117">
        <f t="shared" si="9"/>
        <v>4112.7139999999999</v>
      </c>
      <c r="J58" s="118">
        <f t="shared" si="10"/>
        <v>4.9187168786402141E-2</v>
      </c>
      <c r="K58" s="118">
        <f t="shared" si="11"/>
        <v>0.29012135853788484</v>
      </c>
      <c r="L58" s="118">
        <f t="shared" si="12"/>
        <v>0.14929314316531614</v>
      </c>
      <c r="M58" s="119">
        <f t="shared" si="13"/>
        <v>23.273</v>
      </c>
      <c r="N58" s="120">
        <f t="shared" si="14"/>
        <v>0.19451875330985816</v>
      </c>
      <c r="O58" s="120">
        <f t="shared" si="15"/>
        <v>11.744069731082687</v>
      </c>
      <c r="P58" s="221">
        <f t="shared" si="16"/>
        <v>53</v>
      </c>
      <c r="Q58" s="222">
        <f t="shared" si="17"/>
        <v>8</v>
      </c>
      <c r="R58" s="222">
        <f t="shared" si="18"/>
        <v>483</v>
      </c>
      <c r="T58">
        <v>532</v>
      </c>
      <c r="U58">
        <v>151</v>
      </c>
      <c r="V58" t="s">
        <v>237</v>
      </c>
      <c r="W58">
        <v>4112.7139999999999</v>
      </c>
      <c r="X58">
        <v>1428.538</v>
      </c>
      <c r="Y58">
        <v>2.879</v>
      </c>
      <c r="Z58">
        <v>23.273</v>
      </c>
      <c r="AA58">
        <v>119.373307</v>
      </c>
      <c r="AB58">
        <v>5.8716350000000004</v>
      </c>
      <c r="AC58">
        <v>34.632745999999997</v>
      </c>
      <c r="AD58" s="1">
        <v>614</v>
      </c>
      <c r="AE58">
        <v>8</v>
      </c>
      <c r="AF58">
        <v>483</v>
      </c>
      <c r="AG58">
        <v>107</v>
      </c>
      <c r="AH58">
        <v>34.452542999999999</v>
      </c>
      <c r="AI58">
        <v>41790.1</v>
      </c>
      <c r="AJ58">
        <v>20957.2</v>
      </c>
      <c r="AK58">
        <v>53</v>
      </c>
      <c r="AL58">
        <v>25198</v>
      </c>
      <c r="AM58">
        <v>0.82696983910311861</v>
      </c>
      <c r="AN58" t="s">
        <v>67</v>
      </c>
      <c r="AO58">
        <v>3445.2240000000002</v>
      </c>
      <c r="AP58" t="s">
        <v>459</v>
      </c>
      <c r="AQ58" t="s">
        <v>118</v>
      </c>
      <c r="AR58" t="s">
        <v>119</v>
      </c>
      <c r="AS58" t="s">
        <v>118</v>
      </c>
      <c r="AT58" t="s">
        <v>119</v>
      </c>
      <c r="AU58" t="s">
        <v>170</v>
      </c>
      <c r="AV58" t="s">
        <v>237</v>
      </c>
      <c r="AW58" t="s">
        <v>67</v>
      </c>
      <c r="AX58">
        <v>151</v>
      </c>
      <c r="AY58" t="s">
        <v>319</v>
      </c>
      <c r="AZ58">
        <v>4</v>
      </c>
      <c r="BA58" t="s">
        <v>339</v>
      </c>
      <c r="BB58">
        <v>4</v>
      </c>
      <c r="BC58">
        <v>1</v>
      </c>
      <c r="BE58" t="s">
        <v>67</v>
      </c>
      <c r="BF58">
        <v>0</v>
      </c>
      <c r="BG58" t="s">
        <v>258</v>
      </c>
      <c r="BI58" t="s">
        <v>118</v>
      </c>
      <c r="BJ58" t="s">
        <v>237</v>
      </c>
      <c r="BK58" t="s">
        <v>67</v>
      </c>
      <c r="BL58">
        <v>0.82696983910311861</v>
      </c>
      <c r="BM58">
        <v>151</v>
      </c>
      <c r="BN58" t="s">
        <v>119</v>
      </c>
      <c r="BO58" t="s">
        <v>170</v>
      </c>
      <c r="BP58">
        <v>4</v>
      </c>
      <c r="BQ58">
        <v>4112.7139999999999</v>
      </c>
      <c r="BR58">
        <v>4.9187168786402141E-2</v>
      </c>
      <c r="BS58">
        <v>0.29012135853788484</v>
      </c>
      <c r="BT58">
        <v>0.14929314316531614</v>
      </c>
      <c r="BU58">
        <v>23.273</v>
      </c>
      <c r="BV58">
        <v>0.19451875330985816</v>
      </c>
      <c r="BW58">
        <v>11.744069731082687</v>
      </c>
      <c r="BX58">
        <v>53</v>
      </c>
      <c r="BY58">
        <v>8</v>
      </c>
      <c r="BZ58">
        <v>483</v>
      </c>
    </row>
    <row r="59" spans="1:78" ht="16.5">
      <c r="A59" s="126" t="str">
        <f t="shared" si="1"/>
        <v>청룡교통</v>
      </c>
      <c r="B59" s="127" t="str">
        <f t="shared" si="2"/>
        <v>정승우</v>
      </c>
      <c r="C59" s="128" t="str">
        <f t="shared" si="3"/>
        <v>D</v>
      </c>
      <c r="D59" s="129">
        <f t="shared" si="4"/>
        <v>0.8270654519254792</v>
      </c>
      <c r="E59" s="130">
        <f t="shared" si="5"/>
        <v>1234</v>
      </c>
      <c r="F59" s="131" t="str">
        <f t="shared" si="6"/>
        <v>43-1</v>
      </c>
      <c r="G59" s="132" t="str">
        <f t="shared" si="7"/>
        <v>73아1045</v>
      </c>
      <c r="H59" s="133">
        <f t="shared" si="8"/>
        <v>2</v>
      </c>
      <c r="I59" s="134">
        <f t="shared" si="9"/>
        <v>2197.1059999999998</v>
      </c>
      <c r="J59" s="135">
        <f t="shared" si="10"/>
        <v>1.3461214302969735E-2</v>
      </c>
      <c r="K59" s="135">
        <f t="shared" si="11"/>
        <v>0.47669291356252547</v>
      </c>
      <c r="L59" s="135">
        <f t="shared" si="12"/>
        <v>0.1706790660077393</v>
      </c>
      <c r="M59" s="136">
        <f t="shared" si="13"/>
        <v>15.484999999999999</v>
      </c>
      <c r="N59" s="137">
        <f t="shared" si="14"/>
        <v>0.77374509923508483</v>
      </c>
      <c r="O59" s="137">
        <f t="shared" si="15"/>
        <v>22.529636713021585</v>
      </c>
      <c r="P59" s="219">
        <f t="shared" si="16"/>
        <v>109</v>
      </c>
      <c r="Q59" s="220">
        <f t="shared" si="17"/>
        <v>17</v>
      </c>
      <c r="R59" s="220">
        <f t="shared" si="18"/>
        <v>495</v>
      </c>
      <c r="T59">
        <v>532</v>
      </c>
      <c r="U59">
        <v>1234</v>
      </c>
      <c r="V59" t="s">
        <v>238</v>
      </c>
      <c r="W59">
        <v>2197.1060000000002</v>
      </c>
      <c r="X59">
        <v>1207.355</v>
      </c>
      <c r="Y59">
        <v>1.82</v>
      </c>
      <c r="Z59">
        <v>15.484999999999999</v>
      </c>
      <c r="AA59">
        <v>159.531373</v>
      </c>
      <c r="AB59">
        <v>2.1474859999999998</v>
      </c>
      <c r="AC59">
        <v>76.047475000000006</v>
      </c>
      <c r="AD59" s="1">
        <v>375</v>
      </c>
      <c r="AE59">
        <v>17</v>
      </c>
      <c r="AF59">
        <v>495</v>
      </c>
      <c r="AG59">
        <v>103</v>
      </c>
      <c r="AH59">
        <v>13.77225</v>
      </c>
      <c r="AI59">
        <v>6895.9</v>
      </c>
      <c r="AJ59">
        <v>952.4</v>
      </c>
      <c r="AK59">
        <v>109</v>
      </c>
      <c r="AL59">
        <v>77428</v>
      </c>
      <c r="AM59">
        <v>0.8270654519254792</v>
      </c>
      <c r="AN59" t="s">
        <v>67</v>
      </c>
      <c r="AO59">
        <v>1973.529</v>
      </c>
      <c r="AP59" t="s">
        <v>460</v>
      </c>
      <c r="AQ59" t="s">
        <v>118</v>
      </c>
      <c r="AR59" t="s">
        <v>121</v>
      </c>
      <c r="AS59" t="s">
        <v>118</v>
      </c>
      <c r="AT59" t="s">
        <v>121</v>
      </c>
      <c r="AU59" t="s">
        <v>183</v>
      </c>
      <c r="AV59" t="s">
        <v>238</v>
      </c>
      <c r="AW59" t="s">
        <v>67</v>
      </c>
      <c r="AX59">
        <v>1234</v>
      </c>
      <c r="AY59" t="s">
        <v>318</v>
      </c>
      <c r="AZ59">
        <v>2</v>
      </c>
      <c r="BA59" t="s">
        <v>281</v>
      </c>
      <c r="BB59">
        <v>2</v>
      </c>
      <c r="BC59">
        <v>1</v>
      </c>
      <c r="BE59" t="s">
        <v>67</v>
      </c>
      <c r="BF59">
        <v>0</v>
      </c>
      <c r="BG59" t="s">
        <v>258</v>
      </c>
      <c r="BI59" t="s">
        <v>118</v>
      </c>
      <c r="BJ59" t="s">
        <v>238</v>
      </c>
      <c r="BK59" t="s">
        <v>67</v>
      </c>
      <c r="BL59">
        <v>0.8270654519254792</v>
      </c>
      <c r="BM59">
        <v>1234</v>
      </c>
      <c r="BN59" t="s">
        <v>121</v>
      </c>
      <c r="BO59" t="s">
        <v>183</v>
      </c>
      <c r="BP59">
        <v>2</v>
      </c>
      <c r="BQ59">
        <v>2197.1059999999998</v>
      </c>
      <c r="BR59">
        <v>1.3461214302969735E-2</v>
      </c>
      <c r="BS59">
        <v>0.47669291356252547</v>
      </c>
      <c r="BT59">
        <v>0.17067906600773924</v>
      </c>
      <c r="BU59">
        <v>15.484999999999999</v>
      </c>
      <c r="BV59">
        <v>0.77374509923508483</v>
      </c>
      <c r="BW59">
        <v>22.529636713021585</v>
      </c>
      <c r="BX59">
        <v>109</v>
      </c>
      <c r="BY59">
        <v>17</v>
      </c>
      <c r="BZ59">
        <v>495</v>
      </c>
    </row>
    <row r="60" spans="1:78" ht="16.5">
      <c r="A60" s="109" t="str">
        <f t="shared" si="1"/>
        <v>청룡교통</v>
      </c>
      <c r="B60" s="110" t="str">
        <f t="shared" si="2"/>
        <v>정인택</v>
      </c>
      <c r="C60" s="111" t="str">
        <f t="shared" si="3"/>
        <v>D</v>
      </c>
      <c r="D60" s="112">
        <f t="shared" si="4"/>
        <v>0.84666666666666668</v>
      </c>
      <c r="E60" s="113">
        <f t="shared" si="5"/>
        <v>4077</v>
      </c>
      <c r="F60" s="114" t="str">
        <f t="shared" si="6"/>
        <v>43</v>
      </c>
      <c r="G60" s="115" t="str">
        <f t="shared" si="7"/>
        <v>73아1040</v>
      </c>
      <c r="H60" s="116">
        <f t="shared" si="8"/>
        <v>1</v>
      </c>
      <c r="I60" s="117">
        <f t="shared" si="9"/>
        <v>2450.9459999999999</v>
      </c>
      <c r="J60" s="118">
        <f t="shared" si="10"/>
        <v>2.3051909552569371E-2</v>
      </c>
      <c r="K60" s="118">
        <f t="shared" si="11"/>
        <v>0.35465969723820795</v>
      </c>
      <c r="L60" s="118">
        <f t="shared" si="12"/>
        <v>0.16034624997857971</v>
      </c>
      <c r="M60" s="119">
        <f t="shared" si="13"/>
        <v>18.068000000000001</v>
      </c>
      <c r="N60" s="120">
        <f t="shared" si="14"/>
        <v>4.0800572513633511E-2</v>
      </c>
      <c r="O60" s="120">
        <f t="shared" si="15"/>
        <v>19.992280531680422</v>
      </c>
      <c r="P60" s="221">
        <f t="shared" si="16"/>
        <v>15</v>
      </c>
      <c r="Q60" s="222">
        <f t="shared" si="17"/>
        <v>1</v>
      </c>
      <c r="R60" s="222">
        <f t="shared" si="18"/>
        <v>490</v>
      </c>
      <c r="T60">
        <v>532</v>
      </c>
      <c r="U60">
        <v>4077</v>
      </c>
      <c r="V60" t="s">
        <v>239</v>
      </c>
      <c r="W60">
        <v>2450.9459999999999</v>
      </c>
      <c r="X60">
        <v>1378.654</v>
      </c>
      <c r="Y60">
        <v>1.778</v>
      </c>
      <c r="Z60">
        <v>18.068000000000001</v>
      </c>
      <c r="AA60">
        <v>151.107178</v>
      </c>
      <c r="AB60">
        <v>3.4833090000000002</v>
      </c>
      <c r="AC60">
        <v>53.591625999999998</v>
      </c>
      <c r="AD60" s="1">
        <v>393</v>
      </c>
      <c r="AE60">
        <v>1</v>
      </c>
      <c r="AF60">
        <v>490</v>
      </c>
      <c r="AG60">
        <v>83</v>
      </c>
      <c r="AH60">
        <v>16.219916999999999</v>
      </c>
      <c r="AI60">
        <v>1993.8</v>
      </c>
      <c r="AJ60">
        <v>0</v>
      </c>
      <c r="AK60">
        <v>15</v>
      </c>
      <c r="AL60">
        <v>2586</v>
      </c>
      <c r="AM60">
        <v>0.84666666666666668</v>
      </c>
      <c r="AN60" t="s">
        <v>67</v>
      </c>
      <c r="AO60">
        <v>2450.9459999999999</v>
      </c>
      <c r="AP60" t="s">
        <v>461</v>
      </c>
      <c r="AQ60" t="s">
        <v>118</v>
      </c>
      <c r="AR60" t="s">
        <v>120</v>
      </c>
      <c r="AS60" t="s">
        <v>118</v>
      </c>
      <c r="AT60" t="s">
        <v>120</v>
      </c>
      <c r="AU60" t="s">
        <v>173</v>
      </c>
      <c r="AV60" t="s">
        <v>239</v>
      </c>
      <c r="AW60" t="s">
        <v>67</v>
      </c>
      <c r="AX60">
        <v>4077</v>
      </c>
      <c r="AY60" t="s">
        <v>340</v>
      </c>
      <c r="AZ60">
        <v>1</v>
      </c>
      <c r="BA60" t="s">
        <v>272</v>
      </c>
      <c r="BB60">
        <v>1</v>
      </c>
      <c r="BC60">
        <v>1</v>
      </c>
      <c r="BE60" t="s">
        <v>69</v>
      </c>
      <c r="BF60">
        <v>-1</v>
      </c>
      <c r="BG60" t="s">
        <v>259</v>
      </c>
      <c r="BI60" t="s">
        <v>118</v>
      </c>
      <c r="BJ60" t="s">
        <v>239</v>
      </c>
      <c r="BK60" t="s">
        <v>67</v>
      </c>
      <c r="BL60">
        <v>0.84666666666666668</v>
      </c>
      <c r="BM60">
        <v>4077</v>
      </c>
      <c r="BN60" t="s">
        <v>120</v>
      </c>
      <c r="BO60" t="s">
        <v>173</v>
      </c>
      <c r="BP60">
        <v>1</v>
      </c>
      <c r="BQ60">
        <v>2450.9459999999999</v>
      </c>
      <c r="BR60">
        <v>2.3051909552569371E-2</v>
      </c>
      <c r="BS60">
        <v>0.35465969723820795</v>
      </c>
      <c r="BT60">
        <v>0.16034624997857971</v>
      </c>
      <c r="BU60">
        <v>18.068000000000001</v>
      </c>
      <c r="BV60">
        <v>4.0800572513633511E-2</v>
      </c>
      <c r="BW60">
        <v>19.992280531680422</v>
      </c>
      <c r="BX60">
        <v>15</v>
      </c>
      <c r="BY60">
        <v>1</v>
      </c>
      <c r="BZ60">
        <v>490</v>
      </c>
    </row>
    <row r="61" spans="1:78" ht="16.5">
      <c r="A61" s="126" t="str">
        <f t="shared" si="1"/>
        <v>청룡교통</v>
      </c>
      <c r="B61" s="127" t="str">
        <f t="shared" si="2"/>
        <v>정재환</v>
      </c>
      <c r="C61" s="128" t="str">
        <f t="shared" si="3"/>
        <v>C</v>
      </c>
      <c r="D61" s="129">
        <f t="shared" si="4"/>
        <v>0.89121212121212123</v>
      </c>
      <c r="E61" s="130">
        <f t="shared" si="5"/>
        <v>987</v>
      </c>
      <c r="F61" s="131" t="str">
        <f t="shared" si="6"/>
        <v>예비</v>
      </c>
      <c r="G61" s="132" t="str">
        <f t="shared" si="7"/>
        <v>73아1063</v>
      </c>
      <c r="H61" s="133">
        <f t="shared" si="8"/>
        <v>1</v>
      </c>
      <c r="I61" s="134">
        <f t="shared" si="9"/>
        <v>4452.0720000000001</v>
      </c>
      <c r="J61" s="135">
        <f t="shared" si="10"/>
        <v>2.0741486529171148E-2</v>
      </c>
      <c r="K61" s="135">
        <f t="shared" si="11"/>
        <v>0.28215107332656331</v>
      </c>
      <c r="L61" s="135">
        <f t="shared" si="12"/>
        <v>0.19406694231360139</v>
      </c>
      <c r="M61" s="136">
        <f t="shared" si="13"/>
        <v>19.209</v>
      </c>
      <c r="N61" s="137">
        <f t="shared" si="14"/>
        <v>0</v>
      </c>
      <c r="O61" s="137">
        <f t="shared" si="15"/>
        <v>2.6055283921733521</v>
      </c>
      <c r="P61" s="219">
        <f t="shared" si="16"/>
        <v>46</v>
      </c>
      <c r="Q61" s="220">
        <f t="shared" si="17"/>
        <v>0</v>
      </c>
      <c r="R61" s="220">
        <f t="shared" si="18"/>
        <v>116</v>
      </c>
      <c r="T61">
        <v>532</v>
      </c>
      <c r="U61">
        <v>987</v>
      </c>
      <c r="V61" t="s">
        <v>240</v>
      </c>
      <c r="W61">
        <v>4452.0720000000001</v>
      </c>
      <c r="X61">
        <v>1513.971</v>
      </c>
      <c r="Y61">
        <v>2.9409999999999998</v>
      </c>
      <c r="Z61">
        <v>19.209</v>
      </c>
      <c r="AA61">
        <v>124.29302</v>
      </c>
      <c r="AB61">
        <v>2.5780219999999998</v>
      </c>
      <c r="AC61">
        <v>35.069409</v>
      </c>
      <c r="AD61" s="1">
        <v>864</v>
      </c>
      <c r="AE61">
        <v>0</v>
      </c>
      <c r="AF61">
        <v>116</v>
      </c>
      <c r="AG61">
        <v>103</v>
      </c>
      <c r="AH61">
        <v>35.819163000000003</v>
      </c>
      <c r="AI61">
        <v>41307.4</v>
      </c>
      <c r="AJ61">
        <v>19473.900000000001</v>
      </c>
      <c r="AK61">
        <v>46</v>
      </c>
      <c r="AL61">
        <v>33546</v>
      </c>
      <c r="AM61">
        <v>0.89121212121212123</v>
      </c>
      <c r="AN61" t="s">
        <v>69</v>
      </c>
      <c r="AO61">
        <v>4452.0720000000001</v>
      </c>
      <c r="AP61" t="s">
        <v>462</v>
      </c>
      <c r="AQ61" t="s">
        <v>118</v>
      </c>
      <c r="AR61" t="s">
        <v>91</v>
      </c>
      <c r="AS61" t="s">
        <v>118</v>
      </c>
      <c r="AT61" t="s">
        <v>91</v>
      </c>
      <c r="AU61" t="s">
        <v>195</v>
      </c>
      <c r="AV61" t="s">
        <v>240</v>
      </c>
      <c r="AW61" t="s">
        <v>69</v>
      </c>
      <c r="AX61">
        <v>987</v>
      </c>
      <c r="AY61" t="s">
        <v>364</v>
      </c>
      <c r="AZ61">
        <v>3</v>
      </c>
      <c r="BA61" t="s">
        <v>463</v>
      </c>
      <c r="BB61">
        <v>1</v>
      </c>
      <c r="BC61">
        <v>1</v>
      </c>
      <c r="BE61" t="s">
        <v>66</v>
      </c>
      <c r="BF61">
        <v>-2</v>
      </c>
      <c r="BG61" t="s">
        <v>259</v>
      </c>
      <c r="BI61" t="s">
        <v>118</v>
      </c>
      <c r="BJ61" t="s">
        <v>240</v>
      </c>
      <c r="BK61" t="s">
        <v>69</v>
      </c>
      <c r="BL61">
        <v>0.89121212121212123</v>
      </c>
      <c r="BM61">
        <v>987</v>
      </c>
      <c r="BN61" t="s">
        <v>91</v>
      </c>
      <c r="BO61" t="s">
        <v>195</v>
      </c>
      <c r="BP61">
        <v>1</v>
      </c>
      <c r="BQ61">
        <v>4452.0720000000001</v>
      </c>
      <c r="BR61">
        <v>2.0741486529171148E-2</v>
      </c>
      <c r="BS61">
        <v>0.28215107332656331</v>
      </c>
      <c r="BT61">
        <v>0.19406694231360139</v>
      </c>
      <c r="BU61">
        <v>19.209</v>
      </c>
      <c r="BV61">
        <v>0</v>
      </c>
      <c r="BW61">
        <v>2.6055283921733521</v>
      </c>
      <c r="BX61">
        <v>46</v>
      </c>
      <c r="BY61">
        <v>0</v>
      </c>
      <c r="BZ61">
        <v>116</v>
      </c>
    </row>
    <row r="62" spans="1:78" ht="16.5">
      <c r="A62" s="109" t="str">
        <f t="shared" si="1"/>
        <v>청룡교통</v>
      </c>
      <c r="B62" s="110" t="str">
        <f t="shared" si="2"/>
        <v>정진규</v>
      </c>
      <c r="C62" s="111" t="str">
        <f t="shared" si="3"/>
        <v>F</v>
      </c>
      <c r="D62" s="112">
        <f t="shared" si="4"/>
        <v>0.79200799406963562</v>
      </c>
      <c r="E62" s="113">
        <f t="shared" si="5"/>
        <v>5114</v>
      </c>
      <c r="F62" s="114" t="str">
        <f t="shared" si="6"/>
        <v>310</v>
      </c>
      <c r="G62" s="115" t="str">
        <f t="shared" si="7"/>
        <v>73아1079</v>
      </c>
      <c r="H62" s="116">
        <f t="shared" si="8"/>
        <v>12</v>
      </c>
      <c r="I62" s="117">
        <f t="shared" si="9"/>
        <v>2463.2980000000002</v>
      </c>
      <c r="J62" s="118">
        <f t="shared" si="10"/>
        <v>2.8628928949018039E-2</v>
      </c>
      <c r="K62" s="118">
        <f t="shared" si="11"/>
        <v>0.41539161154799836</v>
      </c>
      <c r="L62" s="118">
        <f t="shared" si="12"/>
        <v>0.24032821039110977</v>
      </c>
      <c r="M62" s="119">
        <f t="shared" si="13"/>
        <v>18.384</v>
      </c>
      <c r="N62" s="120">
        <f t="shared" si="14"/>
        <v>0.69013168524474089</v>
      </c>
      <c r="O62" s="120">
        <f t="shared" si="15"/>
        <v>22.693153650106481</v>
      </c>
      <c r="P62" s="221">
        <f t="shared" si="16"/>
        <v>63</v>
      </c>
      <c r="Q62" s="222">
        <f t="shared" si="17"/>
        <v>17</v>
      </c>
      <c r="R62" s="222">
        <f t="shared" si="18"/>
        <v>559</v>
      </c>
      <c r="T62">
        <v>532</v>
      </c>
      <c r="U62">
        <v>5114</v>
      </c>
      <c r="V62" t="s">
        <v>241</v>
      </c>
      <c r="W62">
        <v>2463.2979999999998</v>
      </c>
      <c r="X62">
        <v>1191.4380000000001</v>
      </c>
      <c r="Y62">
        <v>2.0670000000000002</v>
      </c>
      <c r="Z62">
        <v>18.384</v>
      </c>
      <c r="AA62">
        <v>128.14276100000001</v>
      </c>
      <c r="AB62">
        <v>3.66859</v>
      </c>
      <c r="AC62">
        <v>53.229427999999999</v>
      </c>
      <c r="AD62" s="1">
        <v>592</v>
      </c>
      <c r="AE62">
        <v>17</v>
      </c>
      <c r="AF62">
        <v>559</v>
      </c>
      <c r="AG62">
        <v>103</v>
      </c>
      <c r="AH62">
        <v>19.223075000000001</v>
      </c>
      <c r="AI62">
        <v>13757.2</v>
      </c>
      <c r="AJ62">
        <v>5940.9</v>
      </c>
      <c r="AK62">
        <v>63</v>
      </c>
      <c r="AL62">
        <v>36755</v>
      </c>
      <c r="AM62">
        <v>0.79200799406963562</v>
      </c>
      <c r="AN62" t="s">
        <v>70</v>
      </c>
      <c r="AO62">
        <v>302.14499999999998</v>
      </c>
      <c r="AP62" t="s">
        <v>464</v>
      </c>
      <c r="AQ62" t="s">
        <v>118</v>
      </c>
      <c r="AR62" t="s">
        <v>119</v>
      </c>
      <c r="AS62" t="s">
        <v>118</v>
      </c>
      <c r="AT62" t="s">
        <v>119</v>
      </c>
      <c r="AU62" t="s">
        <v>170</v>
      </c>
      <c r="AV62" t="s">
        <v>241</v>
      </c>
      <c r="AW62" t="s">
        <v>70</v>
      </c>
      <c r="AX62">
        <v>5114</v>
      </c>
      <c r="AY62" t="s">
        <v>348</v>
      </c>
      <c r="AZ62">
        <v>2</v>
      </c>
      <c r="BA62" t="s">
        <v>359</v>
      </c>
      <c r="BB62">
        <v>12</v>
      </c>
      <c r="BC62">
        <v>1</v>
      </c>
      <c r="BE62" t="s">
        <v>70</v>
      </c>
      <c r="BF62">
        <v>0</v>
      </c>
      <c r="BG62" t="s">
        <v>258</v>
      </c>
      <c r="BI62" t="s">
        <v>118</v>
      </c>
      <c r="BJ62" t="s">
        <v>241</v>
      </c>
      <c r="BK62" t="s">
        <v>70</v>
      </c>
      <c r="BL62">
        <v>0.79200799406963562</v>
      </c>
      <c r="BM62">
        <v>5114</v>
      </c>
      <c r="BN62" t="s">
        <v>119</v>
      </c>
      <c r="BO62" t="s">
        <v>170</v>
      </c>
      <c r="BP62">
        <v>12</v>
      </c>
      <c r="BQ62">
        <v>2463.2980000000002</v>
      </c>
      <c r="BR62">
        <v>2.8628928949018039E-2</v>
      </c>
      <c r="BS62">
        <v>0.41539161154799836</v>
      </c>
      <c r="BT62">
        <v>0.24032821039110983</v>
      </c>
      <c r="BU62">
        <v>18.384</v>
      </c>
      <c r="BV62">
        <v>0.69013168524474089</v>
      </c>
      <c r="BW62">
        <v>22.693153650106481</v>
      </c>
      <c r="BX62">
        <v>63</v>
      </c>
      <c r="BY62">
        <v>17</v>
      </c>
      <c r="BZ62">
        <v>559</v>
      </c>
    </row>
    <row r="63" spans="1:78" ht="16.5">
      <c r="A63" s="126" t="str">
        <f t="shared" si="1"/>
        <v>청룡교통</v>
      </c>
      <c r="B63" s="127" t="str">
        <f t="shared" si="2"/>
        <v>정현철</v>
      </c>
      <c r="C63" s="128" t="str">
        <f t="shared" si="3"/>
        <v>B</v>
      </c>
      <c r="D63" s="129">
        <f t="shared" si="4"/>
        <v>0.90500000000000003</v>
      </c>
      <c r="E63" s="130">
        <f t="shared" si="5"/>
        <v>1325</v>
      </c>
      <c r="F63" s="131" t="str">
        <f t="shared" si="6"/>
        <v>43-1</v>
      </c>
      <c r="G63" s="132" t="str">
        <f t="shared" si="7"/>
        <v>73아1056</v>
      </c>
      <c r="H63" s="133">
        <f t="shared" si="8"/>
        <v>1</v>
      </c>
      <c r="I63" s="134">
        <f t="shared" si="9"/>
        <v>2660.5369999999998</v>
      </c>
      <c r="J63" s="135">
        <f t="shared" si="10"/>
        <v>9.4558118665055604E-2</v>
      </c>
      <c r="K63" s="135">
        <f t="shared" si="11"/>
        <v>0.33956497121943979</v>
      </c>
      <c r="L63" s="135">
        <f t="shared" si="12"/>
        <v>9.4717720520331047E-2</v>
      </c>
      <c r="M63" s="136">
        <f t="shared" si="13"/>
        <v>10.129</v>
      </c>
      <c r="N63" s="137">
        <f t="shared" si="14"/>
        <v>3.7586397031877404E-2</v>
      </c>
      <c r="O63" s="137">
        <f t="shared" si="15"/>
        <v>9.6597040371924923</v>
      </c>
      <c r="P63" s="219">
        <f t="shared" si="16"/>
        <v>63</v>
      </c>
      <c r="Q63" s="220">
        <f t="shared" si="17"/>
        <v>1</v>
      </c>
      <c r="R63" s="220">
        <f t="shared" si="18"/>
        <v>257</v>
      </c>
      <c r="T63">
        <v>532</v>
      </c>
      <c r="U63">
        <v>1325</v>
      </c>
      <c r="V63" t="s">
        <v>242</v>
      </c>
      <c r="W63">
        <v>2660.5369999999998</v>
      </c>
      <c r="X63">
        <v>1336.508</v>
      </c>
      <c r="Y63">
        <v>1.9910000000000001</v>
      </c>
      <c r="Z63">
        <v>10.129</v>
      </c>
      <c r="AA63">
        <v>190.273572</v>
      </c>
      <c r="AB63">
        <v>17.991911000000002</v>
      </c>
      <c r="AC63">
        <v>64.610240000000005</v>
      </c>
      <c r="AD63" s="1">
        <v>252</v>
      </c>
      <c r="AE63">
        <v>1</v>
      </c>
      <c r="AF63">
        <v>257</v>
      </c>
      <c r="AG63">
        <v>85</v>
      </c>
      <c r="AH63">
        <v>13.982692999999999</v>
      </c>
      <c r="AI63">
        <v>3836</v>
      </c>
      <c r="AJ63">
        <v>6.2</v>
      </c>
      <c r="AK63">
        <v>63</v>
      </c>
      <c r="AL63">
        <v>22721</v>
      </c>
      <c r="AM63">
        <v>0.90500000000000003</v>
      </c>
      <c r="AN63" t="s">
        <v>68</v>
      </c>
      <c r="AO63">
        <v>2660.5369999999998</v>
      </c>
      <c r="AP63" t="s">
        <v>465</v>
      </c>
      <c r="AQ63" t="s">
        <v>118</v>
      </c>
      <c r="AR63" t="s">
        <v>121</v>
      </c>
      <c r="AS63" t="s">
        <v>118</v>
      </c>
      <c r="AT63" t="s">
        <v>121</v>
      </c>
      <c r="AU63" t="s">
        <v>185</v>
      </c>
      <c r="AV63" t="s">
        <v>242</v>
      </c>
      <c r="AW63" t="s">
        <v>68</v>
      </c>
      <c r="AX63">
        <v>1325</v>
      </c>
      <c r="AY63" t="s">
        <v>344</v>
      </c>
      <c r="AZ63">
        <v>5</v>
      </c>
      <c r="BA63" t="s">
        <v>466</v>
      </c>
      <c r="BB63">
        <v>1</v>
      </c>
      <c r="BC63">
        <v>1</v>
      </c>
      <c r="BE63" t="s">
        <v>68</v>
      </c>
      <c r="BF63">
        <v>0</v>
      </c>
      <c r="BG63" t="s">
        <v>258</v>
      </c>
      <c r="BI63" t="s">
        <v>118</v>
      </c>
      <c r="BJ63" t="s">
        <v>242</v>
      </c>
      <c r="BK63" t="s">
        <v>68</v>
      </c>
      <c r="BL63">
        <v>0.90500000000000003</v>
      </c>
      <c r="BM63">
        <v>1325</v>
      </c>
      <c r="BN63" t="s">
        <v>121</v>
      </c>
      <c r="BO63" t="s">
        <v>185</v>
      </c>
      <c r="BP63">
        <v>1</v>
      </c>
      <c r="BQ63">
        <v>2660.5369999999998</v>
      </c>
      <c r="BR63">
        <v>9.4558118665055604E-2</v>
      </c>
      <c r="BS63">
        <v>0.33956497121943979</v>
      </c>
      <c r="BT63">
        <v>9.4717720520331047E-2</v>
      </c>
      <c r="BU63">
        <v>10.129</v>
      </c>
      <c r="BV63">
        <v>3.7586397031877404E-2</v>
      </c>
      <c r="BW63">
        <v>9.6597040371924923</v>
      </c>
      <c r="BX63">
        <v>63</v>
      </c>
      <c r="BY63">
        <v>1</v>
      </c>
      <c r="BZ63">
        <v>257</v>
      </c>
    </row>
    <row r="64" spans="1:78" ht="16.5">
      <c r="A64" s="109" t="str">
        <f t="shared" si="1"/>
        <v>청룡교통</v>
      </c>
      <c r="B64" s="110" t="str">
        <f t="shared" si="2"/>
        <v>정화석</v>
      </c>
      <c r="C64" s="111" t="str">
        <f t="shared" si="3"/>
        <v>B</v>
      </c>
      <c r="D64" s="112">
        <f t="shared" si="4"/>
        <v>0.94769230769230761</v>
      </c>
      <c r="E64" s="113">
        <f t="shared" si="5"/>
        <v>2626</v>
      </c>
      <c r="F64" s="114" t="str">
        <f t="shared" si="6"/>
        <v>44</v>
      </c>
      <c r="G64" s="115" t="str">
        <f t="shared" si="7"/>
        <v>73아1054</v>
      </c>
      <c r="H64" s="116">
        <f t="shared" si="8"/>
        <v>1</v>
      </c>
      <c r="I64" s="117">
        <f t="shared" si="9"/>
        <v>2851.2460000000001</v>
      </c>
      <c r="J64" s="118">
        <f t="shared" si="10"/>
        <v>2.7566256605509154E-2</v>
      </c>
      <c r="K64" s="118">
        <f t="shared" si="11"/>
        <v>0.32552091359318364</v>
      </c>
      <c r="L64" s="118">
        <f t="shared" si="12"/>
        <v>0.20166621890920672</v>
      </c>
      <c r="M64" s="119">
        <f t="shared" si="13"/>
        <v>11.173999999999999</v>
      </c>
      <c r="N64" s="120">
        <f t="shared" si="14"/>
        <v>0</v>
      </c>
      <c r="O64" s="120">
        <f t="shared" si="15"/>
        <v>8.5927345448270689</v>
      </c>
      <c r="P64" s="221">
        <f t="shared" si="16"/>
        <v>35</v>
      </c>
      <c r="Q64" s="222">
        <f t="shared" si="17"/>
        <v>0</v>
      </c>
      <c r="R64" s="222">
        <f t="shared" si="18"/>
        <v>245</v>
      </c>
      <c r="T64">
        <v>532</v>
      </c>
      <c r="U64">
        <v>2626</v>
      </c>
      <c r="V64" t="s">
        <v>243</v>
      </c>
      <c r="W64">
        <v>2851.2460000000001</v>
      </c>
      <c r="X64">
        <v>1157.2149999999999</v>
      </c>
      <c r="Y64">
        <v>2.464</v>
      </c>
      <c r="Z64">
        <v>11.173999999999999</v>
      </c>
      <c r="AA64">
        <v>147.63245000000001</v>
      </c>
      <c r="AB64">
        <v>4.069674</v>
      </c>
      <c r="AC64">
        <v>48.057450000000003</v>
      </c>
      <c r="AD64" s="1">
        <v>575</v>
      </c>
      <c r="AE64">
        <v>0</v>
      </c>
      <c r="AF64">
        <v>245</v>
      </c>
      <c r="AG64">
        <v>82</v>
      </c>
      <c r="AH64">
        <v>19.313137999999999</v>
      </c>
      <c r="AI64">
        <v>1127.5999999999999</v>
      </c>
      <c r="AJ64">
        <v>0</v>
      </c>
      <c r="AK64">
        <v>35</v>
      </c>
      <c r="AL64">
        <v>17222</v>
      </c>
      <c r="AM64">
        <v>0.94769230769230761</v>
      </c>
      <c r="AN64" t="s">
        <v>68</v>
      </c>
      <c r="AO64">
        <v>2851.2460000000001</v>
      </c>
      <c r="AP64" t="s">
        <v>467</v>
      </c>
      <c r="AQ64" t="s">
        <v>118</v>
      </c>
      <c r="AR64" t="s">
        <v>122</v>
      </c>
      <c r="AS64" t="s">
        <v>118</v>
      </c>
      <c r="AT64" t="s">
        <v>122</v>
      </c>
      <c r="AU64" t="s">
        <v>191</v>
      </c>
      <c r="AV64" t="s">
        <v>243</v>
      </c>
      <c r="AW64" t="s">
        <v>68</v>
      </c>
      <c r="AX64">
        <v>2626</v>
      </c>
      <c r="AY64" t="s">
        <v>321</v>
      </c>
      <c r="AZ64">
        <v>1</v>
      </c>
      <c r="BA64" t="s">
        <v>325</v>
      </c>
      <c r="BB64">
        <v>1</v>
      </c>
      <c r="BC64">
        <v>1</v>
      </c>
      <c r="BE64" t="s">
        <v>67</v>
      </c>
      <c r="BF64">
        <v>2</v>
      </c>
      <c r="BG64" t="s">
        <v>257</v>
      </c>
      <c r="BI64" t="s">
        <v>118</v>
      </c>
      <c r="BJ64" t="s">
        <v>243</v>
      </c>
      <c r="BK64" t="s">
        <v>68</v>
      </c>
      <c r="BL64">
        <v>0.94769230769230761</v>
      </c>
      <c r="BM64">
        <v>2626</v>
      </c>
      <c r="BN64" t="s">
        <v>122</v>
      </c>
      <c r="BO64" t="s">
        <v>191</v>
      </c>
      <c r="BP64">
        <v>1</v>
      </c>
      <c r="BQ64">
        <v>2851.2460000000001</v>
      </c>
      <c r="BR64">
        <v>2.7566256605509154E-2</v>
      </c>
      <c r="BS64">
        <v>0.32552091359318364</v>
      </c>
      <c r="BT64">
        <v>0.20166621890920672</v>
      </c>
      <c r="BU64">
        <v>11.173999999999999</v>
      </c>
      <c r="BV64">
        <v>0</v>
      </c>
      <c r="BW64">
        <v>8.5927345448270689</v>
      </c>
      <c r="BX64">
        <v>35</v>
      </c>
      <c r="BY64">
        <v>0</v>
      </c>
      <c r="BZ64">
        <v>245</v>
      </c>
    </row>
    <row r="65" spans="1:78" ht="16.5">
      <c r="A65" s="126" t="str">
        <f t="shared" si="1"/>
        <v>청룡교통</v>
      </c>
      <c r="B65" s="127" t="str">
        <f t="shared" si="2"/>
        <v>조석현</v>
      </c>
      <c r="C65" s="128" t="str">
        <f t="shared" si="3"/>
        <v>D</v>
      </c>
      <c r="D65" s="129">
        <f t="shared" si="4"/>
        <v>0.83185797334334965</v>
      </c>
      <c r="E65" s="130">
        <f t="shared" si="5"/>
        <v>9316</v>
      </c>
      <c r="F65" s="131" t="str">
        <f t="shared" si="6"/>
        <v>310</v>
      </c>
      <c r="G65" s="132" t="str">
        <f t="shared" si="7"/>
        <v>73아1731</v>
      </c>
      <c r="H65" s="133">
        <f t="shared" si="8"/>
        <v>13</v>
      </c>
      <c r="I65" s="134">
        <f t="shared" si="9"/>
        <v>2473.6719999999996</v>
      </c>
      <c r="J65" s="135">
        <f t="shared" si="10"/>
        <v>2.770419653810461E-2</v>
      </c>
      <c r="K65" s="135">
        <f t="shared" si="11"/>
        <v>0.39592498398102499</v>
      </c>
      <c r="L65" s="135">
        <f t="shared" si="12"/>
        <v>0.18393707815749222</v>
      </c>
      <c r="M65" s="136">
        <f t="shared" si="13"/>
        <v>16.373999999999999</v>
      </c>
      <c r="N65" s="137">
        <f t="shared" si="14"/>
        <v>0.84894036072688717</v>
      </c>
      <c r="O65" s="137">
        <f t="shared" si="15"/>
        <v>35.938475270771555</v>
      </c>
      <c r="P65" s="219">
        <f t="shared" si="16"/>
        <v>66</v>
      </c>
      <c r="Q65" s="220">
        <f t="shared" si="17"/>
        <v>21</v>
      </c>
      <c r="R65" s="220">
        <f t="shared" si="18"/>
        <v>889</v>
      </c>
      <c r="T65">
        <v>532</v>
      </c>
      <c r="U65">
        <v>9316</v>
      </c>
      <c r="V65" t="s">
        <v>468</v>
      </c>
      <c r="W65">
        <v>2473.672</v>
      </c>
      <c r="X65">
        <v>1157.279</v>
      </c>
      <c r="Y65">
        <v>2.137</v>
      </c>
      <c r="Z65">
        <v>16.373999999999999</v>
      </c>
      <c r="AA65">
        <v>129.34192100000001</v>
      </c>
      <c r="AB65">
        <v>3.5833140000000001</v>
      </c>
      <c r="AC65">
        <v>51.209698000000003</v>
      </c>
      <c r="AD65" s="1">
        <v>455</v>
      </c>
      <c r="AE65">
        <v>21</v>
      </c>
      <c r="AF65">
        <v>889</v>
      </c>
      <c r="AG65">
        <v>103</v>
      </c>
      <c r="AH65">
        <v>19.125060000000001</v>
      </c>
      <c r="AI65">
        <v>13656.4</v>
      </c>
      <c r="AJ65">
        <v>4340.8999999999996</v>
      </c>
      <c r="AK65">
        <v>66</v>
      </c>
      <c r="AL65">
        <v>36190</v>
      </c>
      <c r="AM65">
        <v>0.83185797334334965</v>
      </c>
      <c r="AN65" t="s">
        <v>67</v>
      </c>
      <c r="AO65">
        <v>545.58399999999995</v>
      </c>
      <c r="AP65" t="s">
        <v>469</v>
      </c>
      <c r="AQ65" t="s">
        <v>118</v>
      </c>
      <c r="AR65" t="s">
        <v>119</v>
      </c>
      <c r="AS65" t="s">
        <v>118</v>
      </c>
      <c r="AT65" t="s">
        <v>119</v>
      </c>
      <c r="AU65" t="s">
        <v>172</v>
      </c>
      <c r="AV65" t="s">
        <v>468</v>
      </c>
      <c r="AW65" t="s">
        <v>67</v>
      </c>
      <c r="AX65">
        <v>9316</v>
      </c>
      <c r="AY65" t="s">
        <v>319</v>
      </c>
      <c r="AZ65">
        <v>3</v>
      </c>
      <c r="BA65" t="s">
        <v>349</v>
      </c>
      <c r="BB65">
        <v>13</v>
      </c>
      <c r="BC65">
        <v>1</v>
      </c>
      <c r="BE65" t="s">
        <v>382</v>
      </c>
      <c r="BF65" t="s">
        <v>383</v>
      </c>
      <c r="BG65" t="s">
        <v>382</v>
      </c>
      <c r="BI65" t="s">
        <v>118</v>
      </c>
      <c r="BJ65" t="s">
        <v>468</v>
      </c>
      <c r="BK65" t="s">
        <v>67</v>
      </c>
      <c r="BL65">
        <v>0.83185797334334965</v>
      </c>
      <c r="BM65">
        <v>9316</v>
      </c>
      <c r="BN65" t="s">
        <v>119</v>
      </c>
      <c r="BO65" t="s">
        <v>172</v>
      </c>
      <c r="BP65">
        <v>13</v>
      </c>
      <c r="BQ65">
        <v>2473.6719999999996</v>
      </c>
      <c r="BR65">
        <v>2.770419653810461E-2</v>
      </c>
      <c r="BS65">
        <v>0.39592498398102499</v>
      </c>
      <c r="BT65">
        <v>0.18393707815749219</v>
      </c>
      <c r="BU65">
        <v>16.373999999999999</v>
      </c>
      <c r="BV65">
        <v>0.84894036072688717</v>
      </c>
      <c r="BW65">
        <v>35.938475270771555</v>
      </c>
      <c r="BX65">
        <v>66</v>
      </c>
      <c r="BY65">
        <v>21</v>
      </c>
      <c r="BZ65">
        <v>889</v>
      </c>
    </row>
    <row r="66" spans="1:78" ht="16.5">
      <c r="A66" s="109" t="str">
        <f t="shared" si="1"/>
        <v>청룡교통</v>
      </c>
      <c r="B66" s="110" t="str">
        <f t="shared" si="2"/>
        <v>조영현</v>
      </c>
      <c r="C66" s="111" t="str">
        <f t="shared" si="3"/>
        <v>D</v>
      </c>
      <c r="D66" s="112">
        <f t="shared" si="4"/>
        <v>0.84502153660822599</v>
      </c>
      <c r="E66" s="113">
        <f t="shared" si="5"/>
        <v>11</v>
      </c>
      <c r="F66" s="114" t="str">
        <f t="shared" si="6"/>
        <v>43-1</v>
      </c>
      <c r="G66" s="115" t="str">
        <f t="shared" si="7"/>
        <v>73아1056</v>
      </c>
      <c r="H66" s="116">
        <f t="shared" si="8"/>
        <v>12</v>
      </c>
      <c r="I66" s="117">
        <f t="shared" si="9"/>
        <v>1439.3130000000001</v>
      </c>
      <c r="J66" s="118">
        <f t="shared" si="10"/>
        <v>8.5918282355784172E-3</v>
      </c>
      <c r="K66" s="118">
        <f t="shared" si="11"/>
        <v>0.41938250580134651</v>
      </c>
      <c r="L66" s="118">
        <f t="shared" si="12"/>
        <v>0.17508352943383404</v>
      </c>
      <c r="M66" s="119">
        <f t="shared" si="13"/>
        <v>15.308</v>
      </c>
      <c r="N66" s="120">
        <f t="shared" si="14"/>
        <v>0.20843277313551672</v>
      </c>
      <c r="O66" s="120">
        <f t="shared" si="15"/>
        <v>26.957305325526828</v>
      </c>
      <c r="P66" s="221">
        <f t="shared" si="16"/>
        <v>40</v>
      </c>
      <c r="Q66" s="222">
        <f t="shared" si="17"/>
        <v>3</v>
      </c>
      <c r="R66" s="222">
        <f t="shared" si="18"/>
        <v>394</v>
      </c>
      <c r="T66">
        <v>532</v>
      </c>
      <c r="U66">
        <v>11</v>
      </c>
      <c r="V66" t="s">
        <v>244</v>
      </c>
      <c r="W66">
        <v>1515.9829999999999</v>
      </c>
      <c r="X66">
        <v>784.05700000000002</v>
      </c>
      <c r="Y66">
        <v>1.9339999999999999</v>
      </c>
      <c r="Z66">
        <v>15.308</v>
      </c>
      <c r="AA66">
        <v>91.817477999999994</v>
      </c>
      <c r="AB66">
        <v>0.78888000000000003</v>
      </c>
      <c r="AC66">
        <v>38.506644000000001</v>
      </c>
      <c r="AD66" s="1">
        <v>252</v>
      </c>
      <c r="AE66">
        <v>3</v>
      </c>
      <c r="AF66">
        <v>394</v>
      </c>
      <c r="AG66">
        <v>103</v>
      </c>
      <c r="AH66">
        <v>16.510832000000001</v>
      </c>
      <c r="AI66">
        <v>2563.1</v>
      </c>
      <c r="AJ66">
        <v>176.5</v>
      </c>
      <c r="AK66">
        <v>40</v>
      </c>
      <c r="AL66">
        <v>28201</v>
      </c>
      <c r="AM66">
        <v>0.84502153660822599</v>
      </c>
      <c r="AN66" t="s">
        <v>67</v>
      </c>
      <c r="AO66">
        <v>198.14400000000001</v>
      </c>
      <c r="AP66" t="s">
        <v>470</v>
      </c>
      <c r="AQ66" t="s">
        <v>118</v>
      </c>
      <c r="AR66" t="s">
        <v>121</v>
      </c>
      <c r="AS66" t="s">
        <v>118</v>
      </c>
      <c r="AT66" t="s">
        <v>121</v>
      </c>
      <c r="AU66" t="s">
        <v>185</v>
      </c>
      <c r="AV66" t="s">
        <v>244</v>
      </c>
      <c r="AW66" t="s">
        <v>67</v>
      </c>
      <c r="AX66">
        <v>11</v>
      </c>
      <c r="AY66" t="s">
        <v>318</v>
      </c>
      <c r="AZ66">
        <v>1</v>
      </c>
      <c r="BA66" t="s">
        <v>275</v>
      </c>
      <c r="BB66">
        <v>12</v>
      </c>
      <c r="BC66">
        <v>1</v>
      </c>
      <c r="BE66" t="s">
        <v>67</v>
      </c>
      <c r="BF66">
        <v>0</v>
      </c>
      <c r="BG66" t="s">
        <v>258</v>
      </c>
      <c r="BI66" t="s">
        <v>118</v>
      </c>
      <c r="BJ66" t="s">
        <v>244</v>
      </c>
      <c r="BK66" t="s">
        <v>67</v>
      </c>
      <c r="BL66">
        <v>0.84502153660822599</v>
      </c>
      <c r="BM66">
        <v>11</v>
      </c>
      <c r="BN66" t="s">
        <v>121</v>
      </c>
      <c r="BO66" t="s">
        <v>185</v>
      </c>
      <c r="BP66">
        <v>12</v>
      </c>
      <c r="BQ66">
        <v>1439.3130000000001</v>
      </c>
      <c r="BR66">
        <v>8.5918282355784172E-3</v>
      </c>
      <c r="BS66">
        <v>0.41938250580134651</v>
      </c>
      <c r="BT66">
        <v>0.16622877697177343</v>
      </c>
      <c r="BU66">
        <v>15.308</v>
      </c>
      <c r="BV66">
        <v>0.20843277313551672</v>
      </c>
      <c r="BW66">
        <v>26.957305325526828</v>
      </c>
      <c r="BX66">
        <v>40</v>
      </c>
      <c r="BY66">
        <v>3</v>
      </c>
      <c r="BZ66">
        <v>394</v>
      </c>
    </row>
    <row r="67" spans="1:78" ht="16.5">
      <c r="A67" s="126" t="str">
        <f t="shared" si="1"/>
        <v>청룡교통</v>
      </c>
      <c r="B67" s="127" t="str">
        <f t="shared" si="2"/>
        <v>주인철</v>
      </c>
      <c r="C67" s="128" t="str">
        <f t="shared" si="3"/>
        <v>B</v>
      </c>
      <c r="D67" s="129">
        <f t="shared" si="4"/>
        <v>0.94434782608695667</v>
      </c>
      <c r="E67" s="130">
        <f t="shared" si="5"/>
        <v>101</v>
      </c>
      <c r="F67" s="131" t="str">
        <f t="shared" si="6"/>
        <v>43-1</v>
      </c>
      <c r="G67" s="132" t="str">
        <f t="shared" si="7"/>
        <v>73아1076</v>
      </c>
      <c r="H67" s="133">
        <f t="shared" si="8"/>
        <v>1</v>
      </c>
      <c r="I67" s="134">
        <f t="shared" si="9"/>
        <v>2379.8330000000001</v>
      </c>
      <c r="J67" s="135">
        <f t="shared" si="10"/>
        <v>1.6341570194908218E-2</v>
      </c>
      <c r="K67" s="135">
        <f t="shared" si="11"/>
        <v>0.30895504236174981</v>
      </c>
      <c r="L67" s="135">
        <f t="shared" si="12"/>
        <v>0.19749284928816432</v>
      </c>
      <c r="M67" s="136">
        <f t="shared" si="13"/>
        <v>11.893000000000001</v>
      </c>
      <c r="N67" s="137">
        <f t="shared" si="14"/>
        <v>4.2019755167694538E-2</v>
      </c>
      <c r="O67" s="137">
        <f t="shared" si="15"/>
        <v>14.202677246680754</v>
      </c>
      <c r="P67" s="219">
        <f t="shared" si="16"/>
        <v>0</v>
      </c>
      <c r="Q67" s="220">
        <f t="shared" si="17"/>
        <v>1</v>
      </c>
      <c r="R67" s="220">
        <f t="shared" si="18"/>
        <v>338</v>
      </c>
      <c r="T67">
        <v>532</v>
      </c>
      <c r="U67">
        <v>101</v>
      </c>
      <c r="V67" t="s">
        <v>245</v>
      </c>
      <c r="W67">
        <v>2379.8330000000001</v>
      </c>
      <c r="X67">
        <v>1095.538</v>
      </c>
      <c r="Y67">
        <v>2.1720000000000002</v>
      </c>
      <c r="Z67">
        <v>11.893000000000001</v>
      </c>
      <c r="AA67">
        <v>131.49409600000001</v>
      </c>
      <c r="AB67">
        <v>2.1488200000000002</v>
      </c>
      <c r="AC67">
        <v>40.625763999999997</v>
      </c>
      <c r="AD67" s="1">
        <v>470</v>
      </c>
      <c r="AE67">
        <v>1</v>
      </c>
      <c r="AF67">
        <v>338</v>
      </c>
      <c r="AG67">
        <v>98</v>
      </c>
      <c r="AH67">
        <v>18.098400999999999</v>
      </c>
      <c r="AI67">
        <v>1189.3</v>
      </c>
      <c r="AJ67">
        <v>32.200000000000003</v>
      </c>
      <c r="AK67">
        <v>0</v>
      </c>
      <c r="AL67">
        <v>0</v>
      </c>
      <c r="AM67">
        <v>0.94434782608695667</v>
      </c>
      <c r="AN67" t="s">
        <v>68</v>
      </c>
      <c r="AO67">
        <v>2379.8330000000001</v>
      </c>
      <c r="AP67" t="s">
        <v>471</v>
      </c>
      <c r="AQ67" t="s">
        <v>118</v>
      </c>
      <c r="AR67" t="s">
        <v>121</v>
      </c>
      <c r="AS67" t="s">
        <v>118</v>
      </c>
      <c r="AT67" t="s">
        <v>121</v>
      </c>
      <c r="AU67" t="s">
        <v>186</v>
      </c>
      <c r="AV67" t="s">
        <v>245</v>
      </c>
      <c r="AW67" t="s">
        <v>68</v>
      </c>
      <c r="AX67">
        <v>101</v>
      </c>
      <c r="AY67" t="s">
        <v>344</v>
      </c>
      <c r="AZ67">
        <v>2</v>
      </c>
      <c r="BA67" t="s">
        <v>345</v>
      </c>
      <c r="BB67">
        <v>1</v>
      </c>
      <c r="BC67">
        <v>1</v>
      </c>
      <c r="BE67" t="s">
        <v>68</v>
      </c>
      <c r="BF67">
        <v>0</v>
      </c>
      <c r="BG67" t="s">
        <v>258</v>
      </c>
      <c r="BI67" t="s">
        <v>118</v>
      </c>
      <c r="BJ67" t="s">
        <v>245</v>
      </c>
      <c r="BK67" t="s">
        <v>68</v>
      </c>
      <c r="BL67">
        <v>0.94434782608695667</v>
      </c>
      <c r="BM67">
        <v>101</v>
      </c>
      <c r="BN67" t="s">
        <v>121</v>
      </c>
      <c r="BO67" t="s">
        <v>186</v>
      </c>
      <c r="BP67">
        <v>1</v>
      </c>
      <c r="BQ67">
        <v>2379.8330000000001</v>
      </c>
      <c r="BR67">
        <v>1.6341570194908218E-2</v>
      </c>
      <c r="BS67">
        <v>0.30895504236174981</v>
      </c>
      <c r="BT67">
        <v>0.19749284928816432</v>
      </c>
      <c r="BU67">
        <v>11.893000000000001</v>
      </c>
      <c r="BV67">
        <v>4.2019755167694538E-2</v>
      </c>
      <c r="BW67">
        <v>14.202677246680754</v>
      </c>
      <c r="BX67">
        <v>0</v>
      </c>
      <c r="BY67">
        <v>1</v>
      </c>
      <c r="BZ67">
        <v>338</v>
      </c>
    </row>
    <row r="68" spans="1:78" ht="16.5">
      <c r="A68" s="109" t="str">
        <f t="shared" si="1"/>
        <v>청룡교통</v>
      </c>
      <c r="B68" s="110" t="str">
        <f t="shared" si="2"/>
        <v>채권석</v>
      </c>
      <c r="C68" s="111" t="str">
        <f t="shared" si="3"/>
        <v>C</v>
      </c>
      <c r="D68" s="112">
        <f t="shared" si="4"/>
        <v>0.88427853330440431</v>
      </c>
      <c r="E68" s="113">
        <f t="shared" si="5"/>
        <v>8325</v>
      </c>
      <c r="F68" s="114" t="str">
        <f t="shared" si="6"/>
        <v>예비</v>
      </c>
      <c r="G68" s="115" t="str">
        <f t="shared" si="7"/>
        <v>73아1063</v>
      </c>
      <c r="H68" s="116">
        <f t="shared" si="8"/>
        <v>12</v>
      </c>
      <c r="I68" s="117">
        <f t="shared" si="9"/>
        <v>2100.12</v>
      </c>
      <c r="J68" s="118">
        <f t="shared" si="10"/>
        <v>5.5265514803765825E-3</v>
      </c>
      <c r="K68" s="118">
        <f t="shared" si="11"/>
        <v>0.41069259737588382</v>
      </c>
      <c r="L68" s="118">
        <f t="shared" si="12"/>
        <v>0.17332342913738263</v>
      </c>
      <c r="M68" s="119">
        <f t="shared" si="13"/>
        <v>13.382999999999999</v>
      </c>
      <c r="N68" s="120">
        <f t="shared" si="14"/>
        <v>0.28569796011656479</v>
      </c>
      <c r="O68" s="120">
        <f t="shared" si="15"/>
        <v>9.4756490105327327</v>
      </c>
      <c r="P68" s="221">
        <f t="shared" si="16"/>
        <v>53</v>
      </c>
      <c r="Q68" s="222">
        <f t="shared" si="17"/>
        <v>6</v>
      </c>
      <c r="R68" s="222">
        <f t="shared" si="18"/>
        <v>220</v>
      </c>
      <c r="T68">
        <v>532</v>
      </c>
      <c r="U68">
        <v>8325</v>
      </c>
      <c r="V68" t="s">
        <v>246</v>
      </c>
      <c r="W68">
        <v>2149.076</v>
      </c>
      <c r="X68">
        <v>977.38800000000003</v>
      </c>
      <c r="Y68">
        <v>2.1989999999999998</v>
      </c>
      <c r="Z68">
        <v>13.382999999999999</v>
      </c>
      <c r="AA68">
        <v>122.638322</v>
      </c>
      <c r="AB68">
        <v>0.67776700000000001</v>
      </c>
      <c r="AC68">
        <v>50.366650999999997</v>
      </c>
      <c r="AD68" s="1">
        <v>364</v>
      </c>
      <c r="AE68">
        <v>6</v>
      </c>
      <c r="AF68">
        <v>220</v>
      </c>
      <c r="AG68">
        <v>100</v>
      </c>
      <c r="AH68">
        <v>17.523689999999998</v>
      </c>
      <c r="AI68">
        <v>11791.1</v>
      </c>
      <c r="AJ68">
        <v>3451.9</v>
      </c>
      <c r="AK68">
        <v>53</v>
      </c>
      <c r="AL68">
        <v>41664</v>
      </c>
      <c r="AM68">
        <v>0.88427853330440431</v>
      </c>
      <c r="AN68" t="s">
        <v>69</v>
      </c>
      <c r="AO68">
        <v>325.49200000000002</v>
      </c>
      <c r="AP68" t="s">
        <v>472</v>
      </c>
      <c r="AQ68" t="s">
        <v>118</v>
      </c>
      <c r="AR68" t="s">
        <v>91</v>
      </c>
      <c r="AS68" t="s">
        <v>118</v>
      </c>
      <c r="AT68" t="s">
        <v>91</v>
      </c>
      <c r="AU68" t="s">
        <v>195</v>
      </c>
      <c r="AV68" t="s">
        <v>246</v>
      </c>
      <c r="AW68" t="s">
        <v>69</v>
      </c>
      <c r="AX68">
        <v>8325</v>
      </c>
      <c r="AY68" t="s">
        <v>364</v>
      </c>
      <c r="AZ68">
        <v>4</v>
      </c>
      <c r="BA68" t="s">
        <v>367</v>
      </c>
      <c r="BB68">
        <v>12</v>
      </c>
      <c r="BC68">
        <v>1</v>
      </c>
      <c r="BE68" t="s">
        <v>68</v>
      </c>
      <c r="BF68">
        <v>-1</v>
      </c>
      <c r="BG68" t="s">
        <v>259</v>
      </c>
      <c r="BI68" t="s">
        <v>118</v>
      </c>
      <c r="BJ68" t="s">
        <v>246</v>
      </c>
      <c r="BK68" t="s">
        <v>69</v>
      </c>
      <c r="BL68">
        <v>0.88427853330440431</v>
      </c>
      <c r="BM68">
        <v>8325</v>
      </c>
      <c r="BN68" t="s">
        <v>91</v>
      </c>
      <c r="BO68" t="s">
        <v>195</v>
      </c>
      <c r="BP68">
        <v>12</v>
      </c>
      <c r="BQ68">
        <v>2100.12</v>
      </c>
      <c r="BR68">
        <v>5.5265514803765825E-3</v>
      </c>
      <c r="BS68">
        <v>0.41069259737588382</v>
      </c>
      <c r="BT68">
        <v>0.16937511749235484</v>
      </c>
      <c r="BU68">
        <v>13.382999999999999</v>
      </c>
      <c r="BV68">
        <v>0.28569796011656479</v>
      </c>
      <c r="BW68">
        <v>9.4756490105327327</v>
      </c>
      <c r="BX68">
        <v>53</v>
      </c>
      <c r="BY68">
        <v>6</v>
      </c>
      <c r="BZ68">
        <v>220</v>
      </c>
    </row>
    <row r="69" spans="1:78" ht="16.5">
      <c r="A69" s="126" t="str">
        <f t="shared" si="1"/>
        <v>청룡교통</v>
      </c>
      <c r="B69" s="127" t="str">
        <f t="shared" si="2"/>
        <v>최정오</v>
      </c>
      <c r="C69" s="128" t="str">
        <f t="shared" si="3"/>
        <v>B</v>
      </c>
      <c r="D69" s="129">
        <f t="shared" si="4"/>
        <v>0.9215434787110911</v>
      </c>
      <c r="E69" s="130">
        <f t="shared" si="5"/>
        <v>7377</v>
      </c>
      <c r="F69" s="131" t="str">
        <f t="shared" si="6"/>
        <v>예비</v>
      </c>
      <c r="G69" s="132" t="str">
        <f t="shared" si="7"/>
        <v>73아1063</v>
      </c>
      <c r="H69" s="133">
        <f t="shared" si="8"/>
        <v>12</v>
      </c>
      <c r="I69" s="134">
        <f t="shared" si="9"/>
        <v>2245.826</v>
      </c>
      <c r="J69" s="135">
        <f t="shared" si="10"/>
        <v>8.0069388309212064E-2</v>
      </c>
      <c r="K69" s="135">
        <f t="shared" si="11"/>
        <v>0.30858222541417363</v>
      </c>
      <c r="L69" s="135">
        <f t="shared" si="12"/>
        <v>0.18211562249257066</v>
      </c>
      <c r="M69" s="136">
        <f t="shared" si="13"/>
        <v>11.852</v>
      </c>
      <c r="N69" s="137">
        <f t="shared" si="14"/>
        <v>8.9054094128396405E-2</v>
      </c>
      <c r="O69" s="137">
        <f t="shared" si="15"/>
        <v>4.4081776593556228</v>
      </c>
      <c r="P69" s="219">
        <f t="shared" si="16"/>
        <v>30</v>
      </c>
      <c r="Q69" s="220">
        <f t="shared" si="17"/>
        <v>2</v>
      </c>
      <c r="R69" s="220">
        <f t="shared" si="18"/>
        <v>99</v>
      </c>
      <c r="T69">
        <v>532</v>
      </c>
      <c r="U69">
        <v>7377</v>
      </c>
      <c r="V69" t="s">
        <v>265</v>
      </c>
      <c r="W69">
        <v>2245.826</v>
      </c>
      <c r="X69">
        <v>974.76900000000001</v>
      </c>
      <c r="Y69">
        <v>2.3039999999999998</v>
      </c>
      <c r="Z69">
        <v>11.852</v>
      </c>
      <c r="AA69">
        <v>125.11329499999999</v>
      </c>
      <c r="AB69">
        <v>10.017745</v>
      </c>
      <c r="AC69">
        <v>38.607739000000002</v>
      </c>
      <c r="AD69" s="1">
        <v>409</v>
      </c>
      <c r="AE69">
        <v>2</v>
      </c>
      <c r="AF69">
        <v>99</v>
      </c>
      <c r="AG69">
        <v>107</v>
      </c>
      <c r="AH69">
        <v>17.950337999999999</v>
      </c>
      <c r="AI69">
        <v>5420.5</v>
      </c>
      <c r="AJ69">
        <v>2313.4</v>
      </c>
      <c r="AK69">
        <v>30</v>
      </c>
      <c r="AL69">
        <v>9324</v>
      </c>
      <c r="AM69">
        <v>0.9215434787110911</v>
      </c>
      <c r="AN69" t="s">
        <v>68</v>
      </c>
      <c r="AO69">
        <v>328.38400000000001</v>
      </c>
      <c r="AP69" t="s">
        <v>473</v>
      </c>
      <c r="AQ69" t="s">
        <v>118</v>
      </c>
      <c r="AR69" t="s">
        <v>91</v>
      </c>
      <c r="AS69" t="s">
        <v>118</v>
      </c>
      <c r="AT69" t="s">
        <v>91</v>
      </c>
      <c r="AU69" t="s">
        <v>195</v>
      </c>
      <c r="AV69" t="s">
        <v>265</v>
      </c>
      <c r="AW69" t="s">
        <v>68</v>
      </c>
      <c r="AX69">
        <v>7377</v>
      </c>
      <c r="AY69" t="s">
        <v>433</v>
      </c>
      <c r="AZ69">
        <v>3</v>
      </c>
      <c r="BA69" t="s">
        <v>474</v>
      </c>
      <c r="BB69">
        <v>12</v>
      </c>
      <c r="BC69">
        <v>1</v>
      </c>
      <c r="BE69" t="s">
        <v>68</v>
      </c>
      <c r="BF69">
        <v>0</v>
      </c>
      <c r="BG69" t="s">
        <v>258</v>
      </c>
      <c r="BI69" t="s">
        <v>118</v>
      </c>
      <c r="BJ69" t="s">
        <v>265</v>
      </c>
      <c r="BK69" t="s">
        <v>68</v>
      </c>
      <c r="BL69">
        <v>0.9215434787110911</v>
      </c>
      <c r="BM69">
        <v>7377</v>
      </c>
      <c r="BN69" t="s">
        <v>91</v>
      </c>
      <c r="BO69" t="s">
        <v>195</v>
      </c>
      <c r="BP69">
        <v>12</v>
      </c>
      <c r="BQ69">
        <v>2245.826</v>
      </c>
      <c r="BR69">
        <v>8.0069388309212064E-2</v>
      </c>
      <c r="BS69">
        <v>0.30858222541417363</v>
      </c>
      <c r="BT69">
        <v>0.18211562249257066</v>
      </c>
      <c r="BU69">
        <v>11.852</v>
      </c>
      <c r="BV69">
        <v>8.9054094128396405E-2</v>
      </c>
      <c r="BW69">
        <v>4.4081776593556228</v>
      </c>
      <c r="BX69">
        <v>30</v>
      </c>
      <c r="BY69">
        <v>2</v>
      </c>
      <c r="BZ69">
        <v>99</v>
      </c>
    </row>
    <row r="70" spans="1:78" ht="16.5">
      <c r="A70" s="109" t="str">
        <f t="shared" si="1"/>
        <v>청룡교통</v>
      </c>
      <c r="B70" s="110" t="str">
        <f t="shared" si="2"/>
        <v>최준</v>
      </c>
      <c r="C70" s="111" t="str">
        <f t="shared" si="3"/>
        <v>F</v>
      </c>
      <c r="D70" s="112">
        <f t="shared" si="4"/>
        <v>0.7727068850646579</v>
      </c>
      <c r="E70" s="113">
        <f t="shared" si="5"/>
        <v>1598</v>
      </c>
      <c r="F70" s="114" t="str">
        <f t="shared" si="6"/>
        <v>44</v>
      </c>
      <c r="G70" s="115" t="str">
        <f t="shared" si="7"/>
        <v>73아1078</v>
      </c>
      <c r="H70" s="116">
        <f t="shared" si="8"/>
        <v>10</v>
      </c>
      <c r="I70" s="117">
        <f t="shared" si="9"/>
        <v>1526.3799999999999</v>
      </c>
      <c r="J70" s="118">
        <f t="shared" si="10"/>
        <v>2.6415251348919252E-2</v>
      </c>
      <c r="K70" s="118">
        <f t="shared" si="11"/>
        <v>0.41210236314132409</v>
      </c>
      <c r="L70" s="118">
        <f t="shared" si="12"/>
        <v>0.25157562337032718</v>
      </c>
      <c r="M70" s="119">
        <f t="shared" si="13"/>
        <v>16.463999999999999</v>
      </c>
      <c r="N70" s="120">
        <f t="shared" si="14"/>
        <v>1.3758041903064768</v>
      </c>
      <c r="O70" s="120">
        <f t="shared" si="15"/>
        <v>42.322357473237339</v>
      </c>
      <c r="P70" s="221">
        <f t="shared" si="16"/>
        <v>40</v>
      </c>
      <c r="Q70" s="222">
        <f t="shared" si="17"/>
        <v>21</v>
      </c>
      <c r="R70" s="222">
        <f t="shared" si="18"/>
        <v>651</v>
      </c>
      <c r="T70">
        <v>532</v>
      </c>
      <c r="U70">
        <v>1598</v>
      </c>
      <c r="V70" t="s">
        <v>475</v>
      </c>
      <c r="W70">
        <v>1559.925</v>
      </c>
      <c r="X70">
        <v>869.60599999999999</v>
      </c>
      <c r="Y70">
        <v>1.794</v>
      </c>
      <c r="Z70">
        <v>16.463999999999999</v>
      </c>
      <c r="AA70">
        <v>98.395808000000002</v>
      </c>
      <c r="AB70">
        <v>2.5991499999999998</v>
      </c>
      <c r="AC70">
        <v>40.549145000000003</v>
      </c>
      <c r="AD70" s="1">
        <v>384</v>
      </c>
      <c r="AE70">
        <v>21</v>
      </c>
      <c r="AF70">
        <v>651</v>
      </c>
      <c r="AG70">
        <v>106</v>
      </c>
      <c r="AH70">
        <v>15.853571000000001</v>
      </c>
      <c r="AI70">
        <v>5500.9</v>
      </c>
      <c r="AJ70">
        <v>608.6</v>
      </c>
      <c r="AK70">
        <v>40</v>
      </c>
      <c r="AL70">
        <v>22294</v>
      </c>
      <c r="AM70">
        <v>0.7727068850646579</v>
      </c>
      <c r="AN70" t="s">
        <v>70</v>
      </c>
      <c r="AO70">
        <v>247.12799999999999</v>
      </c>
      <c r="AP70" t="s">
        <v>476</v>
      </c>
      <c r="AQ70" t="s">
        <v>118</v>
      </c>
      <c r="AR70" t="s">
        <v>122</v>
      </c>
      <c r="AS70" t="s">
        <v>118</v>
      </c>
      <c r="AT70" t="s">
        <v>122</v>
      </c>
      <c r="AU70" t="s">
        <v>192</v>
      </c>
      <c r="AV70" t="s">
        <v>475</v>
      </c>
      <c r="AW70" t="s">
        <v>70</v>
      </c>
      <c r="AX70">
        <v>1598</v>
      </c>
      <c r="AY70" t="s">
        <v>350</v>
      </c>
      <c r="AZ70">
        <v>3</v>
      </c>
      <c r="BA70" t="s">
        <v>477</v>
      </c>
      <c r="BB70">
        <v>10</v>
      </c>
      <c r="BC70">
        <v>1</v>
      </c>
      <c r="BE70" t="s">
        <v>67</v>
      </c>
      <c r="BF70">
        <v>-1</v>
      </c>
      <c r="BG70" t="s">
        <v>259</v>
      </c>
      <c r="BI70" t="s">
        <v>118</v>
      </c>
      <c r="BJ70" t="s">
        <v>475</v>
      </c>
      <c r="BK70" t="s">
        <v>70</v>
      </c>
      <c r="BL70">
        <v>0.7727068850646579</v>
      </c>
      <c r="BM70">
        <v>1598</v>
      </c>
      <c r="BN70" t="s">
        <v>122</v>
      </c>
      <c r="BO70" t="s">
        <v>192</v>
      </c>
      <c r="BP70">
        <v>10</v>
      </c>
      <c r="BQ70">
        <v>1526.3799999999999</v>
      </c>
      <c r="BR70">
        <v>2.6415251348919252E-2</v>
      </c>
      <c r="BS70">
        <v>0.41210236314132409</v>
      </c>
      <c r="BT70">
        <v>0.24616568104235781</v>
      </c>
      <c r="BU70">
        <v>16.463999999999999</v>
      </c>
      <c r="BV70">
        <v>1.3758041903064768</v>
      </c>
      <c r="BW70">
        <v>42.322357473237339</v>
      </c>
      <c r="BX70">
        <v>40</v>
      </c>
      <c r="BY70">
        <v>21</v>
      </c>
      <c r="BZ70">
        <v>651</v>
      </c>
    </row>
    <row r="71" spans="1:78" ht="16.5">
      <c r="A71" s="126" t="str">
        <f t="shared" ref="A71:A75" si="19">BI71</f>
        <v>청룡교통</v>
      </c>
      <c r="B71" s="127" t="str">
        <f t="shared" ref="B71:B75" si="20">IF(BJ71="NULL", E71, BJ71)</f>
        <v>최창엽</v>
      </c>
      <c r="C71" s="128" t="str">
        <f t="shared" ref="C71:C75" si="21">BK71</f>
        <v>S</v>
      </c>
      <c r="D71" s="129">
        <f t="shared" ref="D71:D75" si="22">BL71</f>
        <v>1.0694978783624709</v>
      </c>
      <c r="E71" s="130">
        <f t="shared" ref="E71:E75" si="23">U71</f>
        <v>9211</v>
      </c>
      <c r="F71" s="131" t="str">
        <f t="shared" ref="F71:F75" si="24">BN71</f>
        <v>43-1</v>
      </c>
      <c r="G71" s="132" t="str">
        <f t="shared" ref="G71:G75" si="25">BO71</f>
        <v>73아1056</v>
      </c>
      <c r="H71" s="133">
        <f t="shared" ref="H71:H75" si="26">BP71</f>
        <v>2</v>
      </c>
      <c r="I71" s="134">
        <f t="shared" ref="I71:I75" si="27">BQ71</f>
        <v>2484.48</v>
      </c>
      <c r="J71" s="135">
        <f t="shared" ref="J71:J75" si="28">AB71/AA71</f>
        <v>5.4590584775993092E-3</v>
      </c>
      <c r="K71" s="135">
        <f t="shared" ref="K71:K75" si="29">AC71/AA71</f>
        <v>0.28689008439399971</v>
      </c>
      <c r="L71" s="135">
        <f t="shared" ref="L71:L75" si="30">AD71/I71</f>
        <v>3.8639876352395672E-2</v>
      </c>
      <c r="M71" s="136">
        <f t="shared" ref="M71:M75" si="31">Z71</f>
        <v>7.2560000000000002</v>
      </c>
      <c r="N71" s="137">
        <f t="shared" ref="N71:N75" si="32">BV71</f>
        <v>4.0249871200412159E-2</v>
      </c>
      <c r="O71" s="137">
        <f t="shared" ref="O71:O75" si="33">BW71</f>
        <v>5.9972308088614117</v>
      </c>
      <c r="P71" s="219">
        <f t="shared" ref="P71:P75" si="34">AK71</f>
        <v>0</v>
      </c>
      <c r="Q71" s="220">
        <f t="shared" ref="Q71:Q75" si="35">AE71</f>
        <v>1</v>
      </c>
      <c r="R71" s="220">
        <f t="shared" ref="R71:R75" si="36">AF71</f>
        <v>149</v>
      </c>
      <c r="T71">
        <v>532</v>
      </c>
      <c r="U71">
        <v>9211</v>
      </c>
      <c r="V71" t="s">
        <v>247</v>
      </c>
      <c r="W71">
        <v>2484.48</v>
      </c>
      <c r="X71">
        <v>1054.3040000000001</v>
      </c>
      <c r="Y71">
        <v>2.3570000000000002</v>
      </c>
      <c r="Z71">
        <v>7.2560000000000002</v>
      </c>
      <c r="AA71">
        <v>145.10853900000001</v>
      </c>
      <c r="AB71">
        <v>0.79215599999999997</v>
      </c>
      <c r="AC71">
        <v>41.630201</v>
      </c>
      <c r="AD71" s="1">
        <v>96</v>
      </c>
      <c r="AE71">
        <v>1</v>
      </c>
      <c r="AF71">
        <v>149</v>
      </c>
      <c r="AG71">
        <v>80</v>
      </c>
      <c r="AH71">
        <v>17.121528000000001</v>
      </c>
      <c r="AI71">
        <v>981.6</v>
      </c>
      <c r="AJ71">
        <v>0</v>
      </c>
      <c r="AK71">
        <v>0</v>
      </c>
      <c r="AL71">
        <v>0</v>
      </c>
      <c r="AM71">
        <v>1.0694978783624709</v>
      </c>
      <c r="AN71" t="s">
        <v>71</v>
      </c>
      <c r="AO71">
        <v>2374.569</v>
      </c>
      <c r="AP71" t="s">
        <v>478</v>
      </c>
      <c r="AQ71" t="s">
        <v>118</v>
      </c>
      <c r="AR71" t="s">
        <v>121</v>
      </c>
      <c r="AS71" t="s">
        <v>118</v>
      </c>
      <c r="AT71" t="s">
        <v>121</v>
      </c>
      <c r="AU71" t="s">
        <v>185</v>
      </c>
      <c r="AV71" t="s">
        <v>247</v>
      </c>
      <c r="AW71" t="s">
        <v>71</v>
      </c>
      <c r="AX71">
        <v>9211</v>
      </c>
      <c r="AY71" t="s">
        <v>362</v>
      </c>
      <c r="AZ71">
        <v>2</v>
      </c>
      <c r="BA71" t="s">
        <v>479</v>
      </c>
      <c r="BB71">
        <v>2</v>
      </c>
      <c r="BC71">
        <v>1</v>
      </c>
      <c r="BE71" t="s">
        <v>71</v>
      </c>
      <c r="BF71">
        <v>0</v>
      </c>
      <c r="BG71" t="s">
        <v>258</v>
      </c>
      <c r="BI71" t="s">
        <v>118</v>
      </c>
      <c r="BJ71" t="s">
        <v>247</v>
      </c>
      <c r="BK71" t="s">
        <v>71</v>
      </c>
      <c r="BL71">
        <v>1.0694978783624709</v>
      </c>
      <c r="BM71">
        <v>9211</v>
      </c>
      <c r="BN71" t="s">
        <v>121</v>
      </c>
      <c r="BO71" t="s">
        <v>185</v>
      </c>
      <c r="BP71">
        <v>2</v>
      </c>
      <c r="BQ71">
        <v>2484.48</v>
      </c>
      <c r="BR71">
        <v>5.4590584775993092E-3</v>
      </c>
      <c r="BS71">
        <v>0.28689008439399971</v>
      </c>
      <c r="BT71">
        <v>3.8639876352395672E-2</v>
      </c>
      <c r="BU71">
        <v>7.2560000000000002</v>
      </c>
      <c r="BV71">
        <v>4.0249871200412159E-2</v>
      </c>
      <c r="BW71">
        <v>5.9972308088614117</v>
      </c>
      <c r="BX71">
        <v>0</v>
      </c>
      <c r="BY71">
        <v>1</v>
      </c>
      <c r="BZ71">
        <v>149</v>
      </c>
    </row>
    <row r="72" spans="1:78" ht="16.5">
      <c r="A72" s="109" t="str">
        <f t="shared" si="19"/>
        <v>청룡교통</v>
      </c>
      <c r="B72" s="110" t="str">
        <f t="shared" si="20"/>
        <v>함대근</v>
      </c>
      <c r="C72" s="111" t="str">
        <f t="shared" si="21"/>
        <v>C</v>
      </c>
      <c r="D72" s="112">
        <f t="shared" si="22"/>
        <v>0.88964136498233426</v>
      </c>
      <c r="E72" s="113">
        <f t="shared" si="23"/>
        <v>8308</v>
      </c>
      <c r="F72" s="114" t="str">
        <f t="shared" si="24"/>
        <v>43</v>
      </c>
      <c r="G72" s="115" t="str">
        <f t="shared" si="25"/>
        <v>73아1075</v>
      </c>
      <c r="H72" s="116">
        <f t="shared" si="26"/>
        <v>11</v>
      </c>
      <c r="I72" s="117">
        <f t="shared" si="27"/>
        <v>1943.1080000000002</v>
      </c>
      <c r="J72" s="118">
        <f t="shared" si="28"/>
        <v>3.4817592374794641E-2</v>
      </c>
      <c r="K72" s="118">
        <f t="shared" si="29"/>
        <v>0.38243742782618356</v>
      </c>
      <c r="L72" s="118">
        <f t="shared" si="30"/>
        <v>0.1610821426292311</v>
      </c>
      <c r="M72" s="119">
        <f t="shared" si="31"/>
        <v>13.034000000000001</v>
      </c>
      <c r="N72" s="120">
        <f t="shared" si="32"/>
        <v>0</v>
      </c>
      <c r="O72" s="120">
        <f t="shared" si="33"/>
        <v>21.203144652793359</v>
      </c>
      <c r="P72" s="221">
        <f t="shared" si="34"/>
        <v>56</v>
      </c>
      <c r="Q72" s="222">
        <f t="shared" si="35"/>
        <v>0</v>
      </c>
      <c r="R72" s="222">
        <f t="shared" si="36"/>
        <v>412</v>
      </c>
      <c r="T72">
        <v>532</v>
      </c>
      <c r="U72">
        <v>8308</v>
      </c>
      <c r="V72" t="s">
        <v>480</v>
      </c>
      <c r="W72">
        <v>1943.1079999999999</v>
      </c>
      <c r="X72">
        <v>927.428</v>
      </c>
      <c r="Y72">
        <v>2.0950000000000002</v>
      </c>
      <c r="Z72">
        <v>13.034000000000001</v>
      </c>
      <c r="AA72">
        <v>117.029976</v>
      </c>
      <c r="AB72">
        <v>4.0747020000000003</v>
      </c>
      <c r="AC72">
        <v>44.756642999999997</v>
      </c>
      <c r="AD72" s="1">
        <v>313</v>
      </c>
      <c r="AE72">
        <v>0</v>
      </c>
      <c r="AF72">
        <v>412</v>
      </c>
      <c r="AG72">
        <v>99</v>
      </c>
      <c r="AH72">
        <v>16.603505999999999</v>
      </c>
      <c r="AI72">
        <v>4197.7</v>
      </c>
      <c r="AJ72">
        <v>266</v>
      </c>
      <c r="AK72">
        <v>56</v>
      </c>
      <c r="AL72">
        <v>26454</v>
      </c>
      <c r="AM72">
        <v>0.88964136498233426</v>
      </c>
      <c r="AN72" t="s">
        <v>69</v>
      </c>
      <c r="AO72">
        <v>365.79899999999998</v>
      </c>
      <c r="AP72" t="s">
        <v>481</v>
      </c>
      <c r="AQ72" t="s">
        <v>118</v>
      </c>
      <c r="AR72" t="s">
        <v>120</v>
      </c>
      <c r="AS72" t="s">
        <v>118</v>
      </c>
      <c r="AT72" t="s">
        <v>120</v>
      </c>
      <c r="AU72" t="s">
        <v>179</v>
      </c>
      <c r="AV72" t="s">
        <v>480</v>
      </c>
      <c r="AW72" t="s">
        <v>69</v>
      </c>
      <c r="AX72">
        <v>8308</v>
      </c>
      <c r="AY72" t="s">
        <v>334</v>
      </c>
      <c r="AZ72">
        <v>2</v>
      </c>
      <c r="BA72" t="s">
        <v>297</v>
      </c>
      <c r="BB72">
        <v>11</v>
      </c>
      <c r="BC72">
        <v>1</v>
      </c>
      <c r="BE72" t="s">
        <v>67</v>
      </c>
      <c r="BF72">
        <v>1</v>
      </c>
      <c r="BG72" t="s">
        <v>257</v>
      </c>
      <c r="BI72" t="s">
        <v>118</v>
      </c>
      <c r="BJ72" t="s">
        <v>480</v>
      </c>
      <c r="BK72" t="s">
        <v>69</v>
      </c>
      <c r="BL72">
        <v>0.88964136498233426</v>
      </c>
      <c r="BM72">
        <v>8308</v>
      </c>
      <c r="BN72" t="s">
        <v>120</v>
      </c>
      <c r="BO72" t="s">
        <v>179</v>
      </c>
      <c r="BP72">
        <v>11</v>
      </c>
      <c r="BQ72">
        <v>1943.1080000000002</v>
      </c>
      <c r="BR72">
        <v>3.4817592374794641E-2</v>
      </c>
      <c r="BS72">
        <v>0.38243742782618356</v>
      </c>
      <c r="BT72">
        <v>0.16108214262923112</v>
      </c>
      <c r="BU72">
        <v>13.034000000000001</v>
      </c>
      <c r="BV72">
        <v>0</v>
      </c>
      <c r="BW72">
        <v>21.203144652793359</v>
      </c>
      <c r="BX72">
        <v>56</v>
      </c>
      <c r="BY72">
        <v>0</v>
      </c>
      <c r="BZ72">
        <v>412</v>
      </c>
    </row>
    <row r="73" spans="1:78" ht="16.5">
      <c r="A73" s="126" t="str">
        <f t="shared" si="19"/>
        <v>청룡교통</v>
      </c>
      <c r="B73" s="127" t="str">
        <f t="shared" si="20"/>
        <v>허기범</v>
      </c>
      <c r="C73" s="128" t="str">
        <f t="shared" si="21"/>
        <v>C</v>
      </c>
      <c r="D73" s="129">
        <f t="shared" si="22"/>
        <v>0.86991965515331338</v>
      </c>
      <c r="E73" s="130">
        <f t="shared" si="23"/>
        <v>9593</v>
      </c>
      <c r="F73" s="131" t="str">
        <f t="shared" si="24"/>
        <v>310</v>
      </c>
      <c r="G73" s="132" t="str">
        <f t="shared" si="25"/>
        <v>73아1079</v>
      </c>
      <c r="H73" s="133">
        <f t="shared" si="26"/>
        <v>15</v>
      </c>
      <c r="I73" s="134">
        <f t="shared" si="27"/>
        <v>2554.7889999999998</v>
      </c>
      <c r="J73" s="135">
        <f t="shared" si="28"/>
        <v>3.2934805550113008E-2</v>
      </c>
      <c r="K73" s="135">
        <f t="shared" si="29"/>
        <v>0.42321281292143659</v>
      </c>
      <c r="L73" s="135">
        <f t="shared" si="30"/>
        <v>0.20823637490219352</v>
      </c>
      <c r="M73" s="136">
        <f t="shared" si="31"/>
        <v>15.635</v>
      </c>
      <c r="N73" s="137">
        <f t="shared" si="32"/>
        <v>0</v>
      </c>
      <c r="O73" s="137">
        <f t="shared" si="33"/>
        <v>12.838633640586366</v>
      </c>
      <c r="P73" s="219">
        <f t="shared" si="34"/>
        <v>91</v>
      </c>
      <c r="Q73" s="220">
        <f t="shared" si="35"/>
        <v>0</v>
      </c>
      <c r="R73" s="220">
        <f t="shared" si="36"/>
        <v>328</v>
      </c>
      <c r="T73">
        <v>532</v>
      </c>
      <c r="U73">
        <v>9593</v>
      </c>
      <c r="V73" t="s">
        <v>248</v>
      </c>
      <c r="W73">
        <v>2554.7890000000002</v>
      </c>
      <c r="X73">
        <v>1194.4780000000001</v>
      </c>
      <c r="Y73">
        <v>2.1389999999999998</v>
      </c>
      <c r="Z73">
        <v>15.635</v>
      </c>
      <c r="AA73">
        <v>147.791369</v>
      </c>
      <c r="AB73">
        <v>4.8674799999999996</v>
      </c>
      <c r="AC73">
        <v>62.547201000000001</v>
      </c>
      <c r="AD73" s="1">
        <v>532</v>
      </c>
      <c r="AE73">
        <v>0</v>
      </c>
      <c r="AF73">
        <v>328</v>
      </c>
      <c r="AG73">
        <v>98</v>
      </c>
      <c r="AH73">
        <v>17.286456000000001</v>
      </c>
      <c r="AI73">
        <v>19963.8</v>
      </c>
      <c r="AJ73">
        <v>6501.8</v>
      </c>
      <c r="AK73">
        <v>91</v>
      </c>
      <c r="AL73">
        <v>44881</v>
      </c>
      <c r="AM73">
        <v>0.86991965515331338</v>
      </c>
      <c r="AN73" t="s">
        <v>69</v>
      </c>
      <c r="AO73">
        <v>338.6</v>
      </c>
      <c r="AP73" t="s">
        <v>482</v>
      </c>
      <c r="AQ73" t="s">
        <v>118</v>
      </c>
      <c r="AR73" t="s">
        <v>119</v>
      </c>
      <c r="AS73" t="s">
        <v>118</v>
      </c>
      <c r="AT73" t="s">
        <v>119</v>
      </c>
      <c r="AU73" t="s">
        <v>170</v>
      </c>
      <c r="AV73" t="s">
        <v>248</v>
      </c>
      <c r="AW73" t="s">
        <v>69</v>
      </c>
      <c r="AX73">
        <v>9593</v>
      </c>
      <c r="AY73" t="s">
        <v>324</v>
      </c>
      <c r="AZ73">
        <v>2</v>
      </c>
      <c r="BA73" t="s">
        <v>366</v>
      </c>
      <c r="BB73">
        <v>15</v>
      </c>
      <c r="BC73">
        <v>1</v>
      </c>
      <c r="BE73" t="s">
        <v>69</v>
      </c>
      <c r="BF73">
        <v>0</v>
      </c>
      <c r="BG73" t="s">
        <v>258</v>
      </c>
      <c r="BI73" t="s">
        <v>118</v>
      </c>
      <c r="BJ73" t="s">
        <v>248</v>
      </c>
      <c r="BK73" t="s">
        <v>69</v>
      </c>
      <c r="BL73">
        <v>0.86991965515331338</v>
      </c>
      <c r="BM73">
        <v>9593</v>
      </c>
      <c r="BN73" t="s">
        <v>119</v>
      </c>
      <c r="BO73" t="s">
        <v>170</v>
      </c>
      <c r="BP73">
        <v>15</v>
      </c>
      <c r="BQ73">
        <v>2554.7889999999998</v>
      </c>
      <c r="BR73">
        <v>3.2934805550113008E-2</v>
      </c>
      <c r="BS73">
        <v>0.42321281292143659</v>
      </c>
      <c r="BT73">
        <v>0.20823637490219346</v>
      </c>
      <c r="BU73">
        <v>15.635</v>
      </c>
      <c r="BV73">
        <v>0</v>
      </c>
      <c r="BW73">
        <v>12.838633640586366</v>
      </c>
      <c r="BX73">
        <v>91</v>
      </c>
      <c r="BY73">
        <v>0</v>
      </c>
      <c r="BZ73">
        <v>328</v>
      </c>
    </row>
    <row r="74" spans="1:78" ht="16.5">
      <c r="A74" s="109" t="str">
        <f t="shared" si="19"/>
        <v>청룡교통</v>
      </c>
      <c r="B74" s="110" t="str">
        <f t="shared" si="20"/>
        <v>호광희</v>
      </c>
      <c r="C74" s="111" t="str">
        <f t="shared" si="21"/>
        <v>S</v>
      </c>
      <c r="D74" s="112">
        <f t="shared" si="22"/>
        <v>1.0086363636363636</v>
      </c>
      <c r="E74" s="113">
        <f t="shared" si="23"/>
        <v>6454</v>
      </c>
      <c r="F74" s="114" t="str">
        <f t="shared" si="24"/>
        <v>43</v>
      </c>
      <c r="G74" s="115" t="str">
        <f t="shared" si="25"/>
        <v>73아1732</v>
      </c>
      <c r="H74" s="116">
        <f t="shared" si="26"/>
        <v>1</v>
      </c>
      <c r="I74" s="117">
        <f t="shared" si="27"/>
        <v>2766.9859999999999</v>
      </c>
      <c r="J74" s="118">
        <f t="shared" si="28"/>
        <v>2.7390707283297004E-2</v>
      </c>
      <c r="K74" s="118">
        <f t="shared" si="29"/>
        <v>0.36863836723588045</v>
      </c>
      <c r="L74" s="118">
        <f t="shared" si="30"/>
        <v>0.1951581974032395</v>
      </c>
      <c r="M74" s="119">
        <f t="shared" si="31"/>
        <v>13.202</v>
      </c>
      <c r="N74" s="120">
        <f t="shared" si="32"/>
        <v>0</v>
      </c>
      <c r="O74" s="120">
        <f t="shared" si="33"/>
        <v>16.2270427100101</v>
      </c>
      <c r="P74" s="221">
        <f t="shared" si="34"/>
        <v>37</v>
      </c>
      <c r="Q74" s="222">
        <f t="shared" si="35"/>
        <v>0</v>
      </c>
      <c r="R74" s="222">
        <f t="shared" si="36"/>
        <v>449</v>
      </c>
      <c r="T74">
        <v>532</v>
      </c>
      <c r="U74">
        <v>6454</v>
      </c>
      <c r="V74" t="s">
        <v>266</v>
      </c>
      <c r="W74">
        <v>2766.9859999999999</v>
      </c>
      <c r="X74">
        <v>1247.0340000000001</v>
      </c>
      <c r="Y74">
        <v>2.2189999999999999</v>
      </c>
      <c r="Z74">
        <v>13.202</v>
      </c>
      <c r="AA74">
        <v>168.648292</v>
      </c>
      <c r="AB74">
        <v>4.6193960000000001</v>
      </c>
      <c r="AC74">
        <v>62.170231000000001</v>
      </c>
      <c r="AD74" s="1">
        <v>540</v>
      </c>
      <c r="AE74">
        <v>0</v>
      </c>
      <c r="AF74">
        <v>449</v>
      </c>
      <c r="AG74">
        <v>96</v>
      </c>
      <c r="AH74">
        <v>16.406842000000001</v>
      </c>
      <c r="AI74">
        <v>1859.1</v>
      </c>
      <c r="AJ74">
        <v>70.8</v>
      </c>
      <c r="AK74">
        <v>37</v>
      </c>
      <c r="AL74">
        <v>12542</v>
      </c>
      <c r="AM74">
        <v>1.0086363636363636</v>
      </c>
      <c r="AN74" t="s">
        <v>71</v>
      </c>
      <c r="AO74">
        <v>2766.9859999999999</v>
      </c>
      <c r="AP74" t="s">
        <v>483</v>
      </c>
      <c r="AQ74" t="s">
        <v>118</v>
      </c>
      <c r="AR74" t="s">
        <v>120</v>
      </c>
      <c r="AS74" t="s">
        <v>118</v>
      </c>
      <c r="AT74" t="s">
        <v>120</v>
      </c>
      <c r="AU74" t="s">
        <v>182</v>
      </c>
      <c r="AV74" t="s">
        <v>266</v>
      </c>
      <c r="AW74" t="s">
        <v>71</v>
      </c>
      <c r="AX74">
        <v>6454</v>
      </c>
      <c r="AY74" t="s">
        <v>354</v>
      </c>
      <c r="AZ74">
        <v>5</v>
      </c>
      <c r="BA74" t="s">
        <v>484</v>
      </c>
      <c r="BB74">
        <v>1</v>
      </c>
      <c r="BC74">
        <v>1</v>
      </c>
      <c r="BE74" t="s">
        <v>71</v>
      </c>
      <c r="BF74">
        <v>0</v>
      </c>
      <c r="BG74" t="s">
        <v>258</v>
      </c>
      <c r="BI74" t="s">
        <v>118</v>
      </c>
      <c r="BJ74" t="s">
        <v>266</v>
      </c>
      <c r="BK74" t="s">
        <v>71</v>
      </c>
      <c r="BL74">
        <v>1.0086363636363636</v>
      </c>
      <c r="BM74">
        <v>6454</v>
      </c>
      <c r="BN74" t="s">
        <v>120</v>
      </c>
      <c r="BO74" t="s">
        <v>182</v>
      </c>
      <c r="BP74">
        <v>1</v>
      </c>
      <c r="BQ74">
        <v>2766.9859999999999</v>
      </c>
      <c r="BR74">
        <v>2.7390707283297004E-2</v>
      </c>
      <c r="BS74">
        <v>0.36863836723588045</v>
      </c>
      <c r="BT74">
        <v>0.1951581974032395</v>
      </c>
      <c r="BU74">
        <v>13.202</v>
      </c>
      <c r="BV74">
        <v>0</v>
      </c>
      <c r="BW74">
        <v>16.2270427100101</v>
      </c>
      <c r="BX74">
        <v>37</v>
      </c>
      <c r="BY74">
        <v>0</v>
      </c>
      <c r="BZ74">
        <v>449</v>
      </c>
    </row>
    <row r="75" spans="1:78" ht="16.5">
      <c r="A75" s="126" t="str">
        <f t="shared" si="19"/>
        <v>청룡교통</v>
      </c>
      <c r="B75" s="127" t="str">
        <f t="shared" si="20"/>
        <v>홍국표</v>
      </c>
      <c r="C75" s="128" t="str">
        <f t="shared" si="21"/>
        <v>D</v>
      </c>
      <c r="D75" s="129">
        <f t="shared" si="22"/>
        <v>0.83514285714285719</v>
      </c>
      <c r="E75" s="130">
        <f t="shared" si="23"/>
        <v>8327</v>
      </c>
      <c r="F75" s="131" t="str">
        <f t="shared" si="24"/>
        <v>310</v>
      </c>
      <c r="G75" s="132" t="str">
        <f t="shared" si="25"/>
        <v>73아1047</v>
      </c>
      <c r="H75" s="133">
        <f t="shared" si="26"/>
        <v>1</v>
      </c>
      <c r="I75" s="134">
        <f t="shared" si="27"/>
        <v>4062.4029999999998</v>
      </c>
      <c r="J75" s="135">
        <f t="shared" si="28"/>
        <v>6.8899635885273629E-3</v>
      </c>
      <c r="K75" s="135">
        <f t="shared" si="29"/>
        <v>0.37340471497085898</v>
      </c>
      <c r="L75" s="135">
        <f t="shared" si="30"/>
        <v>0.19815857757095987</v>
      </c>
      <c r="M75" s="136">
        <f t="shared" si="31"/>
        <v>18.509</v>
      </c>
      <c r="N75" s="137">
        <f t="shared" si="32"/>
        <v>0</v>
      </c>
      <c r="O75" s="137">
        <f t="shared" si="33"/>
        <v>1.0831027842387868</v>
      </c>
      <c r="P75" s="219">
        <f t="shared" si="34"/>
        <v>85</v>
      </c>
      <c r="Q75" s="220">
        <f t="shared" si="35"/>
        <v>0</v>
      </c>
      <c r="R75" s="220">
        <f t="shared" si="36"/>
        <v>44</v>
      </c>
      <c r="T75">
        <v>532</v>
      </c>
      <c r="U75">
        <v>8327</v>
      </c>
      <c r="V75" t="s">
        <v>249</v>
      </c>
      <c r="W75">
        <v>4062.4029999999998</v>
      </c>
      <c r="X75">
        <v>1389.748</v>
      </c>
      <c r="Y75">
        <v>2.923</v>
      </c>
      <c r="Z75">
        <v>18.509</v>
      </c>
      <c r="AA75">
        <v>134.49359899999999</v>
      </c>
      <c r="AB75">
        <v>0.92665600000000004</v>
      </c>
      <c r="AC75">
        <v>50.220543999999997</v>
      </c>
      <c r="AD75" s="1">
        <v>805</v>
      </c>
      <c r="AE75">
        <v>0</v>
      </c>
      <c r="AF75">
        <v>44</v>
      </c>
      <c r="AG75">
        <v>102</v>
      </c>
      <c r="AH75">
        <v>30.205176999999999</v>
      </c>
      <c r="AI75">
        <v>75493.2</v>
      </c>
      <c r="AJ75">
        <v>20489.599999999999</v>
      </c>
      <c r="AK75">
        <v>85</v>
      </c>
      <c r="AL75">
        <v>81256</v>
      </c>
      <c r="AM75">
        <v>0.83514285714285719</v>
      </c>
      <c r="AN75" t="s">
        <v>67</v>
      </c>
      <c r="AO75">
        <v>4062.4029999999998</v>
      </c>
      <c r="AP75" t="s">
        <v>485</v>
      </c>
      <c r="AQ75" t="s">
        <v>118</v>
      </c>
      <c r="AR75" t="s">
        <v>119</v>
      </c>
      <c r="AS75" t="s">
        <v>118</v>
      </c>
      <c r="AT75" t="s">
        <v>119</v>
      </c>
      <c r="AU75" t="s">
        <v>169</v>
      </c>
      <c r="AV75" t="s">
        <v>249</v>
      </c>
      <c r="AW75" t="s">
        <v>67</v>
      </c>
      <c r="AX75">
        <v>8327</v>
      </c>
      <c r="AY75" t="s">
        <v>319</v>
      </c>
      <c r="AZ75">
        <v>2</v>
      </c>
      <c r="BA75" t="s">
        <v>342</v>
      </c>
      <c r="BB75">
        <v>1</v>
      </c>
      <c r="BC75">
        <v>1</v>
      </c>
      <c r="BE75" t="s">
        <v>69</v>
      </c>
      <c r="BF75">
        <v>-1</v>
      </c>
      <c r="BG75" t="s">
        <v>259</v>
      </c>
      <c r="BI75" t="s">
        <v>118</v>
      </c>
      <c r="BJ75" t="s">
        <v>249</v>
      </c>
      <c r="BK75" t="s">
        <v>67</v>
      </c>
      <c r="BL75">
        <v>0.83514285714285719</v>
      </c>
      <c r="BM75">
        <v>8327</v>
      </c>
      <c r="BN75" t="s">
        <v>119</v>
      </c>
      <c r="BO75" t="s">
        <v>169</v>
      </c>
      <c r="BP75">
        <v>1</v>
      </c>
      <c r="BQ75">
        <v>4062.4029999999998</v>
      </c>
      <c r="BR75">
        <v>6.8899635885273629E-3</v>
      </c>
      <c r="BS75">
        <v>0.37340471497085898</v>
      </c>
      <c r="BT75">
        <v>0.19815857757095987</v>
      </c>
      <c r="BU75">
        <v>18.509</v>
      </c>
      <c r="BV75">
        <v>0</v>
      </c>
      <c r="BW75">
        <v>1.0831027842387868</v>
      </c>
      <c r="BX75">
        <v>85</v>
      </c>
      <c r="BY75">
        <v>0</v>
      </c>
      <c r="BZ75">
        <v>44</v>
      </c>
    </row>
    <row r="76" spans="1:78" ht="16.5">
      <c r="A76" s="109" t="str">
        <f t="shared" ref="A76:A77" si="37">BI76</f>
        <v>청룡교통</v>
      </c>
      <c r="B76" s="110" t="str">
        <f t="shared" ref="B76:B77" si="38">IF(BJ76="NULL", E76, BJ76)</f>
        <v>황승준</v>
      </c>
      <c r="C76" s="111" t="str">
        <f t="shared" ref="C76:C77" si="39">BK76</f>
        <v>F</v>
      </c>
      <c r="D76" s="112">
        <f t="shared" ref="D76:D77" si="40">BL76</f>
        <v>0.79328587374746928</v>
      </c>
      <c r="E76" s="113">
        <f t="shared" ref="E76:E77" si="41">U76</f>
        <v>1294</v>
      </c>
      <c r="F76" s="114" t="str">
        <f t="shared" ref="F76:F77" si="42">BN76</f>
        <v>310</v>
      </c>
      <c r="G76" s="115" t="str">
        <f t="shared" ref="G76:G77" si="43">BO76</f>
        <v>73아1047</v>
      </c>
      <c r="H76" s="116">
        <f t="shared" ref="H76:H77" si="44">BP76</f>
        <v>10</v>
      </c>
      <c r="I76" s="117">
        <f t="shared" ref="I76:I77" si="45">BQ76</f>
        <v>1932.9269999999999</v>
      </c>
      <c r="J76" s="118">
        <f t="shared" ref="J76:J77" si="46">AB76/AA76</f>
        <v>2.1955770428132335E-2</v>
      </c>
      <c r="K76" s="118">
        <f t="shared" ref="K76:K77" si="47">AC76/AA76</f>
        <v>0.40989541489953457</v>
      </c>
      <c r="L76" s="118">
        <f t="shared" ref="L76:L77" si="48">AD76/I76</f>
        <v>0.14744478192916755</v>
      </c>
      <c r="M76" s="119">
        <f t="shared" ref="M76:M77" si="49">Z76</f>
        <v>15.573</v>
      </c>
      <c r="N76" s="120">
        <f t="shared" ref="N76:N77" si="50">BV76</f>
        <v>0.36214507842251675</v>
      </c>
      <c r="O76" s="120">
        <f t="shared" ref="O76:O77" si="51">BW76</f>
        <v>25.764035579201906</v>
      </c>
      <c r="P76" s="221">
        <f t="shared" ref="P76:P77" si="52">AK76</f>
        <v>60</v>
      </c>
      <c r="Q76" s="222">
        <f t="shared" ref="Q76:Q77" si="53">AE76</f>
        <v>7</v>
      </c>
      <c r="R76" s="222">
        <f t="shared" ref="R76:R77" si="54">AF76</f>
        <v>498</v>
      </c>
      <c r="T76">
        <v>532</v>
      </c>
      <c r="U76">
        <v>1294</v>
      </c>
      <c r="V76" t="s">
        <v>250</v>
      </c>
      <c r="W76">
        <v>1932.9269999999999</v>
      </c>
      <c r="X76">
        <v>957.697</v>
      </c>
      <c r="Y76">
        <v>2.0179999999999998</v>
      </c>
      <c r="Z76">
        <v>15.573</v>
      </c>
      <c r="AA76">
        <v>110.398039</v>
      </c>
      <c r="AB76">
        <v>2.4238740000000001</v>
      </c>
      <c r="AC76">
        <v>45.251649999999998</v>
      </c>
      <c r="AD76" s="1">
        <v>285</v>
      </c>
      <c r="AE76">
        <v>7</v>
      </c>
      <c r="AF76">
        <v>498</v>
      </c>
      <c r="AG76">
        <v>103</v>
      </c>
      <c r="AH76">
        <v>17.508707000000001</v>
      </c>
      <c r="AI76">
        <v>10780.5</v>
      </c>
      <c r="AJ76">
        <v>3597.9</v>
      </c>
      <c r="AK76">
        <v>60</v>
      </c>
      <c r="AL76">
        <v>31579</v>
      </c>
      <c r="AM76">
        <v>0.79328587374746928</v>
      </c>
      <c r="AN76" t="s">
        <v>70</v>
      </c>
      <c r="AO76">
        <v>307.92200000000003</v>
      </c>
      <c r="AP76" t="s">
        <v>486</v>
      </c>
      <c r="AQ76" t="s">
        <v>118</v>
      </c>
      <c r="AR76" t="s">
        <v>119</v>
      </c>
      <c r="AS76" t="s">
        <v>118</v>
      </c>
      <c r="AT76" t="s">
        <v>119</v>
      </c>
      <c r="AU76" t="s">
        <v>169</v>
      </c>
      <c r="AV76" t="s">
        <v>250</v>
      </c>
      <c r="AW76" t="s">
        <v>70</v>
      </c>
      <c r="AX76">
        <v>1294</v>
      </c>
      <c r="AY76" t="s">
        <v>348</v>
      </c>
      <c r="AZ76">
        <v>1</v>
      </c>
      <c r="BA76" t="s">
        <v>268</v>
      </c>
      <c r="BB76">
        <v>10</v>
      </c>
      <c r="BC76">
        <v>1</v>
      </c>
      <c r="BE76" t="s">
        <v>69</v>
      </c>
      <c r="BF76">
        <v>-2</v>
      </c>
      <c r="BG76" t="s">
        <v>259</v>
      </c>
      <c r="BI76" t="s">
        <v>118</v>
      </c>
      <c r="BJ76" t="s">
        <v>250</v>
      </c>
      <c r="BK76" t="s">
        <v>70</v>
      </c>
      <c r="BL76">
        <v>0.79328587374746928</v>
      </c>
      <c r="BM76">
        <v>1294</v>
      </c>
      <c r="BN76" t="s">
        <v>119</v>
      </c>
      <c r="BO76" t="s">
        <v>169</v>
      </c>
      <c r="BP76">
        <v>10</v>
      </c>
      <c r="BQ76">
        <v>1932.9269999999999</v>
      </c>
      <c r="BR76">
        <v>2.1955770428132335E-2</v>
      </c>
      <c r="BS76">
        <v>0.40989541489953457</v>
      </c>
      <c r="BT76">
        <v>0.14744478192916755</v>
      </c>
      <c r="BU76">
        <v>15.573</v>
      </c>
      <c r="BV76">
        <v>0.36214507842251675</v>
      </c>
      <c r="BW76">
        <v>25.764035579201906</v>
      </c>
      <c r="BX76">
        <v>60</v>
      </c>
      <c r="BY76">
        <v>7</v>
      </c>
      <c r="BZ76">
        <v>498</v>
      </c>
    </row>
    <row r="77" spans="1:78" ht="16.5">
      <c r="A77" s="126" t="str">
        <f t="shared" si="37"/>
        <v>청룡교통</v>
      </c>
      <c r="B77" s="127" t="str">
        <f t="shared" si="38"/>
        <v>황우상</v>
      </c>
      <c r="C77" s="128" t="str">
        <f t="shared" si="39"/>
        <v>B</v>
      </c>
      <c r="D77" s="129">
        <f t="shared" si="40"/>
        <v>0.9004545454545454</v>
      </c>
      <c r="E77" s="130">
        <f t="shared" si="41"/>
        <v>1212</v>
      </c>
      <c r="F77" s="131" t="str">
        <f t="shared" si="42"/>
        <v>43</v>
      </c>
      <c r="G77" s="132" t="str">
        <f t="shared" si="43"/>
        <v>73아1069</v>
      </c>
      <c r="H77" s="133">
        <f t="shared" si="44"/>
        <v>1</v>
      </c>
      <c r="I77" s="134">
        <f t="shared" si="45"/>
        <v>2160.3789999999999</v>
      </c>
      <c r="J77" s="135">
        <f t="shared" si="46"/>
        <v>2.7597520718758737E-2</v>
      </c>
      <c r="K77" s="135">
        <f t="shared" si="47"/>
        <v>0.32567863465579727</v>
      </c>
      <c r="L77" s="135">
        <f t="shared" si="48"/>
        <v>0.13330994237585164</v>
      </c>
      <c r="M77" s="136">
        <f t="shared" si="49"/>
        <v>11.592000000000001</v>
      </c>
      <c r="N77" s="137">
        <f t="shared" si="50"/>
        <v>0</v>
      </c>
      <c r="O77" s="137">
        <f t="shared" si="51"/>
        <v>6.2026153744319865</v>
      </c>
      <c r="P77" s="219">
        <f t="shared" si="52"/>
        <v>4</v>
      </c>
      <c r="Q77" s="220">
        <f t="shared" si="53"/>
        <v>0</v>
      </c>
      <c r="R77" s="220">
        <f t="shared" si="54"/>
        <v>134</v>
      </c>
      <c r="T77">
        <v>532</v>
      </c>
      <c r="U77">
        <v>1212</v>
      </c>
      <c r="V77" t="s">
        <v>286</v>
      </c>
      <c r="W77">
        <v>2161.152</v>
      </c>
      <c r="X77">
        <v>1090.7049999999999</v>
      </c>
      <c r="Y77">
        <v>1.9810000000000001</v>
      </c>
      <c r="Z77">
        <v>11.592000000000001</v>
      </c>
      <c r="AA77">
        <v>127.908845</v>
      </c>
      <c r="AB77">
        <v>3.5299670000000001</v>
      </c>
      <c r="AC77">
        <v>41.657178000000002</v>
      </c>
      <c r="AD77" s="1">
        <v>288</v>
      </c>
      <c r="AE77">
        <v>0</v>
      </c>
      <c r="AF77">
        <v>134</v>
      </c>
      <c r="AG77">
        <v>86</v>
      </c>
      <c r="AH77">
        <v>16.896032000000002</v>
      </c>
      <c r="AI77">
        <v>1444.6</v>
      </c>
      <c r="AJ77">
        <v>10.4</v>
      </c>
      <c r="AK77">
        <v>4</v>
      </c>
      <c r="AL77">
        <v>663</v>
      </c>
      <c r="AM77">
        <v>0.9004545454545454</v>
      </c>
      <c r="AN77" t="s">
        <v>68</v>
      </c>
      <c r="AO77">
        <v>2160.3789999999999</v>
      </c>
      <c r="AP77" t="s">
        <v>487</v>
      </c>
      <c r="AQ77" t="s">
        <v>118</v>
      </c>
      <c r="AR77" t="s">
        <v>120</v>
      </c>
      <c r="AS77" t="s">
        <v>118</v>
      </c>
      <c r="AT77" t="s">
        <v>120</v>
      </c>
      <c r="AU77" t="s">
        <v>177</v>
      </c>
      <c r="AV77" t="s">
        <v>286</v>
      </c>
      <c r="AW77" t="s">
        <v>68</v>
      </c>
      <c r="AX77">
        <v>1212</v>
      </c>
      <c r="AY77" t="s">
        <v>329</v>
      </c>
      <c r="AZ77">
        <v>5</v>
      </c>
      <c r="BA77" t="s">
        <v>488</v>
      </c>
      <c r="BB77">
        <v>1</v>
      </c>
      <c r="BC77">
        <v>1</v>
      </c>
      <c r="BE77" t="s">
        <v>70</v>
      </c>
      <c r="BF77">
        <v>3</v>
      </c>
      <c r="BG77" t="s">
        <v>257</v>
      </c>
      <c r="BI77" t="s">
        <v>118</v>
      </c>
      <c r="BJ77" t="s">
        <v>286</v>
      </c>
      <c r="BK77" t="s">
        <v>68</v>
      </c>
      <c r="BL77">
        <v>0.9004545454545454</v>
      </c>
      <c r="BM77">
        <v>1212</v>
      </c>
      <c r="BN77" t="s">
        <v>120</v>
      </c>
      <c r="BO77" t="s">
        <v>177</v>
      </c>
      <c r="BP77">
        <v>1</v>
      </c>
      <c r="BQ77">
        <v>2160.3789999999999</v>
      </c>
      <c r="BR77">
        <v>2.7597520718758737E-2</v>
      </c>
      <c r="BS77">
        <v>0.32567863465579727</v>
      </c>
      <c r="BT77">
        <v>0.13326226012793177</v>
      </c>
      <c r="BU77">
        <v>11.592000000000001</v>
      </c>
      <c r="BV77">
        <v>0</v>
      </c>
      <c r="BW77">
        <v>6.2026153744319865</v>
      </c>
      <c r="BX77">
        <v>4</v>
      </c>
      <c r="BY77">
        <v>0</v>
      </c>
      <c r="BZ77">
        <v>134</v>
      </c>
    </row>
  </sheetData>
  <sortState xmlns:xlrd2="http://schemas.microsoft.com/office/spreadsheetml/2017/richdata2" ref="T4:AN72">
    <sortCondition ref="AB4:AB72"/>
    <sortCondition descending="1" ref="AD4:AD72"/>
  </sortState>
  <phoneticPr fontId="2" type="noConversion"/>
  <conditionalFormatting sqref="C5:D77">
    <cfRule type="containsText" dxfId="29" priority="1" operator="containsText" text="F">
      <formula>NOT(ISERROR(SEARCH("F",C5)))</formula>
    </cfRule>
    <cfRule type="containsText" dxfId="28" priority="2" operator="containsText" text="D">
      <formula>NOT(ISERROR(SEARCH("D",C5)))</formula>
    </cfRule>
    <cfRule type="containsText" dxfId="27" priority="3" operator="containsText" text="C">
      <formula>NOT(ISERROR(SEARCH("C",C5)))</formula>
    </cfRule>
    <cfRule type="containsText" dxfId="26" priority="4" operator="containsText" text="B">
      <formula>NOT(ISERROR(SEARCH("B",C5)))</formula>
    </cfRule>
    <cfRule type="containsText" dxfId="25" priority="5" operator="containsText" text="A">
      <formula>NOT(ISERROR(SEARCH("A",C5)))</formula>
    </cfRule>
    <cfRule type="containsText" dxfId="24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34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71" t="s">
        <v>489</v>
      </c>
      <c r="B2" s="272"/>
      <c r="C2" s="273"/>
      <c r="D2" s="274"/>
      <c r="E2" s="271"/>
      <c r="F2" s="275"/>
      <c r="G2" s="271"/>
      <c r="H2" s="271"/>
      <c r="I2" s="271"/>
      <c r="J2" s="271"/>
      <c r="K2" s="249"/>
      <c r="L2" s="249"/>
      <c r="M2" s="249"/>
      <c r="N2" s="249"/>
      <c r="O2" s="249"/>
      <c r="P2" s="249"/>
      <c r="Q2" s="249"/>
      <c r="R2" s="249"/>
    </row>
    <row r="3" spans="1:18">
      <c r="A3" s="249"/>
      <c r="B3" s="249"/>
      <c r="C3" s="249"/>
      <c r="D3" s="249"/>
      <c r="E3" s="249"/>
      <c r="F3" s="249"/>
      <c r="G3" s="249"/>
      <c r="H3" s="249"/>
      <c r="I3" s="249"/>
      <c r="J3" s="249"/>
      <c r="K3" s="249"/>
      <c r="L3" s="249"/>
      <c r="M3" s="249"/>
      <c r="N3" s="249"/>
      <c r="O3" s="249"/>
      <c r="P3" s="249"/>
      <c r="Q3" s="249"/>
      <c r="R3" s="249"/>
    </row>
    <row r="4" spans="1:18" ht="26.25">
      <c r="A4" s="276" t="s">
        <v>490</v>
      </c>
      <c r="B4" s="277"/>
      <c r="C4" s="278"/>
      <c r="D4" s="279"/>
      <c r="E4" s="280"/>
      <c r="F4" s="281"/>
      <c r="G4" s="249"/>
      <c r="H4" s="280"/>
      <c r="I4" s="249"/>
      <c r="J4" s="249"/>
      <c r="K4" s="249"/>
      <c r="L4" s="249"/>
      <c r="M4" s="249"/>
      <c r="N4" s="249"/>
      <c r="O4" s="249"/>
      <c r="P4" s="249"/>
      <c r="Q4" s="249"/>
      <c r="R4" s="249"/>
    </row>
    <row r="5" spans="1:18" ht="26.25">
      <c r="A5" s="252"/>
      <c r="B5" s="249"/>
      <c r="C5" s="249"/>
      <c r="D5" s="249"/>
      <c r="E5" s="249"/>
      <c r="F5" s="249"/>
      <c r="G5" s="249"/>
      <c r="H5" s="249"/>
      <c r="I5" s="249"/>
      <c r="J5" s="249"/>
      <c r="K5" s="249"/>
      <c r="L5" s="249"/>
      <c r="M5" s="249"/>
      <c r="N5" s="249"/>
      <c r="O5" s="249"/>
      <c r="P5" s="249"/>
      <c r="Q5" s="249"/>
      <c r="R5" s="249"/>
    </row>
    <row r="6" spans="1:18" ht="17.25">
      <c r="A6" s="253" t="s">
        <v>491</v>
      </c>
      <c r="B6" s="249"/>
      <c r="C6" s="249"/>
      <c r="D6" s="249"/>
      <c r="E6" s="249"/>
      <c r="F6" s="249"/>
      <c r="G6" s="249"/>
      <c r="H6" s="249"/>
      <c r="I6" s="249"/>
      <c r="J6" s="249"/>
      <c r="K6" s="249"/>
      <c r="L6" s="249"/>
      <c r="M6" s="249"/>
      <c r="N6" s="249"/>
      <c r="O6" s="249"/>
      <c r="P6" s="249"/>
      <c r="Q6" s="249"/>
      <c r="R6" s="249"/>
    </row>
    <row r="7" spans="1:18" ht="17.25">
      <c r="A7" s="253"/>
      <c r="B7" s="249"/>
      <c r="C7" s="249"/>
      <c r="D7" s="249"/>
      <c r="E7" s="249"/>
      <c r="F7" s="249"/>
      <c r="G7" s="249"/>
      <c r="H7" s="249"/>
      <c r="I7" s="249"/>
      <c r="J7" s="249"/>
      <c r="K7" s="249"/>
      <c r="L7" s="249"/>
      <c r="M7" s="249"/>
      <c r="N7" s="249"/>
      <c r="O7" s="249"/>
      <c r="P7" s="249"/>
      <c r="Q7" s="249"/>
      <c r="R7" s="249"/>
    </row>
    <row r="8" spans="1:18" ht="17.25">
      <c r="A8" s="250" t="s">
        <v>166</v>
      </c>
      <c r="B8" s="251"/>
      <c r="C8" s="251"/>
      <c r="D8" s="251"/>
      <c r="E8" s="251"/>
      <c r="F8" s="251"/>
      <c r="G8" s="251"/>
      <c r="H8" s="251"/>
      <c r="I8" s="251"/>
      <c r="J8" s="251"/>
      <c r="K8" s="251"/>
      <c r="L8" s="251"/>
      <c r="M8" s="251"/>
      <c r="N8" s="251"/>
      <c r="O8" s="251"/>
      <c r="P8" s="251"/>
      <c r="Q8" s="251"/>
      <c r="R8" s="251"/>
    </row>
    <row r="9" spans="1:18">
      <c r="A9" s="251"/>
      <c r="B9" s="251"/>
      <c r="C9" s="251"/>
      <c r="D9" s="251"/>
      <c r="E9" s="251"/>
      <c r="F9" s="251"/>
      <c r="G9" s="251"/>
      <c r="H9" s="251"/>
      <c r="I9" s="251"/>
      <c r="J9" s="251"/>
      <c r="K9" s="251"/>
      <c r="L9" s="251"/>
      <c r="M9" s="251"/>
      <c r="N9" s="251"/>
      <c r="O9" s="251"/>
      <c r="P9" s="251"/>
      <c r="Q9" s="251"/>
      <c r="R9" s="251"/>
    </row>
    <row r="10" spans="1:18">
      <c r="A10" s="251" t="s">
        <v>492</v>
      </c>
      <c r="B10" s="251"/>
      <c r="C10" s="251"/>
      <c r="D10" s="251"/>
      <c r="E10" s="251"/>
      <c r="F10" s="251"/>
      <c r="G10" s="251"/>
      <c r="H10" s="251"/>
      <c r="I10" s="251"/>
      <c r="J10" s="251"/>
      <c r="K10" s="251"/>
      <c r="L10" s="251"/>
      <c r="M10" s="251"/>
      <c r="N10" s="251"/>
      <c r="O10" s="251"/>
      <c r="P10" s="251"/>
      <c r="Q10" s="251"/>
      <c r="R10" s="251"/>
    </row>
    <row r="11" spans="1:18">
      <c r="A11" s="251"/>
      <c r="B11" s="251"/>
      <c r="C11" s="251"/>
      <c r="D11" s="251"/>
      <c r="E11" s="251"/>
      <c r="F11" s="251"/>
      <c r="G11" s="251"/>
      <c r="H11" s="251"/>
      <c r="I11" s="251"/>
      <c r="J11" s="251"/>
      <c r="K11" s="251"/>
      <c r="L11" s="251"/>
      <c r="M11" s="251"/>
      <c r="N11" s="251"/>
      <c r="O11" s="251"/>
      <c r="P11" s="251"/>
      <c r="Q11" s="251"/>
      <c r="R11" s="251"/>
    </row>
    <row r="12" spans="1:18">
      <c r="A12" s="249"/>
      <c r="B12" s="249"/>
      <c r="C12" s="249"/>
      <c r="D12" s="249"/>
      <c r="E12" s="249"/>
      <c r="F12" s="249"/>
      <c r="G12" s="249"/>
      <c r="H12" s="249"/>
      <c r="I12" s="249"/>
      <c r="J12" s="249"/>
      <c r="K12" s="249"/>
      <c r="L12" s="249"/>
      <c r="M12" s="249"/>
      <c r="N12" s="249"/>
      <c r="O12" s="249"/>
      <c r="P12" s="249"/>
      <c r="Q12" s="249"/>
      <c r="R12" s="249"/>
    </row>
    <row r="13" spans="1:18" ht="37.5" customHeight="1">
      <c r="A13" s="282" t="s">
        <v>0</v>
      </c>
      <c r="B13" s="283" t="s">
        <v>74</v>
      </c>
      <c r="C13" s="284" t="s">
        <v>65</v>
      </c>
      <c r="D13" s="284" t="s">
        <v>156</v>
      </c>
      <c r="E13" s="285" t="s">
        <v>142</v>
      </c>
      <c r="F13" s="283" t="s">
        <v>147</v>
      </c>
      <c r="G13" s="285" t="s">
        <v>145</v>
      </c>
      <c r="H13" s="285" t="s">
        <v>149</v>
      </c>
      <c r="I13" s="230" t="s">
        <v>151</v>
      </c>
      <c r="J13" s="285" t="s">
        <v>11</v>
      </c>
      <c r="K13" s="285" t="s">
        <v>12</v>
      </c>
      <c r="L13" s="285" t="s">
        <v>13</v>
      </c>
      <c r="M13" s="285" t="s">
        <v>106</v>
      </c>
      <c r="N13" s="285" t="s">
        <v>6</v>
      </c>
      <c r="O13" s="285" t="s">
        <v>7</v>
      </c>
      <c r="P13" s="285" t="s">
        <v>160</v>
      </c>
      <c r="Q13" s="286" t="s">
        <v>162</v>
      </c>
      <c r="R13" s="286" t="s">
        <v>163</v>
      </c>
    </row>
    <row r="14" spans="1:18" ht="16.5">
      <c r="A14" s="287" t="s">
        <v>118</v>
      </c>
      <c r="B14" s="288" t="s">
        <v>199</v>
      </c>
      <c r="C14" s="289" t="s">
        <v>67</v>
      </c>
      <c r="D14" s="290">
        <v>0.84413938580235681</v>
      </c>
      <c r="E14" s="291">
        <v>3605</v>
      </c>
      <c r="F14" s="233" t="s">
        <v>119</v>
      </c>
      <c r="G14" s="292" t="s">
        <v>172</v>
      </c>
      <c r="H14" s="293">
        <v>2</v>
      </c>
      <c r="I14" s="234">
        <v>5500.2629999999999</v>
      </c>
      <c r="J14" s="294">
        <v>7.207752894237536E-2</v>
      </c>
      <c r="K14" s="294">
        <v>0.26492564728309631</v>
      </c>
      <c r="L14" s="294">
        <v>0.1198124526045391</v>
      </c>
      <c r="M14" s="295">
        <v>21.478000000000002</v>
      </c>
      <c r="N14" s="296">
        <v>3.0180375011158556</v>
      </c>
      <c r="O14" s="296">
        <v>3.8361801972014793</v>
      </c>
      <c r="P14" s="297">
        <v>65</v>
      </c>
      <c r="Q14" s="298">
        <v>166</v>
      </c>
      <c r="R14" s="298">
        <v>211</v>
      </c>
    </row>
    <row r="15" spans="1:18" ht="16.5">
      <c r="A15" s="287" t="s">
        <v>118</v>
      </c>
      <c r="B15" s="288" t="s">
        <v>285</v>
      </c>
      <c r="C15" s="289" t="s">
        <v>70</v>
      </c>
      <c r="D15" s="290">
        <v>0.79272727272727284</v>
      </c>
      <c r="E15" s="291">
        <v>333</v>
      </c>
      <c r="F15" s="233" t="s">
        <v>91</v>
      </c>
      <c r="G15" s="292" t="s">
        <v>196</v>
      </c>
      <c r="H15" s="293">
        <v>1</v>
      </c>
      <c r="I15" s="234">
        <v>3099.8919999999998</v>
      </c>
      <c r="J15" s="294">
        <v>3.501955501511847E-2</v>
      </c>
      <c r="K15" s="294">
        <v>0.37581298326804835</v>
      </c>
      <c r="L15" s="294">
        <v>0.12032615089409991</v>
      </c>
      <c r="M15" s="295">
        <v>15.946</v>
      </c>
      <c r="N15" s="296">
        <v>0.70970214446180713</v>
      </c>
      <c r="O15" s="296">
        <v>12.645601846774017</v>
      </c>
      <c r="P15" s="297">
        <v>60</v>
      </c>
      <c r="Q15" s="298">
        <v>23</v>
      </c>
      <c r="R15" s="298">
        <v>394</v>
      </c>
    </row>
    <row r="16" spans="1:18" ht="16.5">
      <c r="A16" s="287" t="s">
        <v>118</v>
      </c>
      <c r="B16" s="288" t="s">
        <v>409</v>
      </c>
      <c r="C16" s="289" t="s">
        <v>67</v>
      </c>
      <c r="D16" s="290">
        <v>0.8025714285714286</v>
      </c>
      <c r="E16" s="291">
        <v>1111</v>
      </c>
      <c r="F16" s="233" t="s">
        <v>119</v>
      </c>
      <c r="G16" s="292" t="s">
        <v>172</v>
      </c>
      <c r="H16" s="293">
        <v>1</v>
      </c>
      <c r="I16" s="234">
        <v>454.56700000000001</v>
      </c>
      <c r="J16" s="294">
        <v>1.4155626697774092E-4</v>
      </c>
      <c r="K16" s="294">
        <v>0.3709621056640347</v>
      </c>
      <c r="L16" s="294">
        <v>0.10779489052218924</v>
      </c>
      <c r="M16" s="295">
        <v>24.484999999999999</v>
      </c>
      <c r="N16" s="296">
        <v>6.5996871748279133</v>
      </c>
      <c r="O16" s="296">
        <v>11.65944734219598</v>
      </c>
      <c r="P16" s="297">
        <v>7</v>
      </c>
      <c r="Q16" s="298">
        <v>30</v>
      </c>
      <c r="R16" s="298">
        <v>53</v>
      </c>
    </row>
    <row r="17" spans="1:18" ht="16.5">
      <c r="A17" s="287" t="s">
        <v>118</v>
      </c>
      <c r="B17" s="288" t="s">
        <v>208</v>
      </c>
      <c r="C17" s="289" t="s">
        <v>67</v>
      </c>
      <c r="D17" s="290">
        <v>0.82</v>
      </c>
      <c r="E17" s="291">
        <v>2484</v>
      </c>
      <c r="F17" s="233" t="s">
        <v>120</v>
      </c>
      <c r="G17" s="292" t="s">
        <v>177</v>
      </c>
      <c r="H17" s="293">
        <v>1</v>
      </c>
      <c r="I17" s="234">
        <v>1980.1130000000001</v>
      </c>
      <c r="J17" s="294">
        <v>8.2427756218614676E-3</v>
      </c>
      <c r="K17" s="294">
        <v>0.37787661373768822</v>
      </c>
      <c r="L17" s="294">
        <v>0.17625256740398149</v>
      </c>
      <c r="M17" s="295">
        <v>14.412000000000001</v>
      </c>
      <c r="N17" s="296">
        <v>0</v>
      </c>
      <c r="O17" s="296">
        <v>25.150079818677014</v>
      </c>
      <c r="P17" s="297">
        <v>39</v>
      </c>
      <c r="Q17" s="298">
        <v>0</v>
      </c>
      <c r="R17" s="298">
        <v>498</v>
      </c>
    </row>
    <row r="18" spans="1:18" ht="16.5">
      <c r="A18" s="287" t="s">
        <v>118</v>
      </c>
      <c r="B18" s="288" t="s">
        <v>210</v>
      </c>
      <c r="C18" s="289" t="s">
        <v>70</v>
      </c>
      <c r="D18" s="290">
        <v>0.7948112986250423</v>
      </c>
      <c r="E18" s="291">
        <v>7069</v>
      </c>
      <c r="F18" s="233" t="s">
        <v>122</v>
      </c>
      <c r="G18" s="292" t="s">
        <v>193</v>
      </c>
      <c r="H18" s="293">
        <v>8</v>
      </c>
      <c r="I18" s="234">
        <v>1261.509</v>
      </c>
      <c r="J18" s="294">
        <v>1.7375304406172791E-2</v>
      </c>
      <c r="K18" s="294">
        <v>0.45483958590674539</v>
      </c>
      <c r="L18" s="294">
        <v>0.1902483454339208</v>
      </c>
      <c r="M18" s="295">
        <v>14.528</v>
      </c>
      <c r="N18" s="296">
        <v>7.9270143930800341E-2</v>
      </c>
      <c r="O18" s="296">
        <v>10.701469430658046</v>
      </c>
      <c r="P18" s="297">
        <v>48</v>
      </c>
      <c r="Q18" s="298">
        <v>1</v>
      </c>
      <c r="R18" s="298">
        <v>135</v>
      </c>
    </row>
    <row r="19" spans="1:18" ht="16.5">
      <c r="A19" s="287" t="s">
        <v>118</v>
      </c>
      <c r="B19" s="288" t="s">
        <v>212</v>
      </c>
      <c r="C19" s="289" t="s">
        <v>70</v>
      </c>
      <c r="D19" s="290">
        <v>0.79863636363636348</v>
      </c>
      <c r="E19" s="291">
        <v>6515</v>
      </c>
      <c r="F19" s="233" t="s">
        <v>120</v>
      </c>
      <c r="G19" s="292" t="s">
        <v>181</v>
      </c>
      <c r="H19" s="293">
        <v>1</v>
      </c>
      <c r="I19" s="234">
        <v>2588.0340000000001</v>
      </c>
      <c r="J19" s="294">
        <v>7.12458134635931E-2</v>
      </c>
      <c r="K19" s="294">
        <v>0.3774793788053713</v>
      </c>
      <c r="L19" s="294">
        <v>0.2129029216772268</v>
      </c>
      <c r="M19" s="295">
        <v>15.875999999999999</v>
      </c>
      <c r="N19" s="296">
        <v>0</v>
      </c>
      <c r="O19" s="296">
        <v>33.152578366435677</v>
      </c>
      <c r="P19" s="297">
        <v>74</v>
      </c>
      <c r="Q19" s="298">
        <v>0</v>
      </c>
      <c r="R19" s="298">
        <v>858</v>
      </c>
    </row>
    <row r="20" spans="1:18" ht="16.5">
      <c r="A20" s="287" t="s">
        <v>118</v>
      </c>
      <c r="B20" s="288" t="s">
        <v>216</v>
      </c>
      <c r="C20" s="289" t="s">
        <v>67</v>
      </c>
      <c r="D20" s="290">
        <v>0.84192307692307689</v>
      </c>
      <c r="E20" s="291">
        <v>5023</v>
      </c>
      <c r="F20" s="233" t="s">
        <v>122</v>
      </c>
      <c r="G20" s="292" t="s">
        <v>190</v>
      </c>
      <c r="H20" s="293">
        <v>1</v>
      </c>
      <c r="I20" s="234">
        <v>3205.1570000000002</v>
      </c>
      <c r="J20" s="294">
        <v>1.6420698810669179E-2</v>
      </c>
      <c r="K20" s="294">
        <v>0.39187631766041398</v>
      </c>
      <c r="L20" s="294">
        <v>0.16504651722208927</v>
      </c>
      <c r="M20" s="295">
        <v>11.759</v>
      </c>
      <c r="N20" s="296">
        <v>0</v>
      </c>
      <c r="O20" s="296">
        <v>19.531024533275591</v>
      </c>
      <c r="P20" s="297">
        <v>105</v>
      </c>
      <c r="Q20" s="298">
        <v>0</v>
      </c>
      <c r="R20" s="298">
        <v>626</v>
      </c>
    </row>
    <row r="21" spans="1:18" ht="16.5">
      <c r="A21" s="287" t="s">
        <v>118</v>
      </c>
      <c r="B21" s="288" t="s">
        <v>218</v>
      </c>
      <c r="C21" s="289" t="s">
        <v>70</v>
      </c>
      <c r="D21" s="290">
        <v>0.79409090909090907</v>
      </c>
      <c r="E21" s="291">
        <v>981</v>
      </c>
      <c r="F21" s="233" t="s">
        <v>120</v>
      </c>
      <c r="G21" s="292" t="s">
        <v>181</v>
      </c>
      <c r="H21" s="293">
        <v>1</v>
      </c>
      <c r="I21" s="234">
        <v>2607.1289999999999</v>
      </c>
      <c r="J21" s="294">
        <v>2.3198977522716057E-2</v>
      </c>
      <c r="K21" s="294">
        <v>0.39725819393005884</v>
      </c>
      <c r="L21" s="294">
        <v>0.20789151591655036</v>
      </c>
      <c r="M21" s="295">
        <v>15.07</v>
      </c>
      <c r="N21" s="296">
        <v>3.8356368250286044E-2</v>
      </c>
      <c r="O21" s="296">
        <v>44.148179856079238</v>
      </c>
      <c r="P21" s="297">
        <v>51</v>
      </c>
      <c r="Q21" s="298">
        <v>1</v>
      </c>
      <c r="R21" s="298">
        <v>1151</v>
      </c>
    </row>
    <row r="22" spans="1:18" ht="16.5">
      <c r="A22" s="287" t="s">
        <v>118</v>
      </c>
      <c r="B22" s="288" t="s">
        <v>262</v>
      </c>
      <c r="C22" s="289" t="s">
        <v>70</v>
      </c>
      <c r="D22" s="290">
        <v>0.78434911905193039</v>
      </c>
      <c r="E22" s="291">
        <v>5828</v>
      </c>
      <c r="F22" s="233" t="s">
        <v>122</v>
      </c>
      <c r="G22" s="292" t="s">
        <v>192</v>
      </c>
      <c r="H22" s="293">
        <v>9</v>
      </c>
      <c r="I22" s="234">
        <v>1413.1670000000001</v>
      </c>
      <c r="J22" s="294">
        <v>1.51737965091961E-3</v>
      </c>
      <c r="K22" s="294">
        <v>0.43682534131394468</v>
      </c>
      <c r="L22" s="294">
        <v>0.13728030728144658</v>
      </c>
      <c r="M22" s="295">
        <v>17.952999999999999</v>
      </c>
      <c r="N22" s="296">
        <v>0.47096278923002288</v>
      </c>
      <c r="O22" s="296">
        <v>43.328576609162106</v>
      </c>
      <c r="P22" s="297">
        <v>40</v>
      </c>
      <c r="Q22" s="298">
        <v>6</v>
      </c>
      <c r="R22" s="298">
        <v>666</v>
      </c>
    </row>
    <row r="23" spans="1:18" ht="16.5">
      <c r="A23" s="287" t="s">
        <v>118</v>
      </c>
      <c r="B23" s="288" t="s">
        <v>264</v>
      </c>
      <c r="C23" s="289" t="s">
        <v>67</v>
      </c>
      <c r="D23" s="290">
        <v>0.8042307692307693</v>
      </c>
      <c r="E23" s="291">
        <v>3430</v>
      </c>
      <c r="F23" s="233" t="s">
        <v>122</v>
      </c>
      <c r="G23" s="292" t="s">
        <v>192</v>
      </c>
      <c r="H23" s="293">
        <v>1</v>
      </c>
      <c r="I23" s="234">
        <v>2997.8110000000001</v>
      </c>
      <c r="J23" s="294">
        <v>5.182306409582723E-2</v>
      </c>
      <c r="K23" s="294">
        <v>0.36043351143126212</v>
      </c>
      <c r="L23" s="294">
        <v>0.16178471558080212</v>
      </c>
      <c r="M23" s="295">
        <v>13.706</v>
      </c>
      <c r="N23" s="296">
        <v>0</v>
      </c>
      <c r="O23" s="296">
        <v>2.7353292118816026</v>
      </c>
      <c r="P23" s="297">
        <v>66</v>
      </c>
      <c r="Q23" s="298">
        <v>0</v>
      </c>
      <c r="R23" s="298">
        <v>82</v>
      </c>
    </row>
    <row r="24" spans="1:18" ht="16.5">
      <c r="A24" s="287" t="s">
        <v>118</v>
      </c>
      <c r="B24" s="288" t="s">
        <v>227</v>
      </c>
      <c r="C24" s="289" t="s">
        <v>70</v>
      </c>
      <c r="D24" s="290">
        <v>0.79545454545454541</v>
      </c>
      <c r="E24" s="291">
        <v>1443</v>
      </c>
      <c r="F24" s="233" t="s">
        <v>121</v>
      </c>
      <c r="G24" s="292" t="s">
        <v>183</v>
      </c>
      <c r="H24" s="293">
        <v>1</v>
      </c>
      <c r="I24" s="234">
        <v>3972.7930000000001</v>
      </c>
      <c r="J24" s="294">
        <v>3.3263978654271602E-2</v>
      </c>
      <c r="K24" s="294">
        <v>0.45644171719208743</v>
      </c>
      <c r="L24" s="294">
        <v>0.17720530619138727</v>
      </c>
      <c r="M24" s="295">
        <v>16.923999999999999</v>
      </c>
      <c r="N24" s="296">
        <v>0.83064987277212776</v>
      </c>
      <c r="O24" s="296">
        <v>24.617441683973968</v>
      </c>
      <c r="P24" s="297">
        <v>175</v>
      </c>
      <c r="Q24" s="298">
        <v>33</v>
      </c>
      <c r="R24" s="298">
        <v>978</v>
      </c>
    </row>
    <row r="25" spans="1:18" ht="16.5">
      <c r="A25" s="287" t="s">
        <v>118</v>
      </c>
      <c r="B25" s="288" t="s">
        <v>233</v>
      </c>
      <c r="C25" s="289" t="s">
        <v>70</v>
      </c>
      <c r="D25" s="290">
        <v>0.72307692307692306</v>
      </c>
      <c r="E25" s="291">
        <v>6865</v>
      </c>
      <c r="F25" s="233" t="s">
        <v>122</v>
      </c>
      <c r="G25" s="292" t="s">
        <v>194</v>
      </c>
      <c r="H25" s="293">
        <v>1</v>
      </c>
      <c r="I25" s="234">
        <v>2939.9450000000002</v>
      </c>
      <c r="J25" s="294">
        <v>5.7708601892828823E-2</v>
      </c>
      <c r="K25" s="294">
        <v>0.3706879936578546</v>
      </c>
      <c r="L25" s="294">
        <v>0.16428878771541644</v>
      </c>
      <c r="M25" s="295">
        <v>15.750999999999999</v>
      </c>
      <c r="N25" s="296">
        <v>3.4014241763026178E-2</v>
      </c>
      <c r="O25" s="296">
        <v>5.0681220226909005</v>
      </c>
      <c r="P25" s="297">
        <v>67</v>
      </c>
      <c r="Q25" s="298">
        <v>1</v>
      </c>
      <c r="R25" s="298">
        <v>149</v>
      </c>
    </row>
    <row r="26" spans="1:18" ht="16.5">
      <c r="A26" s="287" t="s">
        <v>118</v>
      </c>
      <c r="B26" s="288" t="s">
        <v>237</v>
      </c>
      <c r="C26" s="289" t="s">
        <v>67</v>
      </c>
      <c r="D26" s="290">
        <v>0.82696983910311861</v>
      </c>
      <c r="E26" s="291">
        <v>151</v>
      </c>
      <c r="F26" s="233" t="s">
        <v>119</v>
      </c>
      <c r="G26" s="292" t="s">
        <v>170</v>
      </c>
      <c r="H26" s="293">
        <v>4</v>
      </c>
      <c r="I26" s="234">
        <v>4112.7139999999999</v>
      </c>
      <c r="J26" s="294">
        <v>4.9187168786402141E-2</v>
      </c>
      <c r="K26" s="294">
        <v>0.29012135853788484</v>
      </c>
      <c r="L26" s="294">
        <v>0.14929314316531614</v>
      </c>
      <c r="M26" s="295">
        <v>23.273</v>
      </c>
      <c r="N26" s="296">
        <v>0.19451875330985816</v>
      </c>
      <c r="O26" s="296">
        <v>11.744069731082687</v>
      </c>
      <c r="P26" s="297">
        <v>53</v>
      </c>
      <c r="Q26" s="298">
        <v>8</v>
      </c>
      <c r="R26" s="298">
        <v>483</v>
      </c>
    </row>
    <row r="27" spans="1:18" ht="16.5">
      <c r="A27" s="287" t="s">
        <v>118</v>
      </c>
      <c r="B27" s="288" t="s">
        <v>238</v>
      </c>
      <c r="C27" s="289" t="s">
        <v>67</v>
      </c>
      <c r="D27" s="290">
        <v>0.8270654519254792</v>
      </c>
      <c r="E27" s="291">
        <v>1234</v>
      </c>
      <c r="F27" s="233" t="s">
        <v>121</v>
      </c>
      <c r="G27" s="292" t="s">
        <v>183</v>
      </c>
      <c r="H27" s="293">
        <v>2</v>
      </c>
      <c r="I27" s="234">
        <v>2197.1059999999998</v>
      </c>
      <c r="J27" s="294">
        <v>1.3461214302969735E-2</v>
      </c>
      <c r="K27" s="294">
        <v>0.47669291356252547</v>
      </c>
      <c r="L27" s="294">
        <v>0.17067906600773924</v>
      </c>
      <c r="M27" s="295">
        <v>15.484999999999999</v>
      </c>
      <c r="N27" s="296">
        <v>0.77374509923508483</v>
      </c>
      <c r="O27" s="296">
        <v>22.529636713021585</v>
      </c>
      <c r="P27" s="297">
        <v>109</v>
      </c>
      <c r="Q27" s="298">
        <v>17</v>
      </c>
      <c r="R27" s="298">
        <v>495</v>
      </c>
    </row>
    <row r="28" spans="1:18" ht="16.5">
      <c r="A28" s="287" t="s">
        <v>118</v>
      </c>
      <c r="B28" s="288" t="s">
        <v>239</v>
      </c>
      <c r="C28" s="289" t="s">
        <v>67</v>
      </c>
      <c r="D28" s="290">
        <v>0.84666666666666668</v>
      </c>
      <c r="E28" s="291">
        <v>4077</v>
      </c>
      <c r="F28" s="233" t="s">
        <v>120</v>
      </c>
      <c r="G28" s="292" t="s">
        <v>173</v>
      </c>
      <c r="H28" s="293">
        <v>1</v>
      </c>
      <c r="I28" s="234">
        <v>2450.9459999999999</v>
      </c>
      <c r="J28" s="294">
        <v>2.3051909552569371E-2</v>
      </c>
      <c r="K28" s="294">
        <v>0.35465969723820795</v>
      </c>
      <c r="L28" s="294">
        <v>0.16034624997857971</v>
      </c>
      <c r="M28" s="295">
        <v>18.068000000000001</v>
      </c>
      <c r="N28" s="296">
        <v>4.0800572513633511E-2</v>
      </c>
      <c r="O28" s="296">
        <v>19.992280531680422</v>
      </c>
      <c r="P28" s="297">
        <v>15</v>
      </c>
      <c r="Q28" s="298">
        <v>1</v>
      </c>
      <c r="R28" s="298">
        <v>490</v>
      </c>
    </row>
    <row r="29" spans="1:18" ht="16.5">
      <c r="A29" s="287" t="s">
        <v>118</v>
      </c>
      <c r="B29" s="288" t="s">
        <v>241</v>
      </c>
      <c r="C29" s="289" t="s">
        <v>70</v>
      </c>
      <c r="D29" s="290">
        <v>0.79200799406963562</v>
      </c>
      <c r="E29" s="291">
        <v>5114</v>
      </c>
      <c r="F29" s="233" t="s">
        <v>119</v>
      </c>
      <c r="G29" s="292" t="s">
        <v>170</v>
      </c>
      <c r="H29" s="293">
        <v>12</v>
      </c>
      <c r="I29" s="234">
        <v>2463.2980000000002</v>
      </c>
      <c r="J29" s="294">
        <v>2.8628928949018039E-2</v>
      </c>
      <c r="K29" s="294">
        <v>0.41539161154799836</v>
      </c>
      <c r="L29" s="294">
        <v>0.24032821039110983</v>
      </c>
      <c r="M29" s="295">
        <v>18.384</v>
      </c>
      <c r="N29" s="296">
        <v>0.69013168524474089</v>
      </c>
      <c r="O29" s="296">
        <v>22.693153650106481</v>
      </c>
      <c r="P29" s="297">
        <v>63</v>
      </c>
      <c r="Q29" s="298">
        <v>17</v>
      </c>
      <c r="R29" s="298">
        <v>559</v>
      </c>
    </row>
    <row r="30" spans="1:18" ht="16.5">
      <c r="A30" s="287" t="s">
        <v>118</v>
      </c>
      <c r="B30" s="288" t="s">
        <v>468</v>
      </c>
      <c r="C30" s="289" t="s">
        <v>67</v>
      </c>
      <c r="D30" s="290">
        <v>0.83185797334334965</v>
      </c>
      <c r="E30" s="291">
        <v>9316</v>
      </c>
      <c r="F30" s="233" t="s">
        <v>119</v>
      </c>
      <c r="G30" s="292" t="s">
        <v>172</v>
      </c>
      <c r="H30" s="293">
        <v>13</v>
      </c>
      <c r="I30" s="234">
        <v>2473.6719999999996</v>
      </c>
      <c r="J30" s="294">
        <v>2.770419653810461E-2</v>
      </c>
      <c r="K30" s="294">
        <v>0.39592498398102499</v>
      </c>
      <c r="L30" s="294">
        <v>0.18393707815749219</v>
      </c>
      <c r="M30" s="295">
        <v>16.373999999999999</v>
      </c>
      <c r="N30" s="296">
        <v>0.84894036072688717</v>
      </c>
      <c r="O30" s="296">
        <v>35.938475270771555</v>
      </c>
      <c r="P30" s="297">
        <v>66</v>
      </c>
      <c r="Q30" s="298">
        <v>21</v>
      </c>
      <c r="R30" s="298">
        <v>889</v>
      </c>
    </row>
    <row r="31" spans="1:18" ht="16.5">
      <c r="A31" s="287" t="s">
        <v>118</v>
      </c>
      <c r="B31" s="288" t="s">
        <v>244</v>
      </c>
      <c r="C31" s="289" t="s">
        <v>67</v>
      </c>
      <c r="D31" s="290">
        <v>0.84502153660822599</v>
      </c>
      <c r="E31" s="291">
        <v>11</v>
      </c>
      <c r="F31" s="233" t="s">
        <v>121</v>
      </c>
      <c r="G31" s="292" t="s">
        <v>185</v>
      </c>
      <c r="H31" s="293">
        <v>12</v>
      </c>
      <c r="I31" s="234">
        <v>1439.3130000000001</v>
      </c>
      <c r="J31" s="294">
        <v>8.5918282355784172E-3</v>
      </c>
      <c r="K31" s="294">
        <v>0.41938250580134651</v>
      </c>
      <c r="L31" s="294">
        <v>0.16622877697177343</v>
      </c>
      <c r="M31" s="295">
        <v>15.308</v>
      </c>
      <c r="N31" s="296">
        <v>0.20843277313551672</v>
      </c>
      <c r="O31" s="296">
        <v>26.957305325526828</v>
      </c>
      <c r="P31" s="297">
        <v>40</v>
      </c>
      <c r="Q31" s="298">
        <v>3</v>
      </c>
      <c r="R31" s="298">
        <v>394</v>
      </c>
    </row>
    <row r="32" spans="1:18" ht="16.5">
      <c r="A32" s="287" t="s">
        <v>118</v>
      </c>
      <c r="B32" s="288" t="s">
        <v>475</v>
      </c>
      <c r="C32" s="289" t="s">
        <v>70</v>
      </c>
      <c r="D32" s="290">
        <v>0.7727068850646579</v>
      </c>
      <c r="E32" s="291">
        <v>1598</v>
      </c>
      <c r="F32" s="233" t="s">
        <v>122</v>
      </c>
      <c r="G32" s="292" t="s">
        <v>192</v>
      </c>
      <c r="H32" s="293">
        <v>10</v>
      </c>
      <c r="I32" s="234">
        <v>1526.3799999999999</v>
      </c>
      <c r="J32" s="294">
        <v>2.6415251348919252E-2</v>
      </c>
      <c r="K32" s="294">
        <v>0.41210236314132409</v>
      </c>
      <c r="L32" s="294">
        <v>0.24616568104235781</v>
      </c>
      <c r="M32" s="295">
        <v>16.463999999999999</v>
      </c>
      <c r="N32" s="296">
        <v>1.3758041903064768</v>
      </c>
      <c r="O32" s="296">
        <v>42.322357473237339</v>
      </c>
      <c r="P32" s="297">
        <v>40</v>
      </c>
      <c r="Q32" s="298">
        <v>21</v>
      </c>
      <c r="R32" s="298">
        <v>651</v>
      </c>
    </row>
    <row r="33" spans="1:18" ht="16.5">
      <c r="A33" s="287" t="s">
        <v>118</v>
      </c>
      <c r="B33" s="288" t="s">
        <v>249</v>
      </c>
      <c r="C33" s="289" t="s">
        <v>67</v>
      </c>
      <c r="D33" s="290">
        <v>0.83514285714285719</v>
      </c>
      <c r="E33" s="291">
        <v>8327</v>
      </c>
      <c r="F33" s="233" t="s">
        <v>119</v>
      </c>
      <c r="G33" s="292" t="s">
        <v>169</v>
      </c>
      <c r="H33" s="293">
        <v>1</v>
      </c>
      <c r="I33" s="234">
        <v>4062.4029999999998</v>
      </c>
      <c r="J33" s="294">
        <v>6.8899635885273629E-3</v>
      </c>
      <c r="K33" s="294">
        <v>0.37340471497085898</v>
      </c>
      <c r="L33" s="294">
        <v>0.19815857757095987</v>
      </c>
      <c r="M33" s="295">
        <v>18.509</v>
      </c>
      <c r="N33" s="296">
        <v>0</v>
      </c>
      <c r="O33" s="296">
        <v>1.0831027842387868</v>
      </c>
      <c r="P33" s="297">
        <v>85</v>
      </c>
      <c r="Q33" s="298">
        <v>0</v>
      </c>
      <c r="R33" s="298">
        <v>44</v>
      </c>
    </row>
    <row r="34" spans="1:18" ht="16.5">
      <c r="A34" s="287" t="s">
        <v>118</v>
      </c>
      <c r="B34" s="288" t="s">
        <v>250</v>
      </c>
      <c r="C34" s="289" t="s">
        <v>70</v>
      </c>
      <c r="D34" s="290">
        <v>0.79328587374746928</v>
      </c>
      <c r="E34" s="291">
        <v>1294</v>
      </c>
      <c r="F34" s="233" t="s">
        <v>119</v>
      </c>
      <c r="G34" s="292" t="s">
        <v>169</v>
      </c>
      <c r="H34" s="293">
        <v>10</v>
      </c>
      <c r="I34" s="234">
        <v>1932.9269999999999</v>
      </c>
      <c r="J34" s="294">
        <v>2.1955770428132335E-2</v>
      </c>
      <c r="K34" s="294">
        <v>0.40989541489953457</v>
      </c>
      <c r="L34" s="294">
        <v>0.14744478192916755</v>
      </c>
      <c r="M34" s="295">
        <v>15.573</v>
      </c>
      <c r="N34" s="296">
        <v>0.36214507842251675</v>
      </c>
      <c r="O34" s="296">
        <v>25.764035579201906</v>
      </c>
      <c r="P34" s="297">
        <v>60</v>
      </c>
      <c r="Q34" s="298">
        <v>7</v>
      </c>
      <c r="R34" s="298">
        <v>498</v>
      </c>
    </row>
  </sheetData>
  <phoneticPr fontId="2" type="noConversion"/>
  <conditionalFormatting sqref="C14:D34">
    <cfRule type="containsText" dxfId="23" priority="1" operator="containsText" text="F">
      <formula>NOT(ISERROR(SEARCH("F",C14)))</formula>
    </cfRule>
    <cfRule type="containsText" dxfId="22" priority="2" operator="containsText" text="D">
      <formula>NOT(ISERROR(SEARCH("D",C14)))</formula>
    </cfRule>
    <cfRule type="containsText" dxfId="21" priority="3" operator="containsText" text="C">
      <formula>NOT(ISERROR(SEARCH("C",C14)))</formula>
    </cfRule>
    <cfRule type="containsText" dxfId="20" priority="4" operator="containsText" text="B">
      <formula>NOT(ISERROR(SEARCH("B",C14)))</formula>
    </cfRule>
    <cfRule type="containsText" dxfId="19" priority="5" operator="containsText" text="A">
      <formula>NOT(ISERROR(SEARCH("A",C14)))</formula>
    </cfRule>
    <cfRule type="containsText" dxfId="18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48A9F-4318-4881-9691-162597FBA25D}">
  <sheetPr>
    <tabColor rgb="FFFF0000"/>
  </sheetPr>
  <dimension ref="A1:M42"/>
  <sheetViews>
    <sheetView showGridLines="0" workbookViewId="0"/>
  </sheetViews>
  <sheetFormatPr defaultRowHeight="13.5"/>
  <cols>
    <col min="1" max="16384" width="9.140625" style="249"/>
  </cols>
  <sheetData>
    <row r="1" spans="1:13">
      <c r="A1" s="244"/>
      <c r="B1" s="245"/>
      <c r="C1" s="246"/>
      <c r="D1" s="247"/>
      <c r="E1" s="247"/>
      <c r="F1" s="248"/>
      <c r="G1" s="247"/>
      <c r="H1" s="247"/>
      <c r="I1" s="247"/>
      <c r="J1" s="247"/>
      <c r="K1" s="247"/>
      <c r="L1" s="247"/>
      <c r="M1" s="247"/>
    </row>
    <row r="2" spans="1:13" ht="41.25">
      <c r="A2" s="302" t="s">
        <v>493</v>
      </c>
      <c r="B2" s="302"/>
      <c r="C2" s="302"/>
      <c r="D2" s="302"/>
      <c r="E2" s="302"/>
      <c r="F2" s="302"/>
      <c r="G2" s="302"/>
      <c r="H2" s="302"/>
      <c r="I2" s="302"/>
      <c r="J2" s="302"/>
      <c r="K2" s="302"/>
      <c r="L2" s="302"/>
      <c r="M2" s="302"/>
    </row>
    <row r="4" spans="1:13" ht="17.25">
      <c r="A4" s="250" t="s">
        <v>251</v>
      </c>
      <c r="B4" s="251"/>
      <c r="C4" s="251"/>
      <c r="D4" s="251"/>
      <c r="E4" s="251"/>
      <c r="F4" s="251"/>
      <c r="G4" s="251"/>
      <c r="H4" s="251"/>
      <c r="I4" s="251"/>
      <c r="J4" s="251"/>
      <c r="K4" s="251"/>
      <c r="L4" s="251"/>
      <c r="M4" s="251"/>
    </row>
    <row r="5" spans="1:13" ht="26.25">
      <c r="A5" s="252" t="s">
        <v>252</v>
      </c>
    </row>
    <row r="6" spans="1:13" ht="26.25">
      <c r="A6" s="252" t="s">
        <v>253</v>
      </c>
    </row>
    <row r="7" spans="1:13" ht="26.25">
      <c r="A7" s="252"/>
    </row>
    <row r="8" spans="1:13" ht="17.25">
      <c r="A8" s="253" t="s">
        <v>254</v>
      </c>
    </row>
    <row r="9" spans="1:13" ht="40.5">
      <c r="A9" s="236" t="s">
        <v>0</v>
      </c>
      <c r="B9" s="237" t="s">
        <v>74</v>
      </c>
      <c r="C9" s="229" t="s">
        <v>65</v>
      </c>
      <c r="D9" s="229" t="s">
        <v>156</v>
      </c>
      <c r="E9" s="238" t="s">
        <v>142</v>
      </c>
      <c r="F9" s="237" t="s">
        <v>147</v>
      </c>
      <c r="G9" s="238" t="s">
        <v>145</v>
      </c>
      <c r="H9" s="238" t="s">
        <v>149</v>
      </c>
      <c r="I9" s="230" t="s">
        <v>151</v>
      </c>
      <c r="J9" s="238" t="s">
        <v>11</v>
      </c>
      <c r="K9" s="238" t="s">
        <v>12</v>
      </c>
      <c r="L9" s="238" t="s">
        <v>13</v>
      </c>
      <c r="M9" s="238" t="s">
        <v>160</v>
      </c>
    </row>
    <row r="10" spans="1:13" ht="16.5">
      <c r="A10" s="239" t="s">
        <v>118</v>
      </c>
      <c r="B10" s="240" t="s">
        <v>197</v>
      </c>
      <c r="C10" s="231" t="s">
        <v>69</v>
      </c>
      <c r="D10" s="232">
        <v>0.8619230769230769</v>
      </c>
      <c r="E10" s="241">
        <v>9899</v>
      </c>
      <c r="F10" s="233" t="s">
        <v>122</v>
      </c>
      <c r="G10" s="242" t="s">
        <v>193</v>
      </c>
      <c r="H10" s="243">
        <v>1</v>
      </c>
      <c r="I10" s="234">
        <v>3021.4830000000002</v>
      </c>
      <c r="J10" s="235">
        <v>5.1613023473994914E-2</v>
      </c>
      <c r="K10" s="235">
        <v>0.45866751791545679</v>
      </c>
      <c r="L10" s="235">
        <v>0.2134713317930301</v>
      </c>
      <c r="M10" s="254">
        <v>126</v>
      </c>
    </row>
    <row r="11" spans="1:13" ht="16.5">
      <c r="A11" s="239" t="s">
        <v>118</v>
      </c>
      <c r="B11" s="240" t="s">
        <v>198</v>
      </c>
      <c r="C11" s="231" t="s">
        <v>69</v>
      </c>
      <c r="D11" s="232">
        <v>0.85091232733905409</v>
      </c>
      <c r="E11" s="241">
        <v>3639</v>
      </c>
      <c r="F11" s="233" t="s">
        <v>122</v>
      </c>
      <c r="G11" s="242" t="s">
        <v>190</v>
      </c>
      <c r="H11" s="243">
        <v>12</v>
      </c>
      <c r="I11" s="234">
        <v>1934.6489999999999</v>
      </c>
      <c r="J11" s="235">
        <v>3.1180488145856442E-3</v>
      </c>
      <c r="K11" s="235">
        <v>0.41127859044044585</v>
      </c>
      <c r="L11" s="235">
        <v>0.16488779101532114</v>
      </c>
      <c r="M11" s="254">
        <v>51</v>
      </c>
    </row>
    <row r="12" spans="1:13" ht="16.5">
      <c r="A12" s="239" t="s">
        <v>118</v>
      </c>
      <c r="B12" s="240" t="s">
        <v>199</v>
      </c>
      <c r="C12" s="231" t="s">
        <v>67</v>
      </c>
      <c r="D12" s="232">
        <v>0.84413938580235681</v>
      </c>
      <c r="E12" s="241">
        <v>3605</v>
      </c>
      <c r="F12" s="233" t="s">
        <v>119</v>
      </c>
      <c r="G12" s="242" t="s">
        <v>172</v>
      </c>
      <c r="H12" s="243">
        <v>2</v>
      </c>
      <c r="I12" s="234">
        <v>5500.2629999999999</v>
      </c>
      <c r="J12" s="235">
        <v>7.207752894237536E-2</v>
      </c>
      <c r="K12" s="235">
        <v>0.26492564728309631</v>
      </c>
      <c r="L12" s="235">
        <v>0.1198124526045391</v>
      </c>
      <c r="M12" s="254">
        <v>65</v>
      </c>
    </row>
    <row r="13" spans="1:13" ht="16.5">
      <c r="A13" s="239" t="s">
        <v>118</v>
      </c>
      <c r="B13" s="240" t="s">
        <v>285</v>
      </c>
      <c r="C13" s="231" t="s">
        <v>70</v>
      </c>
      <c r="D13" s="232">
        <v>0.79272727272727284</v>
      </c>
      <c r="E13" s="241">
        <v>333</v>
      </c>
      <c r="F13" s="233" t="s">
        <v>91</v>
      </c>
      <c r="G13" s="242" t="s">
        <v>196</v>
      </c>
      <c r="H13" s="243">
        <v>1</v>
      </c>
      <c r="I13" s="234">
        <v>3099.8919999999998</v>
      </c>
      <c r="J13" s="235">
        <v>3.501955501511847E-2</v>
      </c>
      <c r="K13" s="235">
        <v>0.37581298326804835</v>
      </c>
      <c r="L13" s="235">
        <v>0.12032615089409991</v>
      </c>
      <c r="M13" s="254">
        <v>60</v>
      </c>
    </row>
    <row r="14" spans="1:13" ht="16.5">
      <c r="A14" s="239" t="s">
        <v>118</v>
      </c>
      <c r="B14" s="240" t="s">
        <v>261</v>
      </c>
      <c r="C14" s="231" t="s">
        <v>69</v>
      </c>
      <c r="D14" s="232">
        <v>0.89437697882543776</v>
      </c>
      <c r="E14" s="241">
        <v>8129</v>
      </c>
      <c r="F14" s="233" t="s">
        <v>91</v>
      </c>
      <c r="G14" s="242" t="s">
        <v>195</v>
      </c>
      <c r="H14" s="243">
        <v>11</v>
      </c>
      <c r="I14" s="234">
        <v>1887.5349999999999</v>
      </c>
      <c r="J14" s="235">
        <v>5.5227747928671148E-2</v>
      </c>
      <c r="K14" s="235">
        <v>0.33736932617388504</v>
      </c>
      <c r="L14" s="235">
        <v>0.15893745016648697</v>
      </c>
      <c r="M14" s="254">
        <v>35</v>
      </c>
    </row>
    <row r="15" spans="1:13" ht="16.5">
      <c r="A15" s="239" t="s">
        <v>118</v>
      </c>
      <c r="B15" s="240" t="s">
        <v>202</v>
      </c>
      <c r="C15" s="231" t="s">
        <v>69</v>
      </c>
      <c r="D15" s="232">
        <v>0.88384615384615384</v>
      </c>
      <c r="E15" s="241">
        <v>6643</v>
      </c>
      <c r="F15" s="233" t="s">
        <v>122</v>
      </c>
      <c r="G15" s="242" t="s">
        <v>191</v>
      </c>
      <c r="H15" s="243">
        <v>1</v>
      </c>
      <c r="I15" s="234">
        <v>3219.2840000000001</v>
      </c>
      <c r="J15" s="235">
        <v>3.7742616091597726E-3</v>
      </c>
      <c r="K15" s="235">
        <v>0.47483307487130594</v>
      </c>
      <c r="L15" s="235">
        <v>0.12984253641492952</v>
      </c>
      <c r="M15" s="254">
        <v>151</v>
      </c>
    </row>
    <row r="16" spans="1:13" ht="16.5">
      <c r="A16" s="239" t="s">
        <v>118</v>
      </c>
      <c r="B16" s="240" t="s">
        <v>206</v>
      </c>
      <c r="C16" s="231" t="s">
        <v>69</v>
      </c>
      <c r="D16" s="232">
        <v>0.88391304347826094</v>
      </c>
      <c r="E16" s="241">
        <v>9359</v>
      </c>
      <c r="F16" s="233" t="s">
        <v>121</v>
      </c>
      <c r="G16" s="242" t="s">
        <v>184</v>
      </c>
      <c r="H16" s="243">
        <v>1</v>
      </c>
      <c r="I16" s="234">
        <v>2516.752</v>
      </c>
      <c r="J16" s="235">
        <v>3.9270359797452664E-2</v>
      </c>
      <c r="K16" s="235">
        <v>0.38670437479248765</v>
      </c>
      <c r="L16" s="235">
        <v>0.19191402251791198</v>
      </c>
      <c r="M16" s="254">
        <v>72</v>
      </c>
    </row>
    <row r="17" spans="1:13" ht="16.5">
      <c r="A17" s="239" t="s">
        <v>118</v>
      </c>
      <c r="B17" s="240" t="s">
        <v>208</v>
      </c>
      <c r="C17" s="231" t="s">
        <v>67</v>
      </c>
      <c r="D17" s="232">
        <v>0.82</v>
      </c>
      <c r="E17" s="241">
        <v>2484</v>
      </c>
      <c r="F17" s="233" t="s">
        <v>120</v>
      </c>
      <c r="G17" s="242" t="s">
        <v>177</v>
      </c>
      <c r="H17" s="243">
        <v>1</v>
      </c>
      <c r="I17" s="234">
        <v>1980.1130000000001</v>
      </c>
      <c r="J17" s="235">
        <v>8.2427756218614676E-3</v>
      </c>
      <c r="K17" s="235">
        <v>0.37787661373768822</v>
      </c>
      <c r="L17" s="235">
        <v>0.17625256740398149</v>
      </c>
      <c r="M17" s="254">
        <v>39</v>
      </c>
    </row>
    <row r="18" spans="1:13" ht="16.5">
      <c r="A18" s="239" t="s">
        <v>118</v>
      </c>
      <c r="B18" s="240" t="s">
        <v>414</v>
      </c>
      <c r="C18" s="231" t="s">
        <v>69</v>
      </c>
      <c r="D18" s="232">
        <v>0.86095238095238091</v>
      </c>
      <c r="E18" s="241">
        <v>5222</v>
      </c>
      <c r="F18" s="233" t="s">
        <v>120</v>
      </c>
      <c r="G18" s="242" t="s">
        <v>174</v>
      </c>
      <c r="H18" s="243">
        <v>1</v>
      </c>
      <c r="I18" s="234">
        <v>2948.2759999999998</v>
      </c>
      <c r="J18" s="235">
        <v>1.092748071099766E-2</v>
      </c>
      <c r="K18" s="235">
        <v>0.46061189002551906</v>
      </c>
      <c r="L18" s="235">
        <v>0.30628068742546494</v>
      </c>
      <c r="M18" s="254">
        <v>124</v>
      </c>
    </row>
    <row r="19" spans="1:13" ht="16.5">
      <c r="A19" s="239" t="s">
        <v>118</v>
      </c>
      <c r="B19" s="240" t="s">
        <v>210</v>
      </c>
      <c r="C19" s="231" t="s">
        <v>70</v>
      </c>
      <c r="D19" s="232">
        <v>0.7948112986250423</v>
      </c>
      <c r="E19" s="241">
        <v>7069</v>
      </c>
      <c r="F19" s="233" t="s">
        <v>122</v>
      </c>
      <c r="G19" s="242" t="s">
        <v>193</v>
      </c>
      <c r="H19" s="243">
        <v>8</v>
      </c>
      <c r="I19" s="234">
        <v>1261.509</v>
      </c>
      <c r="J19" s="235">
        <v>1.7375304406172791E-2</v>
      </c>
      <c r="K19" s="235">
        <v>0.45483958590674539</v>
      </c>
      <c r="L19" s="235">
        <v>0.1902483454339208</v>
      </c>
      <c r="M19" s="254">
        <v>48</v>
      </c>
    </row>
    <row r="20" spans="1:13" ht="16.5">
      <c r="A20" s="239" t="s">
        <v>118</v>
      </c>
      <c r="B20" s="240" t="s">
        <v>212</v>
      </c>
      <c r="C20" s="231" t="s">
        <v>70</v>
      </c>
      <c r="D20" s="232">
        <v>0.79863636363636348</v>
      </c>
      <c r="E20" s="241">
        <v>6515</v>
      </c>
      <c r="F20" s="233" t="s">
        <v>120</v>
      </c>
      <c r="G20" s="242" t="s">
        <v>181</v>
      </c>
      <c r="H20" s="243">
        <v>1</v>
      </c>
      <c r="I20" s="234">
        <v>2588.0340000000001</v>
      </c>
      <c r="J20" s="235">
        <v>7.12458134635931E-2</v>
      </c>
      <c r="K20" s="235">
        <v>0.3774793788053713</v>
      </c>
      <c r="L20" s="235">
        <v>0.2129029216772268</v>
      </c>
      <c r="M20" s="254">
        <v>74</v>
      </c>
    </row>
    <row r="21" spans="1:13" ht="16.5">
      <c r="A21" s="239" t="s">
        <v>118</v>
      </c>
      <c r="B21" s="240" t="s">
        <v>216</v>
      </c>
      <c r="C21" s="231" t="s">
        <v>67</v>
      </c>
      <c r="D21" s="232">
        <v>0.84192307692307689</v>
      </c>
      <c r="E21" s="241">
        <v>5023</v>
      </c>
      <c r="F21" s="233" t="s">
        <v>122</v>
      </c>
      <c r="G21" s="242" t="s">
        <v>190</v>
      </c>
      <c r="H21" s="243">
        <v>1</v>
      </c>
      <c r="I21" s="234">
        <v>3205.1570000000002</v>
      </c>
      <c r="J21" s="235">
        <v>1.6420698810669179E-2</v>
      </c>
      <c r="K21" s="235">
        <v>0.39187631766041398</v>
      </c>
      <c r="L21" s="235">
        <v>0.16504651722208927</v>
      </c>
      <c r="M21" s="254">
        <v>105</v>
      </c>
    </row>
    <row r="22" spans="1:13" ht="16.5">
      <c r="A22" s="239" t="s">
        <v>118</v>
      </c>
      <c r="B22" s="240" t="s">
        <v>218</v>
      </c>
      <c r="C22" s="231" t="s">
        <v>70</v>
      </c>
      <c r="D22" s="232">
        <v>0.79409090909090907</v>
      </c>
      <c r="E22" s="241">
        <v>981</v>
      </c>
      <c r="F22" s="233" t="s">
        <v>120</v>
      </c>
      <c r="G22" s="242" t="s">
        <v>181</v>
      </c>
      <c r="H22" s="243">
        <v>1</v>
      </c>
      <c r="I22" s="234">
        <v>2607.1289999999999</v>
      </c>
      <c r="J22" s="235">
        <v>2.3198977522716057E-2</v>
      </c>
      <c r="K22" s="235">
        <v>0.39725819393005884</v>
      </c>
      <c r="L22" s="235">
        <v>0.20789151591655036</v>
      </c>
      <c r="M22" s="254">
        <v>51</v>
      </c>
    </row>
    <row r="23" spans="1:13" ht="16.5">
      <c r="A23" s="239" t="s">
        <v>118</v>
      </c>
      <c r="B23" s="240" t="s">
        <v>219</v>
      </c>
      <c r="C23" s="231" t="s">
        <v>69</v>
      </c>
      <c r="D23" s="232">
        <v>0.88173913043478269</v>
      </c>
      <c r="E23" s="241">
        <v>1149</v>
      </c>
      <c r="F23" s="233" t="s">
        <v>121</v>
      </c>
      <c r="G23" s="242" t="s">
        <v>188</v>
      </c>
      <c r="H23" s="243">
        <v>1</v>
      </c>
      <c r="I23" s="234">
        <v>2862.4569999999999</v>
      </c>
      <c r="J23" s="235">
        <v>6.482861804598325E-2</v>
      </c>
      <c r="K23" s="235">
        <v>0.33164277990751978</v>
      </c>
      <c r="L23" s="235">
        <v>0.1282115329592724</v>
      </c>
      <c r="M23" s="254">
        <v>42</v>
      </c>
    </row>
    <row r="24" spans="1:13" ht="16.5">
      <c r="A24" s="239" t="s">
        <v>118</v>
      </c>
      <c r="B24" s="240" t="s">
        <v>262</v>
      </c>
      <c r="C24" s="231" t="s">
        <v>70</v>
      </c>
      <c r="D24" s="232">
        <v>0.78434911905193039</v>
      </c>
      <c r="E24" s="241">
        <v>5828</v>
      </c>
      <c r="F24" s="233" t="s">
        <v>122</v>
      </c>
      <c r="G24" s="242" t="s">
        <v>192</v>
      </c>
      <c r="H24" s="243">
        <v>9</v>
      </c>
      <c r="I24" s="234">
        <v>1413.1670000000001</v>
      </c>
      <c r="J24" s="235">
        <v>1.51737965091961E-3</v>
      </c>
      <c r="K24" s="235">
        <v>0.43682534131394468</v>
      </c>
      <c r="L24" s="235">
        <v>0.13728030728144658</v>
      </c>
      <c r="M24" s="254">
        <v>40</v>
      </c>
    </row>
    <row r="25" spans="1:13" ht="16.5">
      <c r="A25" s="239" t="s">
        <v>118</v>
      </c>
      <c r="B25" s="240" t="s">
        <v>222</v>
      </c>
      <c r="C25" s="231" t="s">
        <v>69</v>
      </c>
      <c r="D25" s="232">
        <v>0.8773923133789242</v>
      </c>
      <c r="E25" s="241">
        <v>3018</v>
      </c>
      <c r="F25" s="233" t="s">
        <v>119</v>
      </c>
      <c r="G25" s="242" t="s">
        <v>169</v>
      </c>
      <c r="H25" s="243">
        <v>10</v>
      </c>
      <c r="I25" s="234">
        <v>2306.8500000000004</v>
      </c>
      <c r="J25" s="235">
        <v>1.0418629523425357E-2</v>
      </c>
      <c r="K25" s="235">
        <v>0.37162647785127589</v>
      </c>
      <c r="L25" s="235">
        <v>0.18726835294882632</v>
      </c>
      <c r="M25" s="254">
        <v>35</v>
      </c>
    </row>
    <row r="26" spans="1:13" ht="16.5">
      <c r="A26" s="239" t="s">
        <v>118</v>
      </c>
      <c r="B26" s="240" t="s">
        <v>264</v>
      </c>
      <c r="C26" s="231" t="s">
        <v>67</v>
      </c>
      <c r="D26" s="232">
        <v>0.8042307692307693</v>
      </c>
      <c r="E26" s="241">
        <v>3430</v>
      </c>
      <c r="F26" s="233" t="s">
        <v>122</v>
      </c>
      <c r="G26" s="242" t="s">
        <v>192</v>
      </c>
      <c r="H26" s="243">
        <v>1</v>
      </c>
      <c r="I26" s="234">
        <v>2997.8110000000001</v>
      </c>
      <c r="J26" s="235">
        <v>5.182306409582723E-2</v>
      </c>
      <c r="K26" s="235">
        <v>0.36043351143126212</v>
      </c>
      <c r="L26" s="235">
        <v>0.16178471558080212</v>
      </c>
      <c r="M26" s="254">
        <v>66</v>
      </c>
    </row>
    <row r="27" spans="1:13" ht="16.5">
      <c r="A27" s="239" t="s">
        <v>118</v>
      </c>
      <c r="B27" s="240" t="s">
        <v>227</v>
      </c>
      <c r="C27" s="231" t="s">
        <v>70</v>
      </c>
      <c r="D27" s="232">
        <v>0.79545454545454541</v>
      </c>
      <c r="E27" s="241">
        <v>1443</v>
      </c>
      <c r="F27" s="233" t="s">
        <v>121</v>
      </c>
      <c r="G27" s="242" t="s">
        <v>183</v>
      </c>
      <c r="H27" s="243">
        <v>1</v>
      </c>
      <c r="I27" s="234">
        <v>3972.7930000000001</v>
      </c>
      <c r="J27" s="235">
        <v>3.3263978654271602E-2</v>
      </c>
      <c r="K27" s="235">
        <v>0.45644171719208743</v>
      </c>
      <c r="L27" s="235">
        <v>0.17720530619138727</v>
      </c>
      <c r="M27" s="254">
        <v>175</v>
      </c>
    </row>
    <row r="28" spans="1:13" ht="16.5">
      <c r="A28" s="239" t="s">
        <v>118</v>
      </c>
      <c r="B28" s="240" t="s">
        <v>230</v>
      </c>
      <c r="C28" s="231" t="s">
        <v>69</v>
      </c>
      <c r="D28" s="232">
        <v>0.85052928471677625</v>
      </c>
      <c r="E28" s="241">
        <v>4636</v>
      </c>
      <c r="F28" s="233" t="s">
        <v>122</v>
      </c>
      <c r="G28" s="242" t="s">
        <v>194</v>
      </c>
      <c r="H28" s="243">
        <v>13</v>
      </c>
      <c r="I28" s="234">
        <v>1871.423</v>
      </c>
      <c r="J28" s="235">
        <v>7.4827271643226941E-3</v>
      </c>
      <c r="K28" s="235">
        <v>0.45618697042042267</v>
      </c>
      <c r="L28" s="235">
        <v>0.11381713273802876</v>
      </c>
      <c r="M28" s="254">
        <v>78</v>
      </c>
    </row>
    <row r="29" spans="1:13" ht="16.5">
      <c r="A29" s="239" t="s">
        <v>118</v>
      </c>
      <c r="B29" s="240" t="s">
        <v>233</v>
      </c>
      <c r="C29" s="231" t="s">
        <v>70</v>
      </c>
      <c r="D29" s="232">
        <v>0.72307692307692306</v>
      </c>
      <c r="E29" s="241">
        <v>6865</v>
      </c>
      <c r="F29" s="233" t="s">
        <v>122</v>
      </c>
      <c r="G29" s="242" t="s">
        <v>194</v>
      </c>
      <c r="H29" s="243">
        <v>1</v>
      </c>
      <c r="I29" s="234">
        <v>2939.9450000000002</v>
      </c>
      <c r="J29" s="235">
        <v>5.7708601892828823E-2</v>
      </c>
      <c r="K29" s="235">
        <v>0.3706879936578546</v>
      </c>
      <c r="L29" s="235">
        <v>0.16428878771541644</v>
      </c>
      <c r="M29" s="254">
        <v>67</v>
      </c>
    </row>
    <row r="30" spans="1:13" ht="16.5">
      <c r="A30" s="239" t="s">
        <v>118</v>
      </c>
      <c r="B30" s="240" t="s">
        <v>234</v>
      </c>
      <c r="C30" s="231" t="s">
        <v>69</v>
      </c>
      <c r="D30" s="232">
        <v>0.86434782608695659</v>
      </c>
      <c r="E30" s="241">
        <v>9921</v>
      </c>
      <c r="F30" s="233" t="s">
        <v>121</v>
      </c>
      <c r="G30" s="242" t="s">
        <v>189</v>
      </c>
      <c r="H30" s="243">
        <v>1</v>
      </c>
      <c r="I30" s="234">
        <v>2736.482</v>
      </c>
      <c r="J30" s="235">
        <v>1.3155220912262134E-2</v>
      </c>
      <c r="K30" s="235">
        <v>0.46235596333249185</v>
      </c>
      <c r="L30" s="235">
        <v>0.20427687812307921</v>
      </c>
      <c r="M30" s="254">
        <v>115</v>
      </c>
    </row>
    <row r="31" spans="1:13" ht="16.5">
      <c r="A31" s="239" t="s">
        <v>118</v>
      </c>
      <c r="B31" s="240" t="s">
        <v>237</v>
      </c>
      <c r="C31" s="231" t="s">
        <v>67</v>
      </c>
      <c r="D31" s="232">
        <v>0.82696983910311861</v>
      </c>
      <c r="E31" s="241">
        <v>151</v>
      </c>
      <c r="F31" s="233" t="s">
        <v>119</v>
      </c>
      <c r="G31" s="242" t="s">
        <v>170</v>
      </c>
      <c r="H31" s="243">
        <v>4</v>
      </c>
      <c r="I31" s="234">
        <v>4112.7139999999999</v>
      </c>
      <c r="J31" s="235">
        <v>4.9187168786402141E-2</v>
      </c>
      <c r="K31" s="235">
        <v>0.29012135853788484</v>
      </c>
      <c r="L31" s="235">
        <v>0.14929314316531614</v>
      </c>
      <c r="M31" s="254">
        <v>53</v>
      </c>
    </row>
    <row r="32" spans="1:13" ht="16.5">
      <c r="A32" s="239" t="s">
        <v>118</v>
      </c>
      <c r="B32" s="240" t="s">
        <v>238</v>
      </c>
      <c r="C32" s="231" t="s">
        <v>67</v>
      </c>
      <c r="D32" s="232">
        <v>0.8270654519254792</v>
      </c>
      <c r="E32" s="241">
        <v>1234</v>
      </c>
      <c r="F32" s="233" t="s">
        <v>121</v>
      </c>
      <c r="G32" s="242" t="s">
        <v>183</v>
      </c>
      <c r="H32" s="243">
        <v>2</v>
      </c>
      <c r="I32" s="234">
        <v>2197.1059999999998</v>
      </c>
      <c r="J32" s="235">
        <v>1.3461214302969735E-2</v>
      </c>
      <c r="K32" s="235">
        <v>0.47669291356252547</v>
      </c>
      <c r="L32" s="235">
        <v>0.17067906600773924</v>
      </c>
      <c r="M32" s="254">
        <v>109</v>
      </c>
    </row>
    <row r="33" spans="1:13" ht="16.5">
      <c r="A33" s="239" t="s">
        <v>118</v>
      </c>
      <c r="B33" s="240" t="s">
        <v>240</v>
      </c>
      <c r="C33" s="231" t="s">
        <v>69</v>
      </c>
      <c r="D33" s="232">
        <v>0.89121212121212123</v>
      </c>
      <c r="E33" s="241">
        <v>987</v>
      </c>
      <c r="F33" s="233" t="s">
        <v>91</v>
      </c>
      <c r="G33" s="242" t="s">
        <v>195</v>
      </c>
      <c r="H33" s="243">
        <v>1</v>
      </c>
      <c r="I33" s="234">
        <v>4452.0720000000001</v>
      </c>
      <c r="J33" s="235">
        <v>2.0741486529171148E-2</v>
      </c>
      <c r="K33" s="235">
        <v>0.28215107332656331</v>
      </c>
      <c r="L33" s="235">
        <v>0.19406694231360139</v>
      </c>
      <c r="M33" s="254">
        <v>46</v>
      </c>
    </row>
    <row r="34" spans="1:13" ht="16.5">
      <c r="A34" s="239" t="s">
        <v>118</v>
      </c>
      <c r="B34" s="240" t="s">
        <v>241</v>
      </c>
      <c r="C34" s="231" t="s">
        <v>70</v>
      </c>
      <c r="D34" s="232">
        <v>0.79200799406963562</v>
      </c>
      <c r="E34" s="241">
        <v>5114</v>
      </c>
      <c r="F34" s="233" t="s">
        <v>119</v>
      </c>
      <c r="G34" s="242" t="s">
        <v>170</v>
      </c>
      <c r="H34" s="243">
        <v>12</v>
      </c>
      <c r="I34" s="234">
        <v>2463.2980000000002</v>
      </c>
      <c r="J34" s="235">
        <v>2.8628928949018039E-2</v>
      </c>
      <c r="K34" s="235">
        <v>0.41539161154799836</v>
      </c>
      <c r="L34" s="235">
        <v>0.24032821039110983</v>
      </c>
      <c r="M34" s="254">
        <v>63</v>
      </c>
    </row>
    <row r="35" spans="1:13" ht="16.5">
      <c r="A35" s="239" t="s">
        <v>118</v>
      </c>
      <c r="B35" s="240" t="s">
        <v>468</v>
      </c>
      <c r="C35" s="231" t="s">
        <v>67</v>
      </c>
      <c r="D35" s="232">
        <v>0.83185797334334965</v>
      </c>
      <c r="E35" s="241">
        <v>9316</v>
      </c>
      <c r="F35" s="233" t="s">
        <v>119</v>
      </c>
      <c r="G35" s="242" t="s">
        <v>172</v>
      </c>
      <c r="H35" s="243">
        <v>13</v>
      </c>
      <c r="I35" s="234">
        <v>2473.6719999999996</v>
      </c>
      <c r="J35" s="235">
        <v>2.770419653810461E-2</v>
      </c>
      <c r="K35" s="235">
        <v>0.39592498398102499</v>
      </c>
      <c r="L35" s="235">
        <v>0.18393707815749219</v>
      </c>
      <c r="M35" s="254">
        <v>66</v>
      </c>
    </row>
    <row r="36" spans="1:13" ht="16.5">
      <c r="A36" s="239" t="s">
        <v>118</v>
      </c>
      <c r="B36" s="240" t="s">
        <v>244</v>
      </c>
      <c r="C36" s="231" t="s">
        <v>67</v>
      </c>
      <c r="D36" s="232">
        <v>0.84502153660822599</v>
      </c>
      <c r="E36" s="241">
        <v>11</v>
      </c>
      <c r="F36" s="233" t="s">
        <v>121</v>
      </c>
      <c r="G36" s="242" t="s">
        <v>185</v>
      </c>
      <c r="H36" s="243">
        <v>12</v>
      </c>
      <c r="I36" s="234">
        <v>1439.3130000000001</v>
      </c>
      <c r="J36" s="235">
        <v>8.5918282355784172E-3</v>
      </c>
      <c r="K36" s="235">
        <v>0.41938250580134651</v>
      </c>
      <c r="L36" s="235">
        <v>0.16622877697177343</v>
      </c>
      <c r="M36" s="254">
        <v>40</v>
      </c>
    </row>
    <row r="37" spans="1:13" ht="16.5">
      <c r="A37" s="239" t="s">
        <v>118</v>
      </c>
      <c r="B37" s="240" t="s">
        <v>246</v>
      </c>
      <c r="C37" s="231" t="s">
        <v>69</v>
      </c>
      <c r="D37" s="232">
        <v>0.88427853330440431</v>
      </c>
      <c r="E37" s="241">
        <v>8325</v>
      </c>
      <c r="F37" s="233" t="s">
        <v>91</v>
      </c>
      <c r="G37" s="242" t="s">
        <v>195</v>
      </c>
      <c r="H37" s="243">
        <v>12</v>
      </c>
      <c r="I37" s="234">
        <v>2100.12</v>
      </c>
      <c r="J37" s="235">
        <v>5.5265514803765825E-3</v>
      </c>
      <c r="K37" s="235">
        <v>0.41069259737588382</v>
      </c>
      <c r="L37" s="235">
        <v>0.16937511749235484</v>
      </c>
      <c r="M37" s="254">
        <v>53</v>
      </c>
    </row>
    <row r="38" spans="1:13" ht="16.5">
      <c r="A38" s="239" t="s">
        <v>118</v>
      </c>
      <c r="B38" s="240" t="s">
        <v>475</v>
      </c>
      <c r="C38" s="231" t="s">
        <v>70</v>
      </c>
      <c r="D38" s="232">
        <v>0.7727068850646579</v>
      </c>
      <c r="E38" s="241">
        <v>1598</v>
      </c>
      <c r="F38" s="233" t="s">
        <v>122</v>
      </c>
      <c r="G38" s="242" t="s">
        <v>192</v>
      </c>
      <c r="H38" s="243">
        <v>10</v>
      </c>
      <c r="I38" s="234">
        <v>1526.3799999999999</v>
      </c>
      <c r="J38" s="235">
        <v>2.6415251348919252E-2</v>
      </c>
      <c r="K38" s="235">
        <v>0.41210236314132409</v>
      </c>
      <c r="L38" s="235">
        <v>0.24616568104235781</v>
      </c>
      <c r="M38" s="254">
        <v>40</v>
      </c>
    </row>
    <row r="39" spans="1:13" ht="16.5">
      <c r="A39" s="239" t="s">
        <v>118</v>
      </c>
      <c r="B39" s="240" t="s">
        <v>480</v>
      </c>
      <c r="C39" s="231" t="s">
        <v>69</v>
      </c>
      <c r="D39" s="232">
        <v>0.88964136498233426</v>
      </c>
      <c r="E39" s="241">
        <v>8308</v>
      </c>
      <c r="F39" s="233" t="s">
        <v>120</v>
      </c>
      <c r="G39" s="242" t="s">
        <v>179</v>
      </c>
      <c r="H39" s="243">
        <v>11</v>
      </c>
      <c r="I39" s="234">
        <v>1943.1080000000002</v>
      </c>
      <c r="J39" s="235">
        <v>3.4817592374794641E-2</v>
      </c>
      <c r="K39" s="235">
        <v>0.38243742782618356</v>
      </c>
      <c r="L39" s="235">
        <v>0.16108214262923112</v>
      </c>
      <c r="M39" s="254">
        <v>56</v>
      </c>
    </row>
    <row r="40" spans="1:13" ht="16.5">
      <c r="A40" s="239" t="s">
        <v>118</v>
      </c>
      <c r="B40" s="240" t="s">
        <v>248</v>
      </c>
      <c r="C40" s="231" t="s">
        <v>69</v>
      </c>
      <c r="D40" s="232">
        <v>0.86991965515331338</v>
      </c>
      <c r="E40" s="241">
        <v>9593</v>
      </c>
      <c r="F40" s="233" t="s">
        <v>119</v>
      </c>
      <c r="G40" s="242" t="s">
        <v>170</v>
      </c>
      <c r="H40" s="243">
        <v>15</v>
      </c>
      <c r="I40" s="234">
        <v>2554.7889999999998</v>
      </c>
      <c r="J40" s="235">
        <v>3.2934805550113008E-2</v>
      </c>
      <c r="K40" s="235">
        <v>0.42321281292143659</v>
      </c>
      <c r="L40" s="235">
        <v>0.20823637490219346</v>
      </c>
      <c r="M40" s="254">
        <v>91</v>
      </c>
    </row>
    <row r="41" spans="1:13" ht="16.5">
      <c r="A41" s="239" t="s">
        <v>118</v>
      </c>
      <c r="B41" s="240" t="s">
        <v>249</v>
      </c>
      <c r="C41" s="231" t="s">
        <v>67</v>
      </c>
      <c r="D41" s="232">
        <v>0.83514285714285719</v>
      </c>
      <c r="E41" s="241">
        <v>8327</v>
      </c>
      <c r="F41" s="233" t="s">
        <v>119</v>
      </c>
      <c r="G41" s="242" t="s">
        <v>169</v>
      </c>
      <c r="H41" s="243">
        <v>1</v>
      </c>
      <c r="I41" s="234">
        <v>4062.4029999999998</v>
      </c>
      <c r="J41" s="235">
        <v>6.8899635885273629E-3</v>
      </c>
      <c r="K41" s="235">
        <v>0.37340471497085898</v>
      </c>
      <c r="L41" s="235">
        <v>0.19815857757095987</v>
      </c>
      <c r="M41" s="254">
        <v>85</v>
      </c>
    </row>
    <row r="42" spans="1:13" ht="16.5">
      <c r="A42" s="239" t="s">
        <v>118</v>
      </c>
      <c r="B42" s="240" t="s">
        <v>250</v>
      </c>
      <c r="C42" s="231" t="s">
        <v>70</v>
      </c>
      <c r="D42" s="232">
        <v>0.79328587374746928</v>
      </c>
      <c r="E42" s="241">
        <v>1294</v>
      </c>
      <c r="F42" s="233" t="s">
        <v>119</v>
      </c>
      <c r="G42" s="242" t="s">
        <v>169</v>
      </c>
      <c r="H42" s="243">
        <v>10</v>
      </c>
      <c r="I42" s="234">
        <v>1932.9269999999999</v>
      </c>
      <c r="J42" s="235">
        <v>2.1955770428132335E-2</v>
      </c>
      <c r="K42" s="235">
        <v>0.40989541489953457</v>
      </c>
      <c r="L42" s="235">
        <v>0.14744478192916755</v>
      </c>
      <c r="M42" s="254">
        <v>60</v>
      </c>
    </row>
  </sheetData>
  <mergeCells count="1">
    <mergeCell ref="A2:M2"/>
  </mergeCells>
  <phoneticPr fontId="2" type="noConversion"/>
  <conditionalFormatting sqref="C10:D42">
    <cfRule type="containsText" dxfId="5" priority="1" operator="containsText" text="F">
      <formula>NOT(ISERROR(SEARCH("F",C10)))</formula>
    </cfRule>
    <cfRule type="containsText" dxfId="4" priority="2" operator="containsText" text="D">
      <formula>NOT(ISERROR(SEARCH("D",C10)))</formula>
    </cfRule>
    <cfRule type="containsText" dxfId="3" priority="3" operator="containsText" text="C">
      <formula>NOT(ISERROR(SEARCH("C",C10)))</formula>
    </cfRule>
    <cfRule type="containsText" dxfId="2" priority="4" operator="containsText" text="B">
      <formula>NOT(ISERROR(SEARCH("B",C10)))</formula>
    </cfRule>
    <cfRule type="containsText" dxfId="1" priority="5" operator="containsText" text="A">
      <formula>NOT(ISERROR(SEARCH("A",C10)))</formula>
    </cfRule>
    <cfRule type="containsText" dxfId="0" priority="6" operator="containsText" text="S">
      <formula>NOT(ISERROR(SEARCH("S",C10)))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공회전과다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2025-01-03T01:10:54Z</dcterms:modified>
</cp:coreProperties>
</file>